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1768" documentId="13_ncr:1_{52F3673F-9342-44DE-AC66-19FC34C97728}" xr6:coauthVersionLast="47" xr6:coauthVersionMax="47" xr10:uidLastSave="{D9C949D1-93A4-4817-94B5-591A03A4553F}"/>
  <bookViews>
    <workbookView xWindow="28680" yWindow="-120" windowWidth="29040" windowHeight="15840" firstSheet="1" activeTab="9" xr2:uid="{0626392E-7D63-459A-952E-971ED59337F4}"/>
  </bookViews>
  <sheets>
    <sheet name="MPN" sheetId="156" r:id="rId1"/>
    <sheet name="ASIC" sheetId="154" r:id="rId2"/>
    <sheet name="Sensor" sheetId="157" r:id="rId3"/>
    <sheet name="Check" sheetId="155" r:id="rId4"/>
    <sheet name="AMIC" sheetId="167" r:id="rId5"/>
    <sheet name="4803K" sheetId="166" r:id="rId6"/>
    <sheet name="4804D" sheetId="168" r:id="rId7"/>
    <sheet name="4804WF" sheetId="169" r:id="rId8"/>
    <sheet name="4804WG" sheetId="173" r:id="rId9"/>
    <sheet name="4806YA" sheetId="175" r:id="rId10"/>
    <sheet name="4805YBYC" sheetId="171" r:id="rId11"/>
    <sheet name="4843ZB" sheetId="160" r:id="rId12"/>
    <sheet name="4843ZC" sheetId="161" r:id="rId13"/>
    <sheet name="4843ZD" sheetId="162" r:id="rId14"/>
    <sheet name="4843ZE" sheetId="163" r:id="rId15"/>
    <sheet name="4843ZF" sheetId="164" r:id="rId16"/>
    <sheet name="4843ZI" sheetId="165" r:id="rId17"/>
    <sheet name="4942ZC" sheetId="142" r:id="rId18"/>
    <sheet name="4942ZD" sheetId="158" r:id="rId19"/>
    <sheet name="4942ZE" sheetId="159" r:id="rId20"/>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5" hidden="1">'4803K'!#REF!</definedName>
    <definedName name="外部資料_1" localSheetId="6" hidden="1">'4804D'!#REF!</definedName>
    <definedName name="外部資料_1" localSheetId="7" hidden="1">'4804WF'!#REF!</definedName>
    <definedName name="外部資料_1" localSheetId="8" hidden="1">'4804WG'!#REF!</definedName>
    <definedName name="外部資料_1" localSheetId="10" hidden="1">'4805YBYC'!#REF!</definedName>
    <definedName name="外部資料_1" localSheetId="9" hidden="1">'4806YA'!#REF!</definedName>
    <definedName name="外部資料_1" localSheetId="11" hidden="1">'4843ZB'!#REF!</definedName>
    <definedName name="外部資料_1" localSheetId="12" hidden="1">'4843ZC'!#REF!</definedName>
    <definedName name="外部資料_1" localSheetId="13" hidden="1">'4843ZD'!#REF!</definedName>
    <definedName name="外部資料_1" localSheetId="14" hidden="1">'4843ZE'!#REF!</definedName>
    <definedName name="外部資料_1" localSheetId="15" hidden="1">'4843ZF'!#REF!</definedName>
    <definedName name="外部資料_1" localSheetId="16" hidden="1">'4843ZI'!#REF!</definedName>
    <definedName name="外部資料_1" localSheetId="17" hidden="1">'4942ZC'!#REF!</definedName>
    <definedName name="外部資料_1" localSheetId="18" hidden="1">'4942ZD'!#REF!</definedName>
    <definedName name="外部資料_1" localSheetId="19" hidden="1">'4942ZE'!#REF!</definedName>
    <definedName name="外部資料_1" localSheetId="4" hidden="1">AMIC!#REF!</definedName>
    <definedName name="外部資料_1" localSheetId="1" hidden="1">ASIC!$A$1:$D$124</definedName>
    <definedName name="外部資料_2" localSheetId="3" hidden="1">'Check'!$A$1:$J$15</definedName>
    <definedName name="外部資料_3" localSheetId="0" hidden="1">MPN!$A$1:$E$202</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4" i="175" l="1"/>
  <c r="AR5" i="175" a="1"/>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AG270" i="175"/>
  <c r="AG271" i="175"/>
  <c r="AG272" i="175"/>
  <c r="AG273" i="175"/>
  <c r="S324" i="175"/>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69" i="175"/>
  <c r="AG268" i="175"/>
  <c r="AG267" i="175"/>
  <c r="AG266" i="175"/>
  <c r="AR264" i="175"/>
  <c r="AQ264" i="175"/>
  <c r="AP264" i="175"/>
  <c r="AO264" i="175"/>
  <c r="AN264" i="175"/>
  <c r="V262" i="175"/>
  <c r="Y261"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Z409" i="175"/>
  <c r="AR409" i="175" a="1"/>
  <c r="AP413" i="175" a="1"/>
  <c r="AN409" i="175"/>
  <c r="AQ410" i="175" a="1"/>
  <c r="AO409" i="175" a="1"/>
  <c r="Z410" i="175"/>
  <c r="AP411" i="175" a="1"/>
  <c r="AN412" i="175"/>
  <c r="AQ413" i="175" a="1"/>
  <c r="AN410" i="175"/>
  <c r="AQ411" i="175" a="1"/>
  <c r="AR413" i="175" a="1"/>
  <c r="AP410" i="175" a="1"/>
  <c r="AQ412" i="175" a="1"/>
  <c r="Z412" i="175"/>
  <c r="AJ409" i="175" a="1"/>
  <c r="AR410" i="175" a="1"/>
  <c r="AO412" i="175" a="1"/>
  <c r="Z413" i="175"/>
  <c r="AP409" i="175" a="1"/>
  <c r="AJ412" i="175" a="1"/>
  <c r="AR412" i="175" a="1"/>
  <c r="AO410" i="175" a="1"/>
  <c r="Z411" i="175"/>
  <c r="AP412" i="175" a="1"/>
  <c r="AN413" i="175"/>
  <c r="AQ409" i="175" a="1"/>
  <c r="AJ410" i="175" a="1"/>
  <c r="AR411" i="175" a="1"/>
  <c r="AO413" i="175" a="1"/>
  <c r="AN411" i="175"/>
  <c r="AJ413" i="175" a="1"/>
  <c r="AO411" i="175" a="1"/>
  <c r="AJ411" i="175" a="1"/>
  <c r="AN407" i="175"/>
  <c r="AN405" i="175"/>
  <c r="AN403" i="175"/>
  <c r="AN401" i="175"/>
  <c r="AN399" i="175"/>
  <c r="AN397" i="175"/>
  <c r="AN395" i="175"/>
  <c r="AR408" i="175" a="1"/>
  <c r="AR404" i="175" a="1"/>
  <c r="AP397" i="175" a="1"/>
  <c r="S391" i="175" a="1"/>
  <c r="AO401" i="175" a="1"/>
  <c r="AP408" i="175" a="1"/>
  <c r="AR407" i="175" a="1"/>
  <c r="AP406" i="175" a="1"/>
  <c r="AR405" i="175" a="1"/>
  <c r="AP404" i="175" a="1"/>
  <c r="AR403" i="175" a="1"/>
  <c r="AP402" i="175" a="1"/>
  <c r="AR401" i="175" a="1"/>
  <c r="AP400" i="175" a="1"/>
  <c r="AR399" i="175" a="1"/>
  <c r="AP398" i="175" a="1"/>
  <c r="AR397" i="175" a="1"/>
  <c r="AP396" i="175" a="1"/>
  <c r="AR395" i="175" a="1"/>
  <c r="Z395" i="175"/>
  <c r="AR402" i="175" a="1"/>
  <c r="AR398" i="175" a="1"/>
  <c r="AP395" i="175" a="1"/>
  <c r="AQ398" i="175" a="1"/>
  <c r="AJ408" i="175" a="1"/>
  <c r="Z407" i="175"/>
  <c r="AJ406" i="175" a="1"/>
  <c r="Z405" i="175"/>
  <c r="AJ404" i="175" a="1"/>
  <c r="Z403" i="175"/>
  <c r="AJ402" i="175" a="1"/>
  <c r="Z401" i="175"/>
  <c r="AJ400" i="175" a="1"/>
  <c r="Z399" i="175"/>
  <c r="AJ398" i="175" a="1"/>
  <c r="Z397" i="175"/>
  <c r="AJ396" i="175" a="1"/>
  <c r="AR406" i="175" a="1"/>
  <c r="AR400" i="175" a="1"/>
  <c r="AR396" i="175" a="1"/>
  <c r="AO405" i="175" a="1"/>
  <c r="AO395" i="175" a="1"/>
  <c r="AO408" i="175" a="1"/>
  <c r="AQ407" i="175" a="1"/>
  <c r="AO406" i="175" a="1"/>
  <c r="AQ405" i="175" a="1"/>
  <c r="AO404" i="175" a="1"/>
  <c r="AQ403" i="175" a="1"/>
  <c r="AO402" i="175" a="1"/>
  <c r="AQ401" i="175" a="1"/>
  <c r="AO400" i="175" a="1"/>
  <c r="AQ399" i="175" a="1"/>
  <c r="AO398" i="175" a="1"/>
  <c r="AQ397" i="175" a="1"/>
  <c r="AO396" i="175" a="1"/>
  <c r="AQ395" i="175" a="1"/>
  <c r="AP407" i="175" a="1"/>
  <c r="AP405" i="175" a="1"/>
  <c r="AP403" i="175" a="1"/>
  <c r="AP401" i="175" a="1"/>
  <c r="AP399" i="175" a="1"/>
  <c r="AO403" i="175" a="1"/>
  <c r="AQ396" i="175" a="1"/>
  <c r="AN408" i="175"/>
  <c r="AN406" i="175"/>
  <c r="AN404" i="175"/>
  <c r="AN402" i="175"/>
  <c r="AN400" i="175"/>
  <c r="AN398" i="175"/>
  <c r="AN396" i="175"/>
  <c r="Z408" i="175"/>
  <c r="AJ407" i="175" a="1"/>
  <c r="Z406" i="175"/>
  <c r="AJ405" i="175" a="1"/>
  <c r="Z404" i="175"/>
  <c r="AJ403" i="175" a="1"/>
  <c r="Z402" i="175"/>
  <c r="AJ401" i="175" a="1"/>
  <c r="Z400" i="175"/>
  <c r="AJ399" i="175" a="1"/>
  <c r="Z398" i="175"/>
  <c r="AJ397" i="175" a="1"/>
  <c r="Z396" i="175"/>
  <c r="AJ395" i="175" a="1"/>
  <c r="AQ408" i="175" a="1"/>
  <c r="AO407" i="175" a="1"/>
  <c r="AQ406" i="175" a="1"/>
  <c r="AQ404" i="175" a="1"/>
  <c r="AQ402" i="175" a="1"/>
  <c r="AQ400" i="175" a="1"/>
  <c r="AO399" i="175" a="1"/>
  <c r="AO397" i="175" a="1"/>
  <c r="AR340" i="175" a="1"/>
  <c r="AQ341" i="175" a="1"/>
  <c r="AP342" i="175" a="1"/>
  <c r="AO343" i="175" a="1"/>
  <c r="AN340" i="175"/>
  <c r="AJ343" i="175" a="1"/>
  <c r="AN343" i="175"/>
  <c r="AO340" i="175" a="1"/>
  <c r="AR341" i="175" a="1"/>
  <c r="AQ342" i="175" a="1"/>
  <c r="AP343" i="175" a="1"/>
  <c r="AJ341" i="175" a="1"/>
  <c r="AJ340" i="175" a="1"/>
  <c r="AN341" i="175"/>
  <c r="AN342" i="175"/>
  <c r="AP340" i="175" a="1"/>
  <c r="AO341" i="175" a="1"/>
  <c r="AR342" i="175" a="1"/>
  <c r="AQ343" i="175" a="1"/>
  <c r="AQ340" i="175" a="1"/>
  <c r="AP341" i="175" a="1"/>
  <c r="AO342" i="175" a="1"/>
  <c r="AR343" i="175" a="1"/>
  <c r="AJ342" i="175" a="1"/>
  <c r="Z340" i="175"/>
  <c r="Z342" i="175"/>
  <c r="Z341" i="175"/>
  <c r="Z343" i="175"/>
  <c r="AN338" i="175"/>
  <c r="AN336" i="175"/>
  <c r="AN334" i="175"/>
  <c r="AN332" i="175"/>
  <c r="AN330" i="175"/>
  <c r="AO338" i="175" a="1"/>
  <c r="AQ331" i="175" a="1"/>
  <c r="AP339" i="175" a="1"/>
  <c r="AR338" i="175" a="1"/>
  <c r="AP337" i="175" a="1"/>
  <c r="AR336" i="175" a="1"/>
  <c r="AP335" i="175" a="1"/>
  <c r="AR334" i="175" a="1"/>
  <c r="AP333" i="175" a="1"/>
  <c r="AR332" i="175" a="1"/>
  <c r="AP331" i="175" a="1"/>
  <c r="AR330" i="175" a="1"/>
  <c r="Z330" i="175"/>
  <c r="AJ339" i="175" a="1"/>
  <c r="Z338" i="175"/>
  <c r="AJ337" i="175" a="1"/>
  <c r="Z336" i="175"/>
  <c r="AJ335" i="175" a="1"/>
  <c r="Z334" i="175"/>
  <c r="AJ333" i="175" a="1"/>
  <c r="Z332" i="175"/>
  <c r="AJ331" i="175" a="1"/>
  <c r="AO332" i="175" a="1"/>
  <c r="AO339" i="175" a="1"/>
  <c r="AQ338" i="175" a="1"/>
  <c r="AO337" i="175" a="1"/>
  <c r="AQ336" i="175" a="1"/>
  <c r="AO335" i="175" a="1"/>
  <c r="AQ334" i="175" a="1"/>
  <c r="AO333" i="175" a="1"/>
  <c r="AQ332" i="175" a="1"/>
  <c r="AO331" i="175" a="1"/>
  <c r="AQ330" i="175" a="1"/>
  <c r="AQ339" i="175" a="1"/>
  <c r="AQ337" i="175" a="1"/>
  <c r="AQ335" i="175" a="1"/>
  <c r="AQ333" i="175" a="1"/>
  <c r="AN339" i="175"/>
  <c r="AN337" i="175"/>
  <c r="AN335" i="175"/>
  <c r="AN333" i="175"/>
  <c r="AN331" i="175"/>
  <c r="AO334" i="175" a="1"/>
  <c r="AO330" i="175" a="1"/>
  <c r="AR339" i="175" a="1"/>
  <c r="AP338" i="175" a="1"/>
  <c r="AR337" i="175" a="1"/>
  <c r="AP336" i="175" a="1"/>
  <c r="AR335" i="175" a="1"/>
  <c r="AP334" i="175" a="1"/>
  <c r="AR333" i="175" a="1"/>
  <c r="AP332" i="175" a="1"/>
  <c r="AR331" i="175" a="1"/>
  <c r="AP330" i="175" a="1"/>
  <c r="S326" i="175" a="1"/>
  <c r="AO336" i="175" a="1"/>
  <c r="Z339" i="175"/>
  <c r="AJ338" i="175" a="1"/>
  <c r="Z337" i="175"/>
  <c r="AJ336" i="175" a="1"/>
  <c r="Z335" i="175"/>
  <c r="AJ334" i="175" a="1"/>
  <c r="Z333" i="175"/>
  <c r="AJ332" i="175" a="1"/>
  <c r="Z331" i="175"/>
  <c r="AJ330" i="175" a="1"/>
  <c r="AQ273" i="175" a="1"/>
  <c r="AO270" i="175" a="1"/>
  <c r="AN271" i="175"/>
  <c r="AR272" i="175" a="1"/>
  <c r="AP271" i="175" a="1"/>
  <c r="AO269" i="175" a="1"/>
  <c r="AP269" i="175" a="1"/>
  <c r="AO271" i="175" a="1"/>
  <c r="AN272" i="175"/>
  <c r="AR273" i="175" a="1"/>
  <c r="AQ269" i="175" a="1"/>
  <c r="AR270" i="175" a="1"/>
  <c r="AR271" i="175" a="1"/>
  <c r="AP270" i="175" a="1"/>
  <c r="AO272" i="175" a="1"/>
  <c r="AN273" i="175"/>
  <c r="AO273" i="175" a="1"/>
  <c r="AN269" i="175"/>
  <c r="AQ270" i="175" a="1"/>
  <c r="AP272" i="175" a="1"/>
  <c r="AR269" i="175" a="1"/>
  <c r="AQ271" i="175" a="1"/>
  <c r="AP273" i="175" a="1"/>
  <c r="AQ272" i="175" a="1"/>
  <c r="AN270" i="175"/>
  <c r="AN268" i="175"/>
  <c r="AO267" i="175" a="1"/>
  <c r="AP265" i="175" a="1"/>
  <c r="AQ266" i="175" a="1"/>
  <c r="AR268" i="175" a="1"/>
  <c r="AN267" i="175"/>
  <c r="AO266" i="175" a="1"/>
  <c r="AP266" i="175" a="1"/>
  <c r="AR267" i="175" a="1"/>
  <c r="AN266" i="175"/>
  <c r="AO265" i="175" a="1"/>
  <c r="AQ268" i="175" a="1"/>
  <c r="AR266" i="175" a="1"/>
  <c r="AN265" i="175"/>
  <c r="AP268" i="175" a="1"/>
  <c r="AQ267" i="175" a="1"/>
  <c r="AR265" i="175" a="1"/>
  <c r="AP267" i="175" a="1"/>
  <c r="AQ265" i="175" a="1"/>
  <c r="AO268" i="175" a="1"/>
  <c r="AN203" i="175"/>
  <c r="AO202" i="175" a="1"/>
  <c r="AP200" i="175" a="1"/>
  <c r="AP201" i="175" a="1"/>
  <c r="AR203" i="175" a="1"/>
  <c r="AN202" i="175"/>
  <c r="AO201" i="175" a="1"/>
  <c r="AR202" i="175" a="1"/>
  <c r="AN201" i="175"/>
  <c r="AO200" i="175" a="1"/>
  <c r="AQ201" i="175" a="1"/>
  <c r="AQ203" i="175" a="1"/>
  <c r="AR201" i="175" a="1"/>
  <c r="AN200" i="175"/>
  <c r="AQ202" i="175" a="1"/>
  <c r="AR200" i="175" a="1"/>
  <c r="AP203" i="175" a="1"/>
  <c r="AP202" i="175" a="1"/>
  <c r="AQ200" i="175" a="1"/>
  <c r="AO203" i="175" a="1"/>
  <c r="AN138" i="175"/>
  <c r="AO137" i="175" a="1"/>
  <c r="AP135" i="175" a="1"/>
  <c r="AP136" i="175" a="1"/>
  <c r="AR138" i="175" a="1"/>
  <c r="AN137" i="175"/>
  <c r="AO136" i="175" a="1"/>
  <c r="AR137" i="175" a="1"/>
  <c r="AN136" i="175"/>
  <c r="AO135" i="175" a="1"/>
  <c r="AQ136" i="175" a="1"/>
  <c r="AQ138" i="175" a="1"/>
  <c r="AR136" i="175" a="1"/>
  <c r="AN135" i="175"/>
  <c r="AP138" i="175" a="1"/>
  <c r="AQ137" i="175" a="1"/>
  <c r="AR135" i="175" a="1"/>
  <c r="AP137" i="175" a="1"/>
  <c r="AQ135" i="175" a="1"/>
  <c r="AO138" i="175" a="1"/>
  <c r="AJ273" i="175" a="1"/>
  <c r="AJ271" i="175" a="1"/>
  <c r="AJ270" i="175" a="1"/>
  <c r="AJ272" i="175" a="1"/>
  <c r="Z270" i="175"/>
  <c r="Z271" i="175"/>
  <c r="Z272" i="175"/>
  <c r="Z273" i="175"/>
  <c r="Z266" i="175"/>
  <c r="Z265" i="175"/>
  <c r="S261" i="175" a="1"/>
  <c r="AJ267" i="175" a="1"/>
  <c r="AJ269" i="175" a="1"/>
  <c r="Z268" i="175"/>
  <c r="AJ265" i="175" a="1"/>
  <c r="Z269" i="175"/>
  <c r="AJ268" i="175" a="1"/>
  <c r="Z267" i="175"/>
  <c r="AJ266" i="175" a="1"/>
  <c r="AJ202" i="175" a="1"/>
  <c r="AP204" i="175" a="1"/>
  <c r="S196" i="175" a="1"/>
  <c r="AJ200" i="175" a="1"/>
  <c r="AJ204" i="175" a="1"/>
  <c r="Z203" i="175"/>
  <c r="Z201" i="175"/>
  <c r="AO204" i="175" a="1"/>
  <c r="AN204" i="175"/>
  <c r="AR204" i="175" a="1"/>
  <c r="Z200" i="175"/>
  <c r="AQ204" i="175" a="1"/>
  <c r="Z204" i="175"/>
  <c r="AJ203" i="175" a="1"/>
  <c r="Z202" i="175"/>
  <c r="AJ201" i="175" a="1"/>
  <c r="AR139" i="175" a="1"/>
  <c r="AN139" i="175"/>
  <c r="AO139" i="175" a="1"/>
  <c r="AJ139" i="175" a="1"/>
  <c r="AP139" i="175" a="1"/>
  <c r="AQ139" i="175" a="1"/>
  <c r="Z139" i="175"/>
  <c r="AJ136" i="175" a="1"/>
  <c r="Z135" i="175"/>
  <c r="Z137" i="175"/>
  <c r="AJ138" i="175" a="1"/>
  <c r="S131" i="175" a="1"/>
  <c r="Z138" i="175"/>
  <c r="AJ137" i="175" a="1"/>
  <c r="Z136" i="175"/>
  <c r="AJ135" i="175" a="1"/>
  <c r="Z70" i="175"/>
  <c r="Z71" i="175"/>
  <c r="Z72" i="175"/>
  <c r="Z73" i="175"/>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Q272" i="175"/>
  <c r="AP273" i="175"/>
  <c r="AQ271" i="175"/>
  <c r="AR269" i="175"/>
  <c r="AP272" i="175"/>
  <c r="AQ270" i="175"/>
  <c r="AO273" i="175"/>
  <c r="AO272" i="175"/>
  <c r="AP270" i="175"/>
  <c r="AR271" i="175"/>
  <c r="AR270" i="175"/>
  <c r="AQ269" i="175"/>
  <c r="AR273" i="175"/>
  <c r="AO271" i="175"/>
  <c r="AP269" i="175"/>
  <c r="AO269" i="175"/>
  <c r="AP271" i="175"/>
  <c r="AR272" i="175"/>
  <c r="AO270" i="175"/>
  <c r="AQ273" i="175"/>
  <c r="AO268" i="175"/>
  <c r="AQ265" i="175"/>
  <c r="AP267" i="175"/>
  <c r="AR265" i="175"/>
  <c r="AQ267" i="175"/>
  <c r="AP268" i="175"/>
  <c r="AR266" i="175"/>
  <c r="AQ268" i="175"/>
  <c r="AO265" i="175"/>
  <c r="AR267" i="175"/>
  <c r="AP266" i="175"/>
  <c r="AO266" i="175"/>
  <c r="AR268" i="175"/>
  <c r="AQ266" i="175"/>
  <c r="AP265" i="175"/>
  <c r="AO267"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I273" i="175"/>
  <c r="AH273" i="175"/>
  <c r="AH272" i="175"/>
  <c r="AH271" i="175"/>
  <c r="AH270" i="175"/>
  <c r="AJ272" i="175"/>
  <c r="AK272" i="175" s="1"/>
  <c r="AJ270" i="175"/>
  <c r="AK270" i="175" s="1"/>
  <c r="AJ271" i="175"/>
  <c r="AK271" i="175" s="1"/>
  <c r="AJ273" i="175"/>
  <c r="AK273" i="175" s="1"/>
  <c r="AI272" i="175"/>
  <c r="AI271" i="175"/>
  <c r="AI270" i="175"/>
  <c r="AJ266" i="175"/>
  <c r="AK266" i="175" s="1"/>
  <c r="AH267" i="175"/>
  <c r="AJ268" i="175"/>
  <c r="AK268" i="175" s="1"/>
  <c r="AH269" i="175"/>
  <c r="AJ265" i="175"/>
  <c r="AK265" i="175" s="1"/>
  <c r="AH268" i="175"/>
  <c r="AI268" i="175"/>
  <c r="AJ269" i="175"/>
  <c r="AK269" i="175" s="1"/>
  <c r="AJ267" i="175"/>
  <c r="AK267" i="175" s="1"/>
  <c r="S261" i="175"/>
  <c r="AI265" i="175"/>
  <c r="AH265" i="175"/>
  <c r="AH266" i="175"/>
  <c r="AI266" i="175"/>
  <c r="AI269" i="175"/>
  <c r="AI26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AL411" i="175" a="1"/>
  <c r="U410" i="175"/>
  <c r="AL410" i="175" a="1"/>
  <c r="U412" i="175"/>
  <c r="AL412" i="175" a="1"/>
  <c r="AL413" i="175" a="1"/>
  <c r="U411" i="175"/>
  <c r="AL409" i="175" a="1"/>
  <c r="U413" i="175"/>
  <c r="U409" i="175"/>
  <c r="AL407" i="175" a="1"/>
  <c r="AL396" i="175" a="1"/>
  <c r="AL404" i="175" a="1"/>
  <c r="AL397" i="175" a="1"/>
  <c r="U395" i="175"/>
  <c r="U403" i="175"/>
  <c r="AL403" i="175" a="1"/>
  <c r="U404" i="175"/>
  <c r="AL395" i="175" a="1"/>
  <c r="AL398" i="175" a="1"/>
  <c r="AL406" i="175" a="1"/>
  <c r="U397" i="175"/>
  <c r="U405" i="175"/>
  <c r="U408" i="175"/>
  <c r="U406" i="175"/>
  <c r="AL399" i="175" a="1"/>
  <c r="AL402" i="175" a="1"/>
  <c r="AL400" i="175" a="1"/>
  <c r="AL408" i="175" a="1"/>
  <c r="U396" i="175"/>
  <c r="AL405" i="175" a="1"/>
  <c r="U398" i="175"/>
  <c r="U399" i="175"/>
  <c r="U407" i="175"/>
  <c r="U401" i="175"/>
  <c r="U400" i="175"/>
  <c r="U402" i="175"/>
  <c r="AL401" i="175" a="1"/>
  <c r="AL343" i="175" a="1"/>
  <c r="AL341" i="175" a="1"/>
  <c r="U340" i="175"/>
  <c r="AL342" i="175" a="1"/>
  <c r="U341" i="175"/>
  <c r="U342" i="175"/>
  <c r="AL340" i="175" a="1"/>
  <c r="U343" i="175"/>
  <c r="AL335" i="175" a="1"/>
  <c r="U337" i="175"/>
  <c r="AL334" i="175" a="1"/>
  <c r="AL330" i="175" a="1"/>
  <c r="U336" i="175"/>
  <c r="AL331" i="175" a="1"/>
  <c r="U331" i="175"/>
  <c r="U339" i="175"/>
  <c r="AL337" i="175" a="1"/>
  <c r="AL336" i="175" a="1"/>
  <c r="U330" i="175"/>
  <c r="U338" i="175"/>
  <c r="U333" i="175"/>
  <c r="U334" i="175"/>
  <c r="AL333" i="175" a="1"/>
  <c r="AL332" i="175" a="1"/>
  <c r="U332" i="175"/>
  <c r="AL339" i="175" a="1"/>
  <c r="U335" i="175"/>
  <c r="AL338" i="175" a="1"/>
  <c r="U267" i="175"/>
  <c r="U270" i="175"/>
  <c r="U268" i="175"/>
  <c r="U271" i="175"/>
  <c r="U272" i="175"/>
  <c r="U269" i="175"/>
  <c r="U273" i="175"/>
  <c r="AL273" i="175" a="1"/>
  <c r="AL272" i="175" a="1"/>
  <c r="AL271" i="175" a="1"/>
  <c r="AL270" i="175" a="1"/>
  <c r="U265" i="175"/>
  <c r="AL266" i="175" a="1"/>
  <c r="AL267" i="175" a="1"/>
  <c r="U266" i="175"/>
  <c r="AL268" i="175" a="1"/>
  <c r="AL269" i="175" a="1"/>
  <c r="AL265" i="175" a="1"/>
  <c r="U203" i="175"/>
  <c r="AL202" i="175" a="1"/>
  <c r="AL200" i="175" a="1"/>
  <c r="U200" i="175"/>
  <c r="AL201" i="175" a="1"/>
  <c r="AB197" i="175"/>
  <c r="AL204" i="175" a="1"/>
  <c r="U202" i="175"/>
  <c r="AL203" i="175" a="1"/>
  <c r="U201" i="175"/>
  <c r="U204" i="175"/>
  <c r="AL139" i="175" a="1"/>
  <c r="U139" i="175"/>
  <c r="U136" i="175"/>
  <c r="AL137" i="175" a="1"/>
  <c r="U138" i="175"/>
  <c r="AL136" i="175" a="1"/>
  <c r="AL135" i="175" a="1"/>
  <c r="AL138" i="175" a="1"/>
  <c r="U135" i="175"/>
  <c r="U137" i="175"/>
  <c r="AP73" i="175" a="1"/>
  <c r="AR72" i="175" a="1"/>
  <c r="AP71" i="175" a="1"/>
  <c r="AR70" i="175" a="1"/>
  <c r="AJ73" i="175" a="1"/>
  <c r="AJ71" i="175" a="1"/>
  <c r="AN70" i="175"/>
  <c r="AO73" i="175" a="1"/>
  <c r="AQ72" i="175" a="1"/>
  <c r="AO71" i="175" a="1"/>
  <c r="AQ70" i="175" a="1"/>
  <c r="AN73" i="175"/>
  <c r="AN71" i="175"/>
  <c r="AR73" i="175" a="1"/>
  <c r="AP72" i="175" a="1"/>
  <c r="AR71" i="175" a="1"/>
  <c r="AP70" i="175" a="1"/>
  <c r="S66" i="175" a="1"/>
  <c r="AJ72" i="175" a="1"/>
  <c r="AJ70" i="175" a="1"/>
  <c r="AQ73" i="175" a="1"/>
  <c r="AO72" i="175" a="1"/>
  <c r="AQ71" i="175" a="1"/>
  <c r="AO70" i="175" a="1"/>
  <c r="AN72" i="175"/>
  <c r="O3" i="166" a="1"/>
  <c r="O7" i="166" a="1"/>
  <c r="O4" i="166" a="1"/>
  <c r="O8" i="166" a="1"/>
  <c r="O5" i="166" a="1"/>
  <c r="O9" i="166" a="1"/>
  <c r="O6" i="166" a="1"/>
  <c r="O10" i="166" a="1"/>
  <c r="O2" i="166" a="1"/>
  <c r="O5" i="168" a="1"/>
  <c r="O26" i="169" a="1"/>
  <c r="O30" i="169" a="1"/>
  <c r="O34" i="169" a="1"/>
  <c r="O38" i="169" a="1"/>
  <c r="O27" i="169" a="1"/>
  <c r="O31" i="169" a="1"/>
  <c r="O35" i="169" a="1"/>
  <c r="O28" i="169" a="1"/>
  <c r="O32" i="169" a="1"/>
  <c r="O36" i="169" a="1"/>
  <c r="O29" i="169" a="1"/>
  <c r="O33" i="169" a="1"/>
  <c r="O37" i="169" a="1"/>
  <c r="O2" i="169" a="1"/>
  <c r="O6" i="169" a="1"/>
  <c r="O10" i="169" a="1"/>
  <c r="O14" i="169" a="1"/>
  <c r="O18" i="169" a="1"/>
  <c r="O22" i="169" a="1"/>
  <c r="O3" i="169" a="1"/>
  <c r="O7" i="169" a="1"/>
  <c r="O11" i="169" a="1"/>
  <c r="O15" i="169" a="1"/>
  <c r="O19" i="169" a="1"/>
  <c r="O23" i="169" a="1"/>
  <c r="O4" i="169" a="1"/>
  <c r="O8" i="169" a="1"/>
  <c r="O12" i="169" a="1"/>
  <c r="O16" i="169" a="1"/>
  <c r="O20" i="169" a="1"/>
  <c r="O24" i="169" a="1"/>
  <c r="O5" i="169" a="1"/>
  <c r="O9" i="169" a="1"/>
  <c r="O13" i="169" a="1"/>
  <c r="O17" i="169" a="1"/>
  <c r="O21" i="169" a="1"/>
  <c r="O25" i="169" a="1"/>
  <c r="O2" i="160" a="1"/>
  <c r="O2" i="175" a="1"/>
  <c r="AN12" i="175"/>
  <c r="AN10" i="175"/>
  <c r="AN8" i="175"/>
  <c r="AN6" i="175"/>
  <c r="AP10" i="175" a="1"/>
  <c r="AP8" i="175" a="1"/>
  <c r="AR12" i="175" a="1"/>
  <c r="AP11" i="175" a="1"/>
  <c r="AR10" i="175" a="1"/>
  <c r="AP9" i="175" a="1"/>
  <c r="AR8" i="175" a="1"/>
  <c r="AP7" i="175" a="1"/>
  <c r="AR6" i="175" a="1"/>
  <c r="AP5" i="175" a="1"/>
  <c r="AR11" i="175" a="1"/>
  <c r="Z12" i="175"/>
  <c r="AJ11" i="175" a="1"/>
  <c r="Z10" i="175"/>
  <c r="AJ9" i="175" a="1"/>
  <c r="Z8" i="175"/>
  <c r="AJ7" i="175" a="1"/>
  <c r="Z6" i="175"/>
  <c r="AJ5" i="175" a="1"/>
  <c r="AR9" i="175" a="1"/>
  <c r="AP6" i="175" a="1"/>
  <c r="Z5" i="175"/>
  <c r="AQ12" i="175" a="1"/>
  <c r="AO11" i="175" a="1"/>
  <c r="AQ10" i="175" a="1"/>
  <c r="AO9" i="175" a="1"/>
  <c r="AQ8" i="175" a="1"/>
  <c r="AO7" i="175" a="1"/>
  <c r="AQ6" i="175" a="1"/>
  <c r="AO5" i="175" a="1"/>
  <c r="AP12" i="175" a="1"/>
  <c r="AR7" i="175" a="1"/>
  <c r="AN11" i="175"/>
  <c r="AN9" i="175"/>
  <c r="AN7" i="175"/>
  <c r="AN5" i="175"/>
  <c r="AJ12" i="175" a="1"/>
  <c r="Z11" i="175"/>
  <c r="AJ10" i="175" a="1"/>
  <c r="Z9" i="175"/>
  <c r="AJ8" i="175" a="1"/>
  <c r="Z7" i="175"/>
  <c r="AJ6" i="175" a="1"/>
  <c r="AO12" i="175" a="1"/>
  <c r="AQ11" i="175" a="1"/>
  <c r="AO10" i="175" a="1"/>
  <c r="AQ9" i="175" a="1"/>
  <c r="AO8" i="175" a="1"/>
  <c r="AQ7" i="175" a="1"/>
  <c r="AO6" i="175" a="1"/>
  <c r="AQ5" i="175" a="1"/>
  <c r="AR13" i="175" a="1"/>
  <c r="AQ14" i="175" a="1"/>
  <c r="AN13" i="175"/>
  <c r="AO13" i="175" a="1"/>
  <c r="AR14" i="175" a="1"/>
  <c r="AJ13" i="175" a="1"/>
  <c r="AN14" i="175"/>
  <c r="AP13" i="175" a="1"/>
  <c r="AO14" i="175" a="1"/>
  <c r="AJ14" i="175" a="1"/>
  <c r="AQ13" i="175" a="1"/>
  <c r="AP14" i="175" a="1"/>
  <c r="Z14" i="175"/>
  <c r="Q51" i="175" a="1"/>
  <c r="M51" i="175" a="1"/>
  <c r="I51" i="175" a="1"/>
  <c r="E51" i="175" a="1"/>
  <c r="Q50" i="175" a="1"/>
  <c r="M50" i="175" a="1"/>
  <c r="I50" i="175" a="1"/>
  <c r="E50" i="175" a="1"/>
  <c r="Q49" i="175" a="1"/>
  <c r="M49" i="175" a="1"/>
  <c r="I49" i="175" a="1"/>
  <c r="E49" i="175" a="1"/>
  <c r="Q48" i="175" a="1"/>
  <c r="M48" i="175" a="1"/>
  <c r="I48" i="175" a="1"/>
  <c r="P51" i="175" a="1"/>
  <c r="L51" i="175" a="1"/>
  <c r="H51" i="175" a="1"/>
  <c r="O51" i="175" a="1"/>
  <c r="N50" i="175" a="1"/>
  <c r="F50" i="175" a="1"/>
  <c r="O49" i="175" a="1"/>
  <c r="G49" i="175" a="1"/>
  <c r="P48" i="175" a="1"/>
  <c r="C48" i="175" a="1"/>
  <c r="N47" i="175" a="1"/>
  <c r="C47" i="175" a="1"/>
  <c r="N46" i="175" a="1"/>
  <c r="C46" i="175" a="1"/>
  <c r="N45" i="175" a="1"/>
  <c r="C45" i="175" a="1"/>
  <c r="N44" i="175" a="1"/>
  <c r="C44" i="175" a="1"/>
  <c r="N43" i="175" a="1"/>
  <c r="C43" i="175" a="1"/>
  <c r="N42" i="175" a="1"/>
  <c r="C42" i="175" a="1"/>
  <c r="N41" i="175" a="1"/>
  <c r="C41" i="175" a="1"/>
  <c r="N40" i="175" a="1"/>
  <c r="C40" i="175" a="1"/>
  <c r="N39" i="175" a="1"/>
  <c r="C39" i="175" a="1"/>
  <c r="N38" i="175" a="1"/>
  <c r="Q33" i="175" a="1"/>
  <c r="M33" i="175" a="1"/>
  <c r="I33" i="175" a="1"/>
  <c r="E33" i="175" a="1"/>
  <c r="Q32" i="175" a="1"/>
  <c r="M32" i="175" a="1"/>
  <c r="I32" i="175" a="1"/>
  <c r="E32" i="175" a="1"/>
  <c r="Q31" i="175" a="1"/>
  <c r="M31" i="175" a="1"/>
  <c r="I31" i="175" a="1"/>
  <c r="E31" i="175" a="1"/>
  <c r="Q30" i="175" a="1"/>
  <c r="M30" i="175" a="1"/>
  <c r="I30" i="175" a="1"/>
  <c r="E30" i="175" a="1"/>
  <c r="P28" i="175" a="1"/>
  <c r="L28" i="175" a="1"/>
  <c r="H28" i="175" a="1"/>
  <c r="D28" i="175" a="1"/>
  <c r="O25" i="175" a="1"/>
  <c r="K25" i="175" a="1"/>
  <c r="G25" i="175" a="1"/>
  <c r="C25" i="175" a="1"/>
  <c r="N23" i="175" a="1"/>
  <c r="J23" i="175" a="1"/>
  <c r="F23" i="175" a="1"/>
  <c r="N51" i="175" a="1"/>
  <c r="D51" i="175" a="1"/>
  <c r="N49" i="175" a="1"/>
  <c r="F49" i="175" a="1"/>
  <c r="O48" i="175" a="1"/>
  <c r="H48" i="175" a="1"/>
  <c r="M47" i="175" a="1"/>
  <c r="H47" i="175" a="1"/>
  <c r="M46" i="175" a="1"/>
  <c r="H46" i="175" a="1"/>
  <c r="M45" i="175" a="1"/>
  <c r="H45" i="175" a="1"/>
  <c r="M44" i="175" a="1"/>
  <c r="H44" i="175" a="1"/>
  <c r="M43" i="175" a="1"/>
  <c r="H43" i="175" a="1"/>
  <c r="M42" i="175" a="1"/>
  <c r="H42" i="175" a="1"/>
  <c r="M41" i="175" a="1"/>
  <c r="H41" i="175" a="1"/>
  <c r="M40" i="175" a="1"/>
  <c r="H40" i="175" a="1"/>
  <c r="C51" i="175" a="1"/>
  <c r="L50" i="175" a="1"/>
  <c r="D50" i="175" a="1"/>
  <c r="N48" i="175" a="1"/>
  <c r="G48" i="175" a="1"/>
  <c r="G47" i="175" a="1"/>
  <c r="G46" i="175" a="1"/>
  <c r="G45" i="175" a="1"/>
  <c r="G44" i="175" a="1"/>
  <c r="G43" i="175" a="1"/>
  <c r="G42" i="175" a="1"/>
  <c r="G41" i="175" a="1"/>
  <c r="G40" i="175" a="1"/>
  <c r="G39" i="175" a="1"/>
  <c r="P33" i="175" a="1"/>
  <c r="L33" i="175" a="1"/>
  <c r="H33" i="175" a="1"/>
  <c r="D33" i="175" a="1"/>
  <c r="P32" i="175" a="1"/>
  <c r="L32" i="175" a="1"/>
  <c r="H32" i="175" a="1"/>
  <c r="D32" i="175" a="1"/>
  <c r="P31" i="175" a="1"/>
  <c r="L31" i="175" a="1"/>
  <c r="H31" i="175" a="1"/>
  <c r="D31" i="175" a="1"/>
  <c r="P30" i="175" a="1"/>
  <c r="L30" i="175" a="1"/>
  <c r="H30" i="175" a="1"/>
  <c r="D30" i="175" a="1"/>
  <c r="O28" i="175" a="1"/>
  <c r="K28" i="175" a="1"/>
  <c r="G28" i="175" a="1"/>
  <c r="C28" i="175" a="1"/>
  <c r="N25" i="175" a="1"/>
  <c r="K51" i="175" a="1"/>
  <c r="K50" i="175" a="1"/>
  <c r="C50" i="175" a="1"/>
  <c r="L49" i="175" a="1"/>
  <c r="D49" i="175" a="1"/>
  <c r="Q47" i="175" a="1"/>
  <c r="L47" i="175" a="1"/>
  <c r="Q46" i="175" a="1"/>
  <c r="L46" i="175" a="1"/>
  <c r="Q45" i="175" a="1"/>
  <c r="L45" i="175" a="1"/>
  <c r="Q44" i="175" a="1"/>
  <c r="L44" i="175" a="1"/>
  <c r="Q43" i="175" a="1"/>
  <c r="L43" i="175" a="1"/>
  <c r="Q42" i="175" a="1"/>
  <c r="L42" i="175" a="1"/>
  <c r="Q41" i="175" a="1"/>
  <c r="L41" i="175" a="1"/>
  <c r="Q40" i="175" a="1"/>
  <c r="L40" i="175" a="1"/>
  <c r="Q39" i="175" a="1"/>
  <c r="L39" i="175" a="1"/>
  <c r="Q38" i="175" a="1"/>
  <c r="L38" i="175" a="1"/>
  <c r="H38" i="175" a="1"/>
  <c r="D38" i="175" a="1"/>
  <c r="P37" i="175" a="1"/>
  <c r="L37" i="175" a="1"/>
  <c r="H37" i="175" a="1"/>
  <c r="D37" i="175" a="1"/>
  <c r="P36" i="175" a="1"/>
  <c r="L36" i="175" a="1"/>
  <c r="H36" i="175" a="1"/>
  <c r="D36" i="175" a="1"/>
  <c r="P35" i="175" a="1"/>
  <c r="L35" i="175" a="1"/>
  <c r="H35" i="175" a="1"/>
  <c r="D35" i="175" a="1"/>
  <c r="P34" i="175" a="1"/>
  <c r="L34" i="175" a="1"/>
  <c r="H34" i="175" a="1"/>
  <c r="D34" i="175" a="1"/>
  <c r="O29" i="175" a="1"/>
  <c r="K29" i="175" a="1"/>
  <c r="G29" i="175" a="1"/>
  <c r="C29" i="175" a="1"/>
  <c r="N27" i="175" a="1"/>
  <c r="J27" i="175" a="1"/>
  <c r="F27" i="175" a="1"/>
  <c r="N26" i="175" a="1"/>
  <c r="J26" i="175" a="1"/>
  <c r="F26" i="175" a="1"/>
  <c r="Q24" i="175" a="1"/>
  <c r="M24" i="175" a="1"/>
  <c r="I24" i="175" a="1"/>
  <c r="E24" i="175" a="1"/>
  <c r="P22" i="175" a="1"/>
  <c r="L22" i="175" a="1"/>
  <c r="J51" i="175" a="1"/>
  <c r="J50" i="175" a="1"/>
  <c r="K49" i="175" a="1"/>
  <c r="C49" i="175" a="1"/>
  <c r="L48" i="175" a="1"/>
  <c r="F48" i="175" a="1"/>
  <c r="K47" i="175" a="1"/>
  <c r="F47" i="175" a="1"/>
  <c r="K46" i="175" a="1"/>
  <c r="G51" i="175" a="1"/>
  <c r="P50" i="175" a="1"/>
  <c r="H50" i="175" a="1"/>
  <c r="O47" i="175" a="1"/>
  <c r="J47" i="175" a="1"/>
  <c r="O46" i="175" a="1"/>
  <c r="J46" i="175" a="1"/>
  <c r="O45" i="175" a="1"/>
  <c r="J45" i="175" a="1"/>
  <c r="O44" i="175" a="1"/>
  <c r="J44" i="175" a="1"/>
  <c r="O43" i="175" a="1"/>
  <c r="J43" i="175" a="1"/>
  <c r="O42" i="175" a="1"/>
  <c r="J42" i="175" a="1"/>
  <c r="O41" i="175" a="1"/>
  <c r="J41" i="175" a="1"/>
  <c r="O40" i="175" a="1"/>
  <c r="J40" i="175" a="1"/>
  <c r="O39" i="175" a="1"/>
  <c r="J39" i="175" a="1"/>
  <c r="O38" i="175" a="1"/>
  <c r="N33" i="175" a="1"/>
  <c r="J33" i="175" a="1"/>
  <c r="F33" i="175" a="1"/>
  <c r="N32" i="175" a="1"/>
  <c r="J32" i="175" a="1"/>
  <c r="F32" i="175" a="1"/>
  <c r="N31" i="175" a="1"/>
  <c r="J31" i="175" a="1"/>
  <c r="F31" i="175" a="1"/>
  <c r="N30" i="175" a="1"/>
  <c r="J30" i="175" a="1"/>
  <c r="F30" i="175" a="1"/>
  <c r="Q28" i="175" a="1"/>
  <c r="M28" i="175" a="1"/>
  <c r="I28" i="175" a="1"/>
  <c r="E28" i="175" a="1"/>
  <c r="P25" i="175" a="1"/>
  <c r="L25" i="175" a="1"/>
  <c r="H25" i="175" a="1"/>
  <c r="D25" i="175" a="1"/>
  <c r="O23" i="175" a="1"/>
  <c r="P47" i="175" a="1"/>
  <c r="P46" i="175" a="1"/>
  <c r="E45" i="175" a="1"/>
  <c r="P43" i="175" a="1"/>
  <c r="F42" i="175" a="1"/>
  <c r="K41" i="175" a="1"/>
  <c r="D40" i="175" a="1"/>
  <c r="Q37" i="175" a="1"/>
  <c r="I37" i="175" a="1"/>
  <c r="J36" i="175" a="1"/>
  <c r="K35" i="175" a="1"/>
  <c r="C35" i="175" a="1"/>
  <c r="N29" i="175" a="1"/>
  <c r="F29" i="175" a="1"/>
  <c r="O26" i="175" a="1"/>
  <c r="G26" i="175" a="1"/>
  <c r="K24" i="175" a="1"/>
  <c r="I23" i="175" a="1"/>
  <c r="J22" i="175" a="1"/>
  <c r="F22" i="175" a="1"/>
  <c r="N21" i="175" a="1"/>
  <c r="J21" i="175" a="1"/>
  <c r="F21" i="175" a="1"/>
  <c r="Q19" i="175" a="1"/>
  <c r="M19" i="175" a="1"/>
  <c r="I19" i="175" a="1"/>
  <c r="E19" i="175" a="1"/>
  <c r="P17" i="175" a="1"/>
  <c r="L17" i="175" a="1"/>
  <c r="H17" i="175" a="1"/>
  <c r="D17" i="175" a="1"/>
  <c r="O15" i="175" a="1"/>
  <c r="K15" i="175" a="1"/>
  <c r="G15" i="175" a="1"/>
  <c r="C15" i="175" a="1"/>
  <c r="P13" i="175" a="1"/>
  <c r="L13" i="175" a="1"/>
  <c r="H13" i="175" a="1"/>
  <c r="D13" i="175" a="1"/>
  <c r="O11" i="175" a="1"/>
  <c r="G50" i="175" a="1"/>
  <c r="D45" i="175" a="1"/>
  <c r="I44" i="175" a="1"/>
  <c r="E42" i="175" a="1"/>
  <c r="P40" i="175" a="1"/>
  <c r="I39" i="175" a="1"/>
  <c r="P38" i="175" a="1"/>
  <c r="G38" i="175" a="1"/>
  <c r="Q36" i="175" a="1"/>
  <c r="I36" i="175" a="1"/>
  <c r="J35" i="175" a="1"/>
  <c r="K34" i="175" a="1"/>
  <c r="C34" i="175" a="1"/>
  <c r="K33" i="175" a="1"/>
  <c r="C33" i="175" a="1"/>
  <c r="M29" i="175" a="1"/>
  <c r="E29" i="175" a="1"/>
  <c r="M27" i="175" a="1"/>
  <c r="E27" i="175" a="1"/>
  <c r="J24" i="175" a="1"/>
  <c r="D24" i="175" a="1"/>
  <c r="H23" i="175" a="1"/>
  <c r="C23" i="175" a="1"/>
  <c r="N22" i="175" a="1"/>
  <c r="Q20" i="175" a="1"/>
  <c r="M20" i="175" a="1"/>
  <c r="I20" i="175" a="1"/>
  <c r="E20" i="175" a="1"/>
  <c r="P18" i="175" a="1"/>
  <c r="L18" i="175" a="1"/>
  <c r="H18" i="175" a="1"/>
  <c r="D18" i="175" a="1"/>
  <c r="O16" i="175" a="1"/>
  <c r="K16" i="175" a="1"/>
  <c r="G16" i="175" a="1"/>
  <c r="C16" i="175" a="1"/>
  <c r="N14" i="175" a="1"/>
  <c r="J14" i="175" a="1"/>
  <c r="F14" i="175" a="1"/>
  <c r="Q12" i="175" a="1"/>
  <c r="M12" i="175" a="1"/>
  <c r="I12" i="175" a="1"/>
  <c r="E12" i="175" a="1"/>
  <c r="K48" i="175" a="1"/>
  <c r="P45" i="175" a="1"/>
  <c r="F44" i="175" a="1"/>
  <c r="K43" i="175" a="1"/>
  <c r="D42" i="175" a="1"/>
  <c r="I41" i="175" a="1"/>
  <c r="H39" i="175" a="1"/>
  <c r="F38" i="175" a="1"/>
  <c r="O37" i="175" a="1"/>
  <c r="G37" i="175" a="1"/>
  <c r="Q35" i="175" a="1"/>
  <c r="I35" i="175" a="1"/>
  <c r="J34" i="175" a="1"/>
  <c r="K32" i="175" a="1"/>
  <c r="C32" i="175" a="1"/>
  <c r="L29" i="175" a="1"/>
  <c r="D29" i="175" a="1"/>
  <c r="L27" i="175" a="1"/>
  <c r="D27" i="175" a="1"/>
  <c r="M26" i="175" a="1"/>
  <c r="E26" i="175" a="1"/>
  <c r="M25" i="175" a="1"/>
  <c r="P24" i="175" a="1"/>
  <c r="C24" i="175" a="1"/>
  <c r="M23" i="175" a="1"/>
  <c r="I22" i="175" a="1"/>
  <c r="E22" i="175" a="1"/>
  <c r="Q21" i="175" a="1"/>
  <c r="M21" i="175" a="1"/>
  <c r="I21" i="175" a="1"/>
  <c r="E21" i="175" a="1"/>
  <c r="P19" i="175" a="1"/>
  <c r="L19" i="175" a="1"/>
  <c r="H19" i="175" a="1"/>
  <c r="D19" i="175" a="1"/>
  <c r="O17" i="175" a="1"/>
  <c r="F51" i="175" a="1"/>
  <c r="J48" i="175" a="1"/>
  <c r="I47" i="175" a="1"/>
  <c r="I46" i="175" a="1"/>
  <c r="E44" i="175" a="1"/>
  <c r="P42" i="175" a="1"/>
  <c r="F41" i="175" a="1"/>
  <c r="K40" i="175" a="1"/>
  <c r="F39" i="175" a="1"/>
  <c r="M38" i="175" a="1"/>
  <c r="E38" i="175" a="1"/>
  <c r="N37" i="175" a="1"/>
  <c r="F37" i="175" a="1"/>
  <c r="O36" i="175" a="1"/>
  <c r="G36" i="175" a="1"/>
  <c r="Q34" i="175" a="1"/>
  <c r="I34" i="175" a="1"/>
  <c r="K31" i="175" a="1"/>
  <c r="C31" i="175" a="1"/>
  <c r="K30" i="175" a="1"/>
  <c r="C30" i="175" a="1"/>
  <c r="J28" i="175" a="1"/>
  <c r="K27" i="175" a="1"/>
  <c r="C27" i="175" a="1"/>
  <c r="L26" i="175" a="1"/>
  <c r="D26" i="175" a="1"/>
  <c r="F25" i="175" a="1"/>
  <c r="O24" i="175" a="1"/>
  <c r="L23" i="175" a="1"/>
  <c r="G23" i="175" a="1"/>
  <c r="M22" i="175" a="1"/>
  <c r="P20" i="175" a="1"/>
  <c r="L20" i="175" a="1"/>
  <c r="H20" i="175" a="1"/>
  <c r="D20" i="175" a="1"/>
  <c r="O18" i="175" a="1"/>
  <c r="K18" i="175" a="1"/>
  <c r="G18" i="175" a="1"/>
  <c r="C18" i="175" a="1"/>
  <c r="N16" i="175" a="1"/>
  <c r="P49" i="175" a="1"/>
  <c r="E48" i="175" a="1"/>
  <c r="E47" i="175" a="1"/>
  <c r="F46" i="175" a="1"/>
  <c r="K45" i="175" a="1"/>
  <c r="D44" i="175" a="1"/>
  <c r="I43" i="175" a="1"/>
  <c r="E41" i="175" a="1"/>
  <c r="P39" i="175" a="1"/>
  <c r="E39" i="175" a="1"/>
  <c r="M37" i="175" a="1"/>
  <c r="E37" i="175" a="1"/>
  <c r="N36" i="175" a="1"/>
  <c r="F36" i="175" a="1"/>
  <c r="O35" i="175" a="1"/>
  <c r="G35" i="175" a="1"/>
  <c r="J29" i="175" a="1"/>
  <c r="K26" i="175" a="1"/>
  <c r="C26" i="175" a="1"/>
  <c r="E25" i="175" a="1"/>
  <c r="N24" i="175" a="1"/>
  <c r="H24" i="175" a="1"/>
  <c r="Q22" i="175" a="1"/>
  <c r="H22" i="175" a="1"/>
  <c r="D22" i="175" a="1"/>
  <c r="P21" i="175" a="1"/>
  <c r="L21" i="175" a="1"/>
  <c r="H21" i="175" a="1"/>
  <c r="D21" i="175" a="1"/>
  <c r="O19" i="175" a="1"/>
  <c r="K19" i="175" a="1"/>
  <c r="G19" i="175" a="1"/>
  <c r="C19" i="175" a="1"/>
  <c r="N17" i="175" a="1"/>
  <c r="J17" i="175" a="1"/>
  <c r="F17" i="175" a="1"/>
  <c r="Q15" i="175" a="1"/>
  <c r="M15" i="175" a="1"/>
  <c r="I15" i="175" a="1"/>
  <c r="E15" i="175" a="1"/>
  <c r="N13" i="175" a="1"/>
  <c r="J13" i="175" a="1"/>
  <c r="F13" i="175" a="1"/>
  <c r="Q11" i="175" a="1"/>
  <c r="M11" i="175" a="1"/>
  <c r="I11" i="175" a="1"/>
  <c r="E11" i="175" a="1"/>
  <c r="E46" i="175" a="1"/>
  <c r="E43" i="175" a="1"/>
  <c r="F40" i="175" a="1"/>
  <c r="M35" i="175" a="1"/>
  <c r="N34" i="175" a="1"/>
  <c r="O31" i="175" a="1"/>
  <c r="H29" i="175" a="1"/>
  <c r="F28" i="175" a="1"/>
  <c r="Q25" i="175" a="1"/>
  <c r="P23" i="175" a="1"/>
  <c r="G22" i="175" a="1"/>
  <c r="C21" i="175" a="1"/>
  <c r="G20" i="175" a="1"/>
  <c r="F18" i="175" a="1"/>
  <c r="M17" i="175" a="1"/>
  <c r="E17" i="175" a="1"/>
  <c r="M16" i="175" a="1"/>
  <c r="P15" i="175" a="1"/>
  <c r="M14" i="175" a="1"/>
  <c r="G14" i="175" a="1"/>
  <c r="G13" i="175" a="1"/>
  <c r="N12" i="175" a="1"/>
  <c r="G12" i="175" a="1"/>
  <c r="N11" i="175" a="1"/>
  <c r="N10" i="175" a="1"/>
  <c r="O9" i="175" a="1"/>
  <c r="K9" i="175" a="1"/>
  <c r="G9" i="175" a="1"/>
  <c r="C9" i="175" a="1"/>
  <c r="N7" i="175" a="1"/>
  <c r="J7" i="175" a="1"/>
  <c r="F7" i="175" a="1"/>
  <c r="Q3" i="175" a="1"/>
  <c r="M3" i="175" a="1"/>
  <c r="I3" i="175" a="1"/>
  <c r="E3" i="175" a="1"/>
  <c r="Q2" i="175" a="1"/>
  <c r="M2" i="175" a="1"/>
  <c r="I2" i="175" a="1"/>
  <c r="E2" i="175" a="1"/>
  <c r="S1" i="175" a="1"/>
  <c r="P29" i="175" a="1"/>
  <c r="J18" i="175" a="1"/>
  <c r="C13" i="175" a="1"/>
  <c r="P10" i="175" a="1"/>
  <c r="J5" i="175" a="1"/>
  <c r="H4" i="175" a="1"/>
  <c r="D46" i="175" a="1"/>
  <c r="P44" i="175" a="1"/>
  <c r="D43" i="175" a="1"/>
  <c r="E40" i="175" a="1"/>
  <c r="K37" i="175" a="1"/>
  <c r="K36" i="175" a="1"/>
  <c r="M34" i="175" a="1"/>
  <c r="G33" i="175" a="1"/>
  <c r="Q18" i="175" a="1"/>
  <c r="F16" i="175" a="1"/>
  <c r="L14" i="175" a="1"/>
  <c r="M13" i="175" a="1"/>
  <c r="H11" i="175" a="1"/>
  <c r="C11" i="175" a="1"/>
  <c r="I10" i="175" a="1"/>
  <c r="E10" i="175" a="1"/>
  <c r="L8" i="175" a="1"/>
  <c r="H8" i="175" a="1"/>
  <c r="D8" i="175" a="1"/>
  <c r="O6" i="175" a="1"/>
  <c r="K6" i="175" a="1"/>
  <c r="G6" i="175" a="1"/>
  <c r="C6" i="175" a="1"/>
  <c r="P5" i="175" a="1"/>
  <c r="L5" i="175" a="1"/>
  <c r="H5" i="175" a="1"/>
  <c r="D5" i="175" a="1"/>
  <c r="N4" i="175" a="1"/>
  <c r="J4" i="175" a="1"/>
  <c r="F4" i="175" a="1"/>
  <c r="D47" i="175" a="1"/>
  <c r="M39" i="175" a="1"/>
  <c r="N28" i="175" a="1"/>
  <c r="K22" i="175" a="1"/>
  <c r="C12" i="175" a="1"/>
  <c r="I6" i="175" a="1"/>
  <c r="N5" i="175" a="1"/>
  <c r="D48" i="175" a="1"/>
  <c r="P41" i="175" a="1"/>
  <c r="K38" i="175" a="1"/>
  <c r="J37" i="175" a="1"/>
  <c r="E36" i="175" a="1"/>
  <c r="F35" i="175" a="1"/>
  <c r="G34" i="175" a="1"/>
  <c r="G32" i="175" a="1"/>
  <c r="G30" i="175" a="1"/>
  <c r="Q27" i="175" a="1"/>
  <c r="Q26" i="175" a="1"/>
  <c r="L24" i="175" a="1"/>
  <c r="K23" i="175" a="1"/>
  <c r="K21" i="175" a="1"/>
  <c r="O20" i="175" a="1"/>
  <c r="F20" i="175" a="1"/>
  <c r="J19" i="175" a="1"/>
  <c r="N18" i="175" a="1"/>
  <c r="E18" i="175" a="1"/>
  <c r="K17" i="175" a="1"/>
  <c r="C17" i="175" a="1"/>
  <c r="L16" i="175" a="1"/>
  <c r="E16" i="175" a="1"/>
  <c r="N15" i="175" a="1"/>
  <c r="H15" i="175" a="1"/>
  <c r="E14" i="175" a="1"/>
  <c r="Z13" i="175"/>
  <c r="L12" i="175" a="1"/>
  <c r="F12" i="175" a="1"/>
  <c r="M10" i="175" a="1"/>
  <c r="N9" i="175" a="1"/>
  <c r="J9" i="175" a="1"/>
  <c r="F9" i="175" a="1"/>
  <c r="Q7" i="175" a="1"/>
  <c r="M7" i="175" a="1"/>
  <c r="I7" i="175" a="1"/>
  <c r="E7" i="175" a="1"/>
  <c r="L3" i="175" a="1"/>
  <c r="H3" i="175" a="1"/>
  <c r="D3" i="175" a="1"/>
  <c r="L2" i="175" a="1"/>
  <c r="H2" i="175" a="1"/>
  <c r="D2" i="175" a="1"/>
  <c r="Q17" i="175" a="1"/>
  <c r="N8" i="175" a="1"/>
  <c r="Q6" i="175" a="1"/>
  <c r="F5" i="175" a="1"/>
  <c r="D4" i="175" a="1"/>
  <c r="O50" i="175" a="1"/>
  <c r="K44" i="175" a="1"/>
  <c r="J38" i="175" a="1"/>
  <c r="E35" i="175" a="1"/>
  <c r="F34" i="175" a="1"/>
  <c r="G31" i="175" a="1"/>
  <c r="P27" i="175" a="1"/>
  <c r="P26" i="175" a="1"/>
  <c r="J25" i="175" a="1"/>
  <c r="G24" i="175" a="1"/>
  <c r="O22" i="175" a="1"/>
  <c r="C22" i="175" a="1"/>
  <c r="C20" i="175" a="1"/>
  <c r="Q14" i="175" a="1"/>
  <c r="K14" i="175" a="1"/>
  <c r="D14" i="175" a="1"/>
  <c r="K13" i="175" a="1"/>
  <c r="E13" i="175" a="1"/>
  <c r="K12" i="175" a="1"/>
  <c r="L11" i="175" a="1"/>
  <c r="G11" i="175" a="1"/>
  <c r="Q10" i="175" a="1"/>
  <c r="H10" i="175" a="1"/>
  <c r="D10" i="175" a="1"/>
  <c r="O8" i="175" a="1"/>
  <c r="K8" i="175" a="1"/>
  <c r="G8" i="175" a="1"/>
  <c r="C8" i="175" a="1"/>
  <c r="N6" i="175" a="1"/>
  <c r="J6" i="175" a="1"/>
  <c r="F6" i="175" a="1"/>
  <c r="O5" i="175" a="1"/>
  <c r="K5" i="175" a="1"/>
  <c r="G5" i="175" a="1"/>
  <c r="C5" i="175" a="1"/>
  <c r="Q4" i="175" a="1"/>
  <c r="M4" i="175" a="1"/>
  <c r="I4" i="175" a="1"/>
  <c r="E4" i="175" a="1"/>
  <c r="I27" i="175" a="1"/>
  <c r="K20" i="175" a="1"/>
  <c r="I16" i="175" a="1"/>
  <c r="C14" i="175" a="1"/>
  <c r="J12" i="175" a="1"/>
  <c r="G10" i="175" a="1"/>
  <c r="J8" i="175" a="1"/>
  <c r="M6" i="175" a="1"/>
  <c r="K42" i="175" a="1"/>
  <c r="D41" i="175" a="1"/>
  <c r="I38" i="175" a="1"/>
  <c r="C37" i="175" a="1"/>
  <c r="C36" i="175" a="1"/>
  <c r="E34" i="175" a="1"/>
  <c r="Q29" i="175" a="1"/>
  <c r="O27" i="175" a="1"/>
  <c r="I25" i="175" a="1"/>
  <c r="F24" i="175" a="1"/>
  <c r="N20" i="175" a="1"/>
  <c r="M18" i="175" a="1"/>
  <c r="I17" i="175" a="1"/>
  <c r="Q16" i="175" a="1"/>
  <c r="J16" i="175" a="1"/>
  <c r="D16" i="175" a="1"/>
  <c r="F15" i="175" a="1"/>
  <c r="P14" i="175" a="1"/>
  <c r="Q13" i="175" a="1"/>
  <c r="D12" i="175" a="1"/>
  <c r="F11" i="175" a="1"/>
  <c r="L10" i="175" a="1"/>
  <c r="Q9" i="175" a="1"/>
  <c r="M9" i="175" a="1"/>
  <c r="I9" i="175" a="1"/>
  <c r="E9" i="175" a="1"/>
  <c r="L7" i="175" a="1"/>
  <c r="H7" i="175" a="1"/>
  <c r="D7" i="175" a="1"/>
  <c r="O3" i="175" a="1"/>
  <c r="K3" i="175" a="1"/>
  <c r="G3" i="175" a="1"/>
  <c r="C3" i="175" a="1"/>
  <c r="K2" i="175" a="1"/>
  <c r="G2" i="175" a="1"/>
  <c r="C2" i="175" a="1"/>
  <c r="I45" i="175" a="1"/>
  <c r="C38" i="175" a="1"/>
  <c r="I26" i="175" a="1"/>
  <c r="G21" i="175" a="1"/>
  <c r="F19" i="175" a="1"/>
  <c r="L15" i="175" a="1"/>
  <c r="I14" i="175" a="1"/>
  <c r="P12" i="175" a="1"/>
  <c r="K11" i="175" a="1"/>
  <c r="C10" i="175" a="1"/>
  <c r="F8" i="175" a="1"/>
  <c r="E6" i="175" a="1"/>
  <c r="L4" i="175" a="1"/>
  <c r="J49" i="175" a="1"/>
  <c r="F43" i="175" a="1"/>
  <c r="I40" i="175" a="1"/>
  <c r="O32" i="175" a="1"/>
  <c r="G27" i="175" a="1"/>
  <c r="E23" i="175" a="1"/>
  <c r="O21" i="175" a="1"/>
  <c r="N19" i="175" a="1"/>
  <c r="G17" i="175" a="1"/>
  <c r="O13" i="175" a="1"/>
  <c r="K10" i="175" a="1"/>
  <c r="E8" i="175" a="1"/>
  <c r="O7" i="175" a="1"/>
  <c r="L6" i="175" a="1"/>
  <c r="N3" i="175" a="1"/>
  <c r="N2" i="175" a="1"/>
  <c r="H49" i="175" a="1"/>
  <c r="O34" i="175" a="1"/>
  <c r="D23" i="175" a="1"/>
  <c r="H14" i="175" a="1"/>
  <c r="O12" i="175" a="1"/>
  <c r="J10" i="175" a="1"/>
  <c r="D9" i="175" a="1"/>
  <c r="E5" i="175" a="1"/>
  <c r="O4" i="175" a="1"/>
  <c r="J20" i="175" a="1"/>
  <c r="L9" i="175" a="1"/>
  <c r="M5" i="175" a="1"/>
  <c r="F2" i="175" a="1"/>
  <c r="F45" i="175" a="1"/>
  <c r="I29" i="175" a="1"/>
  <c r="H26" i="175" a="1"/>
  <c r="I13" i="175" a="1"/>
  <c r="P11" i="175" a="1"/>
  <c r="Q8" i="175" a="1"/>
  <c r="K7" i="175" a="1"/>
  <c r="H6" i="175" a="1"/>
  <c r="J3" i="175" a="1"/>
  <c r="J2" i="175" a="1"/>
  <c r="H12" i="175" a="1"/>
  <c r="F3" i="175" a="1"/>
  <c r="G4" i="175" a="1"/>
  <c r="I42" i="175" a="1"/>
  <c r="K39" i="175" a="1"/>
  <c r="M36" i="175" a="1"/>
  <c r="O33" i="175" a="1"/>
  <c r="P16" i="175" a="1"/>
  <c r="J15" i="175" a="1"/>
  <c r="F10" i="175" a="1"/>
  <c r="P9" i="175" a="1"/>
  <c r="Q5" i="175" a="1"/>
  <c r="K4" i="175" a="1"/>
  <c r="D39" i="175" a="1"/>
  <c r="I18" i="175" a="1"/>
  <c r="J11" i="175" a="1"/>
  <c r="M8" i="175" a="1"/>
  <c r="G7" i="175" a="1"/>
  <c r="D6" i="175" a="1"/>
  <c r="D15" i="175" a="1"/>
  <c r="N35" i="175" a="1"/>
  <c r="H16" i="175" a="1"/>
  <c r="I8" i="175" a="1"/>
  <c r="C7" i="175" a="1"/>
  <c r="O30" i="175" a="1"/>
  <c r="H27" i="175" a="1"/>
  <c r="Q23" i="175" a="1"/>
  <c r="O14" i="175" a="1"/>
  <c r="D11" i="175" a="1"/>
  <c r="O10" i="175" a="1"/>
  <c r="H9" i="175" a="1"/>
  <c r="I5" i="175" a="1"/>
  <c r="C4" i="175" a="1"/>
  <c r="AO2357" i="169"/>
  <c r="AP2357" i="169"/>
  <c r="AQ2357" i="169"/>
  <c r="AJ2357" i="169"/>
  <c r="AR2357" i="169"/>
  <c r="AN2357" i="169"/>
  <c r="U2357" i="169"/>
  <c r="Z2357" i="169"/>
  <c r="AQ2355" i="169"/>
  <c r="AO2354" i="169"/>
  <c r="AQ2351" i="169"/>
  <c r="AO2350" i="169"/>
  <c r="AQ2347" i="169"/>
  <c r="AO2346" i="169"/>
  <c r="AR2350" i="169"/>
  <c r="AR2356" i="169"/>
  <c r="AJ2356" i="169"/>
  <c r="AP2355" i="169"/>
  <c r="AN2354" i="169"/>
  <c r="Z2354" i="169"/>
  <c r="AR2352" i="169"/>
  <c r="AJ2352" i="169"/>
  <c r="AP2351" i="169"/>
  <c r="AN2350" i="169"/>
  <c r="Z2350" i="169"/>
  <c r="AR2348" i="169"/>
  <c r="AJ2348" i="169"/>
  <c r="AP2347" i="169"/>
  <c r="AN2346" i="169"/>
  <c r="Z2346" i="169"/>
  <c r="AR2354" i="169"/>
  <c r="AJ2350" i="169"/>
  <c r="AQ2356" i="169"/>
  <c r="AO2355" i="169"/>
  <c r="AQ2352" i="169"/>
  <c r="AO2351" i="169"/>
  <c r="AQ2348" i="169"/>
  <c r="AO2347" i="169"/>
  <c r="S2341" i="169" a="1"/>
  <c r="AP2349" i="169"/>
  <c r="AJ2346" i="169"/>
  <c r="AP2356" i="169"/>
  <c r="AN2355" i="169"/>
  <c r="Z2355" i="169"/>
  <c r="AR2353" i="169"/>
  <c r="AJ2353" i="169"/>
  <c r="AP2352" i="169"/>
  <c r="AN2351" i="169"/>
  <c r="Z2351" i="169"/>
  <c r="AR2349" i="169"/>
  <c r="AJ2349" i="169"/>
  <c r="AP2348" i="169"/>
  <c r="AN2347" i="169"/>
  <c r="Z2347" i="169"/>
  <c r="AR2345" i="169"/>
  <c r="AJ2345" i="169"/>
  <c r="Z2356" i="169"/>
  <c r="AJ2354" i="169"/>
  <c r="Z2352" i="169"/>
  <c r="AN2348" i="169"/>
  <c r="AR2346" i="169"/>
  <c r="AP2345" i="169"/>
  <c r="AO2356" i="169"/>
  <c r="AQ2353" i="169"/>
  <c r="AO2352" i="169"/>
  <c r="AQ2349" i="169"/>
  <c r="AO2348" i="169"/>
  <c r="AQ2345" i="169"/>
  <c r="AN2356" i="169"/>
  <c r="AP2353" i="169"/>
  <c r="AN2352" i="169"/>
  <c r="Z2348" i="169"/>
  <c r="U2356" i="169"/>
  <c r="AQ2354" i="169"/>
  <c r="AO2353" i="169"/>
  <c r="U2352" i="169"/>
  <c r="AQ2350" i="169"/>
  <c r="AO2349" i="169"/>
  <c r="U2348" i="169"/>
  <c r="AQ2346" i="169"/>
  <c r="AO2345" i="169"/>
  <c r="Z2345" i="169"/>
  <c r="AR2355" i="169"/>
  <c r="U2355" i="169" s="1"/>
  <c r="AJ2355" i="169"/>
  <c r="AP2354" i="169"/>
  <c r="U2354" i="169" s="1"/>
  <c r="AN2353" i="169"/>
  <c r="U2353" i="169" s="1"/>
  <c r="Z2353" i="169"/>
  <c r="AR2351" i="169"/>
  <c r="U2351" i="169" s="1"/>
  <c r="AJ2351" i="169"/>
  <c r="AP2350" i="169"/>
  <c r="U2350" i="169" s="1"/>
  <c r="AN2349" i="169"/>
  <c r="U2349" i="169" s="1"/>
  <c r="Z2349" i="169"/>
  <c r="AR2347" i="169"/>
  <c r="U2347" i="169" s="1"/>
  <c r="AJ2347" i="169"/>
  <c r="AP2346" i="169"/>
  <c r="U2346" i="169" s="1"/>
  <c r="AN2345" i="169"/>
  <c r="U2345" i="169"/>
  <c r="AO2288" i="169"/>
  <c r="AO2290" i="169"/>
  <c r="AP2289" i="169"/>
  <c r="AP2288" i="169"/>
  <c r="AP2290" i="169"/>
  <c r="AP2291" i="169"/>
  <c r="AQ2288" i="169"/>
  <c r="AQ2290" i="169"/>
  <c r="AJ2288" i="169"/>
  <c r="AR2288" i="169"/>
  <c r="AN2289" i="169"/>
  <c r="AJ2290" i="169"/>
  <c r="AR2290" i="169"/>
  <c r="AN2291" i="169"/>
  <c r="AO2289" i="169"/>
  <c r="AO2291" i="169"/>
  <c r="AQ2289" i="169"/>
  <c r="AQ2291" i="169"/>
  <c r="AN2288" i="169"/>
  <c r="AJ2289" i="169"/>
  <c r="AR2289" i="169"/>
  <c r="AN2290" i="169"/>
  <c r="AJ2291" i="169"/>
  <c r="AR2291" i="169"/>
  <c r="U2288" i="169"/>
  <c r="Z2288" i="169"/>
  <c r="U2289" i="169"/>
  <c r="Z2291" i="169"/>
  <c r="Z2289" i="169"/>
  <c r="U2290" i="169"/>
  <c r="Z2290" i="169"/>
  <c r="U2291" i="169"/>
  <c r="AQ2286" i="169"/>
  <c r="AO2285" i="169"/>
  <c r="AQ2282" i="169"/>
  <c r="AO2281" i="169"/>
  <c r="AR2287" i="169"/>
  <c r="AJ2287" i="169"/>
  <c r="AP2286" i="169"/>
  <c r="AN2285" i="169"/>
  <c r="Z2285" i="169"/>
  <c r="AR2283" i="169"/>
  <c r="AJ2283" i="169"/>
  <c r="AP2282" i="169"/>
  <c r="AN2281" i="169"/>
  <c r="Z2281" i="169"/>
  <c r="AO2282" i="169"/>
  <c r="AP2287" i="169"/>
  <c r="AN2286" i="169"/>
  <c r="Z2286" i="169"/>
  <c r="AR2284" i="169"/>
  <c r="AJ2284" i="169"/>
  <c r="AP2283" i="169"/>
  <c r="AN2282" i="169"/>
  <c r="Z2282" i="169"/>
  <c r="AR2280" i="169"/>
  <c r="AJ2280" i="169"/>
  <c r="AO2286" i="169"/>
  <c r="AQ2283" i="169"/>
  <c r="S2276" i="169" a="1"/>
  <c r="AO2287" i="169"/>
  <c r="AQ2284" i="169"/>
  <c r="AO2283" i="169"/>
  <c r="AQ2280" i="169"/>
  <c r="AN2287" i="169"/>
  <c r="Z2287" i="169"/>
  <c r="AR2285" i="169"/>
  <c r="AJ2285" i="169"/>
  <c r="AP2284" i="169"/>
  <c r="AN2283" i="169"/>
  <c r="Z2283" i="169"/>
  <c r="AR2281" i="169"/>
  <c r="AJ2281" i="169"/>
  <c r="AP2280" i="169"/>
  <c r="AQ2287" i="169"/>
  <c r="U2287" i="169"/>
  <c r="AQ2285" i="169"/>
  <c r="AO2284" i="169"/>
  <c r="U2283" i="169"/>
  <c r="AQ2281" i="169"/>
  <c r="AO2280" i="169"/>
  <c r="Z2280" i="169"/>
  <c r="AR2286" i="169"/>
  <c r="U2286" i="169" s="1"/>
  <c r="AJ2286" i="169"/>
  <c r="AP2285" i="169"/>
  <c r="U2285" i="169" s="1"/>
  <c r="AN2284" i="169"/>
  <c r="U2284" i="169" s="1"/>
  <c r="Z2284" i="169"/>
  <c r="AR2282" i="169"/>
  <c r="U2282" i="169" s="1"/>
  <c r="AJ2282" i="169"/>
  <c r="AP2281" i="169"/>
  <c r="AN2280" i="169"/>
  <c r="U2280" i="169"/>
  <c r="U2281" i="169"/>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70" i="175"/>
  <c r="AM270" i="175" s="1"/>
  <c r="AL271" i="175"/>
  <c r="AM271" i="175" s="1"/>
  <c r="AL272" i="175"/>
  <c r="AM272" i="175" s="1"/>
  <c r="AL273" i="175"/>
  <c r="AM273" i="175" s="1"/>
  <c r="AL265" i="175"/>
  <c r="AM265" i="175" s="1"/>
  <c r="AL269" i="175"/>
  <c r="AM269" i="175" s="1"/>
  <c r="AL268" i="175"/>
  <c r="AM268" i="175" s="1"/>
  <c r="AL267" i="175"/>
  <c r="AM267" i="175" s="1"/>
  <c r="AL266" i="175"/>
  <c r="AM266" i="175" s="1"/>
  <c r="T290" i="175"/>
  <c r="U263"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P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T2370"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T2305"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392" i="175"/>
  <c r="P8" i="175" s="1" a="1"/>
  <c r="AB327" i="175"/>
  <c r="P7" i="175" s="1" a="1"/>
  <c r="AB262" i="175"/>
  <c r="P6" i="175" s="1" a="1"/>
  <c r="AB132" i="175"/>
  <c r="P4" i="175" s="1" a="1"/>
  <c r="U70" i="175"/>
  <c r="U71" i="175"/>
  <c r="U72" i="175"/>
  <c r="AL71" i="175" a="1"/>
  <c r="U73" i="175"/>
  <c r="AL73" i="175" a="1"/>
  <c r="AL72" i="175" a="1"/>
  <c r="AL70" i="175" a="1"/>
  <c r="AL7" i="175" a="1"/>
  <c r="AL8" i="175" a="1"/>
  <c r="U11" i="175"/>
  <c r="U12" i="175"/>
  <c r="AL5" i="175" a="1"/>
  <c r="U5" i="175"/>
  <c r="AL9" i="175" a="1"/>
  <c r="U6" i="175"/>
  <c r="U9" i="175"/>
  <c r="AL10" i="175" a="1"/>
  <c r="AL11" i="175" a="1"/>
  <c r="U8" i="175"/>
  <c r="AL6" i="175" a="1"/>
  <c r="U7" i="175"/>
  <c r="AL12" i="175" a="1"/>
  <c r="U10" i="175"/>
  <c r="AL13" i="175" a="1"/>
  <c r="AL14" i="175" a="1"/>
  <c r="U14" i="175"/>
  <c r="U13" i="175"/>
  <c r="AL2357" i="169"/>
  <c r="AL2348" i="169"/>
  <c r="AL2346" i="169"/>
  <c r="AL2352" i="169"/>
  <c r="AL2351" i="169"/>
  <c r="AL2349" i="169"/>
  <c r="AL2350" i="169"/>
  <c r="AB2342" i="169"/>
  <c r="AL2356" i="169"/>
  <c r="AL2353" i="169"/>
  <c r="AL2355" i="169"/>
  <c r="AL2354" i="169"/>
  <c r="AL2345" i="169"/>
  <c r="AL2347" i="169"/>
  <c r="AL2290" i="169"/>
  <c r="AL2289" i="169"/>
  <c r="AL2291" i="169"/>
  <c r="AL2288" i="169"/>
  <c r="AL2286" i="169"/>
  <c r="AL2281" i="169"/>
  <c r="AL2284" i="169"/>
  <c r="AL2287" i="169"/>
  <c r="AL2285" i="169"/>
  <c r="AL2280" i="169"/>
  <c r="AL2282" i="169"/>
  <c r="AL2283" i="169"/>
  <c r="P8" i="175" l="1"/>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67" i="175"/>
  <c r="P3" i="175" a="1"/>
  <c r="AB2" i="175"/>
  <c r="P2" i="175" s="1" a="1"/>
  <c r="AB2277" i="169"/>
  <c r="P2" i="175" l="1"/>
  <c r="P3" i="175"/>
  <c r="C24" i="169" l="1" a="1"/>
  <c r="C24" i="169" l="1"/>
  <c r="D24" i="169" a="1"/>
  <c r="D24" i="169" l="1"/>
  <c r="E24" i="169" a="1"/>
  <c r="E24" i="169" l="1"/>
  <c r="F24" i="169" a="1"/>
  <c r="F24" i="169" l="1"/>
  <c r="G24" i="169" a="1"/>
  <c r="G24" i="169" l="1"/>
  <c r="H24" i="169" a="1"/>
  <c r="H24" i="169" l="1"/>
  <c r="I24" i="169" a="1"/>
  <c r="I24" i="169" l="1"/>
  <c r="L24" i="169" a="1"/>
  <c r="L24" i="169" l="1"/>
  <c r="N24" i="169" a="1"/>
  <c r="N24" i="169" l="1"/>
  <c r="Q24" i="169" a="1"/>
  <c r="Q24" i="169"/>
  <c r="S45" i="171"/>
  <c r="S110" i="171"/>
  <c r="Q2" i="171" a="1"/>
  <c r="Q2" i="171" l="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521" i="173" a="1"/>
  <c r="S456" i="173" a="1"/>
  <c r="S846" i="173" a="1"/>
  <c r="S326" i="173" a="1"/>
  <c r="S781" i="173" a="1"/>
  <c r="S261" i="173" a="1"/>
  <c r="S716" i="173" a="1"/>
  <c r="S391" i="173" a="1"/>
  <c r="S651" i="173" a="1"/>
  <c r="S586" i="173" a="1"/>
  <c r="AN797" i="173"/>
  <c r="AN793" i="173"/>
  <c r="AN787" i="173"/>
  <c r="AN601" i="173"/>
  <c r="AN602" i="173"/>
  <c r="AN537" i="173"/>
  <c r="AN536" i="173"/>
  <c r="AN469" i="173"/>
  <c r="AN465" i="173"/>
  <c r="AN401" i="173"/>
  <c r="AN337" i="173"/>
  <c r="AN344" i="173"/>
  <c r="AN330" i="173"/>
  <c r="AN265" i="173"/>
  <c r="AN217" i="173"/>
  <c r="AN200" i="173"/>
  <c r="AN201" i="173"/>
  <c r="AN591" i="173"/>
  <c r="AN526" i="173"/>
  <c r="AN338" i="173"/>
  <c r="AN207" i="173"/>
  <c r="AN342" i="173"/>
  <c r="AN794" i="173"/>
  <c r="AN792" i="173"/>
  <c r="AN785" i="173"/>
  <c r="AN599" i="173"/>
  <c r="AN600" i="173"/>
  <c r="AN535" i="173"/>
  <c r="AN534" i="173"/>
  <c r="AN471" i="173"/>
  <c r="AN463" i="173"/>
  <c r="AN399" i="173"/>
  <c r="AN339" i="173"/>
  <c r="AN335" i="173"/>
  <c r="AN273" i="173"/>
  <c r="AN272" i="173"/>
  <c r="AN218" i="173"/>
  <c r="AN213" i="173"/>
  <c r="AN854" i="173"/>
  <c r="AN527" i="173"/>
  <c r="AN398" i="173"/>
  <c r="AN203" i="173"/>
  <c r="AN460" i="173"/>
  <c r="AN204" i="173"/>
  <c r="AN853" i="173"/>
  <c r="AN796" i="173"/>
  <c r="AN790" i="173"/>
  <c r="AN721" i="173"/>
  <c r="AN597" i="173"/>
  <c r="AN598" i="173"/>
  <c r="AN533" i="173"/>
  <c r="AN532" i="173"/>
  <c r="AN473" i="173"/>
  <c r="AN461" i="173"/>
  <c r="AN397" i="173"/>
  <c r="AN341" i="173"/>
  <c r="AN333" i="173"/>
  <c r="AN275" i="173"/>
  <c r="AN270" i="173"/>
  <c r="AN214" i="173"/>
  <c r="AN205" i="173"/>
  <c r="AN801" i="173"/>
  <c r="AN472" i="173"/>
  <c r="AN336" i="173"/>
  <c r="AN538" i="173"/>
  <c r="AN216" i="173"/>
  <c r="AN851" i="173"/>
  <c r="AN798" i="173"/>
  <c r="AN788" i="173"/>
  <c r="AN595" i="173"/>
  <c r="AN596" i="173"/>
  <c r="AN531" i="173"/>
  <c r="AN530" i="173"/>
  <c r="AN475" i="173"/>
  <c r="AN395" i="173"/>
  <c r="AN343" i="173"/>
  <c r="AN331" i="173"/>
  <c r="AN274" i="173"/>
  <c r="AN268" i="173"/>
  <c r="AN206" i="173"/>
  <c r="AN210" i="173"/>
  <c r="AN720" i="173"/>
  <c r="AN464" i="173"/>
  <c r="AN271" i="173"/>
  <c r="AN474" i="173"/>
  <c r="AN208" i="173"/>
  <c r="AN800" i="173"/>
  <c r="AN786" i="173"/>
  <c r="AN722" i="173"/>
  <c r="AN593" i="173"/>
  <c r="AN594" i="173"/>
  <c r="AN529" i="173"/>
  <c r="AN528" i="173"/>
  <c r="AN468" i="173"/>
  <c r="AN466" i="173"/>
  <c r="AN400" i="173"/>
  <c r="AN345" i="173"/>
  <c r="AN276" i="173"/>
  <c r="AN266" i="173"/>
  <c r="AN211" i="173"/>
  <c r="AN202" i="173"/>
  <c r="AN592" i="173"/>
  <c r="AN539" i="173"/>
  <c r="AN332" i="173"/>
  <c r="AN852" i="173"/>
  <c r="AN795" i="173"/>
  <c r="AN791" i="173"/>
  <c r="AN590" i="173"/>
  <c r="AN525" i="173"/>
  <c r="AN470" i="173"/>
  <c r="AN462" i="173"/>
  <c r="AN396" i="173"/>
  <c r="AN340" i="173"/>
  <c r="AN334" i="173"/>
  <c r="AN269" i="173"/>
  <c r="AN215" i="173"/>
  <c r="AN209" i="173"/>
  <c r="AN212" i="173"/>
  <c r="AN850" i="173"/>
  <c r="AN799" i="173"/>
  <c r="AN789" i="173"/>
  <c r="AN603" i="173"/>
  <c r="AN604" i="173"/>
  <c r="AN467" i="173"/>
  <c r="AN267" i="173"/>
  <c r="Q12" i="173" a="1"/>
  <c r="Z853" i="173"/>
  <c r="AO850" i="173" a="1"/>
  <c r="AR852" i="173" a="1"/>
  <c r="AJ851" i="173" a="1"/>
  <c r="AO799" i="173" a="1"/>
  <c r="AJ799" i="173" a="1"/>
  <c r="AR798" i="173" a="1"/>
  <c r="AO794" i="173" a="1"/>
  <c r="Z801" i="173"/>
  <c r="AP800" i="173" a="1"/>
  <c r="AJ793" i="173" a="1"/>
  <c r="AR792" i="173" a="1"/>
  <c r="Z788" i="173"/>
  <c r="AO789" i="173" a="1"/>
  <c r="AP790" i="173" a="1"/>
  <c r="AJ788" i="173" a="1"/>
  <c r="AJ722" i="173" a="1"/>
  <c r="Z720" i="173"/>
  <c r="AR655" i="173" a="1"/>
  <c r="AR604" i="173" a="1"/>
  <c r="AP602" i="173" a="1"/>
  <c r="AP594" i="173" a="1"/>
  <c r="AJ604" i="173" a="1"/>
  <c r="AJ596" i="173" a="1"/>
  <c r="AP599" i="173" a="1"/>
  <c r="AO600" i="173" a="1"/>
  <c r="AO592" i="173" a="1"/>
  <c r="Z604" i="173"/>
  <c r="Z596" i="173"/>
  <c r="AQ602" i="173" a="1"/>
  <c r="AQ592" i="173" a="1"/>
  <c r="AR539" i="173" a="1"/>
  <c r="AR531" i="173" a="1"/>
  <c r="AO539" i="173" a="1"/>
  <c r="AJ532" i="173" a="1"/>
  <c r="AO535" i="173" a="1"/>
  <c r="AO534" i="173" a="1"/>
  <c r="AO526" i="173" a="1"/>
  <c r="AR534" i="173" a="1"/>
  <c r="AR526" i="173" a="1"/>
  <c r="AJ535" i="173" a="1"/>
  <c r="AJ527" i="173" a="1"/>
  <c r="AO470" i="173" a="1"/>
  <c r="Z467" i="173"/>
  <c r="Z475" i="173"/>
  <c r="AP474" i="173" a="1"/>
  <c r="AQ472" i="173" a="1"/>
  <c r="Z468" i="173"/>
  <c r="AP469" i="173" a="1"/>
  <c r="AR465" i="173" a="1"/>
  <c r="AP461" i="173" a="1"/>
  <c r="AR460" i="173" a="1"/>
  <c r="AJ463" i="173" a="1"/>
  <c r="AO463" i="173" a="1"/>
  <c r="AR397" i="173" a="1"/>
  <c r="AJ398" i="173" a="1"/>
  <c r="AO396" i="173" a="1"/>
  <c r="AP401" i="173" a="1"/>
  <c r="AQ396" i="173" a="1"/>
  <c r="AQ337" i="173" a="1"/>
  <c r="AQ345" i="173" a="1"/>
  <c r="AJ342" i="173" a="1"/>
  <c r="AP338" i="173" a="1"/>
  <c r="AJ337" i="173" a="1"/>
  <c r="AO337" i="173" a="1"/>
  <c r="AO345" i="173" a="1"/>
  <c r="AP343" i="173" a="1"/>
  <c r="AP330" i="173" a="1"/>
  <c r="AJ330" i="173" a="1"/>
  <c r="AQ331" i="173" a="1"/>
  <c r="AR330" i="173" a="1"/>
  <c r="AJ331" i="173" a="1"/>
  <c r="AQ330" i="173" a="1"/>
  <c r="AJ276" i="173" a="1"/>
  <c r="AP275" i="173" a="1"/>
  <c r="AO269" i="173" a="1"/>
  <c r="AR269" i="173" a="1"/>
  <c r="AJ272" i="173" a="1"/>
  <c r="AQ271" i="173" a="1"/>
  <c r="AR268" i="173" a="1"/>
  <c r="AQ218" i="173" a="1"/>
  <c r="AO217" i="173" a="1"/>
  <c r="AQ216" i="173" a="1"/>
  <c r="AO208" i="173" a="1"/>
  <c r="AO205" i="173" a="1"/>
  <c r="AR200" i="173" a="1"/>
  <c r="AQ203" i="173" a="1"/>
  <c r="AP206" i="173" a="1"/>
  <c r="AR207" i="173" a="1"/>
  <c r="Q3" i="173" a="1"/>
  <c r="AO851" i="173" a="1"/>
  <c r="AP794" i="173" a="1"/>
  <c r="AJ786" i="173" a="1"/>
  <c r="AO786" i="173" a="1"/>
  <c r="AO590" i="173" a="1"/>
  <c r="AQ590" i="173" a="1"/>
  <c r="AJ530" i="173" a="1"/>
  <c r="AJ533" i="173" a="1"/>
  <c r="Z470" i="173"/>
  <c r="AO461" i="173" a="1"/>
  <c r="AP399" i="173" a="1"/>
  <c r="AQ335" i="173" a="1"/>
  <c r="AJ275" i="173" a="1"/>
  <c r="AQ201" i="173" a="1"/>
  <c r="AR202" i="173" a="1"/>
  <c r="Q5" i="173" a="1"/>
  <c r="AP854" i="173" a="1"/>
  <c r="AJ852" i="173" a="1"/>
  <c r="AQ852" i="173" a="1"/>
  <c r="AP851" i="173" a="1"/>
  <c r="AQ854" i="173" a="1"/>
  <c r="AQ800" i="173" a="1"/>
  <c r="Z800" i="173"/>
  <c r="AP799" i="173" a="1"/>
  <c r="AQ795" i="173" a="1"/>
  <c r="AJ794" i="173" a="1"/>
  <c r="AR801" i="173" a="1"/>
  <c r="AQ793" i="173" a="1"/>
  <c r="AP791" i="173" a="1"/>
  <c r="Z791" i="173"/>
  <c r="AJ787" i="173" a="1"/>
  <c r="AQ788" i="173" a="1"/>
  <c r="AR789" i="173" a="1"/>
  <c r="AO790" i="173" a="1"/>
  <c r="Z721" i="173"/>
  <c r="AR668" i="173" a="1"/>
  <c r="AR669" i="173" a="1"/>
  <c r="AR602" i="173" a="1"/>
  <c r="AR601" i="173" a="1"/>
  <c r="AR593" i="173" a="1"/>
  <c r="Z603" i="173"/>
  <c r="Z595" i="173"/>
  <c r="AP597" i="173" a="1"/>
  <c r="AQ599" i="173" a="1"/>
  <c r="AQ591" i="173" a="1"/>
  <c r="AJ603" i="173" a="1"/>
  <c r="AJ595" i="173" a="1"/>
  <c r="AO601" i="173" a="1"/>
  <c r="AO591" i="173" a="1"/>
  <c r="AP538" i="173" a="1"/>
  <c r="AP530" i="173" a="1"/>
  <c r="Z539" i="173"/>
  <c r="Z531" i="173"/>
  <c r="AO533" i="173" a="1"/>
  <c r="AQ533" i="173" a="1"/>
  <c r="AQ525" i="173" a="1"/>
  <c r="AP533" i="173" a="1"/>
  <c r="AP525" i="173" a="1"/>
  <c r="Z534" i="173"/>
  <c r="Z526" i="173"/>
  <c r="AQ471" i="173" a="1"/>
  <c r="AJ468" i="173" a="1"/>
  <c r="AR467" i="173" a="1"/>
  <c r="AR475" i="173" a="1"/>
  <c r="AR470" i="173" a="1"/>
  <c r="AO473" i="173" a="1"/>
  <c r="AJ469" i="173" a="1"/>
  <c r="AR472" i="173" a="1"/>
  <c r="AP464" i="173" a="1"/>
  <c r="AJ466" i="173" a="1"/>
  <c r="AO466" i="173" a="1"/>
  <c r="Z462" i="173"/>
  <c r="AQ462" i="173" a="1"/>
  <c r="AP396" i="173" a="1"/>
  <c r="Z397" i="173"/>
  <c r="AQ395" i="173" a="1"/>
  <c r="AR400" i="173" a="1"/>
  <c r="AJ401" i="173" a="1"/>
  <c r="AO338" i="173" a="1"/>
  <c r="Z340" i="173"/>
  <c r="Z343" i="173"/>
  <c r="AR339" i="173" a="1"/>
  <c r="AQ338" i="173" a="1"/>
  <c r="AJ345" i="173" a="1"/>
  <c r="AR344" i="173" a="1"/>
  <c r="AO330" i="173" a="1"/>
  <c r="Z330" i="173"/>
  <c r="AO334" i="173" a="1"/>
  <c r="AQ273" i="173" a="1"/>
  <c r="Z274" i="173"/>
  <c r="AO273" i="173" a="1"/>
  <c r="AR276" i="173" a="1"/>
  <c r="AQ268" i="173" a="1"/>
  <c r="AP268" i="173" a="1"/>
  <c r="Z271" i="173"/>
  <c r="AO270" i="173" a="1"/>
  <c r="AP267" i="173" a="1"/>
  <c r="AO215" i="173" a="1"/>
  <c r="AP218" i="173" a="1"/>
  <c r="AP205" i="173" a="1"/>
  <c r="AR206" i="173" a="1"/>
  <c r="AR204" i="173" a="1"/>
  <c r="AR203" i="173" a="1"/>
  <c r="AP212" i="173" a="1"/>
  <c r="AO204" i="173" a="1"/>
  <c r="AQ205" i="173" a="1"/>
  <c r="Z851" i="173"/>
  <c r="AJ801" i="173" a="1"/>
  <c r="Z786" i="173"/>
  <c r="AR666" i="173" a="1"/>
  <c r="AR600" i="173" a="1"/>
  <c r="AR592" i="173" a="1"/>
  <c r="Z602" i="173"/>
  <c r="AJ538" i="173" a="1"/>
  <c r="AO472" i="173" a="1"/>
  <c r="AQ465" i="173" a="1"/>
  <c r="AJ396" i="173" a="1"/>
  <c r="AJ344" i="173" a="1"/>
  <c r="AP336" i="173" a="1"/>
  <c r="AR273" i="173" a="1"/>
  <c r="AR267" i="173" a="1"/>
  <c r="AQ217" i="173" a="1"/>
  <c r="AP200" i="173" a="1"/>
  <c r="AO210" i="173" a="1"/>
  <c r="Q7" i="173" a="1"/>
  <c r="Q13" i="173" a="1"/>
  <c r="AP852" i="173" a="1"/>
  <c r="AJ850" i="173" a="1"/>
  <c r="Z850" i="173"/>
  <c r="AQ794" i="173" a="1"/>
  <c r="Z794" i="173"/>
  <c r="AP801" i="173" a="1"/>
  <c r="AQ797" i="173" a="1"/>
  <c r="AJ796" i="173" a="1"/>
  <c r="AR795" i="173" a="1"/>
  <c r="Z793" i="173"/>
  <c r="AP789" i="173" a="1"/>
  <c r="AO788" i="173" a="1"/>
  <c r="AJ785" i="173" a="1"/>
  <c r="AQ786" i="173" a="1"/>
  <c r="AR787" i="173" a="1"/>
  <c r="AO722" i="173" a="1"/>
  <c r="AQ722" i="173" a="1"/>
  <c r="AR664" i="173" a="1"/>
  <c r="AR665" i="173" a="1"/>
  <c r="AR596" i="173" a="1"/>
  <c r="AR599" i="173" a="1"/>
  <c r="AR591" i="173" a="1"/>
  <c r="Z601" i="173"/>
  <c r="Z593" i="173"/>
  <c r="AO593" i="173" a="1"/>
  <c r="AQ597" i="173" a="1"/>
  <c r="AP601" i="173" a="1"/>
  <c r="AJ601" i="173" a="1"/>
  <c r="AJ593" i="173" a="1"/>
  <c r="AO599" i="173" a="1"/>
  <c r="AO537" i="173" a="1"/>
  <c r="AP536" i="173" a="1"/>
  <c r="AP528" i="173" a="1"/>
  <c r="Z537" i="173"/>
  <c r="Z529" i="173"/>
  <c r="AQ539" i="173" a="1"/>
  <c r="AQ531" i="173" a="1"/>
  <c r="AP539" i="173" a="1"/>
  <c r="AP531" i="173" a="1"/>
  <c r="AO527" i="173" a="1"/>
  <c r="Z532" i="173"/>
  <c r="AQ538" i="173" a="1"/>
  <c r="AQ473" i="173" a="1"/>
  <c r="AJ470" i="173" a="1"/>
  <c r="AR469" i="173" a="1"/>
  <c r="AR474" i="173" a="1"/>
  <c r="AO467" i="173" a="1"/>
  <c r="AO475" i="173" a="1"/>
  <c r="AJ471" i="173" a="1"/>
  <c r="AP462" i="173" a="1"/>
  <c r="AJ464" i="173" a="1"/>
  <c r="AO464" i="173" a="1"/>
  <c r="AR466" i="173" a="1"/>
  <c r="AQ460" i="173" a="1"/>
  <c r="AO397" i="173" a="1"/>
  <c r="Z395" i="173"/>
  <c r="AQ401" i="173" a="1"/>
  <c r="AQ398" i="173" a="1"/>
  <c r="AR398" i="173" a="1"/>
  <c r="AJ399" i="173" a="1"/>
  <c r="AO340" i="173" a="1"/>
  <c r="Z337" i="173"/>
  <c r="Z345" i="173"/>
  <c r="AR341" i="173" a="1"/>
  <c r="AQ340" i="173" a="1"/>
  <c r="AR338" i="173" a="1"/>
  <c r="AR335" i="173" a="1"/>
  <c r="Z335" i="173"/>
  <c r="AP335" i="173" a="1"/>
  <c r="Z336" i="173"/>
  <c r="AO335" i="173" a="1"/>
  <c r="AQ275" i="173" a="1"/>
  <c r="AP274" i="173" a="1"/>
  <c r="AO275" i="173" a="1"/>
  <c r="AQ266" i="173" a="1"/>
  <c r="Z270" i="173"/>
  <c r="AP266" i="173" a="1"/>
  <c r="Z269" i="173"/>
  <c r="AO268" i="173" a="1"/>
  <c r="AJ269" i="173" a="1"/>
  <c r="AP265" i="173" a="1"/>
  <c r="AR217" i="173" a="1"/>
  <c r="AP216" i="173" a="1"/>
  <c r="AR201" i="173" a="1"/>
  <c r="AO213" i="173" a="1"/>
  <c r="AR208" i="173" a="1"/>
  <c r="AQ211" i="173" a="1"/>
  <c r="AP214" i="173" a="1"/>
  <c r="AQ200" i="173" a="1"/>
  <c r="AP203" i="173" a="1"/>
  <c r="AP592" i="173" a="1"/>
  <c r="AO339" i="173" a="1"/>
  <c r="AO274" i="173" a="1"/>
  <c r="AJ270" i="173" a="1"/>
  <c r="AO203" i="173" a="1"/>
  <c r="AP201" i="173" a="1"/>
  <c r="Q11" i="173" a="1"/>
  <c r="Q6" i="173" a="1"/>
  <c r="AR851" i="173" a="1"/>
  <c r="AO854" i="173" a="1"/>
  <c r="AO853" i="173" a="1"/>
  <c r="AO795" i="173" a="1"/>
  <c r="AJ795" i="173" a="1"/>
  <c r="AR794" i="173" a="1"/>
  <c r="AO798" i="173" a="1"/>
  <c r="Z797" i="173"/>
  <c r="AP796" i="173" a="1"/>
  <c r="AR793" i="173" a="1"/>
  <c r="AR788" i="173" a="1"/>
  <c r="Z792" i="173"/>
  <c r="AQ785" i="173" a="1"/>
  <c r="AO785" i="173" a="1"/>
  <c r="Z789" i="173"/>
  <c r="AP786" i="173" a="1"/>
  <c r="AP722" i="173" a="1"/>
  <c r="AQ721" i="173" a="1"/>
  <c r="AQ720" i="173" a="1"/>
  <c r="AR662" i="173" a="1"/>
  <c r="AR663" i="173" a="1"/>
  <c r="AP591" i="173" a="1"/>
  <c r="AP598" i="173" a="1"/>
  <c r="AP590" i="173" a="1"/>
  <c r="AJ600" i="173" a="1"/>
  <c r="AJ592" i="173" a="1"/>
  <c r="AO604" i="173" a="1"/>
  <c r="AO596" i="173" a="1"/>
  <c r="AR598" i="173" a="1"/>
  <c r="Z600" i="173"/>
  <c r="Z592" i="173"/>
  <c r="AQ598" i="173" a="1"/>
  <c r="AQ534" i="173" a="1"/>
  <c r="AR535" i="173" a="1"/>
  <c r="AR527" i="173" a="1"/>
  <c r="AJ536" i="173" a="1"/>
  <c r="AJ528" i="173" a="1"/>
  <c r="AO538" i="173" a="1"/>
  <c r="AO530" i="173" a="1"/>
  <c r="AR538" i="173" a="1"/>
  <c r="AR530" i="173" a="1"/>
  <c r="AJ539" i="173" a="1"/>
  <c r="AJ531" i="173" a="1"/>
  <c r="AO529" i="173" a="1"/>
  <c r="AO474" i="173" a="1"/>
  <c r="Z471" i="173"/>
  <c r="AP470" i="173" a="1"/>
  <c r="AQ468" i="173" a="1"/>
  <c r="AP467" i="173" a="1"/>
  <c r="Z472" i="173"/>
  <c r="AR461" i="173" a="1"/>
  <c r="Z463" i="173"/>
  <c r="AQ463" i="173" a="1"/>
  <c r="Z460" i="173"/>
  <c r="AR462" i="173" a="1"/>
  <c r="AP465" i="173" a="1"/>
  <c r="AR401" i="173" a="1"/>
  <c r="AO399" i="173" a="1"/>
  <c r="AO400" i="173" a="1"/>
  <c r="AO395" i="173" a="1"/>
  <c r="AP397" i="173" a="1"/>
  <c r="Z398" i="173"/>
  <c r="AQ341" i="173" a="1"/>
  <c r="AJ338" i="173" a="1"/>
  <c r="AJ339" i="173" a="1"/>
  <c r="AP342" i="173" a="1"/>
  <c r="AO341" i="173" a="1"/>
  <c r="AP339" i="173" a="1"/>
  <c r="AP334" i="173" a="1"/>
  <c r="AJ334" i="173" a="1"/>
  <c r="AR334" i="173" a="1"/>
  <c r="AJ335" i="173" a="1"/>
  <c r="AQ334" i="173" a="1"/>
  <c r="AO276" i="173" a="1"/>
  <c r="AR275" i="173" a="1"/>
  <c r="AQ276" i="173" a="1"/>
  <c r="AO265" i="173" a="1"/>
  <c r="AJ265" i="173" a="1"/>
  <c r="AR265" i="173" a="1"/>
  <c r="AJ268" i="173" a="1"/>
  <c r="AQ267" i="173" a="1"/>
  <c r="AR272" i="173" a="1"/>
  <c r="AO216" i="173" a="1"/>
  <c r="AO218" i="173" a="1"/>
  <c r="AP213" i="173" a="1"/>
  <c r="AR214" i="173" a="1"/>
  <c r="AP202" i="173" a="1"/>
  <c r="AR211" i="173" a="1"/>
  <c r="AQ210" i="173" a="1"/>
  <c r="AQ206" i="173" a="1"/>
  <c r="AO212" i="173" a="1"/>
  <c r="AQ213" i="173" a="1"/>
  <c r="AO201" i="173" a="1"/>
  <c r="AO207" i="173" a="1"/>
  <c r="AP208" i="173" a="1"/>
  <c r="AR853" i="173" a="1"/>
  <c r="Z795" i="173"/>
  <c r="AO787" i="173" a="1"/>
  <c r="AJ721" i="173" a="1"/>
  <c r="AJ594" i="173" a="1"/>
  <c r="AQ600" i="173" a="1"/>
  <c r="AR529" i="173" a="1"/>
  <c r="AO532" i="173" a="1"/>
  <c r="AJ525" i="173" a="1"/>
  <c r="AQ474" i="173" a="1"/>
  <c r="Z465" i="173"/>
  <c r="AQ400" i="173" a="1"/>
  <c r="AJ341" i="173" a="1"/>
  <c r="AP345" i="173" a="1"/>
  <c r="AQ336" i="173" a="1"/>
  <c r="AO267" i="173" a="1"/>
  <c r="AR266" i="173" a="1"/>
  <c r="Q15" i="173" a="1"/>
  <c r="Q10" i="173" a="1"/>
  <c r="AP850" i="173" a="1"/>
  <c r="AQ853" i="173" a="1"/>
  <c r="Z854" i="173"/>
  <c r="AQ796" i="173" a="1"/>
  <c r="Z796" i="173"/>
  <c r="AP795" i="173" a="1"/>
  <c r="AQ799" i="173" a="1"/>
  <c r="AJ798" i="173" a="1"/>
  <c r="AR797" i="173" a="1"/>
  <c r="AP787" i="173" a="1"/>
  <c r="AJ791" i="173" a="1"/>
  <c r="AQ792" i="173" a="1"/>
  <c r="AJ790" i="173" a="1"/>
  <c r="AQ787" i="173" a="1"/>
  <c r="AR785" i="173" a="1"/>
  <c r="AR721" i="173" a="1"/>
  <c r="AO720" i="173" a="1"/>
  <c r="AR722" i="173" a="1"/>
  <c r="AR660" i="173" a="1"/>
  <c r="AR661" i="173" a="1"/>
  <c r="Z590" i="173"/>
  <c r="AR597" i="173" a="1"/>
  <c r="Z599" i="173"/>
  <c r="Z591" i="173"/>
  <c r="AQ603" i="173" a="1"/>
  <c r="AQ595" i="173" a="1"/>
  <c r="AR594" i="173" a="1"/>
  <c r="AJ599" i="173" a="1"/>
  <c r="AJ591" i="173" a="1"/>
  <c r="AO597" i="173" a="1"/>
  <c r="AQ532" i="173" a="1"/>
  <c r="AP534" i="173" a="1"/>
  <c r="AP526" i="173" a="1"/>
  <c r="Z535" i="173"/>
  <c r="Z527" i="173"/>
  <c r="AQ537" i="173" a="1"/>
  <c r="AQ529" i="173" a="1"/>
  <c r="AP537" i="173" a="1"/>
  <c r="AP529" i="173" a="1"/>
  <c r="Z538" i="173"/>
  <c r="Z530" i="173"/>
  <c r="AQ467" i="173" a="1"/>
  <c r="AQ475" i="173" a="1"/>
  <c r="AJ472" i="173" a="1"/>
  <c r="AR471" i="173" a="1"/>
  <c r="AO469" i="173" a="1"/>
  <c r="AP473" i="173" a="1"/>
  <c r="AJ473" i="173" a="1"/>
  <c r="AP460" i="173" a="1"/>
  <c r="AJ462" i="173" a="1"/>
  <c r="AO462" i="173" a="1"/>
  <c r="Z466" i="173"/>
  <c r="AQ466" i="173" a="1"/>
  <c r="AP463" i="173" a="1"/>
  <c r="AP400" i="173" a="1"/>
  <c r="Z401" i="173"/>
  <c r="AQ399" i="173" a="1"/>
  <c r="AR396" i="173" a="1"/>
  <c r="AJ397" i="173" a="1"/>
  <c r="AO342" i="173" a="1"/>
  <c r="Z339" i="173"/>
  <c r="Z342" i="173"/>
  <c r="AR343" i="173" a="1"/>
  <c r="AQ342" i="173" a="1"/>
  <c r="AR340" i="173" a="1"/>
  <c r="AR333" i="173" a="1"/>
  <c r="Z333" i="173"/>
  <c r="AO336" i="173" a="1"/>
  <c r="AP333" i="173" a="1"/>
  <c r="Z334" i="173"/>
  <c r="AO333" i="173" a="1"/>
  <c r="Z273" i="173"/>
  <c r="AP276" i="173" a="1"/>
  <c r="AJ273" i="173" a="1"/>
  <c r="AQ272" i="173" a="1"/>
  <c r="Z272" i="173"/>
  <c r="AP272" i="173" a="1"/>
  <c r="Z265" i="173"/>
  <c r="Z267" i="173"/>
  <c r="AO266" i="173" a="1"/>
  <c r="AP271" i="173" a="1"/>
  <c r="Z268" i="173"/>
  <c r="AQ215" i="173" a="1"/>
  <c r="AO211" i="173" a="1"/>
  <c r="AQ212" i="173" a="1"/>
  <c r="AQ209" i="173" a="1"/>
  <c r="AO206" i="173" a="1"/>
  <c r="AP209" i="173" a="1"/>
  <c r="AR210" i="173" a="1"/>
  <c r="AO214" i="173" a="1"/>
  <c r="AQ208" i="173" a="1"/>
  <c r="AR850" i="173" a="1"/>
  <c r="AO796" i="173" a="1"/>
  <c r="AR790" i="173" a="1"/>
  <c r="AR657" i="173" a="1"/>
  <c r="AJ602" i="173" a="1"/>
  <c r="Z594" i="173"/>
  <c r="AQ526" i="173" a="1"/>
  <c r="AR532" i="173" a="1"/>
  <c r="AR468" i="173" a="1"/>
  <c r="AR395" i="173" a="1"/>
  <c r="AQ339" i="173" a="1"/>
  <c r="AP337" i="173" a="1"/>
  <c r="AR336" i="173" a="1"/>
  <c r="AQ274" i="173" a="1"/>
  <c r="AQ204" i="173" a="1"/>
  <c r="AR213" i="173" a="1"/>
  <c r="Q4" i="173" a="1"/>
  <c r="Q14" i="173" a="1"/>
  <c r="AO852" i="173" a="1"/>
  <c r="AR854" i="173" a="1"/>
  <c r="AJ853" i="173" a="1"/>
  <c r="AO797" i="173" a="1"/>
  <c r="AJ797" i="173" a="1"/>
  <c r="AR796" i="173" a="1"/>
  <c r="AO800" i="173" a="1"/>
  <c r="Z799" i="173"/>
  <c r="AP798" i="173" a="1"/>
  <c r="AP793" i="173" a="1"/>
  <c r="Z787" i="173"/>
  <c r="AR786" i="173" a="1"/>
  <c r="Z790" i="173"/>
  <c r="AO791" i="173" a="1"/>
  <c r="AQ791" i="173" a="1"/>
  <c r="AP792" i="173" a="1"/>
  <c r="Z785" i="173"/>
  <c r="AP720" i="173" a="1"/>
  <c r="Z722" i="173"/>
  <c r="AP721" i="173" a="1"/>
  <c r="AR658" i="173" a="1"/>
  <c r="AR667" i="173" a="1"/>
  <c r="AP604" i="173" a="1"/>
  <c r="AP596" i="173" a="1"/>
  <c r="AP593" i="173" a="1"/>
  <c r="AJ598" i="173" a="1"/>
  <c r="AJ590" i="173" a="1"/>
  <c r="AO602" i="173" a="1"/>
  <c r="AO594" i="173" a="1"/>
  <c r="AR590" i="173" a="1"/>
  <c r="Z598" i="173"/>
  <c r="AQ604" i="173" a="1"/>
  <c r="AO595" i="173" a="1"/>
  <c r="AQ528" i="173" a="1"/>
  <c r="AR533" i="173" a="1"/>
  <c r="AR525" i="173" a="1"/>
  <c r="AJ534" i="173" a="1"/>
  <c r="AJ526" i="173" a="1"/>
  <c r="AO536" i="173" a="1"/>
  <c r="AO528" i="173" a="1"/>
  <c r="AR536" i="173" a="1"/>
  <c r="AR528" i="173" a="1"/>
  <c r="AJ537" i="173" a="1"/>
  <c r="AJ529" i="173" a="1"/>
  <c r="AO468" i="173" a="1"/>
  <c r="AP471" i="173" a="1"/>
  <c r="Z473" i="173"/>
  <c r="AP472" i="173" a="1"/>
  <c r="AQ470" i="173" a="1"/>
  <c r="Z474" i="173"/>
  <c r="Z461" i="173"/>
  <c r="AQ461" i="173" a="1"/>
  <c r="AJ465" i="173" a="1"/>
  <c r="AO465" i="173" a="1"/>
  <c r="AR399" i="173" a="1"/>
  <c r="AJ400" i="173" a="1"/>
  <c r="AO398" i="173" a="1"/>
  <c r="AP395" i="173" a="1"/>
  <c r="Z396" i="173"/>
  <c r="AQ343" i="173" a="1"/>
  <c r="AJ340" i="173" a="1"/>
  <c r="Z344" i="173"/>
  <c r="AP344" i="173" a="1"/>
  <c r="Z338" i="173"/>
  <c r="AO343" i="173" a="1"/>
  <c r="AP341" i="173" a="1"/>
  <c r="AP332" i="173" a="1"/>
  <c r="AJ332" i="173" a="1"/>
  <c r="AQ333" i="173" a="1"/>
  <c r="AR332" i="173" a="1"/>
  <c r="AJ333" i="173" a="1"/>
  <c r="AQ332" i="173" a="1"/>
  <c r="AJ274" i="173" a="1"/>
  <c r="Z276" i="173"/>
  <c r="AP273" i="173" a="1"/>
  <c r="AO271" i="173" a="1"/>
  <c r="AJ267" i="173" a="1"/>
  <c r="AR271" i="173" a="1"/>
  <c r="AJ271" i="173" a="1"/>
  <c r="AJ266" i="173" a="1"/>
  <c r="AQ265" i="173" a="1"/>
  <c r="AR270" i="173" a="1"/>
  <c r="AR218" i="173" a="1"/>
  <c r="AP217" i="173" a="1"/>
  <c r="AR209" i="173" a="1"/>
  <c r="AO200" i="173" a="1"/>
  <c r="AQ202" i="173" a="1"/>
  <c r="AP204" i="173" a="1"/>
  <c r="AP211" i="173" a="1"/>
  <c r="Q9" i="173" a="1"/>
  <c r="AR800" i="173" a="1"/>
  <c r="AP788" i="173" a="1"/>
  <c r="AP600" i="173" a="1"/>
  <c r="AR537" i="173" a="1"/>
  <c r="AQ530" i="173" a="1"/>
  <c r="Z469" i="173"/>
  <c r="AJ461" i="173" a="1"/>
  <c r="AP340" i="173" a="1"/>
  <c r="Q8" i="173" a="1"/>
  <c r="AJ854" i="173" a="1"/>
  <c r="AQ851" i="173" a="1"/>
  <c r="AP853" i="173" a="1"/>
  <c r="Z852" i="173"/>
  <c r="AQ798" i="173" a="1"/>
  <c r="Z798" i="173"/>
  <c r="AP797" i="173" a="1"/>
  <c r="AQ801" i="173" a="1"/>
  <c r="AJ800" i="173" a="1"/>
  <c r="AR799" i="173" a="1"/>
  <c r="AO793" i="173" a="1"/>
  <c r="AO792" i="173" a="1"/>
  <c r="AP785" i="173" a="1"/>
  <c r="AJ789" i="173" a="1"/>
  <c r="AQ790" i="173" a="1"/>
  <c r="AQ789" i="173" a="1"/>
  <c r="AR791" i="173" a="1"/>
  <c r="AJ792" i="173" a="1"/>
  <c r="AO721" i="173" a="1"/>
  <c r="AR720" i="173" a="1"/>
  <c r="AR656" i="173" a="1"/>
  <c r="AR659" i="173" a="1"/>
  <c r="AR603" i="173" a="1"/>
  <c r="AR595" i="173" a="1"/>
  <c r="AQ596" i="173" a="1"/>
  <c r="Z597" i="173"/>
  <c r="AP603" i="173" a="1"/>
  <c r="AQ601" i="173" a="1"/>
  <c r="AQ593" i="173" a="1"/>
  <c r="AP595" i="173" a="1"/>
  <c r="AJ597" i="173" a="1"/>
  <c r="AO603" i="173" a="1"/>
  <c r="AQ594" i="173" a="1"/>
  <c r="AO525" i="173" a="1"/>
  <c r="AP532" i="173" a="1"/>
  <c r="Z525" i="173"/>
  <c r="Z533" i="173"/>
  <c r="AQ536" i="173" a="1"/>
  <c r="AQ535" i="173" a="1"/>
  <c r="AQ527" i="173" a="1"/>
  <c r="AP535" i="173" a="1"/>
  <c r="AP527" i="173" a="1"/>
  <c r="Z536" i="173"/>
  <c r="Z528" i="173"/>
  <c r="AQ469" i="173" a="1"/>
  <c r="AP475" i="173" a="1"/>
  <c r="AJ474" i="173" a="1"/>
  <c r="AR473" i="173" a="1"/>
  <c r="AO471" i="173" a="1"/>
  <c r="AJ467" i="173" a="1"/>
  <c r="AJ475" i="173" a="1"/>
  <c r="AP466" i="173" a="1"/>
  <c r="AR464" i="173" a="1"/>
  <c r="AJ460" i="173" a="1"/>
  <c r="AO460" i="173" a="1"/>
  <c r="Z464" i="173"/>
  <c r="AQ464" i="173" a="1"/>
  <c r="AP398" i="173" a="1"/>
  <c r="Z399" i="173"/>
  <c r="AQ397" i="173" a="1"/>
  <c r="AJ395" i="173" a="1"/>
  <c r="AO344" i="173" a="1"/>
  <c r="Z341" i="173"/>
  <c r="AR337" i="173" a="1"/>
  <c r="AR345" i="173" a="1"/>
  <c r="AJ343" i="173" a="1"/>
  <c r="AQ344" i="173" a="1"/>
  <c r="AR342" i="173" a="1"/>
  <c r="AR331" i="173" a="1"/>
  <c r="Z331" i="173"/>
  <c r="AO332" i="173" a="1"/>
  <c r="AP331" i="173" a="1"/>
  <c r="Z332" i="173"/>
  <c r="AO331" i="173" a="1"/>
  <c r="Z275" i="173"/>
  <c r="AR274" i="173" a="1"/>
  <c r="AQ270" i="173" a="1"/>
  <c r="AP270" i="173" a="1"/>
  <c r="Z266" i="173"/>
  <c r="AO272" i="173" a="1"/>
  <c r="AP269" i="173" a="1"/>
  <c r="AR216" i="173" a="1"/>
  <c r="AP215" i="173" a="1"/>
  <c r="AR215" i="173" a="1"/>
  <c r="AQ207" i="173" a="1"/>
  <c r="AP210" i="173" a="1"/>
  <c r="AR212" i="173" a="1"/>
  <c r="AP207" i="173" a="1"/>
  <c r="AQ214" i="173" a="1"/>
  <c r="AO202" i="173" a="1"/>
  <c r="AR205" i="173" a="1"/>
  <c r="AO209" i="173" a="1"/>
  <c r="AQ850" i="173" a="1"/>
  <c r="AO801" i="173" a="1"/>
  <c r="AJ720" i="173" a="1"/>
  <c r="AO598" i="173" a="1"/>
  <c r="AO531" i="173" a="1"/>
  <c r="AP468" i="173" a="1"/>
  <c r="AR463" i="173" a="1"/>
  <c r="AO401" i="173" a="1"/>
  <c r="Z400" i="173"/>
  <c r="AJ336" i="173" a="1"/>
  <c r="AQ269" i="173" a="1"/>
  <c r="Q14" i="173" l="1"/>
  <c r="Q10" i="173"/>
  <c r="Q6" i="173"/>
  <c r="Q13" i="173"/>
  <c r="Q9" i="173"/>
  <c r="Q5" i="173"/>
  <c r="Q12" i="173"/>
  <c r="Q8" i="173"/>
  <c r="Q4" i="173"/>
  <c r="Q15" i="173"/>
  <c r="Q11" i="173"/>
  <c r="Q7" i="173"/>
  <c r="Q3" i="173"/>
  <c r="AO851" i="173"/>
  <c r="AQ854" i="173"/>
  <c r="AJ851" i="173"/>
  <c r="AK851" i="173" s="1"/>
  <c r="AH852" i="173"/>
  <c r="AJ853" i="173"/>
  <c r="AK853" i="173" s="1"/>
  <c r="AH854" i="173"/>
  <c r="AO853" i="173"/>
  <c r="AI850" i="173"/>
  <c r="AH850" i="173"/>
  <c r="AR850" i="173"/>
  <c r="AP851" i="173"/>
  <c r="AR852" i="173"/>
  <c r="AP853" i="173"/>
  <c r="AR854" i="173"/>
  <c r="AQ850" i="173"/>
  <c r="AQ852" i="173"/>
  <c r="AO850" i="173"/>
  <c r="AQ851" i="173"/>
  <c r="AO852" i="173"/>
  <c r="AQ853" i="173"/>
  <c r="AO854" i="173"/>
  <c r="AJ850" i="173"/>
  <c r="AK850" i="173" s="1"/>
  <c r="AH851" i="173"/>
  <c r="AI851" i="173"/>
  <c r="AJ852" i="173"/>
  <c r="AK852" i="173" s="1"/>
  <c r="AH853" i="173"/>
  <c r="AI853" i="173"/>
  <c r="AJ854" i="173"/>
  <c r="AK854" i="173" s="1"/>
  <c r="S846" i="173"/>
  <c r="AP850" i="173"/>
  <c r="AR851" i="173"/>
  <c r="AP852" i="173"/>
  <c r="AR853" i="173"/>
  <c r="AP854" i="173"/>
  <c r="AI854" i="173"/>
  <c r="AI852" i="173"/>
  <c r="AR801" i="173"/>
  <c r="AP800" i="173"/>
  <c r="AR799" i="173"/>
  <c r="AP798" i="173"/>
  <c r="AR797" i="173"/>
  <c r="AP796" i="173"/>
  <c r="AR795" i="173"/>
  <c r="AP794" i="173"/>
  <c r="AI801" i="173"/>
  <c r="AH801" i="173"/>
  <c r="AJ800" i="173"/>
  <c r="AK800" i="173" s="1"/>
  <c r="AI799" i="173"/>
  <c r="AH799" i="173"/>
  <c r="AJ798" i="173"/>
  <c r="AK798" i="173" s="1"/>
  <c r="AI797" i="173"/>
  <c r="AH797" i="173"/>
  <c r="AJ796" i="173"/>
  <c r="AK796" i="173" s="1"/>
  <c r="AI795" i="173"/>
  <c r="AH795" i="173"/>
  <c r="AJ794" i="173"/>
  <c r="AK794" i="173" s="1"/>
  <c r="AQ801" i="173"/>
  <c r="AO800" i="173"/>
  <c r="AQ799" i="173"/>
  <c r="AO798" i="173"/>
  <c r="AQ797" i="173"/>
  <c r="AO796" i="173"/>
  <c r="AQ795" i="173"/>
  <c r="AO794" i="173"/>
  <c r="AP801" i="173"/>
  <c r="AR800" i="173"/>
  <c r="AP799" i="173"/>
  <c r="AR798" i="173"/>
  <c r="AP797" i="173"/>
  <c r="AR796" i="173"/>
  <c r="AP795" i="173"/>
  <c r="AR794" i="173"/>
  <c r="AJ801" i="173"/>
  <c r="AK801" i="173" s="1"/>
  <c r="AH800" i="173"/>
  <c r="AI800" i="173"/>
  <c r="AJ799" i="173"/>
  <c r="AK799" i="173" s="1"/>
  <c r="AH798" i="173"/>
  <c r="AI798" i="173"/>
  <c r="AJ797" i="173"/>
  <c r="AK797" i="173" s="1"/>
  <c r="AH796" i="173"/>
  <c r="AJ795" i="173"/>
  <c r="AK795" i="173" s="1"/>
  <c r="AH794" i="173"/>
  <c r="AO801" i="173"/>
  <c r="AQ800" i="173"/>
  <c r="AO799" i="173"/>
  <c r="AQ798" i="173"/>
  <c r="AO797" i="173"/>
  <c r="AQ796" i="173"/>
  <c r="AO795" i="173"/>
  <c r="AQ794" i="173"/>
  <c r="AI796" i="173"/>
  <c r="AI794" i="173"/>
  <c r="AQ793" i="173"/>
  <c r="AJ793" i="173"/>
  <c r="AK793" i="173" s="1"/>
  <c r="AO793" i="173"/>
  <c r="AP793" i="173"/>
  <c r="AR793" i="173"/>
  <c r="AH793" i="173"/>
  <c r="AI793" i="173"/>
  <c r="AO786" i="173"/>
  <c r="AO790" i="173"/>
  <c r="AJ788" i="173"/>
  <c r="AK788" i="173" s="1"/>
  <c r="AJ792" i="173"/>
  <c r="AK792" i="173" s="1"/>
  <c r="AI785" i="173"/>
  <c r="AH785" i="173"/>
  <c r="AR785" i="173"/>
  <c r="AP786" i="173"/>
  <c r="AR787" i="173"/>
  <c r="AP788" i="173"/>
  <c r="AR789" i="173"/>
  <c r="AP790" i="173"/>
  <c r="AR791" i="173"/>
  <c r="AP792" i="173"/>
  <c r="AQ787" i="173"/>
  <c r="AI789" i="173"/>
  <c r="AH789" i="173"/>
  <c r="AQ789" i="173"/>
  <c r="AQ791" i="173"/>
  <c r="AJ790" i="173"/>
  <c r="AK790" i="173" s="1"/>
  <c r="AO785" i="173"/>
  <c r="AQ786" i="173"/>
  <c r="AO787" i="173"/>
  <c r="AQ788" i="173"/>
  <c r="AO789" i="173"/>
  <c r="AQ790" i="173"/>
  <c r="AO791" i="173"/>
  <c r="AQ792" i="173"/>
  <c r="AQ785" i="173"/>
  <c r="AJ785" i="173"/>
  <c r="AK785" i="173" s="1"/>
  <c r="AH786" i="173"/>
  <c r="AI786" i="173"/>
  <c r="AJ787" i="173"/>
  <c r="AK787" i="173" s="1"/>
  <c r="AH788" i="173"/>
  <c r="AI788" i="173"/>
  <c r="AJ789" i="173"/>
  <c r="AK789" i="173" s="1"/>
  <c r="AH790" i="173"/>
  <c r="AI790" i="173"/>
  <c r="AJ791" i="173"/>
  <c r="AK791" i="173" s="1"/>
  <c r="AH792" i="173"/>
  <c r="AI792" i="173"/>
  <c r="AO788" i="173"/>
  <c r="AJ786" i="173"/>
  <c r="AK786" i="173" s="1"/>
  <c r="AI791" i="173"/>
  <c r="AH791" i="173"/>
  <c r="S781" i="173"/>
  <c r="AP785" i="173"/>
  <c r="AR786" i="173"/>
  <c r="AP787" i="173"/>
  <c r="AR788" i="173"/>
  <c r="AP789" i="173"/>
  <c r="AR790" i="173"/>
  <c r="AP791" i="173"/>
  <c r="AR792" i="173"/>
  <c r="AO792" i="173"/>
  <c r="AI787" i="173"/>
  <c r="AH787" i="173"/>
  <c r="AI720" i="173"/>
  <c r="AH720" i="173"/>
  <c r="AR720" i="173"/>
  <c r="AP721" i="173"/>
  <c r="AR722" i="173"/>
  <c r="AQ720" i="173"/>
  <c r="AQ722" i="173"/>
  <c r="AJ721" i="173"/>
  <c r="AK721" i="173" s="1"/>
  <c r="AO721" i="173"/>
  <c r="AI722" i="173"/>
  <c r="AH722" i="173"/>
  <c r="AO720" i="173"/>
  <c r="AQ721" i="173"/>
  <c r="AO722" i="173"/>
  <c r="AJ720" i="173"/>
  <c r="AK720" i="173" s="1"/>
  <c r="AH721" i="173"/>
  <c r="AI721" i="173"/>
  <c r="AJ722" i="173"/>
  <c r="AK722" i="173" s="1"/>
  <c r="S716" i="173"/>
  <c r="AP720" i="173"/>
  <c r="AR721" i="173"/>
  <c r="AP722" i="173"/>
  <c r="AR655" i="173"/>
  <c r="AR659" i="173"/>
  <c r="AR667" i="173"/>
  <c r="AR661" i="173"/>
  <c r="AR663" i="173"/>
  <c r="AR665" i="173"/>
  <c r="AR657" i="173"/>
  <c r="AR669" i="173"/>
  <c r="S651" i="173"/>
  <c r="AR656" i="173"/>
  <c r="AR658" i="173"/>
  <c r="AR660" i="173"/>
  <c r="AR662" i="173"/>
  <c r="AR664" i="173"/>
  <c r="AR666" i="173"/>
  <c r="AR668" i="173"/>
  <c r="AQ590" i="173"/>
  <c r="AO591" i="173"/>
  <c r="AQ592" i="173"/>
  <c r="AQ594" i="173"/>
  <c r="AO595" i="173"/>
  <c r="AO597" i="173"/>
  <c r="AQ598" i="173"/>
  <c r="AO599" i="173"/>
  <c r="AQ600" i="173"/>
  <c r="AO601" i="173"/>
  <c r="AQ602" i="173"/>
  <c r="AO603" i="173"/>
  <c r="AQ604" i="173"/>
  <c r="AJ591" i="173"/>
  <c r="AK591" i="173" s="1"/>
  <c r="AH592" i="173"/>
  <c r="AJ593" i="173"/>
  <c r="AK593" i="173" s="1"/>
  <c r="AH594" i="173"/>
  <c r="AJ595" i="173"/>
  <c r="AK595" i="173" s="1"/>
  <c r="AH596" i="173"/>
  <c r="AJ597" i="173"/>
  <c r="AK597" i="173" s="1"/>
  <c r="AH598" i="173"/>
  <c r="AJ599" i="173"/>
  <c r="AK599" i="173" s="1"/>
  <c r="AH600" i="173"/>
  <c r="AJ601" i="173"/>
  <c r="AK601" i="173" s="1"/>
  <c r="AH602" i="173"/>
  <c r="AJ603" i="173"/>
  <c r="AK603" i="173" s="1"/>
  <c r="AH604" i="173"/>
  <c r="AP595" i="173"/>
  <c r="AR590" i="173"/>
  <c r="AR594" i="173"/>
  <c r="AR598" i="173"/>
  <c r="AP601" i="173"/>
  <c r="AO590" i="173"/>
  <c r="AQ591" i="173"/>
  <c r="AO592" i="173"/>
  <c r="AQ593" i="173"/>
  <c r="AO594" i="173"/>
  <c r="AQ595" i="173"/>
  <c r="AO596" i="173"/>
  <c r="AQ597" i="173"/>
  <c r="AO598" i="173"/>
  <c r="AQ599" i="173"/>
  <c r="AO600" i="173"/>
  <c r="AQ601" i="173"/>
  <c r="AO602" i="173"/>
  <c r="AQ603" i="173"/>
  <c r="AO604" i="173"/>
  <c r="AO593" i="173"/>
  <c r="AR592" i="173"/>
  <c r="AP597" i="173"/>
  <c r="AP599" i="173"/>
  <c r="AP603" i="173"/>
  <c r="AJ590" i="173"/>
  <c r="AK590" i="173" s="1"/>
  <c r="AH591" i="173"/>
  <c r="AI591" i="173"/>
  <c r="AJ592" i="173"/>
  <c r="AK592" i="173" s="1"/>
  <c r="AH593" i="173"/>
  <c r="AI593" i="173"/>
  <c r="AJ594" i="173"/>
  <c r="AK594" i="173" s="1"/>
  <c r="AH595" i="173"/>
  <c r="AI595" i="173"/>
  <c r="AJ596" i="173"/>
  <c r="AK596" i="173" s="1"/>
  <c r="AH597" i="173"/>
  <c r="AI597" i="173"/>
  <c r="AJ598" i="173"/>
  <c r="AK598" i="173" s="1"/>
  <c r="AH599" i="173"/>
  <c r="AI599" i="173"/>
  <c r="AJ600" i="173"/>
  <c r="AK600" i="173" s="1"/>
  <c r="AH601" i="173"/>
  <c r="AI601" i="173"/>
  <c r="AJ602" i="173"/>
  <c r="AK602" i="173" s="1"/>
  <c r="AH603" i="173"/>
  <c r="AI603" i="173"/>
  <c r="AJ604" i="173"/>
  <c r="AK604" i="173" s="1"/>
  <c r="AQ596" i="173"/>
  <c r="AP593" i="173"/>
  <c r="S586" i="173"/>
  <c r="AP590" i="173"/>
  <c r="AR591" i="173"/>
  <c r="AP592" i="173"/>
  <c r="AR593" i="173"/>
  <c r="AP594" i="173"/>
  <c r="AR595" i="173"/>
  <c r="AP596" i="173"/>
  <c r="AR597" i="173"/>
  <c r="AP598" i="173"/>
  <c r="AR599" i="173"/>
  <c r="AP600" i="173"/>
  <c r="AR601" i="173"/>
  <c r="AP602" i="173"/>
  <c r="AR603" i="173"/>
  <c r="AP604" i="173"/>
  <c r="AI590" i="173"/>
  <c r="AH590" i="173"/>
  <c r="AP591" i="173"/>
  <c r="AR596" i="173"/>
  <c r="AR600" i="173"/>
  <c r="AR602" i="173"/>
  <c r="AR604" i="173"/>
  <c r="AI592" i="173"/>
  <c r="AI600" i="173"/>
  <c r="AI602" i="173"/>
  <c r="AI596" i="173"/>
  <c r="AI604" i="173"/>
  <c r="AI594" i="173"/>
  <c r="AI598" i="173"/>
  <c r="AO529" i="173"/>
  <c r="AQ538" i="173"/>
  <c r="AJ525" i="173"/>
  <c r="AK525" i="173" s="1"/>
  <c r="AI526" i="173"/>
  <c r="AH526" i="173"/>
  <c r="AJ527" i="173"/>
  <c r="AK527" i="173" s="1"/>
  <c r="AI528" i="173"/>
  <c r="AH528" i="173"/>
  <c r="AJ529" i="173"/>
  <c r="AK529" i="173" s="1"/>
  <c r="AI530" i="173"/>
  <c r="AH530" i="173"/>
  <c r="AJ531" i="173"/>
  <c r="AK531" i="173" s="1"/>
  <c r="AH532" i="173"/>
  <c r="AJ533" i="173"/>
  <c r="AK533" i="173" s="1"/>
  <c r="AH534" i="173"/>
  <c r="AJ535" i="173"/>
  <c r="AK535" i="173" s="1"/>
  <c r="AH536" i="173"/>
  <c r="AJ537" i="173"/>
  <c r="AK537" i="173" s="1"/>
  <c r="AH538" i="173"/>
  <c r="AJ539" i="173"/>
  <c r="AK539" i="173" s="1"/>
  <c r="AO527" i="173"/>
  <c r="S521" i="173"/>
  <c r="AP525" i="173"/>
  <c r="AR526" i="173"/>
  <c r="AP527" i="173"/>
  <c r="AR528" i="173"/>
  <c r="AP529" i="173"/>
  <c r="AR530" i="173"/>
  <c r="AP531" i="173"/>
  <c r="AR532" i="173"/>
  <c r="AP533" i="173"/>
  <c r="AR534" i="173"/>
  <c r="AP535" i="173"/>
  <c r="AR536" i="173"/>
  <c r="AP537" i="173"/>
  <c r="AR538" i="173"/>
  <c r="AP539" i="173"/>
  <c r="AO531" i="173"/>
  <c r="AQ530" i="173"/>
  <c r="AQ525" i="173"/>
  <c r="AO526" i="173"/>
  <c r="AQ527" i="173"/>
  <c r="AO528" i="173"/>
  <c r="AQ529" i="173"/>
  <c r="AO530" i="173"/>
  <c r="AQ531" i="173"/>
  <c r="AO532" i="173"/>
  <c r="AQ533" i="173"/>
  <c r="AO534" i="173"/>
  <c r="AQ535" i="173"/>
  <c r="AO536" i="173"/>
  <c r="AQ537" i="173"/>
  <c r="AO538" i="173"/>
  <c r="AQ539" i="173"/>
  <c r="AQ526" i="173"/>
  <c r="AO533" i="173"/>
  <c r="AO535" i="173"/>
  <c r="AQ536" i="173"/>
  <c r="AJ526" i="173"/>
  <c r="AK526" i="173" s="1"/>
  <c r="AH527" i="173"/>
  <c r="AI527" i="173"/>
  <c r="AJ528" i="173"/>
  <c r="AK528" i="173" s="1"/>
  <c r="AH529" i="173"/>
  <c r="AI529" i="173"/>
  <c r="AJ530" i="173"/>
  <c r="AK530" i="173" s="1"/>
  <c r="AH531" i="173"/>
  <c r="AI531" i="173"/>
  <c r="AJ532" i="173"/>
  <c r="AK532" i="173" s="1"/>
  <c r="AH533" i="173"/>
  <c r="AI533" i="173"/>
  <c r="AJ534" i="173"/>
  <c r="AK534" i="173" s="1"/>
  <c r="AH535" i="173"/>
  <c r="AI535" i="173"/>
  <c r="AJ536" i="173"/>
  <c r="AK536" i="173" s="1"/>
  <c r="AH537" i="173"/>
  <c r="AI537" i="173"/>
  <c r="AJ538" i="173"/>
  <c r="AK538" i="173" s="1"/>
  <c r="AH539" i="173"/>
  <c r="AI539" i="173"/>
  <c r="AO539" i="173"/>
  <c r="AH525" i="173"/>
  <c r="AI525" i="173"/>
  <c r="AR525" i="173"/>
  <c r="AP526" i="173"/>
  <c r="AR527" i="173"/>
  <c r="AP528" i="173"/>
  <c r="AR529" i="173"/>
  <c r="AP530" i="173"/>
  <c r="AR531" i="173"/>
  <c r="AP532" i="173"/>
  <c r="AR533" i="173"/>
  <c r="AP534" i="173"/>
  <c r="AR535" i="173"/>
  <c r="AP536" i="173"/>
  <c r="AR537" i="173"/>
  <c r="AP538" i="173"/>
  <c r="AR539" i="173"/>
  <c r="AO525" i="173"/>
  <c r="AQ528" i="173"/>
  <c r="AQ532" i="173"/>
  <c r="AQ534" i="173"/>
  <c r="AO537" i="173"/>
  <c r="AI538" i="173"/>
  <c r="AI536" i="173"/>
  <c r="AI532" i="173"/>
  <c r="AI534" i="173"/>
  <c r="AR472" i="173"/>
  <c r="AP469" i="173"/>
  <c r="AJ475" i="173"/>
  <c r="AK475" i="173" s="1"/>
  <c r="AH474" i="173"/>
  <c r="AJ473" i="173"/>
  <c r="AK473" i="173" s="1"/>
  <c r="AH472" i="173"/>
  <c r="AJ471" i="173"/>
  <c r="AK471" i="173" s="1"/>
  <c r="AH470" i="173"/>
  <c r="AJ469" i="173"/>
  <c r="AK469" i="173" s="1"/>
  <c r="AH468" i="173"/>
  <c r="AJ467" i="173"/>
  <c r="AK467" i="173" s="1"/>
  <c r="AP473" i="173"/>
  <c r="AP467" i="173"/>
  <c r="AO475" i="173"/>
  <c r="AQ474" i="173"/>
  <c r="AO473" i="173"/>
  <c r="AQ472" i="173"/>
  <c r="AO471" i="173"/>
  <c r="AQ470" i="173"/>
  <c r="AO469" i="173"/>
  <c r="AQ468" i="173"/>
  <c r="AO467" i="173"/>
  <c r="AR470" i="173"/>
  <c r="AR474" i="173"/>
  <c r="AR468" i="173"/>
  <c r="AR475" i="173"/>
  <c r="AP474" i="173"/>
  <c r="AR473" i="173"/>
  <c r="AP472" i="173"/>
  <c r="AR471" i="173"/>
  <c r="AP470" i="173"/>
  <c r="AR469" i="173"/>
  <c r="AP468" i="173"/>
  <c r="AR467" i="173"/>
  <c r="AH475" i="173"/>
  <c r="AI475" i="173"/>
  <c r="AJ474" i="173"/>
  <c r="AK474" i="173" s="1"/>
  <c r="AH473" i="173"/>
  <c r="AI473" i="173"/>
  <c r="AJ472" i="173"/>
  <c r="AK472" i="173" s="1"/>
  <c r="AH471" i="173"/>
  <c r="AI471" i="173"/>
  <c r="AJ470" i="173"/>
  <c r="AK470" i="173" s="1"/>
  <c r="AH469" i="173"/>
  <c r="AI469" i="173"/>
  <c r="AJ468" i="173"/>
  <c r="AK468" i="173" s="1"/>
  <c r="AH467" i="173"/>
  <c r="AP475" i="173"/>
  <c r="AP471" i="173"/>
  <c r="AQ475" i="173"/>
  <c r="AO474" i="173"/>
  <c r="AQ473" i="173"/>
  <c r="AO472" i="173"/>
  <c r="AQ471" i="173"/>
  <c r="AO470" i="173"/>
  <c r="AQ469" i="173"/>
  <c r="AO468" i="173"/>
  <c r="AQ467" i="173"/>
  <c r="AI474" i="173"/>
  <c r="AI470" i="173"/>
  <c r="AI472" i="173"/>
  <c r="AI468" i="173"/>
  <c r="AI467" i="173"/>
  <c r="AP463" i="173"/>
  <c r="AP465" i="173"/>
  <c r="AQ460" i="173"/>
  <c r="AO461" i="173"/>
  <c r="AQ462" i="173"/>
  <c r="AO463" i="173"/>
  <c r="AQ464" i="173"/>
  <c r="AO465" i="173"/>
  <c r="AQ466" i="173"/>
  <c r="AR462" i="173"/>
  <c r="AR466" i="173"/>
  <c r="AJ461" i="173"/>
  <c r="AK461" i="173" s="1"/>
  <c r="AH462" i="173"/>
  <c r="AJ463" i="173"/>
  <c r="AK463" i="173" s="1"/>
  <c r="AH464" i="173"/>
  <c r="AJ465" i="173"/>
  <c r="AK465" i="173" s="1"/>
  <c r="AH466" i="173"/>
  <c r="AI460" i="173"/>
  <c r="AH460" i="173"/>
  <c r="AO460" i="173"/>
  <c r="AQ461" i="173"/>
  <c r="AO462" i="173"/>
  <c r="AQ463" i="173"/>
  <c r="AO464" i="173"/>
  <c r="AQ465" i="173"/>
  <c r="AO466" i="173"/>
  <c r="AR460" i="173"/>
  <c r="AJ460" i="173"/>
  <c r="AK460" i="173" s="1"/>
  <c r="AH461" i="173"/>
  <c r="AI461" i="173"/>
  <c r="AJ462" i="173"/>
  <c r="AK462" i="173" s="1"/>
  <c r="AH463" i="173"/>
  <c r="AI463" i="173"/>
  <c r="AJ464" i="173"/>
  <c r="AK464" i="173" s="1"/>
  <c r="AH465" i="173"/>
  <c r="AI465" i="173"/>
  <c r="AJ466" i="173"/>
  <c r="AK466" i="173" s="1"/>
  <c r="AP461" i="173"/>
  <c r="AR464" i="173"/>
  <c r="S456" i="173"/>
  <c r="AP460" i="173"/>
  <c r="AR461" i="173"/>
  <c r="AP462" i="173"/>
  <c r="AR463" i="173"/>
  <c r="AP464" i="173"/>
  <c r="AR465" i="173"/>
  <c r="AP466" i="173"/>
  <c r="AI462" i="173"/>
  <c r="AI466" i="173"/>
  <c r="AI464" i="173"/>
  <c r="AJ395" i="173"/>
  <c r="AK395" i="173" s="1"/>
  <c r="AI396" i="173"/>
  <c r="AH396" i="173"/>
  <c r="AJ397" i="173"/>
  <c r="AK397" i="173" s="1"/>
  <c r="AI398" i="173"/>
  <c r="AH398" i="173"/>
  <c r="AJ399" i="173"/>
  <c r="AK399" i="173" s="1"/>
  <c r="AI400" i="173"/>
  <c r="AH400" i="173"/>
  <c r="AJ401" i="173"/>
  <c r="AK401" i="173" s="1"/>
  <c r="AQ396" i="173"/>
  <c r="S391" i="173"/>
  <c r="AP395" i="173"/>
  <c r="AR396" i="173"/>
  <c r="AP397" i="173"/>
  <c r="AR398" i="173"/>
  <c r="AP399" i="173"/>
  <c r="AR400" i="173"/>
  <c r="AP401" i="173"/>
  <c r="AO395" i="173"/>
  <c r="AQ398" i="173"/>
  <c r="AQ400" i="173"/>
  <c r="AQ395" i="173"/>
  <c r="AO396" i="173"/>
  <c r="AQ397" i="173"/>
  <c r="AO398" i="173"/>
  <c r="AQ399" i="173"/>
  <c r="AO400" i="173"/>
  <c r="AQ401" i="173"/>
  <c r="AJ396" i="173"/>
  <c r="AK396" i="173" s="1"/>
  <c r="AH397" i="173"/>
  <c r="AI397" i="173"/>
  <c r="AJ398" i="173"/>
  <c r="AK398" i="173" s="1"/>
  <c r="AH399" i="173"/>
  <c r="AI399" i="173"/>
  <c r="AJ400" i="173"/>
  <c r="AK400" i="173" s="1"/>
  <c r="AH401" i="173"/>
  <c r="AI401" i="173"/>
  <c r="AO399" i="173"/>
  <c r="AH395" i="173"/>
  <c r="AI395" i="173"/>
  <c r="AR395" i="173"/>
  <c r="AP396" i="173"/>
  <c r="AR397" i="173"/>
  <c r="AP398" i="173"/>
  <c r="AR399" i="173"/>
  <c r="AP400" i="173"/>
  <c r="AR401" i="173"/>
  <c r="AO397" i="173"/>
  <c r="AO401" i="173"/>
  <c r="AP345" i="173"/>
  <c r="AR344" i="173"/>
  <c r="AP343" i="173"/>
  <c r="AR342" i="173"/>
  <c r="AP341" i="173"/>
  <c r="AR340" i="173"/>
  <c r="AP339" i="173"/>
  <c r="AR338" i="173"/>
  <c r="AP337" i="173"/>
  <c r="AJ345" i="173"/>
  <c r="AK345" i="173" s="1"/>
  <c r="AO345" i="173"/>
  <c r="AQ344" i="173"/>
  <c r="AO343" i="173"/>
  <c r="AQ342" i="173"/>
  <c r="AO341" i="173"/>
  <c r="AQ340" i="173"/>
  <c r="AO339" i="173"/>
  <c r="AQ338" i="173"/>
  <c r="AO337" i="173"/>
  <c r="AJ343" i="173"/>
  <c r="AK343" i="173" s="1"/>
  <c r="AI338" i="173"/>
  <c r="AH338" i="173"/>
  <c r="AJ337" i="173"/>
  <c r="AK337" i="173" s="1"/>
  <c r="AR345" i="173"/>
  <c r="AP344" i="173"/>
  <c r="AR343" i="173"/>
  <c r="AP342" i="173"/>
  <c r="AR341" i="173"/>
  <c r="AP340" i="173"/>
  <c r="AR339" i="173"/>
  <c r="AP338" i="173"/>
  <c r="AR337" i="173"/>
  <c r="AI344" i="173"/>
  <c r="AH344" i="173"/>
  <c r="AI342" i="173"/>
  <c r="AH342" i="173"/>
  <c r="AJ339" i="173"/>
  <c r="AK339" i="173" s="1"/>
  <c r="AH345" i="173"/>
  <c r="AI345" i="173"/>
  <c r="AJ344" i="173"/>
  <c r="AK344" i="173" s="1"/>
  <c r="AH343" i="173"/>
  <c r="AI343" i="173"/>
  <c r="AJ342" i="173"/>
  <c r="AK342" i="173" s="1"/>
  <c r="AH341" i="173"/>
  <c r="AI341" i="173"/>
  <c r="AJ340" i="173"/>
  <c r="AK340" i="173" s="1"/>
  <c r="AH339" i="173"/>
  <c r="AI339" i="173"/>
  <c r="AJ338" i="173"/>
  <c r="AK338" i="173" s="1"/>
  <c r="AH337" i="173"/>
  <c r="AJ341" i="173"/>
  <c r="AK341" i="173" s="1"/>
  <c r="AI340" i="173"/>
  <c r="AH340" i="173"/>
  <c r="AQ345" i="173"/>
  <c r="AO344" i="173"/>
  <c r="AQ343" i="173"/>
  <c r="AO342" i="173"/>
  <c r="AQ341" i="173"/>
  <c r="AO340" i="173"/>
  <c r="AQ339" i="173"/>
  <c r="AO338" i="173"/>
  <c r="AQ337" i="173"/>
  <c r="AI337" i="173"/>
  <c r="AQ330" i="173"/>
  <c r="AO331" i="173"/>
  <c r="AQ332" i="173"/>
  <c r="AO333" i="173"/>
  <c r="AQ334" i="173"/>
  <c r="AO335" i="173"/>
  <c r="AQ336" i="173"/>
  <c r="AO334" i="173"/>
  <c r="AJ331" i="173"/>
  <c r="AK331" i="173" s="1"/>
  <c r="AI332" i="173"/>
  <c r="AH332" i="173"/>
  <c r="AJ333" i="173"/>
  <c r="AK333" i="173" s="1"/>
  <c r="AI334" i="173"/>
  <c r="AH334" i="173"/>
  <c r="AJ335" i="173"/>
  <c r="AK335" i="173" s="1"/>
  <c r="AH336" i="173"/>
  <c r="AI336" i="173"/>
  <c r="AQ335" i="173"/>
  <c r="AH330" i="173"/>
  <c r="AI330" i="173"/>
  <c r="AR330" i="173"/>
  <c r="AP331" i="173"/>
  <c r="AR332" i="173"/>
  <c r="AP333" i="173"/>
  <c r="AR334" i="173"/>
  <c r="AP335" i="173"/>
  <c r="AR336" i="173"/>
  <c r="AO330" i="173"/>
  <c r="AQ331" i="173"/>
  <c r="AO332" i="173"/>
  <c r="AQ333" i="173"/>
  <c r="AO336" i="173"/>
  <c r="AJ330" i="173"/>
  <c r="AK330" i="173" s="1"/>
  <c r="AH331" i="173"/>
  <c r="AJ332" i="173"/>
  <c r="AK332" i="173" s="1"/>
  <c r="AH333" i="173"/>
  <c r="AJ334" i="173"/>
  <c r="AK334" i="173" s="1"/>
  <c r="AH335" i="173"/>
  <c r="AJ336" i="173"/>
  <c r="AK336" i="173" s="1"/>
  <c r="S326" i="173"/>
  <c r="U328" i="173" s="1"/>
  <c r="AP330" i="173"/>
  <c r="AR331" i="173"/>
  <c r="AP332" i="173"/>
  <c r="AR333" i="173"/>
  <c r="AP334" i="173"/>
  <c r="AR335" i="173"/>
  <c r="AP336" i="173"/>
  <c r="AI333" i="173"/>
  <c r="AI335" i="173"/>
  <c r="AI331" i="173"/>
  <c r="AJ275" i="173"/>
  <c r="AK275" i="173" s="1"/>
  <c r="AR276" i="173"/>
  <c r="AP275" i="173"/>
  <c r="AR274" i="173"/>
  <c r="AP273" i="173"/>
  <c r="AJ273" i="173"/>
  <c r="AK273" i="173" s="1"/>
  <c r="AQ276" i="173"/>
  <c r="AO275" i="173"/>
  <c r="AQ274" i="173"/>
  <c r="AO273" i="173"/>
  <c r="AH276" i="173"/>
  <c r="AP276" i="173"/>
  <c r="AR275" i="173"/>
  <c r="AP274" i="173"/>
  <c r="AR273" i="173"/>
  <c r="AH274" i="173"/>
  <c r="AJ276" i="173"/>
  <c r="AK276" i="173" s="1"/>
  <c r="AH275" i="173"/>
  <c r="AI275" i="173"/>
  <c r="AJ274" i="173"/>
  <c r="AK274" i="173" s="1"/>
  <c r="AH273" i="173"/>
  <c r="AI273" i="173"/>
  <c r="AO276" i="173"/>
  <c r="AQ275" i="173"/>
  <c r="AO274" i="173"/>
  <c r="AQ273" i="173"/>
  <c r="AI276" i="173"/>
  <c r="AI274" i="173"/>
  <c r="AI268" i="173"/>
  <c r="AH268" i="173"/>
  <c r="S261" i="173"/>
  <c r="AP265" i="173"/>
  <c r="AR266" i="173"/>
  <c r="AP267" i="173"/>
  <c r="AR268" i="173"/>
  <c r="AP269" i="173"/>
  <c r="AR270" i="173"/>
  <c r="AP271" i="173"/>
  <c r="AR272" i="173"/>
  <c r="AJ269" i="173"/>
  <c r="AK269" i="173" s="1"/>
  <c r="AQ265" i="173"/>
  <c r="AO266" i="173"/>
  <c r="AQ267" i="173"/>
  <c r="AO268" i="173"/>
  <c r="AQ269" i="173"/>
  <c r="AO270" i="173"/>
  <c r="AQ271" i="173"/>
  <c r="AO272" i="173"/>
  <c r="AJ266" i="173"/>
  <c r="AK266" i="173" s="1"/>
  <c r="AI267" i="173"/>
  <c r="AH267" i="173"/>
  <c r="AJ268" i="173"/>
  <c r="AK268" i="173" s="1"/>
  <c r="AI269" i="173"/>
  <c r="AH269" i="173"/>
  <c r="AJ270" i="173"/>
  <c r="AK270" i="173" s="1"/>
  <c r="AI271" i="173"/>
  <c r="AH271" i="173"/>
  <c r="AJ272" i="173"/>
  <c r="AK272" i="173" s="1"/>
  <c r="AI266" i="173"/>
  <c r="AH266" i="173"/>
  <c r="AJ271" i="173"/>
  <c r="AK271" i="173" s="1"/>
  <c r="AI265" i="173"/>
  <c r="AH265" i="173"/>
  <c r="AR265" i="173"/>
  <c r="AP266" i="173"/>
  <c r="AR267" i="173"/>
  <c r="AP268" i="173"/>
  <c r="AR269" i="173"/>
  <c r="AP270" i="173"/>
  <c r="AR271" i="173"/>
  <c r="AP272" i="173"/>
  <c r="AJ265" i="173"/>
  <c r="AK265" i="173" s="1"/>
  <c r="AI270" i="173"/>
  <c r="AH270" i="173"/>
  <c r="AJ267" i="173"/>
  <c r="AK267" i="173" s="1"/>
  <c r="AI272" i="173"/>
  <c r="AH272" i="173"/>
  <c r="AO265" i="173"/>
  <c r="AQ266" i="173"/>
  <c r="AO267" i="173"/>
  <c r="AQ268" i="173"/>
  <c r="AO269" i="173"/>
  <c r="AQ270" i="173"/>
  <c r="AO271" i="173"/>
  <c r="AQ272" i="173"/>
  <c r="AP218" i="173"/>
  <c r="AQ216" i="173"/>
  <c r="AR215" i="173"/>
  <c r="AP217" i="173"/>
  <c r="AQ215" i="173"/>
  <c r="AO218" i="173"/>
  <c r="AP216" i="173"/>
  <c r="AQ217" i="173"/>
  <c r="AO217" i="173"/>
  <c r="AP215" i="173"/>
  <c r="AR218" i="173"/>
  <c r="AO216" i="173"/>
  <c r="AR217" i="173"/>
  <c r="AO215" i="173"/>
  <c r="AQ218" i="173"/>
  <c r="AR216" i="173"/>
  <c r="AP208" i="173"/>
  <c r="AO214" i="173"/>
  <c r="AO201" i="173"/>
  <c r="AP203" i="173"/>
  <c r="AQ205" i="173"/>
  <c r="AR207" i="173"/>
  <c r="AO209" i="173"/>
  <c r="AP211" i="173"/>
  <c r="AQ213" i="173"/>
  <c r="AQ200" i="173"/>
  <c r="AR202" i="173"/>
  <c r="AO204" i="173"/>
  <c r="AP206" i="173"/>
  <c r="AQ208" i="173"/>
  <c r="AR210" i="173"/>
  <c r="AO212" i="173"/>
  <c r="AP214" i="173"/>
  <c r="AP201" i="173"/>
  <c r="AQ203" i="173"/>
  <c r="AR205" i="173"/>
  <c r="AO207" i="173"/>
  <c r="AP209" i="173"/>
  <c r="AQ211" i="173"/>
  <c r="AR213" i="173"/>
  <c r="AR200" i="173"/>
  <c r="AO202" i="173"/>
  <c r="AP204" i="173"/>
  <c r="AQ206" i="173"/>
  <c r="AR208" i="173"/>
  <c r="AO210" i="173"/>
  <c r="AP212" i="173"/>
  <c r="AQ214" i="173"/>
  <c r="AQ202" i="173"/>
  <c r="AO206" i="173"/>
  <c r="AQ210" i="173"/>
  <c r="AQ201" i="173"/>
  <c r="AR203" i="173"/>
  <c r="AO205" i="173"/>
  <c r="AP207" i="173"/>
  <c r="AQ209" i="173"/>
  <c r="AR211" i="173"/>
  <c r="AO213" i="173"/>
  <c r="AP200" i="173"/>
  <c r="AR204" i="173"/>
  <c r="AR212" i="173"/>
  <c r="AO200" i="173"/>
  <c r="AP202" i="173"/>
  <c r="AQ204" i="173"/>
  <c r="AR206" i="173"/>
  <c r="AO208" i="173"/>
  <c r="AP210" i="173"/>
  <c r="AQ212" i="173"/>
  <c r="AR214" i="173"/>
  <c r="AR201" i="173"/>
  <c r="AO203" i="173"/>
  <c r="AP205" i="173"/>
  <c r="AQ207" i="173"/>
  <c r="AR209" i="173"/>
  <c r="AO211" i="173"/>
  <c r="AP213" i="173"/>
  <c r="AB847" i="173"/>
  <c r="AB327" i="173"/>
  <c r="U853" i="173"/>
  <c r="U797" i="173"/>
  <c r="U787" i="173"/>
  <c r="U655" i="173"/>
  <c r="U663" i="173"/>
  <c r="U593" i="173"/>
  <c r="U597" i="173"/>
  <c r="U527" i="173"/>
  <c r="U531" i="173"/>
  <c r="U467" i="173"/>
  <c r="U466" i="173"/>
  <c r="U401" i="173"/>
  <c r="U337" i="173"/>
  <c r="U336" i="173"/>
  <c r="U273" i="173"/>
  <c r="U268" i="173"/>
  <c r="U218" i="173"/>
  <c r="U664" i="173"/>
  <c r="U528" i="173"/>
  <c r="U463" i="173"/>
  <c r="U339" i="173"/>
  <c r="U212" i="173"/>
  <c r="U852" i="173"/>
  <c r="U800" i="173"/>
  <c r="U792" i="173"/>
  <c r="U659" i="173"/>
  <c r="U656" i="173"/>
  <c r="U601" i="173"/>
  <c r="U594" i="173"/>
  <c r="U535" i="173"/>
  <c r="U539" i="173"/>
  <c r="U473" i="173"/>
  <c r="U460" i="173"/>
  <c r="U400" i="173"/>
  <c r="U340" i="173"/>
  <c r="U333" i="173"/>
  <c r="U270" i="173"/>
  <c r="U217" i="173"/>
  <c r="U789" i="173"/>
  <c r="U598" i="173"/>
  <c r="U471" i="173"/>
  <c r="U330" i="173"/>
  <c r="U795" i="173"/>
  <c r="U271" i="173"/>
  <c r="U854" i="173"/>
  <c r="U798" i="173"/>
  <c r="U786" i="173"/>
  <c r="U668" i="173"/>
  <c r="U665" i="173"/>
  <c r="U602" i="173"/>
  <c r="U591" i="173"/>
  <c r="U536" i="173"/>
  <c r="U525" i="173"/>
  <c r="U470" i="173"/>
  <c r="U465" i="173"/>
  <c r="U397" i="173"/>
  <c r="U345" i="173"/>
  <c r="U335" i="173"/>
  <c r="U272" i="173"/>
  <c r="U215" i="173"/>
  <c r="U785" i="173"/>
  <c r="U604" i="173"/>
  <c r="U530" i="173"/>
  <c r="U342" i="173"/>
  <c r="U266" i="173"/>
  <c r="U801" i="173"/>
  <c r="U793" i="173"/>
  <c r="U791" i="173"/>
  <c r="U667" i="173"/>
  <c r="U657" i="173"/>
  <c r="U595" i="173"/>
  <c r="U599" i="173"/>
  <c r="U529" i="173"/>
  <c r="U533" i="173"/>
  <c r="U474" i="173"/>
  <c r="U464" i="173"/>
  <c r="U344" i="173"/>
  <c r="U338" i="173"/>
  <c r="U332" i="173"/>
  <c r="U265" i="173"/>
  <c r="U214" i="173"/>
  <c r="U799" i="173"/>
  <c r="U666" i="173"/>
  <c r="U468" i="173"/>
  <c r="U331" i="173"/>
  <c r="U216" i="173"/>
  <c r="U796" i="173"/>
  <c r="U788" i="173"/>
  <c r="U720" i="173"/>
  <c r="U669" i="173"/>
  <c r="U658" i="173"/>
  <c r="U603" i="173"/>
  <c r="U596" i="173"/>
  <c r="U537" i="173"/>
  <c r="U472" i="173"/>
  <c r="U469" i="173"/>
  <c r="U396" i="173"/>
  <c r="U343" i="173"/>
  <c r="U334" i="173"/>
  <c r="U276" i="173"/>
  <c r="U269" i="173"/>
  <c r="U213" i="173"/>
  <c r="U721" i="173"/>
  <c r="U662" i="173"/>
  <c r="U526" i="173"/>
  <c r="U462" i="173"/>
  <c r="U274" i="173"/>
  <c r="U851" i="173"/>
  <c r="U399" i="173"/>
  <c r="U850" i="173"/>
  <c r="U794" i="173"/>
  <c r="U790" i="173"/>
  <c r="U722" i="173"/>
  <c r="U661" i="173"/>
  <c r="U592" i="173"/>
  <c r="U590" i="173"/>
  <c r="U534" i="173"/>
  <c r="U538" i="173"/>
  <c r="U475" i="173"/>
  <c r="U461" i="173"/>
  <c r="U398" i="173"/>
  <c r="U341" i="173"/>
  <c r="U275" i="173"/>
  <c r="U267" i="173"/>
  <c r="U211" i="173"/>
  <c r="U660" i="173"/>
  <c r="U600" i="173"/>
  <c r="U532" i="173"/>
  <c r="U395" i="173"/>
  <c r="AL850" i="173" a="1"/>
  <c r="AL796" i="173" a="1"/>
  <c r="AL791" i="173" a="1"/>
  <c r="AL787" i="173" a="1"/>
  <c r="AL528" i="173" a="1"/>
  <c r="AL473" i="173" a="1"/>
  <c r="AL400" i="173" a="1"/>
  <c r="AL270" i="173" a="1"/>
  <c r="AL267" i="173" a="1"/>
  <c r="AL801" i="173" a="1"/>
  <c r="AL789" i="173" a="1"/>
  <c r="AL463" i="173" a="1"/>
  <c r="AL340" i="173" a="1"/>
  <c r="AL536" i="173" a="1"/>
  <c r="AL532" i="173" a="1"/>
  <c r="AL334" i="173" a="1"/>
  <c r="AL792" i="173" a="1"/>
  <c r="AL599" i="173" a="1"/>
  <c r="AL596" i="173" a="1"/>
  <c r="AL597" i="173" a="1"/>
  <c r="AL533" i="173" a="1"/>
  <c r="AL531" i="173" a="1"/>
  <c r="AL527" i="173" a="1"/>
  <c r="AL464" i="173" a="1"/>
  <c r="AL342" i="173" a="1"/>
  <c r="AL265" i="173" a="1"/>
  <c r="AL336" i="173" a="1"/>
  <c r="AL266" i="173" a="1"/>
  <c r="AL785" i="173" a="1"/>
  <c r="AL470" i="173" a="1"/>
  <c r="AL333" i="173" a="1"/>
  <c r="AL795" i="173" a="1"/>
  <c r="AL592" i="173" a="1"/>
  <c r="AL462" i="173" a="1"/>
  <c r="AL600" i="173" a="1"/>
  <c r="AL537" i="173" a="1"/>
  <c r="AL798" i="173" a="1"/>
  <c r="AL799" i="173" a="1"/>
  <c r="AL790" i="173" a="1"/>
  <c r="AL604" i="173" a="1"/>
  <c r="AL535" i="173" a="1"/>
  <c r="AL525" i="173" a="1"/>
  <c r="AL475" i="173" a="1"/>
  <c r="AL467" i="173" a="1"/>
  <c r="AL460" i="173" a="1"/>
  <c r="AL401" i="173" a="1"/>
  <c r="AL341" i="173" a="1"/>
  <c r="AL339" i="173" a="1"/>
  <c r="AL722" i="173" a="1"/>
  <c r="AL474" i="173" a="1"/>
  <c r="AL395" i="173" a="1"/>
  <c r="AL786" i="173" a="1"/>
  <c r="AL595" i="173" a="1"/>
  <c r="AL471" i="173" a="1"/>
  <c r="AL269" i="173" a="1"/>
  <c r="AL598" i="173" a="1"/>
  <c r="AL468" i="173" a="1"/>
  <c r="AL335" i="173" a="1"/>
  <c r="AL788" i="173" a="1"/>
  <c r="AL720" i="173" a="1"/>
  <c r="AL591" i="173" a="1"/>
  <c r="AL465" i="173" a="1"/>
  <c r="AL398" i="173" a="1"/>
  <c r="AL275" i="173" a="1"/>
  <c r="AL854" i="173" a="1"/>
  <c r="AL721" i="173" a="1"/>
  <c r="AL472" i="173" a="1"/>
  <c r="AL797" i="173" a="1"/>
  <c r="AL397" i="173" a="1"/>
  <c r="AL590" i="173" a="1"/>
  <c r="AL526" i="173" a="1"/>
  <c r="AL399" i="173" a="1"/>
  <c r="AL276" i="173" a="1"/>
  <c r="AL268" i="173" a="1"/>
  <c r="AL852" i="173" a="1"/>
  <c r="AL538" i="173" a="1"/>
  <c r="AL466" i="173" a="1"/>
  <c r="AL338" i="173" a="1"/>
  <c r="AL461" i="173" a="1"/>
  <c r="AL345" i="173" a="1"/>
  <c r="AL594" i="173" a="1"/>
  <c r="AL271" i="173" a="1"/>
  <c r="AL272" i="173" a="1"/>
  <c r="AL330" i="173" a="1"/>
  <c r="AL273" i="173" a="1"/>
  <c r="AL529" i="173" a="1"/>
  <c r="AL851" i="173" a="1"/>
  <c r="AL601" i="173" a="1"/>
  <c r="AL530" i="173" a="1"/>
  <c r="AL331" i="173" a="1"/>
  <c r="AL593" i="173" a="1"/>
  <c r="AL337" i="173" a="1"/>
  <c r="AL396" i="173" a="1"/>
  <c r="AL534" i="173" a="1"/>
  <c r="AL332" i="173" a="1"/>
  <c r="AL853" i="173" a="1"/>
  <c r="AL800" i="173" a="1"/>
  <c r="AL794" i="173" a="1"/>
  <c r="AL793" i="173" a="1"/>
  <c r="AL603" i="173" a="1"/>
  <c r="AL539" i="173" a="1"/>
  <c r="AL469" i="173" a="1"/>
  <c r="AL343" i="173" a="1"/>
  <c r="AL274" i="173" a="1"/>
  <c r="AL602" i="173" a="1"/>
  <c r="AL344" i="173" a="1"/>
  <c r="U848" i="173" l="1"/>
  <c r="AL853" i="173"/>
  <c r="AM853" i="173" s="1"/>
  <c r="AL852" i="173"/>
  <c r="AM852" i="173" s="1"/>
  <c r="AL851" i="173"/>
  <c r="AM851" i="173" s="1"/>
  <c r="T875" i="173"/>
  <c r="AL850" i="173"/>
  <c r="AM850" i="173" s="1"/>
  <c r="AL854" i="173"/>
  <c r="AM854" i="173" s="1"/>
  <c r="AL797" i="173"/>
  <c r="AM797" i="173" s="1"/>
  <c r="AL794" i="173"/>
  <c r="AM794" i="173" s="1"/>
  <c r="AL800" i="173"/>
  <c r="AM800" i="173" s="1"/>
  <c r="AL799" i="173"/>
  <c r="AM799" i="173" s="1"/>
  <c r="AL796" i="173"/>
  <c r="AM796" i="173" s="1"/>
  <c r="AL795" i="173"/>
  <c r="AM795" i="173" s="1"/>
  <c r="AL801" i="173"/>
  <c r="AM801" i="173" s="1"/>
  <c r="AL798" i="173"/>
  <c r="AM798" i="173" s="1"/>
  <c r="AL793" i="173"/>
  <c r="AM793" i="173" s="1"/>
  <c r="AL790" i="173"/>
  <c r="AM790" i="173" s="1"/>
  <c r="AL787" i="173"/>
  <c r="AM787" i="173" s="1"/>
  <c r="AL788" i="173"/>
  <c r="AM788" i="173" s="1"/>
  <c r="AL789" i="173"/>
  <c r="AM789" i="173" s="1"/>
  <c r="AL791" i="173"/>
  <c r="AM791" i="173" s="1"/>
  <c r="AL792" i="173"/>
  <c r="AM792" i="173" s="1"/>
  <c r="AL786" i="173"/>
  <c r="AM786" i="173" s="1"/>
  <c r="T810" i="173"/>
  <c r="AL785" i="173"/>
  <c r="AM785" i="173" s="1"/>
  <c r="U783" i="173"/>
  <c r="AL721" i="173"/>
  <c r="AM721" i="173" s="1"/>
  <c r="T745" i="173"/>
  <c r="AL720" i="173"/>
  <c r="AM720" i="173" s="1"/>
  <c r="AL722" i="173"/>
  <c r="AM722" i="173" s="1"/>
  <c r="U718" i="173"/>
  <c r="T680" i="173"/>
  <c r="U653" i="173"/>
  <c r="AL603" i="173"/>
  <c r="AM603" i="173" s="1"/>
  <c r="AL597" i="173"/>
  <c r="AM597" i="173" s="1"/>
  <c r="AL600" i="173"/>
  <c r="AM600" i="173" s="1"/>
  <c r="AL592" i="173"/>
  <c r="AM592" i="173" s="1"/>
  <c r="AL590" i="173"/>
  <c r="AM590" i="173" s="1"/>
  <c r="AL591" i="173"/>
  <c r="AM591" i="173" s="1"/>
  <c r="AL601" i="173"/>
  <c r="AM601" i="173" s="1"/>
  <c r="T615" i="173"/>
  <c r="AL598" i="173"/>
  <c r="AM598" i="173" s="1"/>
  <c r="AL595" i="173"/>
  <c r="AM595" i="173" s="1"/>
  <c r="AL604" i="173"/>
  <c r="AM604" i="173" s="1"/>
  <c r="AL596" i="173"/>
  <c r="AM596" i="173" s="1"/>
  <c r="AL599" i="173"/>
  <c r="AM599" i="173" s="1"/>
  <c r="AL593" i="173"/>
  <c r="AM593" i="173" s="1"/>
  <c r="AL602" i="173"/>
  <c r="AM602" i="173" s="1"/>
  <c r="AL594" i="173"/>
  <c r="AM594" i="173" s="1"/>
  <c r="U588" i="173"/>
  <c r="T550" i="173"/>
  <c r="AL527" i="173"/>
  <c r="AM527" i="173" s="1"/>
  <c r="AL528" i="173"/>
  <c r="AM528" i="173" s="1"/>
  <c r="AL537" i="173"/>
  <c r="AM537" i="173" s="1"/>
  <c r="AL534" i="173"/>
  <c r="AM534" i="173" s="1"/>
  <c r="AL525" i="173"/>
  <c r="AM525" i="173" s="1"/>
  <c r="AL531" i="173"/>
  <c r="AM531" i="173" s="1"/>
  <c r="AL532" i="173"/>
  <c r="AM532" i="173" s="1"/>
  <c r="AL526" i="173"/>
  <c r="AM526" i="173" s="1"/>
  <c r="AL535" i="173"/>
  <c r="AM535" i="173" s="1"/>
  <c r="AL529" i="173"/>
  <c r="AM529" i="173" s="1"/>
  <c r="AL538" i="173"/>
  <c r="AM538" i="173" s="1"/>
  <c r="AL530" i="173"/>
  <c r="AM530" i="173" s="1"/>
  <c r="AL539" i="173"/>
  <c r="AM539" i="173" s="1"/>
  <c r="AL533" i="173"/>
  <c r="AM533" i="173" s="1"/>
  <c r="AL536" i="173"/>
  <c r="AM536" i="173" s="1"/>
  <c r="U523" i="173"/>
  <c r="AL470" i="173"/>
  <c r="AM470" i="173" s="1"/>
  <c r="AL467" i="173"/>
  <c r="AM467" i="173" s="1"/>
  <c r="AL473" i="173"/>
  <c r="AM473" i="173" s="1"/>
  <c r="AL472" i="173"/>
  <c r="AM472" i="173" s="1"/>
  <c r="AL469" i="173"/>
  <c r="AM469" i="173" s="1"/>
  <c r="AL474" i="173"/>
  <c r="AM474" i="173" s="1"/>
  <c r="AL475" i="173"/>
  <c r="AM475" i="173" s="1"/>
  <c r="AL468" i="173"/>
  <c r="AM468" i="173" s="1"/>
  <c r="AL471" i="173"/>
  <c r="AM471" i="173" s="1"/>
  <c r="AL463" i="173"/>
  <c r="AM463" i="173" s="1"/>
  <c r="AL464" i="173"/>
  <c r="AM464" i="173" s="1"/>
  <c r="AL461" i="173"/>
  <c r="AM461" i="173" s="1"/>
  <c r="AL462" i="173"/>
  <c r="AM462" i="173" s="1"/>
  <c r="AL465" i="173"/>
  <c r="AM465" i="173" s="1"/>
  <c r="T485" i="173"/>
  <c r="AL460" i="173"/>
  <c r="AM460" i="173" s="1"/>
  <c r="AL466" i="173"/>
  <c r="AM466" i="173" s="1"/>
  <c r="U458" i="173"/>
  <c r="T420" i="173"/>
  <c r="AL397" i="173"/>
  <c r="AM397" i="173" s="1"/>
  <c r="AL396" i="173"/>
  <c r="AM396" i="173" s="1"/>
  <c r="AL395" i="173"/>
  <c r="AM395" i="173" s="1"/>
  <c r="AL401" i="173"/>
  <c r="AM401" i="173" s="1"/>
  <c r="AL400" i="173"/>
  <c r="AM400" i="173" s="1"/>
  <c r="AL399" i="173"/>
  <c r="AM399" i="173" s="1"/>
  <c r="AL398" i="173"/>
  <c r="AM398" i="173" s="1"/>
  <c r="U393" i="173"/>
  <c r="AL339" i="173"/>
  <c r="AM339" i="173" s="1"/>
  <c r="AL345" i="173"/>
  <c r="AM345" i="173" s="1"/>
  <c r="AL338" i="173"/>
  <c r="AM338" i="173" s="1"/>
  <c r="AL340" i="173"/>
  <c r="AM340" i="173" s="1"/>
  <c r="AL341" i="173"/>
  <c r="AM341" i="173" s="1"/>
  <c r="AL342" i="173"/>
  <c r="AM342" i="173" s="1"/>
  <c r="AL337" i="173"/>
  <c r="AM337" i="173" s="1"/>
  <c r="AL344" i="173"/>
  <c r="AM344" i="173" s="1"/>
  <c r="AL343" i="173"/>
  <c r="AM343" i="173" s="1"/>
  <c r="AL336" i="173"/>
  <c r="AM336" i="173" s="1"/>
  <c r="AL335" i="173"/>
  <c r="AM335" i="173" s="1"/>
  <c r="AL334" i="173"/>
  <c r="AM334" i="173" s="1"/>
  <c r="T355" i="173"/>
  <c r="AL333" i="173"/>
  <c r="AM333" i="173" s="1"/>
  <c r="AL330" i="173"/>
  <c r="AM330" i="173" s="1"/>
  <c r="AL332" i="173"/>
  <c r="AM332" i="173" s="1"/>
  <c r="AL331" i="173"/>
  <c r="AM331" i="173" s="1"/>
  <c r="AL274" i="173"/>
  <c r="AM274" i="173" s="1"/>
  <c r="AL273" i="173"/>
  <c r="AM273" i="173" s="1"/>
  <c r="AL276" i="173"/>
  <c r="AM276" i="173" s="1"/>
  <c r="AL275" i="173"/>
  <c r="AM275" i="173" s="1"/>
  <c r="AL267" i="173"/>
  <c r="AM267" i="173" s="1"/>
  <c r="AL270" i="173"/>
  <c r="AM270" i="173" s="1"/>
  <c r="AL271" i="173"/>
  <c r="AM271" i="173" s="1"/>
  <c r="T290" i="173"/>
  <c r="AL266" i="173"/>
  <c r="AM266" i="173" s="1"/>
  <c r="AL265" i="173"/>
  <c r="AM265" i="173" s="1"/>
  <c r="AL269" i="173"/>
  <c r="AM269" i="173" s="1"/>
  <c r="AL268" i="173"/>
  <c r="AM268" i="173" s="1"/>
  <c r="AL272" i="173"/>
  <c r="AM272" i="173" s="1"/>
  <c r="U263" i="173"/>
  <c r="AB522" i="173"/>
  <c r="AB457" i="173"/>
  <c r="AB392" i="173"/>
  <c r="AB782" i="173"/>
  <c r="AB262" i="173"/>
  <c r="AB587" i="173"/>
  <c r="AB717" i="173"/>
  <c r="AB652" i="173"/>
  <c r="Y1" i="173" l="1"/>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O23" i="171" a="1"/>
  <c r="S781" i="169" a="1"/>
  <c r="O40" i="173" a="1"/>
  <c r="S456" i="169" a="1"/>
  <c r="O35" i="173" a="1"/>
  <c r="O33" i="173" a="1"/>
  <c r="O51" i="171" a="1"/>
  <c r="O32" i="173" a="1"/>
  <c r="O37" i="173" a="1"/>
  <c r="O6" i="171" a="1"/>
  <c r="O6" i="173" a="1"/>
  <c r="O34" i="173" a="1"/>
  <c r="O11" i="171" a="1"/>
  <c r="O34" i="171" a="1"/>
  <c r="O27" i="173" a="1"/>
  <c r="S1366" i="169" a="1"/>
  <c r="O31" i="173" a="1"/>
  <c r="O28" i="173" a="1"/>
  <c r="O16" i="171" a="1"/>
  <c r="O3" i="173" a="1"/>
  <c r="Z213" i="173"/>
  <c r="Z215" i="173"/>
  <c r="Z204" i="173"/>
  <c r="Z209" i="173"/>
  <c r="Z207" i="173"/>
  <c r="Z211" i="173"/>
  <c r="Z201" i="173"/>
  <c r="Z217" i="173"/>
  <c r="Z203" i="173"/>
  <c r="Z202" i="173"/>
  <c r="Z214" i="173"/>
  <c r="Z218" i="173"/>
  <c r="Z206" i="173"/>
  <c r="Z210" i="173"/>
  <c r="Z200" i="173"/>
  <c r="Z216" i="173"/>
  <c r="Z205" i="173"/>
  <c r="Z208" i="173"/>
  <c r="Z212" i="173"/>
  <c r="S1" i="173" a="1"/>
  <c r="O10" i="171" a="1"/>
  <c r="O45" i="171" a="1"/>
  <c r="O46" i="173" a="1"/>
  <c r="O18" i="171" a="1"/>
  <c r="O39" i="173" a="1"/>
  <c r="O49" i="173" a="1"/>
  <c r="S391" i="169" a="1"/>
  <c r="S66" i="169" a="1"/>
  <c r="O41" i="173" a="1"/>
  <c r="O46" i="171" a="1"/>
  <c r="O26" i="171" a="1"/>
  <c r="O47" i="173" a="1"/>
  <c r="O38" i="171" a="1"/>
  <c r="S2016" i="169" a="1"/>
  <c r="O49" i="171" a="1"/>
  <c r="O18" i="173" a="1"/>
  <c r="O48" i="171" a="1"/>
  <c r="O11" i="173" a="1"/>
  <c r="S1951" i="169" a="1"/>
  <c r="S1" i="171" a="1"/>
  <c r="S2211" i="169" a="1"/>
  <c r="O15" i="171" a="1"/>
  <c r="O48" i="173" a="1"/>
  <c r="S131" i="173" a="1"/>
  <c r="S1236" i="169" a="1"/>
  <c r="O21" i="171" a="1"/>
  <c r="O44" i="173" a="1"/>
  <c r="O43" i="171" a="1"/>
  <c r="O31" i="171" a="1"/>
  <c r="O47" i="171" a="1"/>
  <c r="O35" i="171" a="1"/>
  <c r="S2081" i="169" a="1"/>
  <c r="O38" i="173" a="1"/>
  <c r="O25" i="171" a="1"/>
  <c r="O36" i="171" a="1"/>
  <c r="S2146" i="169" a="1"/>
  <c r="O21" i="173" a="1"/>
  <c r="S1496" i="169" a="1"/>
  <c r="O16" i="173" a="1"/>
  <c r="S1626" i="169" a="1"/>
  <c r="O8" i="173" a="1"/>
  <c r="O27" i="171" a="1"/>
  <c r="S131" i="169" a="1"/>
  <c r="S66" i="173" a="1"/>
  <c r="O12" i="171" a="1"/>
  <c r="O50" i="171" a="1"/>
  <c r="O2" i="173" a="1"/>
  <c r="S586" i="169" a="1"/>
  <c r="O8" i="171" a="1"/>
  <c r="O4" i="173" a="1"/>
  <c r="O3" i="171" a="1"/>
  <c r="S911" i="169" a="1"/>
  <c r="O40" i="171" a="1"/>
  <c r="O42" i="173" a="1"/>
  <c r="O32" i="171" a="1"/>
  <c r="O43" i="173" a="1"/>
  <c r="O24" i="171" a="1"/>
  <c r="O20" i="173" a="1"/>
  <c r="O20" i="171" a="1"/>
  <c r="S1561" i="169" a="1"/>
  <c r="S976" i="169" a="1"/>
  <c r="O2" i="171" a="1"/>
  <c r="O15" i="173" a="1"/>
  <c r="O5" i="173" a="1"/>
  <c r="O7" i="171" a="1"/>
  <c r="S1691" i="169" a="1"/>
  <c r="O7" i="173" a="1"/>
  <c r="S1301" i="169" a="1"/>
  <c r="S846" i="169" a="1"/>
  <c r="O33" i="171" a="1"/>
  <c r="O50" i="173" a="1"/>
  <c r="S1886" i="169" a="1"/>
  <c r="S716" i="169" a="1"/>
  <c r="O22" i="171" a="1"/>
  <c r="O14" i="171" a="1"/>
  <c r="O39" i="171" a="1"/>
  <c r="O51" i="173" a="1"/>
  <c r="O19" i="171" a="1"/>
  <c r="O23" i="173" a="1"/>
  <c r="S651" i="169" a="1"/>
  <c r="O45" i="173" a="1"/>
  <c r="O13" i="173" a="1"/>
  <c r="S521" i="169" a="1"/>
  <c r="S261" i="169" a="1"/>
  <c r="O10" i="173" a="1"/>
  <c r="S1171" i="169" a="1"/>
  <c r="S1041" i="169" a="1"/>
  <c r="O14" i="173" a="1"/>
  <c r="O4" i="171" a="1"/>
  <c r="S326" i="169" a="1"/>
  <c r="O17" i="171" a="1"/>
  <c r="O19" i="173" a="1"/>
  <c r="O29" i="173" a="1"/>
  <c r="O5" i="171" a="1"/>
  <c r="O13" i="171" a="1"/>
  <c r="O17" i="173" a="1"/>
  <c r="O37" i="171" a="1"/>
  <c r="S1821" i="169" a="1"/>
  <c r="O30" i="171" a="1"/>
  <c r="O36" i="173" a="1"/>
  <c r="S1756" i="169" a="1"/>
  <c r="O25" i="173" a="1"/>
  <c r="O26" i="173" a="1"/>
  <c r="S1106" i="169" a="1"/>
  <c r="S196" i="169" a="1"/>
  <c r="O30" i="173" a="1"/>
  <c r="S1431" i="169" a="1"/>
  <c r="O28" i="171" a="1"/>
  <c r="O24" i="173" a="1"/>
  <c r="O41" i="171" a="1"/>
  <c r="O42" i="171" a="1"/>
  <c r="O12" i="173" a="1"/>
  <c r="O44" i="171" a="1"/>
  <c r="O9" i="171" a="1"/>
  <c r="O29" i="171" a="1"/>
  <c r="O9" i="173" a="1"/>
  <c r="O22" i="173" a="1"/>
  <c r="S196" i="173" a="1"/>
  <c r="S66" i="171" a="1"/>
  <c r="J24" i="169" a="1"/>
  <c r="K24" i="169" a="1"/>
  <c r="M24" i="169" a="1"/>
  <c r="AN11" i="171"/>
  <c r="AN77" i="171"/>
  <c r="AN12" i="171"/>
  <c r="AN526" i="169"/>
  <c r="AN1243" i="169"/>
  <c r="AN1439" i="169"/>
  <c r="AN1244" i="169"/>
  <c r="AN139" i="173"/>
  <c r="AN1242" i="169"/>
  <c r="AN1437" i="169"/>
  <c r="AN1440" i="169"/>
  <c r="AN1828" i="169"/>
  <c r="AN135" i="173"/>
  <c r="AN140" i="173"/>
  <c r="AN81" i="171"/>
  <c r="AN72" i="171"/>
  <c r="AN140" i="169"/>
  <c r="AN531" i="169"/>
  <c r="AN528" i="169"/>
  <c r="AN144" i="173"/>
  <c r="AN71" i="171"/>
  <c r="AN8" i="173"/>
  <c r="AN80" i="171"/>
  <c r="AN10" i="173"/>
  <c r="AN148" i="173"/>
  <c r="AN75" i="171"/>
  <c r="AN7" i="171"/>
  <c r="AN9" i="171"/>
  <c r="AN72" i="173"/>
  <c r="AN1247" i="169"/>
  <c r="AN78" i="171"/>
  <c r="AN535" i="169"/>
  <c r="AN534" i="169"/>
  <c r="AN141" i="169"/>
  <c r="AN1246" i="169"/>
  <c r="AN530" i="169"/>
  <c r="AN71" i="173"/>
  <c r="AN76" i="171"/>
  <c r="AN5" i="171"/>
  <c r="AN533" i="169"/>
  <c r="AN70" i="171"/>
  <c r="AN82" i="171"/>
  <c r="AN136" i="169"/>
  <c r="AN1436" i="169"/>
  <c r="AN70" i="173"/>
  <c r="AN13" i="171"/>
  <c r="AN146" i="173"/>
  <c r="AN74" i="171"/>
  <c r="AN136" i="173"/>
  <c r="AN137" i="169"/>
  <c r="AN1241" i="169"/>
  <c r="AN525" i="169"/>
  <c r="AN79" i="171"/>
  <c r="AN73" i="171"/>
  <c r="AN137" i="173"/>
  <c r="AN1245" i="169"/>
  <c r="AN145" i="173"/>
  <c r="AN1829" i="169"/>
  <c r="AN76" i="173"/>
  <c r="AN138" i="169"/>
  <c r="AN6" i="171"/>
  <c r="AN1830" i="169"/>
  <c r="AN532" i="169"/>
  <c r="AN1825" i="169"/>
  <c r="AN1435" i="169"/>
  <c r="AN1438" i="169"/>
  <c r="AN536" i="169"/>
  <c r="AN8" i="171"/>
  <c r="AN1827" i="169"/>
  <c r="AN147" i="173"/>
  <c r="AN527" i="169"/>
  <c r="AN1441" i="169"/>
  <c r="AN75" i="173"/>
  <c r="AN529" i="169"/>
  <c r="AN7" i="173"/>
  <c r="AN142" i="173"/>
  <c r="AN149" i="173"/>
  <c r="AN1240" i="169"/>
  <c r="AN73" i="173"/>
  <c r="AN139" i="169"/>
  <c r="AN74" i="173"/>
  <c r="AN141" i="173"/>
  <c r="AN6" i="173"/>
  <c r="AN1826" i="169"/>
  <c r="AN12" i="173"/>
  <c r="AN135" i="169"/>
  <c r="AN9" i="173"/>
  <c r="AN138" i="173"/>
  <c r="AN143" i="173"/>
  <c r="AN5" i="173"/>
  <c r="AN11" i="173"/>
  <c r="AN10" i="171"/>
  <c r="AJ204" i="173" a="1"/>
  <c r="AJ211" i="173" a="1"/>
  <c r="Z7" i="173"/>
  <c r="Z143" i="173"/>
  <c r="Z140" i="173"/>
  <c r="Z74" i="173"/>
  <c r="AJ202" i="173" a="1"/>
  <c r="Z146" i="173"/>
  <c r="Z71" i="173"/>
  <c r="Z142" i="173"/>
  <c r="AJ212" i="173" a="1"/>
  <c r="AJ200" i="173" a="1"/>
  <c r="Z8" i="173"/>
  <c r="Z144" i="173"/>
  <c r="Z139" i="173"/>
  <c r="Z73" i="173"/>
  <c r="Z10" i="173"/>
  <c r="Z137" i="173"/>
  <c r="Z75" i="173"/>
  <c r="AJ207" i="173" a="1"/>
  <c r="AJ208" i="173" a="1"/>
  <c r="Z9" i="173"/>
  <c r="Z145" i="173"/>
  <c r="Z138" i="173"/>
  <c r="Z72" i="173"/>
  <c r="AJ218" i="173" a="1"/>
  <c r="Z141" i="173"/>
  <c r="AJ206" i="173" a="1"/>
  <c r="AJ210" i="173" a="1"/>
  <c r="AJ217" i="173" a="1"/>
  <c r="Z11" i="173"/>
  <c r="Z147" i="173"/>
  <c r="Z136" i="173"/>
  <c r="Z70" i="173"/>
  <c r="AJ213" i="173" a="1"/>
  <c r="Z5" i="173"/>
  <c r="Z76" i="173"/>
  <c r="AJ209" i="173" a="1"/>
  <c r="Z6" i="173"/>
  <c r="AJ214" i="173" a="1"/>
  <c r="AJ205" i="173" a="1"/>
  <c r="AJ216" i="173" a="1"/>
  <c r="Z12" i="173"/>
  <c r="Z148" i="173"/>
  <c r="Z135" i="173"/>
  <c r="AJ201" i="173" a="1"/>
  <c r="AJ215" i="173" a="1"/>
  <c r="Z149" i="173"/>
  <c r="AJ203" i="173" a="1"/>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AL214" i="173" a="1"/>
  <c r="AL201" i="173" a="1"/>
  <c r="AL204" i="173" a="1"/>
  <c r="O49" i="169" a="1"/>
  <c r="AB2" i="173"/>
  <c r="AL212" i="173" a="1"/>
  <c r="AL200" i="173" a="1"/>
  <c r="O46" i="169" a="1"/>
  <c r="O39" i="169" a="1"/>
  <c r="AL210" i="173" a="1"/>
  <c r="AL211" i="173" a="1"/>
  <c r="AL215" i="173" a="1"/>
  <c r="AL208" i="173" a="1"/>
  <c r="AL202" i="173" a="1"/>
  <c r="O40" i="169" a="1"/>
  <c r="O43" i="169" a="1"/>
  <c r="O41" i="169" a="1"/>
  <c r="AB197" i="173"/>
  <c r="AL205" i="173" a="1"/>
  <c r="AL206" i="173" a="1"/>
  <c r="AL203" i="173" a="1"/>
  <c r="AL207" i="173" a="1"/>
  <c r="AL213" i="173" a="1"/>
  <c r="O45" i="169" a="1"/>
  <c r="O48" i="169" a="1"/>
  <c r="O47" i="169" a="1"/>
  <c r="AL216" i="173" a="1"/>
  <c r="AL218" i="173" a="1"/>
  <c r="AL217" i="173" a="1"/>
  <c r="AL209" i="173" a="1"/>
  <c r="O42" i="169" a="1"/>
  <c r="AB132" i="173"/>
  <c r="O50" i="169" a="1"/>
  <c r="O44" i="169" a="1"/>
  <c r="AB67" i="173"/>
  <c r="AB67" i="171"/>
  <c r="AB2" i="171"/>
  <c r="Z739" i="169"/>
  <c r="Z2089" i="169"/>
  <c r="Z1764" i="169"/>
  <c r="Z865" i="169"/>
  <c r="Z2087" i="169"/>
  <c r="Z785" i="169"/>
  <c r="Z1765" i="169"/>
  <c r="Z1051" i="169"/>
  <c r="Z1572" i="169"/>
  <c r="I28" i="173" a="1"/>
  <c r="H48" i="173" a="1"/>
  <c r="Z1180" i="169"/>
  <c r="Z2218" i="169"/>
  <c r="Z74" i="171"/>
  <c r="Z341" i="169"/>
  <c r="Z1702" i="169"/>
  <c r="Z988" i="169"/>
  <c r="Z1191" i="169"/>
  <c r="AQ8" i="171" a="1"/>
  <c r="Z856" i="169"/>
  <c r="Z2215" i="169"/>
  <c r="Z1371" i="169"/>
  <c r="Z531" i="169"/>
  <c r="Z1059" i="169"/>
  <c r="Z1696" i="169"/>
  <c r="Z730" i="169"/>
  <c r="Z2022" i="169"/>
  <c r="Z530" i="169"/>
  <c r="Z1510" i="169"/>
  <c r="I37" i="173" a="1"/>
  <c r="D15" i="171" a="1"/>
  <c r="E42" i="173" a="1"/>
  <c r="Z795" i="169"/>
  <c r="Z1828" i="169"/>
  <c r="Z981" i="169"/>
  <c r="Z2101" i="169"/>
  <c r="Z526" i="169"/>
  <c r="Z141" i="169"/>
  <c r="M19" i="173" a="1"/>
  <c r="G4" i="173" a="1"/>
  <c r="G31" i="173" a="1"/>
  <c r="Z1240" i="169"/>
  <c r="Z915" i="169"/>
  <c r="Z77" i="169"/>
  <c r="Z465" i="169"/>
  <c r="Z273" i="169"/>
  <c r="Z466" i="169"/>
  <c r="J23" i="173" a="1"/>
  <c r="Z659" i="169"/>
  <c r="Z1961" i="169"/>
  <c r="Z1058" i="169"/>
  <c r="Z1503" i="169"/>
  <c r="Z10" i="171"/>
  <c r="Z1827" i="169"/>
  <c r="M49" i="173" a="1"/>
  <c r="D22" i="171" a="1"/>
  <c r="Z266" i="169"/>
  <c r="Z463" i="169"/>
  <c r="Z864" i="169"/>
  <c r="D37" i="173" a="1"/>
  <c r="I43" i="173" a="1"/>
  <c r="Z536" i="169"/>
  <c r="Z208" i="169"/>
  <c r="Z1189" i="169"/>
  <c r="Z1574" i="169"/>
  <c r="Z1959" i="169"/>
  <c r="Z658" i="169"/>
  <c r="Z1960" i="169"/>
  <c r="Z265" i="169"/>
  <c r="Z1310" i="169"/>
  <c r="M15" i="173" a="1"/>
  <c r="AJ75" i="173" a="1"/>
  <c r="P47" i="173" a="1"/>
  <c r="Z1500" i="169"/>
  <c r="Z916" i="169"/>
  <c r="Z1632" i="169"/>
  <c r="Z2097" i="169"/>
  <c r="F17" i="173" a="1"/>
  <c r="M27" i="171" a="1"/>
  <c r="Z1761" i="169"/>
  <c r="Z1904" i="169"/>
  <c r="Z1184" i="169"/>
  <c r="Z2219" i="169"/>
  <c r="Z333" i="169"/>
  <c r="Z1182" i="169"/>
  <c r="I14" i="173" a="1"/>
  <c r="Z1898" i="169"/>
  <c r="Z2222" i="169"/>
  <c r="Z2159" i="169"/>
  <c r="Z1372" i="169"/>
  <c r="Z78" i="171"/>
  <c r="Z535" i="169"/>
  <c r="P33" i="173" a="1"/>
  <c r="Q49" i="173" a="1"/>
  <c r="Q2" i="173" a="1"/>
  <c r="Z525" i="169"/>
  <c r="Z1045" i="169"/>
  <c r="Z339" i="169"/>
  <c r="Z1700" i="169"/>
  <c r="L15" i="173" a="1"/>
  <c r="M28" i="173" a="1"/>
  <c r="N8" i="171" a="1"/>
  <c r="Z1508" i="169"/>
  <c r="Z723" i="169"/>
  <c r="Z1967" i="169"/>
  <c r="Z596" i="169"/>
  <c r="Z797" i="169"/>
  <c r="Z2152" i="169"/>
  <c r="Z331" i="169"/>
  <c r="C11" i="173" a="1"/>
  <c r="Z79" i="169"/>
  <c r="Z9" i="171"/>
  <c r="Z1639" i="169"/>
  <c r="Z1176" i="169"/>
  <c r="Z474" i="169"/>
  <c r="Z1046" i="169"/>
  <c r="Z2025" i="169"/>
  <c r="D19" i="173" a="1"/>
  <c r="AR75" i="173" a="1"/>
  <c r="L46" i="173" a="1"/>
  <c r="Z656" i="169"/>
  <c r="Z1633" i="169"/>
  <c r="Z790" i="169"/>
  <c r="Z2098" i="169"/>
  <c r="Z1380" i="169"/>
  <c r="Z1634" i="169"/>
  <c r="Z872" i="169"/>
  <c r="Z724" i="169"/>
  <c r="Z867" i="169"/>
  <c r="C48" i="173" a="1"/>
  <c r="J2" i="173" a="1"/>
  <c r="Z1049" i="169"/>
  <c r="Z2092" i="169"/>
  <c r="Z1770" i="169"/>
  <c r="Z468" i="169"/>
  <c r="Z1247" i="169"/>
  <c r="Z8" i="171"/>
  <c r="Z72" i="171"/>
  <c r="Z76" i="169"/>
  <c r="F9" i="173" a="1"/>
  <c r="L49" i="171" a="1"/>
  <c r="H19" i="173" a="1"/>
  <c r="F43" i="173" a="1"/>
  <c r="L22" i="171" a="1"/>
  <c r="F31" i="171" a="1"/>
  <c r="AP8" i="173" a="1"/>
  <c r="N44" i="173" a="1"/>
  <c r="J37" i="171" a="1"/>
  <c r="F45" i="173" a="1"/>
  <c r="Z918" i="169"/>
  <c r="Z74" i="169"/>
  <c r="Z1241" i="169"/>
  <c r="Z919" i="169"/>
  <c r="Z270" i="169"/>
  <c r="Z869" i="169"/>
  <c r="Z1179" i="169"/>
  <c r="G29" i="173" a="1"/>
  <c r="H21" i="173" a="1"/>
  <c r="Z398" i="169"/>
  <c r="Z2096" i="169"/>
  <c r="Z1436" i="169"/>
  <c r="Z595" i="169"/>
  <c r="Z1707" i="169"/>
  <c r="Z207" i="169"/>
  <c r="Z1891" i="169"/>
  <c r="M42" i="171" a="1"/>
  <c r="Z1379" i="169"/>
  <c r="Z1571" i="169"/>
  <c r="Z860" i="169"/>
  <c r="Z1899" i="169"/>
  <c r="Z1057" i="169"/>
  <c r="Z397" i="169"/>
  <c r="I49" i="173" a="1"/>
  <c r="P14" i="173" a="1"/>
  <c r="Z1308" i="169"/>
  <c r="Z992" i="169"/>
  <c r="Z200" i="169"/>
  <c r="Z791" i="169"/>
  <c r="Z1312" i="169"/>
  <c r="Z1566" i="169"/>
  <c r="Z2217" i="169"/>
  <c r="D26" i="173" a="1"/>
  <c r="L35" i="173" a="1"/>
  <c r="Z472" i="169"/>
  <c r="Z136" i="169"/>
  <c r="Z71" i="171"/>
  <c r="Z1773" i="169"/>
  <c r="Z1509" i="169"/>
  <c r="Z1769" i="169"/>
  <c r="L32" i="173" a="1"/>
  <c r="Z725" i="169"/>
  <c r="Z1969" i="169"/>
  <c r="Z1175" i="169"/>
  <c r="Z332" i="169"/>
  <c r="Z729" i="169"/>
  <c r="Z1699" i="169"/>
  <c r="Z991" i="169"/>
  <c r="Z1441" i="169"/>
  <c r="Z469" i="169"/>
  <c r="F22" i="173" a="1"/>
  <c r="AO72" i="173" a="1"/>
  <c r="I3" i="171" a="1"/>
  <c r="Z6" i="171"/>
  <c r="Z271" i="169"/>
  <c r="Z1956" i="169"/>
  <c r="Z1507" i="169"/>
  <c r="Z597" i="169"/>
  <c r="Z1903" i="169"/>
  <c r="E11" i="173" a="1"/>
  <c r="K38" i="171" a="1"/>
  <c r="Z467" i="169"/>
  <c r="Z796" i="169"/>
  <c r="Z1826" i="169"/>
  <c r="Z1114" i="169"/>
  <c r="Z1567" i="169"/>
  <c r="Z2155" i="169"/>
  <c r="L34" i="173" a="1"/>
  <c r="Z1772" i="169"/>
  <c r="Z1505" i="169"/>
  <c r="Z1964" i="169"/>
  <c r="Z726" i="169"/>
  <c r="Z1506" i="169"/>
  <c r="Z2102" i="169"/>
  <c r="Z850" i="169"/>
  <c r="Z210" i="169"/>
  <c r="Z1188" i="169"/>
  <c r="Z1373" i="169"/>
  <c r="N50" i="173" a="1"/>
  <c r="J11" i="173" a="1"/>
  <c r="Z1958" i="169"/>
  <c r="Z1061" i="169"/>
  <c r="Z462" i="169"/>
  <c r="Z1437" i="169"/>
  <c r="Z741" i="169"/>
  <c r="Z2091" i="169"/>
  <c r="Z1640" i="169"/>
  <c r="Z267" i="169"/>
  <c r="Q20" i="173" a="1"/>
  <c r="Z1955" i="169"/>
  <c r="Z75" i="169"/>
  <c r="Z1055" i="169"/>
  <c r="Z211" i="169"/>
  <c r="Z1377" i="169"/>
  <c r="Z1763" i="169"/>
  <c r="Z1905" i="169"/>
  <c r="Z532" i="169"/>
  <c r="F17" i="171" a="1"/>
  <c r="M9" i="173" a="1"/>
  <c r="Z1895" i="169"/>
  <c r="Z1565" i="169"/>
  <c r="Z212" i="169"/>
  <c r="Z2026" i="169"/>
  <c r="Z1893" i="169"/>
  <c r="Z2157" i="169"/>
  <c r="Z1512" i="169"/>
  <c r="D40" i="173" a="1"/>
  <c r="J12" i="173" a="1"/>
  <c r="Z983" i="169"/>
  <c r="Z2020" i="169"/>
  <c r="Z734" i="169"/>
  <c r="Z1569" i="169"/>
  <c r="Z137" i="169"/>
  <c r="Z1370" i="169"/>
  <c r="L8" i="171" a="1"/>
  <c r="Z73" i="171"/>
  <c r="Z1698" i="169"/>
  <c r="Z2156" i="169"/>
  <c r="Z866" i="169"/>
  <c r="Z77" i="171"/>
  <c r="Z344" i="169"/>
  <c r="Z1518" i="169"/>
  <c r="Z1635" i="169"/>
  <c r="J42" i="173" a="1"/>
  <c r="P27" i="173" a="1"/>
  <c r="Z2150" i="169"/>
  <c r="Z851" i="169"/>
  <c r="Z1309" i="169"/>
  <c r="Z2151" i="169"/>
  <c r="Z852" i="169"/>
  <c r="Z135" i="169"/>
  <c r="Z1305" i="169"/>
  <c r="Z736" i="169"/>
  <c r="J16" i="173" a="1"/>
  <c r="H10" i="173" a="1"/>
  <c r="K2" i="173" a="1"/>
  <c r="Z268" i="169"/>
  <c r="Z1246" i="169"/>
  <c r="Z984" i="169"/>
  <c r="Z529" i="169"/>
  <c r="Z1697" i="169"/>
  <c r="Z980" i="169"/>
  <c r="H43" i="171" a="1"/>
  <c r="H24" i="171" a="1"/>
  <c r="F41" i="171" a="1"/>
  <c r="D35" i="171" a="1"/>
  <c r="K9" i="171" a="1"/>
  <c r="Z139" i="169"/>
  <c r="Z1631" i="169"/>
  <c r="Z473" i="169"/>
  <c r="Z140" i="169"/>
  <c r="H26" i="173" a="1"/>
  <c r="P12" i="173" a="1"/>
  <c r="F20" i="173" a="1"/>
  <c r="Z1502" i="169"/>
  <c r="Z720" i="169"/>
  <c r="Z1636" i="169"/>
  <c r="Z871" i="169"/>
  <c r="Z272" i="169"/>
  <c r="Z792" i="169"/>
  <c r="Z985" i="169"/>
  <c r="I46" i="171" a="1"/>
  <c r="Z1630" i="169"/>
  <c r="Z2095" i="169"/>
  <c r="Z793" i="169"/>
  <c r="Z1056" i="169"/>
  <c r="Z460" i="169"/>
  <c r="Z336" i="169"/>
  <c r="Z1193" i="169"/>
  <c r="AQ6" i="171" a="1"/>
  <c r="AQ72" i="173" a="1"/>
  <c r="Z533" i="169"/>
  <c r="Z82" i="171"/>
  <c r="Z590" i="169"/>
  <c r="Z788" i="169"/>
  <c r="Z1435" i="169"/>
  <c r="Z655" i="169"/>
  <c r="Z2099" i="169"/>
  <c r="K36" i="173" a="1"/>
  <c r="E41" i="173" a="1"/>
  <c r="Z1516" i="169"/>
  <c r="Z1704" i="169"/>
  <c r="Z987" i="169"/>
  <c r="Z2021" i="169"/>
  <c r="Z735" i="169"/>
  <c r="Z1897" i="169"/>
  <c r="Z201" i="169"/>
  <c r="D7" i="171" a="1"/>
  <c r="Z1183" i="169"/>
  <c r="Z343" i="169"/>
  <c r="Z1181" i="169"/>
  <c r="Z863" i="169"/>
  <c r="Z1190" i="169"/>
  <c r="Z1048" i="169"/>
  <c r="H15" i="171" a="1"/>
  <c r="N39" i="173" a="1"/>
  <c r="Z334" i="169"/>
  <c r="Z1695" i="169"/>
  <c r="Z1890" i="169"/>
  <c r="Z1110" i="169"/>
  <c r="Z1971" i="169"/>
  <c r="Z733" i="169"/>
  <c r="Z1177" i="169"/>
  <c r="N36" i="171" a="1"/>
  <c r="D36" i="173" a="1"/>
  <c r="I17" i="171" a="1"/>
  <c r="Z2100" i="169"/>
  <c r="Z1825" i="169"/>
  <c r="Z1511" i="169"/>
  <c r="Z990" i="169"/>
  <c r="Z342" i="169"/>
  <c r="E29" i="171" a="1"/>
  <c r="G43" i="171" a="1"/>
  <c r="N31" i="173" a="1"/>
  <c r="J33" i="173" a="1"/>
  <c r="C5" i="173" a="1"/>
  <c r="F34" i="173" a="1"/>
  <c r="G46" i="173" a="1"/>
  <c r="H49" i="173" a="1"/>
  <c r="I34" i="173" a="1"/>
  <c r="AP12" i="173" a="1"/>
  <c r="Q21" i="173" a="1"/>
  <c r="Z986" i="169"/>
  <c r="Z731" i="169"/>
  <c r="Z2023" i="169"/>
  <c r="Z1178" i="169"/>
  <c r="Z1768" i="169"/>
  <c r="Z732" i="169"/>
  <c r="Z2024" i="169"/>
  <c r="Z1313" i="169"/>
  <c r="Z1570" i="169"/>
  <c r="E34" i="173" a="1"/>
  <c r="C40" i="173" a="1"/>
  <c r="C47" i="173" a="1"/>
  <c r="Z1112" i="169"/>
  <c r="Z12" i="171"/>
  <c r="Z335" i="169"/>
  <c r="Z1965" i="169"/>
  <c r="Z721" i="169"/>
  <c r="Z1245" i="169"/>
  <c r="Z1501" i="169"/>
  <c r="Z1438" i="169"/>
  <c r="AJ138" i="173" a="1"/>
  <c r="Z1063" i="169"/>
  <c r="Z274" i="169"/>
  <c r="Z657" i="169"/>
  <c r="Z917" i="169"/>
  <c r="Z1894" i="169"/>
  <c r="G17" i="173" a="1"/>
  <c r="N34" i="173" a="1"/>
  <c r="Z1052" i="169"/>
  <c r="Z787" i="169"/>
  <c r="Z1192" i="169"/>
  <c r="Z1050" i="169"/>
  <c r="Z1957" i="169"/>
  <c r="M8" i="171" a="1"/>
  <c r="D47" i="171" a="1"/>
  <c r="Z202" i="169"/>
  <c r="Z1186" i="169"/>
  <c r="Z2221" i="169"/>
  <c r="Z1514" i="169"/>
  <c r="Z855" i="169"/>
  <c r="Z794" i="169"/>
  <c r="AR11" i="173" a="1"/>
  <c r="Z1706" i="169"/>
  <c r="Z862" i="169"/>
  <c r="Z1374" i="169"/>
  <c r="Z1762" i="169"/>
  <c r="Z2088" i="169"/>
  <c r="Z786" i="169"/>
  <c r="Z5" i="171"/>
  <c r="Z1771" i="169"/>
  <c r="D30" i="173" a="1"/>
  <c r="Q28" i="173" a="1"/>
  <c r="Z2158" i="169"/>
  <c r="Z1314" i="169"/>
  <c r="Z1315" i="169"/>
  <c r="Z81" i="171"/>
  <c r="N9" i="173" a="1"/>
  <c r="D25" i="171" a="1"/>
  <c r="Z528" i="169"/>
  <c r="Z1896" i="169"/>
  <c r="Z396" i="169"/>
  <c r="Z982" i="169"/>
  <c r="Z76" i="171"/>
  <c r="Z1440" i="169"/>
  <c r="Z799" i="169"/>
  <c r="Z2094" i="169"/>
  <c r="N5" i="173" a="1"/>
  <c r="Z1829" i="169"/>
  <c r="Z1766" i="169"/>
  <c r="Z1575" i="169"/>
  <c r="Z70" i="171"/>
  <c r="Z71" i="169"/>
  <c r="F38" i="173" a="1"/>
  <c r="Z1568" i="169"/>
  <c r="Z593" i="169"/>
  <c r="Z1892" i="169"/>
  <c r="J44" i="173" a="1"/>
  <c r="E12" i="173" a="1"/>
  <c r="I36" i="171" a="1"/>
  <c r="G38" i="173" a="1"/>
  <c r="E31" i="171" a="1"/>
  <c r="E18" i="173" a="1"/>
  <c r="K12" i="171" a="1"/>
  <c r="L28" i="173" a="1"/>
  <c r="AR73" i="173" a="1"/>
  <c r="F19" i="173" a="1"/>
  <c r="E38" i="173" a="1"/>
  <c r="K23" i="173" a="1"/>
  <c r="M37" i="173" a="1"/>
  <c r="G31" i="171" a="1"/>
  <c r="I44" i="173" a="1"/>
  <c r="H20" i="173" a="1"/>
  <c r="E24" i="173" a="1"/>
  <c r="C31" i="173" a="1"/>
  <c r="J37" i="173" a="1"/>
  <c r="D51" i="171" a="1"/>
  <c r="AQ6" i="173" a="1"/>
  <c r="G20" i="173" a="1"/>
  <c r="P34" i="171" a="1"/>
  <c r="G35" i="171" a="1"/>
  <c r="G2" i="171" a="1"/>
  <c r="E44" i="171" a="1"/>
  <c r="N3" i="171" a="1"/>
  <c r="C3" i="173" a="1"/>
  <c r="F4" i="173" a="1"/>
  <c r="F29" i="171" a="1"/>
  <c r="AO75" i="173" a="1"/>
  <c r="H11" i="173" a="1"/>
  <c r="AQ145" i="173" a="1"/>
  <c r="AO141" i="173" a="1"/>
  <c r="L49" i="173" a="1"/>
  <c r="C46" i="171" a="1"/>
  <c r="J45" i="173" a="1"/>
  <c r="K25" i="173" a="1"/>
  <c r="L34" i="171" a="1"/>
  <c r="P4" i="171" a="1"/>
  <c r="D31" i="173" a="1"/>
  <c r="G43" i="173" a="1"/>
  <c r="Q42" i="171" a="1"/>
  <c r="C45" i="173" a="1"/>
  <c r="K32" i="171" a="1"/>
  <c r="P44" i="173" a="1"/>
  <c r="E49" i="173" a="1"/>
  <c r="F40" i="173" a="1"/>
  <c r="M27" i="173" a="1"/>
  <c r="H3" i="171" a="1"/>
  <c r="K7" i="171" a="1"/>
  <c r="L11" i="173" a="1"/>
  <c r="K51" i="173" a="1"/>
  <c r="J26" i="171" a="1"/>
  <c r="D34" i="173" a="1"/>
  <c r="F14" i="171" a="1"/>
  <c r="G16" i="173" a="1"/>
  <c r="J13" i="171" a="1"/>
  <c r="K46" i="173" a="1"/>
  <c r="AQ73" i="173" a="1"/>
  <c r="AP70" i="173" a="1"/>
  <c r="K3" i="171" a="1"/>
  <c r="H51" i="173" a="1"/>
  <c r="D9" i="171" a="1"/>
  <c r="E9" i="171" a="1"/>
  <c r="J17" i="173" a="1"/>
  <c r="L19" i="171" a="1"/>
  <c r="H28" i="171" a="1"/>
  <c r="J18" i="171" a="1"/>
  <c r="F15" i="173" a="1"/>
  <c r="P45" i="173" a="1"/>
  <c r="J47" i="173" a="1"/>
  <c r="E26" i="173" a="1"/>
  <c r="AO137" i="173" a="1"/>
  <c r="N34" i="171" a="1"/>
  <c r="N28" i="173" a="1"/>
  <c r="C2" i="171" a="1"/>
  <c r="I18" i="171" a="1"/>
  <c r="M36" i="173" a="1"/>
  <c r="L5" i="171" a="1"/>
  <c r="I23" i="171" a="1"/>
  <c r="M4" i="173" a="1"/>
  <c r="AJ70" i="173" a="1"/>
  <c r="N41" i="171" a="1"/>
  <c r="AJ76" i="173" a="1"/>
  <c r="M49" i="171" a="1"/>
  <c r="J9" i="173" a="1"/>
  <c r="L7" i="171" a="1"/>
  <c r="D21" i="173" a="1"/>
  <c r="M29" i="173" a="1"/>
  <c r="AO135" i="173" a="1"/>
  <c r="P25" i="171" a="1"/>
  <c r="AR6" i="173" a="1"/>
  <c r="P48" i="173" a="1"/>
  <c r="L39" i="171" a="1"/>
  <c r="I26" i="173" a="1"/>
  <c r="Z80" i="169"/>
  <c r="Z1638" i="169"/>
  <c r="Z1306" i="169"/>
  <c r="Z330" i="169"/>
  <c r="Z727" i="169"/>
  <c r="Z1573" i="169"/>
  <c r="Z742" i="169"/>
  <c r="Z1054" i="169"/>
  <c r="G8" i="171" a="1"/>
  <c r="Z1901" i="169"/>
  <c r="Z72" i="169"/>
  <c r="Z395" i="169"/>
  <c r="Z1047" i="169"/>
  <c r="Z2085" i="169"/>
  <c r="Z1311" i="169"/>
  <c r="Z534" i="169"/>
  <c r="Z861" i="169"/>
  <c r="C42" i="173" a="1"/>
  <c r="E45" i="173" a="1"/>
  <c r="P8" i="173" a="1"/>
  <c r="I24" i="173" a="1"/>
  <c r="M21" i="173" a="1"/>
  <c r="AQ10" i="173" a="1"/>
  <c r="K3" i="173" a="1"/>
  <c r="F32" i="171" a="1"/>
  <c r="C18" i="173" a="1"/>
  <c r="Q18" i="173" a="1"/>
  <c r="Q38" i="173" a="1"/>
  <c r="D14" i="173" a="1"/>
  <c r="H31" i="173" a="1"/>
  <c r="F8" i="173" a="1"/>
  <c r="E25" i="173" a="1"/>
  <c r="H2" i="173" a="1"/>
  <c r="G21" i="173" a="1"/>
  <c r="D8" i="173" a="1"/>
  <c r="L50" i="173" a="1"/>
  <c r="H50" i="173" a="1"/>
  <c r="L26" i="173" a="1"/>
  <c r="L4" i="171" a="1"/>
  <c r="M5" i="173" a="1"/>
  <c r="I37" i="171" a="1"/>
  <c r="N39" i="171" a="1"/>
  <c r="G45" i="171" a="1"/>
  <c r="AP71" i="173" a="1"/>
  <c r="G12" i="173" a="1"/>
  <c r="F7" i="173" a="1"/>
  <c r="P21" i="173" a="1"/>
  <c r="AO142" i="173" a="1"/>
  <c r="AQ74" i="173" a="1"/>
  <c r="K12" i="173" a="1"/>
  <c r="E47" i="171" a="1"/>
  <c r="AP147" i="173" a="1"/>
  <c r="C13" i="171" a="1"/>
  <c r="Q26" i="173" a="1"/>
  <c r="K43" i="173" a="1"/>
  <c r="E40" i="171" a="1"/>
  <c r="L8" i="173" a="1"/>
  <c r="J51" i="173" a="1"/>
  <c r="G23" i="173" a="1"/>
  <c r="K17" i="171" a="1"/>
  <c r="N19" i="173" a="1"/>
  <c r="Q17" i="173" a="1"/>
  <c r="AJ71" i="173" a="1"/>
  <c r="F32" i="173" a="1"/>
  <c r="H23" i="171" a="1"/>
  <c r="AJ141" i="173" a="1"/>
  <c r="H12" i="171" a="1"/>
  <c r="I34" i="171" a="1"/>
  <c r="N48" i="171" a="1"/>
  <c r="E50" i="171" a="1"/>
  <c r="F6" i="173" a="1"/>
  <c r="AJ7" i="173" a="1"/>
  <c r="E16" i="171" a="1"/>
  <c r="P43" i="173" a="1"/>
  <c r="E20" i="171" a="1"/>
  <c r="K13" i="173" a="1"/>
  <c r="I25" i="173" a="1"/>
  <c r="I41" i="173" a="1"/>
  <c r="H14" i="171" a="1"/>
  <c r="H48" i="171" a="1"/>
  <c r="J43" i="173" a="1"/>
  <c r="Q24" i="171" a="1"/>
  <c r="Q33" i="173" a="1"/>
  <c r="N6" i="171" a="1"/>
  <c r="E36" i="173" a="1"/>
  <c r="I12" i="173" a="1"/>
  <c r="Q48" i="171" a="1"/>
  <c r="H34" i="173" a="1"/>
  <c r="G44" i="171" a="1"/>
  <c r="Z205" i="169"/>
  <c r="Z203" i="169"/>
  <c r="Z591" i="169"/>
  <c r="M42" i="173" a="1"/>
  <c r="Z340" i="169"/>
  <c r="Z1970" i="169"/>
  <c r="Z527" i="169"/>
  <c r="Z2154" i="169"/>
  <c r="Z470" i="169"/>
  <c r="Z1111" i="169"/>
  <c r="Z78" i="169"/>
  <c r="Z740" i="169"/>
  <c r="L40" i="173" a="1"/>
  <c r="Z1962" i="169"/>
  <c r="Z853" i="169"/>
  <c r="Z1376" i="169"/>
  <c r="Z1760" i="169"/>
  <c r="Z471" i="169"/>
  <c r="Z1703" i="169"/>
  <c r="M20" i="173" a="1"/>
  <c r="P40" i="171" a="1"/>
  <c r="N23" i="173" a="1"/>
  <c r="L16" i="171" a="1"/>
  <c r="D40" i="171" a="1"/>
  <c r="F37" i="173" a="1"/>
  <c r="J28" i="171" a="1"/>
  <c r="P34" i="173" a="1"/>
  <c r="Q10" i="171" a="1"/>
  <c r="D10" i="173" a="1"/>
  <c r="D43" i="173" a="1"/>
  <c r="K15" i="171" a="1"/>
  <c r="H33" i="173" a="1"/>
  <c r="AR136" i="173" a="1"/>
  <c r="G19" i="171" a="1"/>
  <c r="J20" i="173" a="1"/>
  <c r="AP73" i="173" a="1"/>
  <c r="E21" i="173" a="1"/>
  <c r="AP7" i="173" a="1"/>
  <c r="K40" i="173" a="1"/>
  <c r="P20" i="173" a="1"/>
  <c r="J17" i="171" a="1"/>
  <c r="D13" i="173" a="1"/>
  <c r="I16" i="173" a="1"/>
  <c r="L10" i="171" a="1"/>
  <c r="I39" i="173" a="1"/>
  <c r="E14" i="173" a="1"/>
  <c r="N16" i="171" a="1"/>
  <c r="C14" i="173" a="1"/>
  <c r="G45" i="173" a="1"/>
  <c r="C2" i="173" a="1"/>
  <c r="AO138" i="173" a="1"/>
  <c r="P51" i="173" a="1"/>
  <c r="I5" i="173" a="1"/>
  <c r="J14" i="173" a="1"/>
  <c r="F21" i="171" a="1"/>
  <c r="M43" i="171" a="1"/>
  <c r="C19" i="173" a="1"/>
  <c r="I32" i="171" a="1"/>
  <c r="Q47" i="173" a="1"/>
  <c r="L41" i="171" a="1"/>
  <c r="N25" i="173" a="1"/>
  <c r="H45" i="173" a="1"/>
  <c r="K21" i="171" a="1"/>
  <c r="K35" i="171" a="1"/>
  <c r="K10" i="173" a="1"/>
  <c r="F6" i="171" a="1"/>
  <c r="C41" i="171" a="1"/>
  <c r="M44" i="173" a="1"/>
  <c r="L32" i="171" a="1"/>
  <c r="K26" i="171" a="1"/>
  <c r="J4" i="171" a="1"/>
  <c r="I13" i="171" a="1"/>
  <c r="P27" i="171" a="1"/>
  <c r="K6" i="171" a="1"/>
  <c r="K50" i="173" a="1"/>
  <c r="M17" i="173" a="1"/>
  <c r="C15" i="173" a="1"/>
  <c r="E44" i="173" a="1"/>
  <c r="H25" i="173" a="1"/>
  <c r="F11" i="173" a="1"/>
  <c r="P47" i="171" a="1"/>
  <c r="I18" i="173" a="1"/>
  <c r="F19" i="171" a="1"/>
  <c r="P22" i="171" a="1"/>
  <c r="C34" i="171" a="1"/>
  <c r="M30" i="173" a="1"/>
  <c r="K20" i="173" a="1"/>
  <c r="I40" i="173" a="1"/>
  <c r="E40" i="173" a="1"/>
  <c r="D51" i="173" a="1"/>
  <c r="G15" i="173" a="1"/>
  <c r="F2" i="173" a="1"/>
  <c r="AP11" i="173" a="1"/>
  <c r="AR144" i="173" a="1"/>
  <c r="M7" i="173" a="1"/>
  <c r="N50" i="171" a="1"/>
  <c r="K49" i="171" a="1"/>
  <c r="AJ6" i="173" a="1"/>
  <c r="AO7" i="171" a="1"/>
  <c r="P8" i="171" a="1"/>
  <c r="I12" i="171" a="1"/>
  <c r="C43" i="173" a="1"/>
  <c r="M21" i="171" a="1"/>
  <c r="E26" i="171" a="1"/>
  <c r="K45" i="171" a="1"/>
  <c r="G22" i="173" a="1"/>
  <c r="C50" i="171" a="1"/>
  <c r="J36" i="173" a="1"/>
  <c r="G9" i="173" a="1"/>
  <c r="G51" i="173" a="1"/>
  <c r="F46" i="173" a="1"/>
  <c r="M12" i="171" a="1"/>
  <c r="P31" i="173" a="1"/>
  <c r="D32" i="171" a="1"/>
  <c r="E23" i="171" a="1"/>
  <c r="I27" i="173" a="1"/>
  <c r="C29" i="171" a="1"/>
  <c r="Z1701" i="169"/>
  <c r="Z1830" i="169"/>
  <c r="Z337" i="169"/>
  <c r="Z660" i="169"/>
  <c r="Z1060" i="169"/>
  <c r="Z1243" i="169"/>
  <c r="Z269" i="169"/>
  <c r="Z11" i="171"/>
  <c r="P5" i="171" a="1"/>
  <c r="Z464" i="169"/>
  <c r="Z2090" i="169"/>
  <c r="Z2160" i="169"/>
  <c r="Z870" i="169"/>
  <c r="Z598" i="169"/>
  <c r="Z1242" i="169"/>
  <c r="Z857" i="169"/>
  <c r="E20" i="173" a="1"/>
  <c r="Z1053" i="169"/>
  <c r="Z2220" i="169"/>
  <c r="E22" i="173" a="1"/>
  <c r="AO147" i="173" a="1"/>
  <c r="AJ147" i="173" a="1"/>
  <c r="C28" i="171" a="1"/>
  <c r="P22" i="173" a="1"/>
  <c r="I40" i="171" a="1"/>
  <c r="P21" i="171" a="1"/>
  <c r="Q22" i="171" a="1"/>
  <c r="N2" i="173" a="1"/>
  <c r="J8" i="173" a="1"/>
  <c r="D36" i="171" a="1"/>
  <c r="D35" i="173" a="1"/>
  <c r="AR76" i="173" a="1"/>
  <c r="M16" i="173" a="1"/>
  <c r="E5" i="173" a="1"/>
  <c r="D32" i="173" a="1"/>
  <c r="J20" i="171" a="1"/>
  <c r="D49" i="173" a="1"/>
  <c r="F3" i="173" a="1"/>
  <c r="J38" i="171" a="1"/>
  <c r="C35" i="171" a="1"/>
  <c r="N10" i="171" a="1"/>
  <c r="J39" i="171" a="1"/>
  <c r="Q50" i="173" a="1"/>
  <c r="K32" i="173" a="1"/>
  <c r="J25" i="171" a="1"/>
  <c r="E17" i="173" a="1"/>
  <c r="F39" i="171" a="1"/>
  <c r="M14" i="173" a="1"/>
  <c r="M6" i="171" a="1"/>
  <c r="F47" i="173" a="1"/>
  <c r="AQ9" i="173" a="1"/>
  <c r="F24" i="173" a="1"/>
  <c r="Q31" i="173" a="1"/>
  <c r="C9" i="173" a="1"/>
  <c r="P11" i="173" a="1"/>
  <c r="M31" i="173" a="1"/>
  <c r="G49" i="171" a="1"/>
  <c r="H33" i="171" a="1"/>
  <c r="N27" i="173" a="1"/>
  <c r="C8" i="173" a="1"/>
  <c r="G49" i="173" a="1"/>
  <c r="D44" i="173" a="1"/>
  <c r="L9" i="173" a="1"/>
  <c r="H18" i="173" a="1"/>
  <c r="AJ142" i="173" a="1"/>
  <c r="C36" i="173" a="1"/>
  <c r="K11" i="173" a="1"/>
  <c r="H2" i="171" a="1"/>
  <c r="D34" i="171" a="1"/>
  <c r="F48" i="173" a="1"/>
  <c r="H39" i="171" a="1"/>
  <c r="AO74" i="173" a="1"/>
  <c r="J29" i="173" a="1"/>
  <c r="M13" i="173" a="1"/>
  <c r="C6" i="173" a="1"/>
  <c r="J21" i="171" a="1"/>
  <c r="P16" i="173" a="1"/>
  <c r="N12" i="171" a="1"/>
  <c r="AR139" i="173" a="1"/>
  <c r="C8" i="171" a="1"/>
  <c r="N16" i="173" a="1"/>
  <c r="F33" i="173" a="1"/>
  <c r="Q33" i="171" a="1"/>
  <c r="E41" i="171" a="1"/>
  <c r="H38" i="173" a="1"/>
  <c r="C43" i="171" a="1"/>
  <c r="M19" i="171" a="1"/>
  <c r="J28" i="173" a="1"/>
  <c r="I4" i="171" a="1"/>
  <c r="Q37" i="173" a="1"/>
  <c r="Q16" i="171" a="1"/>
  <c r="Z80" i="171"/>
  <c r="Z1968" i="169"/>
  <c r="Z1966" i="169"/>
  <c r="Z854" i="169"/>
  <c r="Z13" i="171"/>
  <c r="Z798" i="169"/>
  <c r="Z7" i="171"/>
  <c r="E12" i="171" a="1"/>
  <c r="Z1902" i="169"/>
  <c r="Z1963" i="169"/>
  <c r="J4" i="173" a="1"/>
  <c r="Z1187" i="169"/>
  <c r="Z722" i="169"/>
  <c r="Z461" i="169"/>
  <c r="Z399" i="169"/>
  <c r="C12" i="173" a="1"/>
  <c r="Z338" i="169"/>
  <c r="AP136" i="173" a="1"/>
  <c r="Z209" i="169"/>
  <c r="Z1375" i="169"/>
  <c r="C39" i="173" a="1"/>
  <c r="E51" i="173" a="1"/>
  <c r="L44" i="173" a="1"/>
  <c r="AQ141" i="173" a="1"/>
  <c r="L41" i="173" a="1"/>
  <c r="L16" i="173" a="1"/>
  <c r="I4" i="173" a="1"/>
  <c r="H37" i="173" a="1"/>
  <c r="H35" i="173" a="1"/>
  <c r="E22" i="171" a="1"/>
  <c r="F43" i="171" a="1"/>
  <c r="K17" i="173" a="1"/>
  <c r="I42" i="173" a="1"/>
  <c r="G32" i="173" a="1"/>
  <c r="D38" i="171" a="1"/>
  <c r="F27" i="173" a="1"/>
  <c r="Q20" i="171" a="1"/>
  <c r="AQ138" i="173" a="1"/>
  <c r="L6" i="173" a="1"/>
  <c r="AP145" i="173" a="1"/>
  <c r="D18" i="171" a="1"/>
  <c r="C37" i="171" a="1"/>
  <c r="Q42" i="173" a="1"/>
  <c r="K33" i="173" a="1"/>
  <c r="K44" i="171" a="1"/>
  <c r="E45" i="171" a="1"/>
  <c r="AP137" i="173" a="1"/>
  <c r="M50" i="171" a="1"/>
  <c r="P15" i="173" a="1"/>
  <c r="J34" i="173" a="1"/>
  <c r="Q51" i="173" a="1"/>
  <c r="G26" i="173" a="1"/>
  <c r="G35" i="173" a="1"/>
  <c r="D39" i="173" a="1"/>
  <c r="F30" i="173" a="1"/>
  <c r="AQ147" i="173" a="1"/>
  <c r="L25" i="171" a="1"/>
  <c r="E2" i="171" a="1"/>
  <c r="C38" i="171" a="1"/>
  <c r="M8" i="173" a="1"/>
  <c r="C33" i="173" a="1"/>
  <c r="Q34" i="173" a="1"/>
  <c r="G11" i="173" a="1"/>
  <c r="H21" i="171" a="1"/>
  <c r="P42" i="173" a="1"/>
  <c r="P28" i="173" a="1"/>
  <c r="C4" i="173" a="1"/>
  <c r="F21" i="173" a="1"/>
  <c r="AQ135" i="173" a="1"/>
  <c r="G18" i="171" a="1"/>
  <c r="M35" i="171" a="1"/>
  <c r="F14" i="173" a="1"/>
  <c r="H36" i="173" a="1"/>
  <c r="AJ12" i="173" a="1"/>
  <c r="J23" i="171" a="1"/>
  <c r="N20" i="173" a="1"/>
  <c r="E4" i="173" a="1"/>
  <c r="L51" i="173" a="1"/>
  <c r="I3" i="173" a="1"/>
  <c r="AP148" i="173" a="1"/>
  <c r="I21" i="171" a="1"/>
  <c r="P32" i="173" a="1"/>
  <c r="C16" i="171" a="1"/>
  <c r="G48" i="171" a="1"/>
  <c r="Z1517" i="169"/>
  <c r="Z728" i="169"/>
  <c r="Z1504" i="169"/>
  <c r="Z1767" i="169"/>
  <c r="L13" i="173" a="1"/>
  <c r="Z592" i="169"/>
  <c r="P9" i="173" a="1"/>
  <c r="Z1378" i="169"/>
  <c r="E32" i="173" a="1"/>
  <c r="P13" i="173" a="1"/>
  <c r="AR142" i="173" a="1"/>
  <c r="AJ74" i="173" a="1"/>
  <c r="L45" i="171" a="1"/>
  <c r="N49" i="171" a="1"/>
  <c r="G28" i="173" a="1"/>
  <c r="L4" i="173" a="1"/>
  <c r="J22" i="171" a="1"/>
  <c r="M35" i="173" a="1"/>
  <c r="E10" i="173" a="1"/>
  <c r="K24" i="173" a="1"/>
  <c r="M39" i="173" a="1"/>
  <c r="D50" i="173" a="1"/>
  <c r="Q30" i="171" a="1"/>
  <c r="P49" i="173" a="1"/>
  <c r="P25" i="173" a="1"/>
  <c r="H7" i="173" a="1"/>
  <c r="G7" i="171" a="1"/>
  <c r="J30" i="171" a="1"/>
  <c r="AR10" i="173" a="1"/>
  <c r="M3" i="173" a="1"/>
  <c r="J50" i="171" a="1"/>
  <c r="Q35" i="171" a="1"/>
  <c r="AP144" i="173" a="1"/>
  <c r="N32" i="173" a="1"/>
  <c r="G5" i="173" a="1"/>
  <c r="K37" i="173" a="1"/>
  <c r="AR147" i="173" a="1"/>
  <c r="Q22" i="173" a="1"/>
  <c r="L14" i="173" a="1"/>
  <c r="G2" i="173" a="1"/>
  <c r="N45" i="171" a="1"/>
  <c r="AR146" i="173" a="1"/>
  <c r="D13" i="171" a="1"/>
  <c r="F25" i="171" a="1"/>
  <c r="AP140" i="173" a="1"/>
  <c r="M34" i="173" a="1"/>
  <c r="K28" i="173" a="1"/>
  <c r="E43" i="173" a="1"/>
  <c r="C44" i="171" a="1"/>
  <c r="F28" i="171" a="1"/>
  <c r="L37" i="171" a="1"/>
  <c r="F16" i="171" a="1"/>
  <c r="N10" i="173" a="1"/>
  <c r="G29" i="171" a="1"/>
  <c r="C18" i="171" a="1"/>
  <c r="K8" i="173" a="1"/>
  <c r="K6" i="173" a="1"/>
  <c r="F15" i="171" a="1"/>
  <c r="G15" i="171" a="1"/>
  <c r="J50" i="173" a="1"/>
  <c r="G10" i="173" a="1"/>
  <c r="L45" i="173" a="1"/>
  <c r="I17" i="173" a="1"/>
  <c r="F35" i="173" a="1"/>
  <c r="J12" i="171" a="1"/>
  <c r="H27" i="173" a="1"/>
  <c r="D42" i="171" a="1"/>
  <c r="H6" i="171" a="1"/>
  <c r="N27" i="171" a="1"/>
  <c r="N38" i="171" a="1"/>
  <c r="D21" i="171" a="1"/>
  <c r="K26" i="173" a="1"/>
  <c r="N12" i="173" a="1"/>
  <c r="D24" i="171" a="1"/>
  <c r="AO145" i="173" a="1"/>
  <c r="H18" i="171" a="1"/>
  <c r="N36" i="173" a="1"/>
  <c r="G3" i="173" a="1"/>
  <c r="M18" i="173" a="1"/>
  <c r="L43" i="173" a="1"/>
  <c r="L19" i="173" a="1"/>
  <c r="E16" i="173" a="1"/>
  <c r="L35" i="171" a="1"/>
  <c r="AR8" i="173" a="1"/>
  <c r="D2" i="173" a="1"/>
  <c r="D43" i="171" a="1"/>
  <c r="K28" i="171" a="1"/>
  <c r="F51" i="173" a="1"/>
  <c r="E11" i="171" a="1"/>
  <c r="J19" i="171" a="1"/>
  <c r="P19" i="171" a="1"/>
  <c r="G9" i="171" a="1"/>
  <c r="M10" i="173" a="1"/>
  <c r="AP74" i="173" a="1"/>
  <c r="J43" i="171" a="1"/>
  <c r="G17" i="171" a="1"/>
  <c r="C17" i="173" a="1"/>
  <c r="D5" i="171" a="1"/>
  <c r="I22" i="171" a="1"/>
  <c r="M13" i="171" a="1"/>
  <c r="K30" i="171" a="1"/>
  <c r="J15" i="171" a="1"/>
  <c r="F49" i="173" a="1"/>
  <c r="I35" i="173" a="1"/>
  <c r="N30" i="173" a="1"/>
  <c r="D28" i="173" a="1"/>
  <c r="J48" i="171" a="1"/>
  <c r="J46" i="173" a="1"/>
  <c r="F46" i="171" a="1"/>
  <c r="F11" i="171" a="1"/>
  <c r="L10" i="173" a="1"/>
  <c r="G8" i="173" a="1"/>
  <c r="Q9" i="171" a="1"/>
  <c r="AP72" i="173" a="1"/>
  <c r="AQ70" i="173" a="1"/>
  <c r="I15" i="173" a="1"/>
  <c r="I7" i="171" a="1"/>
  <c r="H10" i="171" a="1"/>
  <c r="D6" i="173" a="1"/>
  <c r="AR5" i="173" a="1"/>
  <c r="E46" i="171" a="1"/>
  <c r="Q36" i="171" a="1"/>
  <c r="E25" i="171" a="1"/>
  <c r="I14" i="171" a="1"/>
  <c r="Z1705" i="169"/>
  <c r="Z138" i="169"/>
  <c r="Z2086" i="169"/>
  <c r="M23" i="173" a="1"/>
  <c r="Z70" i="169"/>
  <c r="P37" i="171" a="1"/>
  <c r="Q30" i="173" a="1"/>
  <c r="AJ148" i="173" a="1"/>
  <c r="AR74" i="173" a="1"/>
  <c r="H6" i="173" a="1"/>
  <c r="K14" i="173" a="1"/>
  <c r="I30" i="173" a="1"/>
  <c r="K19" i="173" a="1"/>
  <c r="P35" i="173" a="1"/>
  <c r="L31" i="173" a="1"/>
  <c r="I8" i="171" a="1"/>
  <c r="G41" i="173" a="1"/>
  <c r="C11" i="171" a="1"/>
  <c r="L24" i="171" a="1"/>
  <c r="K47" i="171" a="1"/>
  <c r="N37" i="171" a="1"/>
  <c r="F18" i="173" a="1"/>
  <c r="G41" i="171" a="1"/>
  <c r="D16" i="171" a="1"/>
  <c r="K2" i="171" a="1"/>
  <c r="L23" i="173" a="1"/>
  <c r="Q19" i="171" a="1"/>
  <c r="AR143" i="173" a="1"/>
  <c r="H23" i="173" a="1"/>
  <c r="G50" i="171" a="1"/>
  <c r="H17" i="173" a="1"/>
  <c r="AP9" i="173" a="1"/>
  <c r="G16" i="171" a="1"/>
  <c r="K49" i="173" a="1"/>
  <c r="N7" i="171" a="1"/>
  <c r="P35" i="171" a="1"/>
  <c r="L2" i="171" a="1"/>
  <c r="F5" i="171" a="1"/>
  <c r="H19" i="171" a="1"/>
  <c r="Q32" i="171" a="1"/>
  <c r="I44" i="171" a="1"/>
  <c r="N51" i="173" a="1"/>
  <c r="F29" i="173" a="1"/>
  <c r="D20" i="173" a="1"/>
  <c r="M51" i="171" a="1"/>
  <c r="D33" i="173" a="1"/>
  <c r="N35" i="171" a="1"/>
  <c r="P39" i="171" a="1"/>
  <c r="D45" i="171" a="1"/>
  <c r="G24" i="173" a="1"/>
  <c r="AJ144" i="173" a="1"/>
  <c r="I2" i="171" a="1"/>
  <c r="K18" i="171" a="1"/>
  <c r="L13" i="171" a="1"/>
  <c r="AO73" i="173" a="1"/>
  <c r="P24" i="171" a="1"/>
  <c r="P17" i="173" a="1"/>
  <c r="N7" i="173" a="1"/>
  <c r="D15" i="173" a="1"/>
  <c r="Q44" i="173" a="1"/>
  <c r="G25" i="171" a="1"/>
  <c r="P29" i="171" a="1"/>
  <c r="J24" i="171" a="1"/>
  <c r="P24" i="173" a="1"/>
  <c r="J40" i="171" a="1"/>
  <c r="F27" i="171" a="1"/>
  <c r="J29" i="171" a="1"/>
  <c r="AO71" i="173" a="1"/>
  <c r="D3" i="173" a="1"/>
  <c r="AQ146" i="173" a="1"/>
  <c r="D41" i="171" a="1"/>
  <c r="M36" i="171" a="1"/>
  <c r="E29" i="173" a="1"/>
  <c r="H13" i="173" a="1"/>
  <c r="I29" i="173" a="1"/>
  <c r="J26" i="173" a="1"/>
  <c r="M39" i="171" a="1"/>
  <c r="E14" i="171" a="1"/>
  <c r="K18" i="173" a="1"/>
  <c r="M22" i="171" a="1"/>
  <c r="L21" i="171" a="1"/>
  <c r="N51" i="171" a="1"/>
  <c r="M47" i="173" a="1"/>
  <c r="J6" i="173" a="1"/>
  <c r="E3" i="173" a="1"/>
  <c r="P7" i="171" a="1"/>
  <c r="G46" i="171" a="1"/>
  <c r="E46" i="173" a="1"/>
  <c r="Z75" i="171"/>
  <c r="Z1515" i="169"/>
  <c r="C45" i="171" a="1"/>
  <c r="K40" i="171" a="1"/>
  <c r="H37" i="171" a="1"/>
  <c r="I32" i="173" a="1"/>
  <c r="J46" i="171" a="1"/>
  <c r="F49" i="171" a="1"/>
  <c r="G7" i="173" a="1"/>
  <c r="G14" i="173" a="1"/>
  <c r="P15" i="171" a="1"/>
  <c r="K4" i="171" a="1"/>
  <c r="Q35" i="173" a="1"/>
  <c r="P6" i="171" a="1"/>
  <c r="AO8" i="173" a="1"/>
  <c r="C36" i="171" a="1"/>
  <c r="H28" i="173" a="1"/>
  <c r="I45" i="173" a="1"/>
  <c r="H17" i="171" a="1"/>
  <c r="Q43" i="173" a="1"/>
  <c r="P51" i="171" a="1"/>
  <c r="F47" i="171" a="1"/>
  <c r="C33" i="171" a="1"/>
  <c r="F12" i="173" a="1"/>
  <c r="H42" i="173" a="1"/>
  <c r="C46" i="173" a="1"/>
  <c r="L47" i="173" a="1"/>
  <c r="J10" i="173" a="1"/>
  <c r="N29" i="173" a="1"/>
  <c r="N35" i="173" a="1"/>
  <c r="D27" i="173" a="1"/>
  <c r="P36" i="173" a="1"/>
  <c r="E4" i="171" a="1"/>
  <c r="AO136" i="173" a="1"/>
  <c r="M26" i="171" a="1"/>
  <c r="G36" i="173" a="1"/>
  <c r="D30" i="171" a="1"/>
  <c r="M12" i="173" a="1"/>
  <c r="J35" i="173" a="1"/>
  <c r="D25" i="173" a="1"/>
  <c r="K14" i="171" a="1"/>
  <c r="AR7" i="173" a="1"/>
  <c r="H15" i="173" a="1"/>
  <c r="AQ5" i="171" a="1"/>
  <c r="F44" i="171" a="1"/>
  <c r="D46" i="173" a="1"/>
  <c r="AQ148" i="173" a="1"/>
  <c r="I10" i="171" a="1"/>
  <c r="F39" i="173" a="1"/>
  <c r="D19" i="171" a="1"/>
  <c r="AP143" i="173" a="1"/>
  <c r="K16" i="173" a="1"/>
  <c r="N14" i="173" a="1"/>
  <c r="C38" i="173" a="1"/>
  <c r="N13" i="173" a="1"/>
  <c r="AJ145" i="173" a="1"/>
  <c r="M22" i="173" a="1"/>
  <c r="H31" i="171" a="1"/>
  <c r="D7" i="173" a="1"/>
  <c r="M14" i="171" a="1"/>
  <c r="M41" i="171" a="1"/>
  <c r="H8" i="173" a="1"/>
  <c r="K9" i="173" a="1"/>
  <c r="G47" i="171" a="1"/>
  <c r="AR145" i="173" a="1"/>
  <c r="Q11" i="171" a="1"/>
  <c r="H32" i="173" a="1"/>
  <c r="C14" i="171" a="1"/>
  <c r="D3" i="171" a="1"/>
  <c r="C7" i="171" a="1"/>
  <c r="G20" i="171" a="1"/>
  <c r="I20" i="171" a="1"/>
  <c r="I38" i="171" a="1"/>
  <c r="C17" i="171" a="1"/>
  <c r="AO7" i="173" a="1"/>
  <c r="I48" i="171" a="1"/>
  <c r="J36" i="171" a="1"/>
  <c r="K27" i="171" a="1"/>
  <c r="M44" i="171" a="1"/>
  <c r="K42" i="171" a="1"/>
  <c r="D17" i="171" a="1"/>
  <c r="AR140" i="173" a="1"/>
  <c r="F10" i="171" a="1"/>
  <c r="Q48" i="173" a="1"/>
  <c r="Q25" i="171" a="1"/>
  <c r="N20" i="171" a="1"/>
  <c r="F41" i="173" a="1"/>
  <c r="J5" i="171" a="1"/>
  <c r="F18" i="171" a="1"/>
  <c r="Q8" i="171" a="1"/>
  <c r="L17" i="171" a="1"/>
  <c r="P26" i="173" a="1"/>
  <c r="H29" i="173" a="1"/>
  <c r="D39" i="171" a="1"/>
  <c r="AR149" i="173" a="1"/>
  <c r="J30" i="173" a="1"/>
  <c r="E31" i="173" a="1"/>
  <c r="E39" i="171" a="1"/>
  <c r="L3" i="171" a="1"/>
  <c r="C23" i="171" a="1"/>
  <c r="P13" i="171" a="1"/>
  <c r="C10" i="171" a="1"/>
  <c r="E13" i="171" a="1"/>
  <c r="L12" i="173" a="1"/>
  <c r="P32" i="171" a="1"/>
  <c r="G12" i="171" a="1"/>
  <c r="L30" i="173" a="1"/>
  <c r="Q13" i="171" a="1"/>
  <c r="Z1900" i="169"/>
  <c r="Z1244" i="169"/>
  <c r="Z73" i="169"/>
  <c r="Z1439" i="169"/>
  <c r="Z858" i="169"/>
  <c r="Z2216" i="169"/>
  <c r="Z989" i="169"/>
  <c r="E27" i="173" a="1"/>
  <c r="P50" i="173" a="1"/>
  <c r="J39" i="173" a="1"/>
  <c r="M30" i="171" a="1"/>
  <c r="J48" i="173" a="1"/>
  <c r="N47" i="173" a="1"/>
  <c r="E37" i="171" a="1"/>
  <c r="C23" i="173" a="1"/>
  <c r="I19" i="171" a="1"/>
  <c r="L26" i="171" a="1"/>
  <c r="Q3" i="171" a="1"/>
  <c r="H40" i="173" a="1"/>
  <c r="N17" i="173" a="1"/>
  <c r="P16" i="171" a="1"/>
  <c r="AQ71" i="173" a="1"/>
  <c r="K21" i="173" a="1"/>
  <c r="M6" i="173" a="1"/>
  <c r="J24" i="173" a="1"/>
  <c r="M3" i="171" a="1"/>
  <c r="E35" i="171" a="1"/>
  <c r="Z1513" i="169"/>
  <c r="Z1113" i="169"/>
  <c r="Z2153" i="169"/>
  <c r="D42" i="173" a="1"/>
  <c r="Z661" i="169"/>
  <c r="Z868" i="169"/>
  <c r="Z204" i="169"/>
  <c r="Z1637" i="169"/>
  <c r="Z738" i="169"/>
  <c r="D23" i="173" a="1"/>
  <c r="E2" i="173" a="1"/>
  <c r="Q6" i="171" a="1"/>
  <c r="Q45" i="173" a="1"/>
  <c r="J45" i="171" a="1"/>
  <c r="N4" i="173" a="1"/>
  <c r="Q24" i="173" a="1"/>
  <c r="I41" i="171" a="1"/>
  <c r="F30" i="171" a="1"/>
  <c r="D29" i="171" a="1"/>
  <c r="G47" i="173" a="1"/>
  <c r="D31" i="171" a="1"/>
  <c r="E30" i="171" a="1"/>
  <c r="AQ139" i="173" a="1"/>
  <c r="H43" i="173" a="1"/>
  <c r="G34" i="173" a="1"/>
  <c r="Q39" i="173" a="1"/>
  <c r="G30" i="171" a="1"/>
  <c r="Q23" i="171" a="1"/>
  <c r="D5" i="173" a="1"/>
  <c r="K19" i="171" a="1"/>
  <c r="AP6" i="173" a="1"/>
  <c r="I5" i="171" a="1"/>
  <c r="H47" i="173" a="1"/>
  <c r="G22" i="171" a="1"/>
  <c r="I46" i="173" a="1"/>
  <c r="I6" i="173" a="1"/>
  <c r="J3" i="171" a="1"/>
  <c r="F42" i="171" a="1"/>
  <c r="Q23" i="173" a="1"/>
  <c r="E33" i="171" a="1"/>
  <c r="Q51" i="171" a="1"/>
  <c r="AR71" i="173" a="1"/>
  <c r="AJ10" i="173" a="1"/>
  <c r="K5" i="171" a="1"/>
  <c r="P31" i="171" a="1"/>
  <c r="K38" i="173" a="1"/>
  <c r="G6" i="173" a="1"/>
  <c r="H38" i="171" a="1"/>
  <c r="K27" i="173" a="1"/>
  <c r="C51" i="173" a="1"/>
  <c r="AR141" i="173" a="1"/>
  <c r="C7" i="173" a="1"/>
  <c r="C4" i="171" a="1"/>
  <c r="N46" i="171" a="1"/>
  <c r="I51" i="173" a="1"/>
  <c r="D48" i="173" a="1"/>
  <c r="AO5" i="173" a="1"/>
  <c r="Q5" i="171" a="1"/>
  <c r="AJ135" i="173" a="1"/>
  <c r="K42" i="173" a="1"/>
  <c r="M2" i="173" a="1"/>
  <c r="N33" i="173" a="1"/>
  <c r="AJ8" i="173" a="1"/>
  <c r="K37" i="171" a="1"/>
  <c r="M48" i="173" a="1"/>
  <c r="I43" i="171" a="1"/>
  <c r="M51" i="173" a="1"/>
  <c r="N9" i="171" a="1"/>
  <c r="N25" i="171" a="1"/>
  <c r="Q43" i="171" a="1"/>
  <c r="Q28" i="171" a="1"/>
  <c r="G25" i="173" a="1"/>
  <c r="AO146" i="173" a="1"/>
  <c r="N14" i="171" a="1"/>
  <c r="I38" i="173" a="1"/>
  <c r="G36" i="171" a="1"/>
  <c r="N46" i="173" a="1"/>
  <c r="J49" i="171" a="1"/>
  <c r="M43" i="173" a="1"/>
  <c r="D11" i="171" a="1"/>
  <c r="E10" i="171" a="1"/>
  <c r="P50" i="171" a="1"/>
  <c r="E21" i="171" a="1"/>
  <c r="D50" i="171" a="1"/>
  <c r="C49" i="171" a="1"/>
  <c r="F36" i="173" a="1"/>
  <c r="Z79" i="171"/>
  <c r="P38" i="173" a="1"/>
  <c r="Z789" i="169"/>
  <c r="Z206" i="169"/>
  <c r="P19" i="173" a="1"/>
  <c r="Z1185" i="169"/>
  <c r="Z737" i="169"/>
  <c r="C24" i="173" a="1"/>
  <c r="N38" i="173" a="1"/>
  <c r="K45" i="173" a="1"/>
  <c r="P20" i="171" a="1"/>
  <c r="E7" i="171" a="1"/>
  <c r="J15" i="173" a="1"/>
  <c r="H49" i="171" a="1"/>
  <c r="C48" i="171" a="1"/>
  <c r="K34" i="171" a="1"/>
  <c r="I19" i="173" a="1"/>
  <c r="C16" i="173" a="1"/>
  <c r="I30" i="171" a="1"/>
  <c r="N37" i="173" a="1"/>
  <c r="M41" i="173" a="1"/>
  <c r="H4" i="171" a="1"/>
  <c r="E37" i="173" a="1"/>
  <c r="C25" i="171" a="1"/>
  <c r="D11" i="173" a="1"/>
  <c r="D6" i="171" a="1"/>
  <c r="P30" i="171" a="1"/>
  <c r="D47" i="173" a="1"/>
  <c r="I7" i="173" a="1"/>
  <c r="I21" i="173" a="1"/>
  <c r="J27" i="171" a="1"/>
  <c r="K13" i="171" a="1"/>
  <c r="F2" i="171" a="1"/>
  <c r="N2" i="171" a="1"/>
  <c r="K22" i="171" a="1"/>
  <c r="H41" i="173" a="1"/>
  <c r="E38" i="171" a="1"/>
  <c r="L5" i="173" a="1"/>
  <c r="I9" i="171" a="1"/>
  <c r="AQ12" i="171" a="1"/>
  <c r="N45" i="173" a="1"/>
  <c r="L25" i="173" a="1"/>
  <c r="L22" i="173" a="1"/>
  <c r="J31" i="173" a="1"/>
  <c r="G33" i="173" a="1"/>
  <c r="E39" i="173" a="1"/>
  <c r="E42" i="171" a="1"/>
  <c r="C28" i="173" a="1"/>
  <c r="H14" i="173" a="1"/>
  <c r="C20" i="173" a="1"/>
  <c r="N40" i="173" a="1"/>
  <c r="F28" i="173" a="1"/>
  <c r="I51" i="171" a="1"/>
  <c r="C15" i="171" a="1"/>
  <c r="AO140" i="173" a="1"/>
  <c r="L20" i="173" a="1"/>
  <c r="H22" i="173" a="1"/>
  <c r="AO6" i="173" a="1"/>
  <c r="I50" i="173" a="1"/>
  <c r="AP138" i="173" a="1"/>
  <c r="C22" i="173" a="1"/>
  <c r="C19" i="171" a="1"/>
  <c r="K50" i="171" a="1"/>
  <c r="I8" i="173" a="1"/>
  <c r="J7" i="171" a="1"/>
  <c r="L21" i="173" a="1"/>
  <c r="C31" i="171" a="1"/>
  <c r="F10" i="173" a="1"/>
  <c r="P39" i="173" a="1"/>
  <c r="H29" i="171" a="1"/>
  <c r="M18" i="171" a="1"/>
  <c r="I11" i="173" a="1"/>
  <c r="C21" i="171" a="1"/>
  <c r="J13" i="173" a="1"/>
  <c r="J8" i="171" a="1"/>
  <c r="N41" i="173" a="1"/>
  <c r="P42" i="171" a="1"/>
  <c r="AJ136" i="173" a="1"/>
  <c r="F23" i="171" a="1"/>
  <c r="G14" i="171" a="1"/>
  <c r="M47" i="171" a="1"/>
  <c r="AP142" i="173" a="1"/>
  <c r="C49" i="173" a="1"/>
  <c r="H16" i="171" a="1"/>
  <c r="AP149" i="173" a="1"/>
  <c r="H47" i="171" a="1"/>
  <c r="G4" i="171" a="1"/>
  <c r="K48" i="171" a="1"/>
  <c r="M5" i="171" a="1"/>
  <c r="Q40" i="173" a="1"/>
  <c r="M33" i="173" a="1"/>
  <c r="Z594" i="169"/>
  <c r="Z1062" i="169"/>
  <c r="H46" i="173" a="1"/>
  <c r="F9" i="171" a="1"/>
  <c r="AJ140" i="173" a="1"/>
  <c r="P7" i="173" a="1"/>
  <c r="L43" i="171" a="1"/>
  <c r="D45" i="173" a="1"/>
  <c r="K41" i="171" a="1"/>
  <c r="C29" i="173" a="1"/>
  <c r="P23" i="173" a="1"/>
  <c r="C20" i="171" a="1"/>
  <c r="AQ8" i="173" a="1"/>
  <c r="L38" i="173" a="1"/>
  <c r="F42" i="173" a="1"/>
  <c r="K24" i="171" a="1"/>
  <c r="G39" i="173" a="1"/>
  <c r="L3" i="173" a="1"/>
  <c r="I20" i="173" a="1"/>
  <c r="K41" i="173" a="1"/>
  <c r="F35" i="171" a="1"/>
  <c r="N15" i="171" a="1"/>
  <c r="H40" i="171" a="1"/>
  <c r="Q47" i="171" a="1"/>
  <c r="E48" i="173" a="1"/>
  <c r="J35" i="171" a="1"/>
  <c r="N3" i="173" a="1"/>
  <c r="K36" i="171" a="1"/>
  <c r="D37" i="171" a="1"/>
  <c r="L12" i="171" a="1"/>
  <c r="C6" i="171" a="1"/>
  <c r="N24" i="171" a="1"/>
  <c r="N43" i="171" a="1"/>
  <c r="D12" i="171" a="1"/>
  <c r="D18" i="173" a="1"/>
  <c r="H8" i="171" a="1"/>
  <c r="Q37" i="171" a="1"/>
  <c r="L20" i="171" a="1"/>
  <c r="H34" i="171" a="1"/>
  <c r="N26" i="171" a="1"/>
  <c r="I26" i="171" a="1"/>
  <c r="AR137" i="173" a="1"/>
  <c r="I42" i="171" a="1"/>
  <c r="G30" i="173" a="1"/>
  <c r="G40" i="171" a="1"/>
  <c r="L50" i="171" a="1"/>
  <c r="I33" i="173" a="1"/>
  <c r="H16" i="173" a="1"/>
  <c r="F8" i="171" a="1"/>
  <c r="Q46" i="173" a="1"/>
  <c r="F48" i="171" a="1"/>
  <c r="N40" i="171" a="1"/>
  <c r="N49" i="173" a="1"/>
  <c r="L33" i="171" a="1"/>
  <c r="L27" i="171" a="1"/>
  <c r="C32" i="171" a="1"/>
  <c r="M50" i="173" a="1"/>
  <c r="N42" i="171" a="1"/>
  <c r="AQ75" i="173" a="1"/>
  <c r="H22" i="171" a="1"/>
  <c r="Q14" i="171" a="1"/>
  <c r="C24" i="171" a="1"/>
  <c r="C44" i="173" a="1"/>
  <c r="M34" i="171" a="1"/>
  <c r="P26" i="171" a="1"/>
  <c r="J42" i="171" a="1"/>
  <c r="G37" i="171" a="1"/>
  <c r="AJ78" i="171" a="1"/>
  <c r="AJ9" i="171" a="1"/>
  <c r="AJ82" i="171" a="1"/>
  <c r="F40" i="171" a="1"/>
  <c r="J16" i="171" a="1"/>
  <c r="M11" i="171" a="1"/>
  <c r="Q29" i="173" a="1"/>
  <c r="AQ12" i="173" a="1"/>
  <c r="AO10" i="173" a="1"/>
  <c r="C50" i="173" a="1"/>
  <c r="C26" i="171" a="1"/>
  <c r="AQ76" i="173" a="1"/>
  <c r="N30" i="171" a="1"/>
  <c r="P43" i="171" a="1"/>
  <c r="L18" i="171" a="1"/>
  <c r="AR72" i="173" a="1"/>
  <c r="AJ137" i="173" a="1"/>
  <c r="Q7" i="171" a="1"/>
  <c r="I31" i="171" a="1"/>
  <c r="H5" i="171" a="1"/>
  <c r="K44" i="173" a="1"/>
  <c r="F26" i="173" a="1"/>
  <c r="J32" i="173" a="1"/>
  <c r="F3" i="171" a="1"/>
  <c r="N4" i="171" a="1"/>
  <c r="AJ5" i="171" a="1"/>
  <c r="E43" i="171" a="1"/>
  <c r="L2" i="173" a="1"/>
  <c r="N31" i="171" a="1"/>
  <c r="J32" i="171" a="1"/>
  <c r="P49" i="171" a="1"/>
  <c r="M46" i="171" a="1"/>
  <c r="AJ149" i="173" a="1"/>
  <c r="N21" i="173" a="1"/>
  <c r="D17" i="173" a="1"/>
  <c r="N21" i="171" a="1"/>
  <c r="C9" i="171" a="1"/>
  <c r="E8" i="173" a="1"/>
  <c r="N17" i="171" a="1"/>
  <c r="AO70" i="173" a="1"/>
  <c r="I50" i="171" a="1"/>
  <c r="K48" i="173" a="1"/>
  <c r="N15" i="173" a="1"/>
  <c r="P3" i="171" a="1"/>
  <c r="H44" i="171" a="1"/>
  <c r="Z1307" i="169"/>
  <c r="M40" i="173" a="1"/>
  <c r="F25" i="173" a="1"/>
  <c r="L33" i="173" a="1"/>
  <c r="P14" i="171" a="1"/>
  <c r="E35" i="173" a="1"/>
  <c r="J7" i="173" a="1"/>
  <c r="AQ10" i="171" a="1"/>
  <c r="G28" i="171" a="1"/>
  <c r="AQ143" i="173" a="1"/>
  <c r="H7" i="171" a="1"/>
  <c r="P28" i="171" a="1"/>
  <c r="F45" i="171" a="1"/>
  <c r="F51" i="171" a="1"/>
  <c r="P23" i="171" a="1"/>
  <c r="H11" i="171" a="1"/>
  <c r="Q32" i="173" a="1"/>
  <c r="AO9" i="173" a="1"/>
  <c r="AP76" i="173" a="1"/>
  <c r="F7" i="171" a="1"/>
  <c r="K47" i="173" a="1"/>
  <c r="I15" i="171" a="1"/>
  <c r="H50" i="171" a="1"/>
  <c r="Q25" i="173" a="1"/>
  <c r="AQ13" i="171" a="1"/>
  <c r="D29" i="173" a="1"/>
  <c r="F5" i="173" a="1"/>
  <c r="N32" i="171" a="1"/>
  <c r="E13" i="173" a="1"/>
  <c r="L14" i="171" a="1"/>
  <c r="F16" i="173" a="1"/>
  <c r="G48" i="173" a="1"/>
  <c r="M37" i="171" a="1"/>
  <c r="K7" i="173" a="1"/>
  <c r="AJ146" i="173" a="1"/>
  <c r="J2" i="171" a="1"/>
  <c r="K11" i="171" a="1"/>
  <c r="J34" i="171" a="1"/>
  <c r="F13" i="171" a="1"/>
  <c r="H46" i="171" a="1"/>
  <c r="D22" i="173" a="1"/>
  <c r="K23" i="171" a="1"/>
  <c r="M20" i="171" a="1"/>
  <c r="AR70" i="173" a="1"/>
  <c r="J22" i="173" a="1"/>
  <c r="P45" i="171" a="1"/>
  <c r="M46" i="173" a="1"/>
  <c r="P10" i="173" a="1"/>
  <c r="H30" i="173" a="1"/>
  <c r="I35" i="171" a="1"/>
  <c r="D23" i="171" a="1"/>
  <c r="AP139" i="173" a="1"/>
  <c r="J10" i="171" a="1"/>
  <c r="I9" i="173" a="1"/>
  <c r="G42" i="171" a="1"/>
  <c r="G23" i="171" a="1"/>
  <c r="H41" i="171" a="1"/>
  <c r="G21" i="171" a="1"/>
  <c r="D38" i="173" a="1"/>
  <c r="H9" i="171" a="1"/>
  <c r="AQ9" i="171" a="1"/>
  <c r="N28" i="171" a="1"/>
  <c r="M32" i="171" a="1"/>
  <c r="AP141" i="173" a="1"/>
  <c r="J14" i="171" a="1"/>
  <c r="E30" i="173" a="1"/>
  <c r="P2" i="171" a="1"/>
  <c r="AJ76" i="171" a="1"/>
  <c r="AJ7" i="171" a="1"/>
  <c r="H12" i="173" a="1"/>
  <c r="C21" i="173" a="1"/>
  <c r="AQ149" i="173" a="1"/>
  <c r="P37" i="173" a="1"/>
  <c r="C22" i="171" a="1"/>
  <c r="J25" i="173" a="1"/>
  <c r="N22" i="171" a="1"/>
  <c r="G44" i="173" a="1"/>
  <c r="J51" i="171" a="1"/>
  <c r="J6" i="171" a="1"/>
  <c r="G32" i="171" a="1"/>
  <c r="L29" i="171" a="1"/>
  <c r="Q26" i="171" a="1"/>
  <c r="N13" i="171" a="1"/>
  <c r="L51" i="171" a="1"/>
  <c r="K20" i="171" a="1"/>
  <c r="H44" i="173" a="1"/>
  <c r="F33" i="171" a="1"/>
  <c r="Q31" i="171" a="1"/>
  <c r="D46" i="171" a="1"/>
  <c r="N18" i="171" a="1"/>
  <c r="D16" i="173" a="1"/>
  <c r="M23" i="171" a="1"/>
  <c r="G6" i="171" a="1"/>
  <c r="Q41" i="173" a="1"/>
  <c r="E15" i="173" a="1"/>
  <c r="AJ70" i="171" a="1"/>
  <c r="H36" i="171" a="1"/>
  <c r="E47" i="173" a="1"/>
  <c r="J41" i="171" a="1"/>
  <c r="C3" i="171" a="1"/>
  <c r="L28" i="171" a="1"/>
  <c r="H26" i="171" a="1"/>
  <c r="AJ11" i="171" a="1"/>
  <c r="J11" i="171" a="1"/>
  <c r="AP10" i="173" a="1"/>
  <c r="E32" i="171" a="1"/>
  <c r="E7" i="173" a="1"/>
  <c r="Q44" i="171" a="1"/>
  <c r="M45" i="171" a="1"/>
  <c r="J18" i="173" a="1"/>
  <c r="J47" i="171" a="1"/>
  <c r="Z1774" i="169"/>
  <c r="C13" i="173" a="1"/>
  <c r="F23" i="173" a="1"/>
  <c r="AO139" i="173" a="1"/>
  <c r="I47" i="173" a="1"/>
  <c r="AQ7" i="171" a="1"/>
  <c r="J40" i="173" a="1"/>
  <c r="N48" i="173" a="1"/>
  <c r="AQ5" i="173" a="1"/>
  <c r="C27" i="173" a="1"/>
  <c r="I23" i="173" a="1"/>
  <c r="D26" i="171" a="1"/>
  <c r="AR9" i="173" a="1"/>
  <c r="AO144" i="173" a="1"/>
  <c r="H25" i="171" a="1"/>
  <c r="N24" i="173" a="1"/>
  <c r="G33" i="171" a="1"/>
  <c r="AO76" i="173" a="1"/>
  <c r="J44" i="171" a="1"/>
  <c r="P18" i="173" a="1"/>
  <c r="Q41" i="171" a="1"/>
  <c r="G40" i="173" a="1"/>
  <c r="E19" i="173" a="1"/>
  <c r="K5" i="173" a="1"/>
  <c r="C5" i="171" a="1"/>
  <c r="N47" i="171" a="1"/>
  <c r="E27" i="171" a="1"/>
  <c r="F37" i="171" a="1"/>
  <c r="M25" i="171" a="1"/>
  <c r="Q34" i="171" a="1"/>
  <c r="N18" i="173" a="1"/>
  <c r="G38" i="171" a="1"/>
  <c r="D27" i="171" a="1"/>
  <c r="P6" i="173" a="1"/>
  <c r="H27" i="171" a="1"/>
  <c r="I25" i="171" a="1"/>
  <c r="E5" i="171" a="1"/>
  <c r="I49" i="171" a="1"/>
  <c r="AJ73" i="173" a="1"/>
  <c r="D10" i="171" a="1"/>
  <c r="K39" i="171" a="1"/>
  <c r="AQ144" i="173" a="1"/>
  <c r="L36" i="171" a="1"/>
  <c r="AP146" i="173" a="1"/>
  <c r="M40" i="171" a="1"/>
  <c r="L30" i="171" a="1"/>
  <c r="Q21" i="171" a="1"/>
  <c r="E19" i="171" a="1"/>
  <c r="E15" i="171" a="1"/>
  <c r="N33" i="171" a="1"/>
  <c r="F44" i="173" a="1"/>
  <c r="I6" i="171" a="1"/>
  <c r="F26" i="171" a="1"/>
  <c r="D41" i="173" a="1"/>
  <c r="E3" i="171" a="1"/>
  <c r="P33" i="171" a="1"/>
  <c r="E51" i="171" a="1"/>
  <c r="C51" i="171" a="1"/>
  <c r="M31" i="171" a="1"/>
  <c r="Q49" i="171" a="1"/>
  <c r="P10" i="171" a="1"/>
  <c r="E33" i="173" a="1"/>
  <c r="M16" i="171" a="1"/>
  <c r="Q36" i="173" a="1"/>
  <c r="G3" i="171" a="1"/>
  <c r="AJ81" i="171" a="1"/>
  <c r="AJ79" i="171" a="1"/>
  <c r="P5" i="173" a="1"/>
  <c r="Z2093" i="169"/>
  <c r="K35" i="173" a="1"/>
  <c r="E18" i="171" a="1"/>
  <c r="J3" i="173" a="1"/>
  <c r="G51" i="171" a="1"/>
  <c r="C12" i="171" a="1"/>
  <c r="C39" i="171" a="1"/>
  <c r="E6" i="173" a="1"/>
  <c r="N43" i="173" a="1"/>
  <c r="M29" i="171" a="1"/>
  <c r="M48" i="171" a="1"/>
  <c r="Q15" i="171" a="1"/>
  <c r="D20" i="171" a="1"/>
  <c r="H35" i="171" a="1"/>
  <c r="Q4" i="171" a="1"/>
  <c r="AQ142" i="173" a="1"/>
  <c r="H3" i="173" a="1"/>
  <c r="P11" i="171" a="1"/>
  <c r="P4" i="173" a="1"/>
  <c r="N6" i="173" a="1"/>
  <c r="C30" i="171" a="1"/>
  <c r="D8" i="171" a="1"/>
  <c r="K25" i="171" a="1"/>
  <c r="M9" i="171" a="1"/>
  <c r="N19" i="171" a="1"/>
  <c r="P2" i="173" a="1"/>
  <c r="C10" i="173" a="1"/>
  <c r="H51" i="171" a="1"/>
  <c r="L23" i="171" a="1"/>
  <c r="N44" i="171" a="1"/>
  <c r="M28" i="171" a="1"/>
  <c r="N11" i="173" a="1"/>
  <c r="P40" i="173" a="1"/>
  <c r="J31" i="171" a="1"/>
  <c r="N11" i="171" a="1"/>
  <c r="K29" i="171" a="1"/>
  <c r="H24" i="173" a="1"/>
  <c r="F22" i="171" a="1"/>
  <c r="M38" i="171" a="1"/>
  <c r="M2" i="171" a="1"/>
  <c r="P12" i="171" a="1"/>
  <c r="G19" i="173" a="1"/>
  <c r="C40" i="171" a="1"/>
  <c r="F4" i="171" a="1"/>
  <c r="M24" i="171" a="1"/>
  <c r="AJ74" i="171" a="1"/>
  <c r="K8" i="171" a="1"/>
  <c r="D2" i="171" a="1"/>
  <c r="C27" i="171" a="1"/>
  <c r="AP135" i="173" a="1"/>
  <c r="G18" i="173" a="1"/>
  <c r="K16" i="171" a="1"/>
  <c r="K29" i="173" a="1"/>
  <c r="Q29" i="171" a="1"/>
  <c r="Q16" i="173" a="1"/>
  <c r="G11" i="171" a="1"/>
  <c r="AO148" i="173" a="1"/>
  <c r="M24" i="173" a="1"/>
  <c r="G50" i="173" a="1"/>
  <c r="C42" i="171" a="1"/>
  <c r="F34" i="171" a="1"/>
  <c r="M32" i="173" a="1"/>
  <c r="L42" i="173" a="1"/>
  <c r="M38" i="173" a="1"/>
  <c r="C26" i="173" a="1"/>
  <c r="F50" i="173" a="1"/>
  <c r="AQ140" i="173" a="1"/>
  <c r="J21" i="173" a="1"/>
  <c r="J49" i="173" a="1"/>
  <c r="Q46" i="171" a="1"/>
  <c r="L24" i="173" a="1"/>
  <c r="C47" i="171" a="1"/>
  <c r="K4" i="173" a="1"/>
  <c r="AQ11" i="173" a="1"/>
  <c r="D33" i="171" a="1"/>
  <c r="P44" i="171" a="1"/>
  <c r="AO149" i="173" a="1"/>
  <c r="I24" i="171" a="1"/>
  <c r="L31" i="171" a="1"/>
  <c r="G34" i="171" a="1"/>
  <c r="G10" i="171" a="1"/>
  <c r="F20" i="171" a="1"/>
  <c r="F12" i="171" a="1"/>
  <c r="AJ9" i="173" a="1"/>
  <c r="H30" i="171" a="1"/>
  <c r="Q38" i="171" a="1"/>
  <c r="H42" i="171" a="1"/>
  <c r="E50" i="173" a="1"/>
  <c r="L6" i="171" a="1"/>
  <c r="J9" i="171" a="1"/>
  <c r="K39" i="173" a="1"/>
  <c r="D28" i="171" a="1"/>
  <c r="C34" i="173" a="1"/>
  <c r="D14" i="171" a="1"/>
  <c r="C30" i="173" a="1"/>
  <c r="L38" i="171" a="1"/>
  <c r="K51" i="171" a="1"/>
  <c r="E23" i="173" a="1"/>
  <c r="AO12" i="173" a="1"/>
  <c r="L48" i="171" a="1"/>
  <c r="N29" i="171" a="1"/>
  <c r="M26" i="173" a="1"/>
  <c r="L36" i="173" a="1"/>
  <c r="E28" i="171" a="1"/>
  <c r="L27" i="173" a="1"/>
  <c r="P29" i="173" a="1"/>
  <c r="I45" i="171" a="1"/>
  <c r="I31" i="173" a="1"/>
  <c r="D4" i="171" a="1"/>
  <c r="F38" i="171" a="1"/>
  <c r="AR135" i="173" a="1"/>
  <c r="AJ75" i="171" a="1"/>
  <c r="AJ77" i="171" a="1"/>
  <c r="AJ72" i="171" a="1"/>
  <c r="AJ13" i="171" a="1"/>
  <c r="AJ73" i="171" a="1"/>
  <c r="P3" i="173" a="1"/>
  <c r="AP5" i="173" a="1"/>
  <c r="D12" i="173" a="1"/>
  <c r="AQ7" i="173" a="1"/>
  <c r="L17" i="173" a="1"/>
  <c r="AJ72" i="173" a="1"/>
  <c r="C32" i="173" a="1"/>
  <c r="N23" i="171" a="1"/>
  <c r="Q27" i="173" a="1"/>
  <c r="AP75" i="173" a="1"/>
  <c r="E49" i="171" a="1"/>
  <c r="P38" i="171" a="1"/>
  <c r="P41" i="171" a="1"/>
  <c r="I33" i="171" a="1"/>
  <c r="I39" i="171" a="1"/>
  <c r="N22" i="173" a="1"/>
  <c r="G13" i="173" a="1"/>
  <c r="C25" i="173" a="1"/>
  <c r="M15" i="171" a="1"/>
  <c r="L40" i="171" a="1"/>
  <c r="Q18" i="171" a="1"/>
  <c r="L11" i="171" a="1"/>
  <c r="K31" i="173" a="1"/>
  <c r="E34" i="171" a="1"/>
  <c r="G27" i="171" a="1"/>
  <c r="K30" i="173" a="1"/>
  <c r="H45" i="171" a="1"/>
  <c r="AJ10" i="171" a="1"/>
  <c r="Q45" i="171" a="1"/>
  <c r="I48" i="173" a="1"/>
  <c r="E6" i="171" a="1"/>
  <c r="AR148" i="173" a="1"/>
  <c r="P9" i="171" a="1"/>
  <c r="N26" i="173" a="1"/>
  <c r="K33" i="171" a="1"/>
  <c r="I11" i="171" a="1"/>
  <c r="P30" i="173" a="1"/>
  <c r="D24" i="173" a="1"/>
  <c r="H13" i="171" a="1"/>
  <c r="H9" i="173" a="1"/>
  <c r="G37" i="173" a="1"/>
  <c r="AJ71" i="171" a="1"/>
  <c r="H4" i="173" a="1"/>
  <c r="AR12" i="173" a="1"/>
  <c r="Q50" i="171" a="1"/>
  <c r="AQ136" i="173" a="1"/>
  <c r="J5" i="173" a="1"/>
  <c r="L18" i="173" a="1"/>
  <c r="C37" i="173" a="1"/>
  <c r="M45" i="173" a="1"/>
  <c r="H39" i="173" a="1"/>
  <c r="D44" i="171" a="1"/>
  <c r="Q40" i="171" a="1"/>
  <c r="L37" i="173" a="1"/>
  <c r="AO11" i="173" a="1"/>
  <c r="K10" i="171" a="1"/>
  <c r="G39" i="171" a="1"/>
  <c r="M25" i="173" a="1"/>
  <c r="AJ5" i="173" a="1"/>
  <c r="F24" i="171" a="1"/>
  <c r="I27" i="171" a="1"/>
  <c r="F36" i="171" a="1"/>
  <c r="J38" i="173" a="1"/>
  <c r="AJ139" i="173" a="1"/>
  <c r="G5" i="171" a="1"/>
  <c r="E28" i="173" a="1"/>
  <c r="J33" i="171" a="1"/>
  <c r="L42" i="171" a="1"/>
  <c r="F13" i="173" a="1"/>
  <c r="M10" i="171" a="1"/>
  <c r="P46" i="173" a="1"/>
  <c r="E36" i="171" a="1"/>
  <c r="Q12" i="171" a="1"/>
  <c r="M7" i="171" a="1"/>
  <c r="Q39" i="171" a="1"/>
  <c r="L47" i="171" a="1"/>
  <c r="P46" i="171" a="1"/>
  <c r="P41" i="173" a="1"/>
  <c r="K43" i="171" a="1"/>
  <c r="L7" i="173" a="1"/>
  <c r="I36" i="173" a="1"/>
  <c r="C41" i="173" a="1"/>
  <c r="P36" i="171" a="1"/>
  <c r="P17" i="171" a="1"/>
  <c r="E8" i="171" a="1"/>
  <c r="D4" i="173" a="1"/>
  <c r="D9" i="173" a="1"/>
  <c r="I29" i="171" a="1"/>
  <c r="H20" i="171" a="1"/>
  <c r="P18" i="171" a="1"/>
  <c r="P48" i="171" a="1"/>
  <c r="Q27" i="171" a="1"/>
  <c r="L46" i="171" a="1"/>
  <c r="H5" i="173" a="1"/>
  <c r="L39" i="173" a="1"/>
  <c r="AQ137" i="173" a="1"/>
  <c r="I28" i="171" a="1"/>
  <c r="D49" i="171" a="1"/>
  <c r="I16" i="171" a="1"/>
  <c r="AO143" i="173" a="1"/>
  <c r="E24" i="171" a="1"/>
  <c r="G24" i="171" a="1"/>
  <c r="Q17" i="171" a="1"/>
  <c r="AJ143" i="173" a="1"/>
  <c r="K31" i="171" a="1"/>
  <c r="Q19" i="173" a="1"/>
  <c r="M33" i="171" a="1"/>
  <c r="AJ8" i="171" a="1"/>
  <c r="AJ12" i="171" a="1"/>
  <c r="K22" i="173" a="1"/>
  <c r="G13" i="171" a="1"/>
  <c r="J41" i="173" a="1"/>
  <c r="N8" i="173" a="1"/>
  <c r="K15" i="173" a="1"/>
  <c r="M17" i="171" a="1"/>
  <c r="J19" i="173" a="1"/>
  <c r="L29" i="173" a="1"/>
  <c r="L15" i="171" a="1"/>
  <c r="N5" i="171" a="1"/>
  <c r="I47" i="171" a="1"/>
  <c r="G27" i="173" a="1"/>
  <c r="M4" i="171" a="1"/>
  <c r="H32" i="171" a="1"/>
  <c r="C35" i="173" a="1"/>
  <c r="AJ11" i="173" a="1"/>
  <c r="I10" i="173" a="1"/>
  <c r="AR138" i="173" a="1"/>
  <c r="E17" i="171" a="1"/>
  <c r="I22" i="173" a="1"/>
  <c r="J27" i="173" a="1"/>
  <c r="AJ6" i="171" a="1"/>
  <c r="Z859" i="169"/>
  <c r="F31" i="173" a="1"/>
  <c r="K34" i="173" a="1"/>
  <c r="E48" i="171" a="1"/>
  <c r="I13" i="173" a="1"/>
  <c r="G26" i="171" a="1"/>
  <c r="D48" i="171" a="1"/>
  <c r="G42" i="173" a="1"/>
  <c r="K46" i="171" a="1"/>
  <c r="L44" i="171" a="1"/>
  <c r="L48" i="173" a="1"/>
  <c r="I2" i="173" a="1"/>
  <c r="F50" i="171" a="1"/>
  <c r="M11" i="173" a="1"/>
  <c r="L9" i="171" a="1"/>
  <c r="N42" i="173" a="1"/>
  <c r="AJ80" i="171" a="1"/>
  <c r="AL209" i="173" l="1"/>
  <c r="AM209" i="173" s="1"/>
  <c r="AL217" i="173"/>
  <c r="AM217" i="173" s="1"/>
  <c r="AL218" i="173"/>
  <c r="AM218" i="173" s="1"/>
  <c r="AL216" i="173"/>
  <c r="AM216" i="173" s="1"/>
  <c r="AL213" i="173"/>
  <c r="AM213" i="173" s="1"/>
  <c r="AL207" i="173"/>
  <c r="AM207" i="173" s="1"/>
  <c r="AL203" i="173"/>
  <c r="AM203" i="173" s="1"/>
  <c r="AL206" i="173"/>
  <c r="AM206" i="173" s="1"/>
  <c r="AL205" i="173"/>
  <c r="AM205" i="173" s="1"/>
  <c r="AL202" i="173"/>
  <c r="AM202" i="173" s="1"/>
  <c r="AL208" i="173"/>
  <c r="AM208" i="173" s="1"/>
  <c r="AL215" i="173"/>
  <c r="AM215" i="173" s="1"/>
  <c r="AL211" i="173"/>
  <c r="AM211" i="173" s="1"/>
  <c r="AL210" i="173"/>
  <c r="AM210" i="173" s="1"/>
  <c r="AL200" i="173"/>
  <c r="AM200" i="173" s="1"/>
  <c r="AL212" i="173"/>
  <c r="AM212" i="173" s="1"/>
  <c r="AL204" i="173"/>
  <c r="AM204" i="173" s="1"/>
  <c r="AL201" i="173"/>
  <c r="AM201" i="173" s="1"/>
  <c r="AL214" i="173"/>
  <c r="AM214" i="173" s="1"/>
  <c r="E15" i="173"/>
  <c r="G3" i="171"/>
  <c r="E30" i="173"/>
  <c r="G37" i="171"/>
  <c r="G37" i="173"/>
  <c r="AJ149" i="173"/>
  <c r="AK149" i="173" s="1"/>
  <c r="M33" i="171"/>
  <c r="AR135" i="173"/>
  <c r="N4" i="171"/>
  <c r="Q36" i="173"/>
  <c r="J14" i="171"/>
  <c r="J42" i="171"/>
  <c r="M24" i="171"/>
  <c r="N19" i="171"/>
  <c r="Q19" i="173"/>
  <c r="F38" i="171"/>
  <c r="P11" i="171"/>
  <c r="M16" i="171"/>
  <c r="AP141" i="173"/>
  <c r="P26" i="171"/>
  <c r="N42" i="173"/>
  <c r="H26" i="171"/>
  <c r="K31" i="171"/>
  <c r="D4" i="171"/>
  <c r="Q41" i="173"/>
  <c r="E33" i="173"/>
  <c r="M32" i="171"/>
  <c r="M34" i="171"/>
  <c r="F4" i="171"/>
  <c r="J27" i="173"/>
  <c r="AJ143" i="173"/>
  <c r="AK143" i="173" s="1"/>
  <c r="I31" i="173"/>
  <c r="G6" i="171"/>
  <c r="P10" i="171"/>
  <c r="N28" i="171"/>
  <c r="C44" i="173"/>
  <c r="H9" i="173"/>
  <c r="H45" i="171"/>
  <c r="Q17" i="171"/>
  <c r="I45" i="171"/>
  <c r="F3" i="171"/>
  <c r="Q49" i="171"/>
  <c r="AQ9" i="171"/>
  <c r="C24" i="171"/>
  <c r="L9" i="171"/>
  <c r="M46" i="171"/>
  <c r="G24" i="171"/>
  <c r="P29" i="173"/>
  <c r="H3" i="173"/>
  <c r="M31" i="171"/>
  <c r="H9" i="171"/>
  <c r="Q14" i="171"/>
  <c r="N15" i="173"/>
  <c r="M9" i="171"/>
  <c r="E24" i="171"/>
  <c r="L27" i="173"/>
  <c r="J32" i="173"/>
  <c r="C51" i="171"/>
  <c r="D38" i="173"/>
  <c r="H22" i="171"/>
  <c r="C40" i="171"/>
  <c r="L28" i="171"/>
  <c r="AO143" i="173"/>
  <c r="E28" i="171"/>
  <c r="M23" i="171"/>
  <c r="E51" i="171"/>
  <c r="G21" i="171"/>
  <c r="AQ75" i="173"/>
  <c r="H13" i="171"/>
  <c r="P49" i="171"/>
  <c r="I16" i="171"/>
  <c r="L36" i="173"/>
  <c r="F26" i="173"/>
  <c r="P33" i="171"/>
  <c r="H41" i="171"/>
  <c r="N42" i="171"/>
  <c r="M11" i="173"/>
  <c r="K25" i="171"/>
  <c r="D49" i="171"/>
  <c r="M26" i="173"/>
  <c r="AQ142" i="173"/>
  <c r="E3" i="171"/>
  <c r="I14" i="171"/>
  <c r="G23" i="171"/>
  <c r="M50" i="173"/>
  <c r="D24" i="173"/>
  <c r="C3" i="171"/>
  <c r="I28" i="171"/>
  <c r="N29" i="171"/>
  <c r="Q4" i="171"/>
  <c r="E25" i="171"/>
  <c r="D41" i="173"/>
  <c r="G42" i="171"/>
  <c r="C32" i="171"/>
  <c r="G19" i="173"/>
  <c r="K30" i="173"/>
  <c r="AQ137" i="173"/>
  <c r="L48" i="171"/>
  <c r="Q36" i="171"/>
  <c r="H35" i="171"/>
  <c r="F26" i="171"/>
  <c r="I9" i="173"/>
  <c r="L27" i="171"/>
  <c r="P12" i="171"/>
  <c r="J32" i="171"/>
  <c r="L39" i="173"/>
  <c r="E46" i="171"/>
  <c r="AO12" i="173"/>
  <c r="D16" i="173"/>
  <c r="I6" i="171"/>
  <c r="J10" i="171"/>
  <c r="L33" i="171"/>
  <c r="P30" i="173"/>
  <c r="D8" i="171"/>
  <c r="AR5" i="173"/>
  <c r="H5" i="173"/>
  <c r="E23" i="173"/>
  <c r="D20" i="171"/>
  <c r="F44" i="173"/>
  <c r="AP139" i="173"/>
  <c r="N49" i="173"/>
  <c r="F50" i="171"/>
  <c r="D6" i="173"/>
  <c r="J41" i="171"/>
  <c r="L46" i="171"/>
  <c r="K51" i="171"/>
  <c r="K44" i="173"/>
  <c r="N33" i="171"/>
  <c r="D23" i="171"/>
  <c r="N40" i="171"/>
  <c r="H10" i="171"/>
  <c r="M2" i="171"/>
  <c r="G27" i="171"/>
  <c r="Q27" i="171"/>
  <c r="L38" i="171"/>
  <c r="N18" i="171"/>
  <c r="E15" i="171"/>
  <c r="I35" i="171"/>
  <c r="I7" i="171"/>
  <c r="F48" i="171"/>
  <c r="I11" i="171"/>
  <c r="N31" i="171"/>
  <c r="P48" i="171"/>
  <c r="C30" i="173"/>
  <c r="H5" i="171"/>
  <c r="E19" i="171"/>
  <c r="I15" i="173"/>
  <c r="H30" i="173"/>
  <c r="Q46" i="173"/>
  <c r="I2" i="173"/>
  <c r="C30" i="171"/>
  <c r="P18" i="171"/>
  <c r="Q13" i="171"/>
  <c r="D14" i="171"/>
  <c r="AQ70" i="173"/>
  <c r="D46" i="171"/>
  <c r="Q21" i="171"/>
  <c r="P10" i="173"/>
  <c r="F8" i="171"/>
  <c r="M38" i="171"/>
  <c r="L30" i="173"/>
  <c r="E47" i="173"/>
  <c r="AP72" i="173"/>
  <c r="H20" i="171"/>
  <c r="C34" i="173"/>
  <c r="Q15" i="171"/>
  <c r="L30" i="171"/>
  <c r="M46" i="173"/>
  <c r="G12" i="171"/>
  <c r="H16" i="173"/>
  <c r="Q9" i="171"/>
  <c r="L48" i="173"/>
  <c r="I22" i="173"/>
  <c r="I29" i="171"/>
  <c r="D28" i="171"/>
  <c r="I31" i="171"/>
  <c r="P32" i="171"/>
  <c r="M40" i="171"/>
  <c r="G8" i="173"/>
  <c r="P45" i="171"/>
  <c r="I33" i="173"/>
  <c r="K33" i="171"/>
  <c r="L2" i="173"/>
  <c r="D9" i="173"/>
  <c r="L12" i="173"/>
  <c r="K39" i="173"/>
  <c r="L10" i="173"/>
  <c r="Q31" i="171"/>
  <c r="AP146" i="173"/>
  <c r="J22" i="173"/>
  <c r="L50" i="171"/>
  <c r="L44" i="171"/>
  <c r="E13" i="171"/>
  <c r="E34" i="171"/>
  <c r="F11" i="171"/>
  <c r="D4" i="173"/>
  <c r="J9" i="171"/>
  <c r="M48" i="171"/>
  <c r="L36" i="171"/>
  <c r="AR70" i="173"/>
  <c r="C10" i="171"/>
  <c r="G40" i="171"/>
  <c r="F46" i="171"/>
  <c r="F22" i="171"/>
  <c r="N6" i="173"/>
  <c r="E8" i="171"/>
  <c r="L6" i="171"/>
  <c r="Q7" i="171"/>
  <c r="P13" i="171"/>
  <c r="AQ144" i="173"/>
  <c r="J46" i="173"/>
  <c r="M20" i="171"/>
  <c r="G30" i="173"/>
  <c r="K46" i="171"/>
  <c r="H36" i="171"/>
  <c r="P17" i="171"/>
  <c r="C23" i="171"/>
  <c r="E50" i="173"/>
  <c r="J48" i="171"/>
  <c r="F33" i="171"/>
  <c r="K39" i="171"/>
  <c r="K23" i="171"/>
  <c r="I42" i="171"/>
  <c r="G42" i="173"/>
  <c r="L3" i="171"/>
  <c r="E17" i="171"/>
  <c r="D28" i="173"/>
  <c r="P36" i="171"/>
  <c r="H42" i="171"/>
  <c r="M29" i="171"/>
  <c r="D10" i="171"/>
  <c r="D22" i="173"/>
  <c r="E39" i="171"/>
  <c r="AR137" i="173"/>
  <c r="N30" i="173"/>
  <c r="H24" i="173"/>
  <c r="K31" i="173"/>
  <c r="C41" i="173"/>
  <c r="Q38" i="171"/>
  <c r="AJ137" i="173"/>
  <c r="AK137" i="173" s="1"/>
  <c r="E31" i="173"/>
  <c r="AJ73" i="173"/>
  <c r="AK73" i="173" s="1"/>
  <c r="I35" i="173"/>
  <c r="H46" i="171"/>
  <c r="I26" i="171"/>
  <c r="D48" i="171"/>
  <c r="E43" i="171"/>
  <c r="I36" i="173"/>
  <c r="J30" i="173"/>
  <c r="H30" i="171"/>
  <c r="F49" i="173"/>
  <c r="H44" i="173"/>
  <c r="I49" i="171"/>
  <c r="F13" i="171"/>
  <c r="N26" i="171"/>
  <c r="K29" i="171"/>
  <c r="AR149" i="173"/>
  <c r="L11" i="171"/>
  <c r="J15" i="171"/>
  <c r="L7" i="173"/>
  <c r="AJ9" i="173"/>
  <c r="AK9" i="173" s="1"/>
  <c r="N43" i="173"/>
  <c r="E5" i="171"/>
  <c r="J34" i="171"/>
  <c r="D39" i="171"/>
  <c r="H34" i="171"/>
  <c r="K30" i="171"/>
  <c r="J47" i="171"/>
  <c r="AR138" i="173"/>
  <c r="K43" i="171"/>
  <c r="F12" i="171"/>
  <c r="K20" i="171"/>
  <c r="H29" i="173"/>
  <c r="I25" i="171"/>
  <c r="M13" i="171"/>
  <c r="K11" i="171"/>
  <c r="L20" i="171"/>
  <c r="K48" i="173"/>
  <c r="Q18" i="171"/>
  <c r="P41" i="173"/>
  <c r="P26" i="173"/>
  <c r="F20" i="171"/>
  <c r="I22" i="171"/>
  <c r="AR72" i="173"/>
  <c r="H27" i="171"/>
  <c r="J2" i="171"/>
  <c r="Q37" i="171"/>
  <c r="N26" i="173"/>
  <c r="L17" i="171"/>
  <c r="I10" i="173"/>
  <c r="D5" i="171"/>
  <c r="P46" i="171"/>
  <c r="G10" i="171"/>
  <c r="L51" i="171"/>
  <c r="P6" i="173"/>
  <c r="AJ146" i="173"/>
  <c r="AK146" i="173" s="1"/>
  <c r="Q8" i="171"/>
  <c r="H8" i="171"/>
  <c r="C17" i="173"/>
  <c r="G26" i="171"/>
  <c r="L40" i="171"/>
  <c r="L47" i="171"/>
  <c r="G34" i="171"/>
  <c r="L18" i="171"/>
  <c r="F18" i="171"/>
  <c r="D27" i="171"/>
  <c r="G17" i="171"/>
  <c r="K7" i="173"/>
  <c r="D18" i="173"/>
  <c r="N11" i="171"/>
  <c r="M15" i="171"/>
  <c r="Q39" i="171"/>
  <c r="J5" i="171"/>
  <c r="L31" i="171"/>
  <c r="J43" i="171"/>
  <c r="E6" i="173"/>
  <c r="G38" i="171"/>
  <c r="M37" i="171"/>
  <c r="D12" i="171"/>
  <c r="P9" i="171"/>
  <c r="F41" i="173"/>
  <c r="AJ11" i="173"/>
  <c r="AK11" i="173" s="1"/>
  <c r="AP74" i="173"/>
  <c r="M7" i="171"/>
  <c r="I24" i="171"/>
  <c r="N13" i="171"/>
  <c r="N18" i="173"/>
  <c r="G48" i="173"/>
  <c r="N20" i="171"/>
  <c r="N43" i="171"/>
  <c r="M10" i="173"/>
  <c r="J18" i="173"/>
  <c r="C25" i="173"/>
  <c r="Q12" i="171"/>
  <c r="AO149" i="173"/>
  <c r="P43" i="171"/>
  <c r="Q25" i="171"/>
  <c r="Q34" i="171"/>
  <c r="G9" i="171"/>
  <c r="F16" i="173"/>
  <c r="N24" i="171"/>
  <c r="I13" i="173"/>
  <c r="G13" i="173"/>
  <c r="E36" i="171"/>
  <c r="Q48" i="173"/>
  <c r="E46" i="173"/>
  <c r="P19" i="171"/>
  <c r="P44" i="171"/>
  <c r="Q26" i="171"/>
  <c r="Q40" i="173"/>
  <c r="M25" i="171"/>
  <c r="L14" i="171"/>
  <c r="F10" i="171"/>
  <c r="G46" i="171"/>
  <c r="J19" i="171"/>
  <c r="C6" i="171"/>
  <c r="J31" i="171"/>
  <c r="M5" i="171"/>
  <c r="C35" i="173"/>
  <c r="P46" i="173"/>
  <c r="AR140" i="173"/>
  <c r="P7" i="171"/>
  <c r="E11" i="171"/>
  <c r="D33" i="171"/>
  <c r="C39" i="171"/>
  <c r="K48" i="171"/>
  <c r="F37" i="171"/>
  <c r="E13" i="173"/>
  <c r="D17" i="171"/>
  <c r="E3" i="173"/>
  <c r="F51" i="173"/>
  <c r="L12" i="171"/>
  <c r="M45" i="171"/>
  <c r="G4" i="171"/>
  <c r="H32" i="171"/>
  <c r="M10" i="171"/>
  <c r="K42" i="171"/>
  <c r="J6" i="173"/>
  <c r="K28" i="171"/>
  <c r="AQ11" i="173"/>
  <c r="L29" i="171"/>
  <c r="H47" i="171"/>
  <c r="E27" i="171"/>
  <c r="N32" i="171"/>
  <c r="M44" i="171"/>
  <c r="M47" i="173"/>
  <c r="D43" i="171"/>
  <c r="D37" i="171"/>
  <c r="P40" i="173"/>
  <c r="AP149" i="173"/>
  <c r="F36" i="173"/>
  <c r="N22" i="173"/>
  <c r="K27" i="171"/>
  <c r="N51" i="171"/>
  <c r="D2" i="173"/>
  <c r="F13" i="173"/>
  <c r="K4" i="173"/>
  <c r="H16" i="171"/>
  <c r="C49" i="171"/>
  <c r="C12" i="171"/>
  <c r="J36" i="171"/>
  <c r="L21" i="171"/>
  <c r="AR8" i="173"/>
  <c r="N47" i="171"/>
  <c r="F5" i="173"/>
  <c r="C49" i="173"/>
  <c r="D50" i="171"/>
  <c r="K36" i="171"/>
  <c r="I48" i="171"/>
  <c r="M22" i="171"/>
  <c r="L35" i="171"/>
  <c r="AR148" i="173"/>
  <c r="I39" i="171"/>
  <c r="AP142" i="173"/>
  <c r="E21" i="171"/>
  <c r="L42" i="171"/>
  <c r="AO7" i="173"/>
  <c r="K18" i="173"/>
  <c r="E16" i="173"/>
  <c r="C47" i="171"/>
  <c r="N30" i="171"/>
  <c r="M47" i="171"/>
  <c r="P50" i="171"/>
  <c r="C5" i="171"/>
  <c r="C17" i="171"/>
  <c r="E14" i="171"/>
  <c r="L19" i="173"/>
  <c r="D29" i="173"/>
  <c r="N3" i="173"/>
  <c r="G14" i="171"/>
  <c r="E10" i="171"/>
  <c r="E48" i="171"/>
  <c r="I38" i="171"/>
  <c r="M39" i="171"/>
  <c r="L43" i="173"/>
  <c r="M4" i="171"/>
  <c r="J33" i="171"/>
  <c r="F23" i="171"/>
  <c r="D11" i="171"/>
  <c r="L24" i="173"/>
  <c r="I20" i="171"/>
  <c r="J26" i="173"/>
  <c r="M18" i="173"/>
  <c r="G32" i="171"/>
  <c r="K5" i="173"/>
  <c r="AJ136" i="173"/>
  <c r="AK136" i="173" s="1"/>
  <c r="M43" i="173"/>
  <c r="AQ13" i="171"/>
  <c r="G20" i="171"/>
  <c r="I29" i="173"/>
  <c r="G3" i="173"/>
  <c r="J35" i="171"/>
  <c r="I50" i="171"/>
  <c r="P42" i="171"/>
  <c r="J49" i="171"/>
  <c r="I33" i="171"/>
  <c r="C7" i="171"/>
  <c r="H13" i="173"/>
  <c r="N36" i="173"/>
  <c r="E28" i="173"/>
  <c r="Q46" i="171"/>
  <c r="N41" i="173"/>
  <c r="N46" i="173"/>
  <c r="J6" i="171"/>
  <c r="D3" i="171"/>
  <c r="E29" i="173"/>
  <c r="H18" i="171"/>
  <c r="E19" i="173"/>
  <c r="Q25" i="173"/>
  <c r="J8" i="171"/>
  <c r="G36" i="171"/>
  <c r="E48" i="173"/>
  <c r="C14" i="171"/>
  <c r="M36" i="171"/>
  <c r="AO145" i="173"/>
  <c r="N11" i="173"/>
  <c r="P41" i="171"/>
  <c r="J13" i="173"/>
  <c r="I38" i="173"/>
  <c r="G5" i="171"/>
  <c r="H32" i="173"/>
  <c r="D41" i="171"/>
  <c r="D24" i="171"/>
  <c r="J49" i="173"/>
  <c r="G51" i="171"/>
  <c r="C21" i="171"/>
  <c r="N14" i="171"/>
  <c r="G40" i="173"/>
  <c r="Q11" i="171"/>
  <c r="AQ146" i="173"/>
  <c r="N12" i="173"/>
  <c r="H50" i="171"/>
  <c r="Q47" i="171"/>
  <c r="I11" i="173"/>
  <c r="AO146" i="173"/>
  <c r="Q44" i="171"/>
  <c r="AR145" i="173"/>
  <c r="D3" i="173"/>
  <c r="K26" i="173"/>
  <c r="P38" i="171"/>
  <c r="AJ139" i="173"/>
  <c r="AK139" i="173" s="1"/>
  <c r="M18" i="171"/>
  <c r="G25" i="173"/>
  <c r="J21" i="173"/>
  <c r="G47" i="171"/>
  <c r="AO71" i="173"/>
  <c r="D21" i="171"/>
  <c r="J51" i="171"/>
  <c r="Q41" i="171"/>
  <c r="H29" i="171"/>
  <c r="Q28" i="171"/>
  <c r="I15" i="171"/>
  <c r="K9" i="173"/>
  <c r="J29" i="171"/>
  <c r="N38" i="171"/>
  <c r="H40" i="171"/>
  <c r="M28" i="171"/>
  <c r="P39" i="173"/>
  <c r="Q43" i="171"/>
  <c r="G27" i="173"/>
  <c r="H8" i="173"/>
  <c r="F27" i="171"/>
  <c r="N27" i="171"/>
  <c r="J38" i="173"/>
  <c r="AQ140" i="173"/>
  <c r="F10" i="173"/>
  <c r="N25" i="171"/>
  <c r="AQ76" i="173"/>
  <c r="M41" i="171"/>
  <c r="J40" i="171"/>
  <c r="H6" i="171"/>
  <c r="P18" i="173"/>
  <c r="K47" i="173"/>
  <c r="C31" i="171"/>
  <c r="N9" i="171"/>
  <c r="N15" i="171"/>
  <c r="M14" i="171"/>
  <c r="P24" i="173"/>
  <c r="D42" i="171"/>
  <c r="E6" i="171"/>
  <c r="E49" i="171"/>
  <c r="L21" i="173"/>
  <c r="M51" i="173"/>
  <c r="F36" i="171"/>
  <c r="D7" i="173"/>
  <c r="J24" i="171"/>
  <c r="H27" i="173"/>
  <c r="F50" i="173"/>
  <c r="J3" i="173"/>
  <c r="J7" i="171"/>
  <c r="I43" i="171"/>
  <c r="J44" i="171"/>
  <c r="H31" i="171"/>
  <c r="P29" i="171"/>
  <c r="J12" i="171"/>
  <c r="F7" i="171"/>
  <c r="F35" i="171"/>
  <c r="I8" i="173"/>
  <c r="M48" i="173"/>
  <c r="K34" i="173"/>
  <c r="M22" i="173"/>
  <c r="G25" i="171"/>
  <c r="F35" i="173"/>
  <c r="I47" i="171"/>
  <c r="I27" i="171"/>
  <c r="K50" i="171"/>
  <c r="K37" i="171"/>
  <c r="C26" i="173"/>
  <c r="AJ145" i="173"/>
  <c r="AK145" i="173" s="1"/>
  <c r="Q44" i="173"/>
  <c r="I17" i="173"/>
  <c r="G44" i="173"/>
  <c r="AO76" i="173"/>
  <c r="C19" i="171"/>
  <c r="AJ8" i="173"/>
  <c r="AK8" i="173" s="1"/>
  <c r="AP76" i="173"/>
  <c r="N13" i="173"/>
  <c r="D15" i="173"/>
  <c r="L45" i="173"/>
  <c r="K41" i="173"/>
  <c r="N44" i="171"/>
  <c r="C22" i="173"/>
  <c r="N33" i="173"/>
  <c r="AP75" i="173"/>
  <c r="C38" i="173"/>
  <c r="N7" i="173"/>
  <c r="G10" i="173"/>
  <c r="F24" i="171"/>
  <c r="M38" i="173"/>
  <c r="AP138" i="173"/>
  <c r="M2" i="173"/>
  <c r="C26" i="171"/>
  <c r="N14" i="173"/>
  <c r="P17" i="173"/>
  <c r="J50" i="173"/>
  <c r="G33" i="171"/>
  <c r="AO9" i="173"/>
  <c r="I50" i="173"/>
  <c r="K42" i="173"/>
  <c r="I20" i="173"/>
  <c r="K16" i="173"/>
  <c r="P24" i="171"/>
  <c r="G15" i="171"/>
  <c r="AO70" i="173"/>
  <c r="N5" i="171"/>
  <c r="AO6" i="173"/>
  <c r="AJ135" i="173"/>
  <c r="AK135" i="173" s="1"/>
  <c r="AJ5" i="173"/>
  <c r="AK5" i="173" s="1"/>
  <c r="AP143" i="173"/>
  <c r="AO73" i="173"/>
  <c r="F15" i="171"/>
  <c r="L42" i="173"/>
  <c r="C50" i="173"/>
  <c r="H22" i="173"/>
  <c r="Q5" i="171"/>
  <c r="N24" i="173"/>
  <c r="D19" i="171"/>
  <c r="L13" i="171"/>
  <c r="K6" i="173"/>
  <c r="Q32" i="173"/>
  <c r="L3" i="173"/>
  <c r="L20" i="173"/>
  <c r="AO5" i="173"/>
  <c r="E7" i="173"/>
  <c r="F39" i="173"/>
  <c r="K18" i="171"/>
  <c r="K8" i="173"/>
  <c r="L15" i="171"/>
  <c r="M25" i="173"/>
  <c r="AO140" i="173"/>
  <c r="D48" i="173"/>
  <c r="M32" i="173"/>
  <c r="I27" i="173"/>
  <c r="I10" i="171"/>
  <c r="I2" i="171"/>
  <c r="C18" i="171"/>
  <c r="N22" i="171"/>
  <c r="H25" i="171"/>
  <c r="C15" i="171"/>
  <c r="I51" i="173"/>
  <c r="E23" i="171"/>
  <c r="H11" i="171"/>
  <c r="AQ148" i="173"/>
  <c r="AJ144" i="173"/>
  <c r="AK144" i="173" s="1"/>
  <c r="G29" i="171"/>
  <c r="G39" i="173"/>
  <c r="L23" i="171"/>
  <c r="I51" i="171"/>
  <c r="D32" i="171"/>
  <c r="N46" i="171"/>
  <c r="L39" i="171"/>
  <c r="Q27" i="173"/>
  <c r="D46" i="173"/>
  <c r="G24" i="173"/>
  <c r="N10" i="173"/>
  <c r="G39" i="171"/>
  <c r="P31" i="173"/>
  <c r="F34" i="171"/>
  <c r="P48" i="173"/>
  <c r="F28" i="173"/>
  <c r="C4" i="171"/>
  <c r="E18" i="171"/>
  <c r="F44" i="171"/>
  <c r="D45" i="171"/>
  <c r="M12" i="171"/>
  <c r="F16" i="171"/>
  <c r="AR6" i="173"/>
  <c r="AO144" i="173"/>
  <c r="P23" i="171"/>
  <c r="N40" i="173"/>
  <c r="C7" i="173"/>
  <c r="K24" i="171"/>
  <c r="F46" i="173"/>
  <c r="AQ5" i="171"/>
  <c r="P25" i="171"/>
  <c r="P39" i="171"/>
  <c r="L37" i="171"/>
  <c r="N17" i="171"/>
  <c r="L29" i="173"/>
  <c r="C20" i="173"/>
  <c r="G51" i="173"/>
  <c r="AR141" i="173"/>
  <c r="AO135" i="173"/>
  <c r="K10" i="171"/>
  <c r="H15" i="173"/>
  <c r="N35" i="171"/>
  <c r="F28" i="171"/>
  <c r="C42" i="171"/>
  <c r="G9" i="173"/>
  <c r="AO10" i="173"/>
  <c r="M29" i="173"/>
  <c r="H14" i="173"/>
  <c r="C51" i="173"/>
  <c r="AR9" i="173"/>
  <c r="AR7" i="173"/>
  <c r="D33" i="173"/>
  <c r="J36" i="173"/>
  <c r="C44" i="171"/>
  <c r="D21" i="173"/>
  <c r="F51" i="171"/>
  <c r="F42" i="173"/>
  <c r="C28" i="173"/>
  <c r="K27" i="173"/>
  <c r="E8" i="173"/>
  <c r="C50" i="171"/>
  <c r="K14" i="171"/>
  <c r="L7" i="171"/>
  <c r="M51" i="171"/>
  <c r="E43" i="173"/>
  <c r="J19" i="173"/>
  <c r="AO11" i="173"/>
  <c r="E42" i="171"/>
  <c r="G22" i="173"/>
  <c r="H38" i="171"/>
  <c r="J9" i="173"/>
  <c r="G50" i="173"/>
  <c r="D25" i="173"/>
  <c r="D20" i="173"/>
  <c r="K28" i="173"/>
  <c r="AQ12" i="173"/>
  <c r="K45" i="171"/>
  <c r="D26" i="171"/>
  <c r="M49" i="171"/>
  <c r="E39" i="173"/>
  <c r="G6" i="173"/>
  <c r="F45" i="171"/>
  <c r="J35" i="173"/>
  <c r="F29" i="173"/>
  <c r="E26" i="171"/>
  <c r="M34" i="173"/>
  <c r="AJ76" i="173"/>
  <c r="AK76" i="173" s="1"/>
  <c r="L38" i="173"/>
  <c r="I48" i="173"/>
  <c r="G33" i="173"/>
  <c r="K38" i="173"/>
  <c r="N23" i="171"/>
  <c r="M21" i="171"/>
  <c r="M12" i="173"/>
  <c r="N41" i="171"/>
  <c r="N51" i="173"/>
  <c r="AP140" i="173"/>
  <c r="L37" i="173"/>
  <c r="M24" i="173"/>
  <c r="J31" i="173"/>
  <c r="C43" i="173"/>
  <c r="P31" i="171"/>
  <c r="AJ70" i="173"/>
  <c r="AK70" i="173" s="1"/>
  <c r="J25" i="173"/>
  <c r="D30" i="171"/>
  <c r="I44" i="171"/>
  <c r="F25" i="171"/>
  <c r="I23" i="173"/>
  <c r="I12" i="171"/>
  <c r="P28" i="171"/>
  <c r="M4" i="173"/>
  <c r="L22" i="173"/>
  <c r="K5" i="171"/>
  <c r="AQ8" i="173"/>
  <c r="G36" i="173"/>
  <c r="Q32" i="171"/>
  <c r="P8" i="171"/>
  <c r="D13" i="171"/>
  <c r="I23" i="171"/>
  <c r="C9" i="171"/>
  <c r="M17" i="171"/>
  <c r="L25" i="173"/>
  <c r="AJ10" i="173"/>
  <c r="AK10" i="173" s="1"/>
  <c r="Q40" i="171"/>
  <c r="AO7" i="171"/>
  <c r="M26" i="171"/>
  <c r="L5" i="171"/>
  <c r="H19" i="171"/>
  <c r="AR146" i="173"/>
  <c r="AO148" i="173"/>
  <c r="K35" i="173"/>
  <c r="N45" i="173"/>
  <c r="AJ6" i="173"/>
  <c r="AK6" i="173" s="1"/>
  <c r="AR71" i="173"/>
  <c r="M36" i="173"/>
  <c r="C27" i="173"/>
  <c r="AO136" i="173"/>
  <c r="F5" i="171"/>
  <c r="N45" i="171"/>
  <c r="H7" i="171"/>
  <c r="K49" i="171"/>
  <c r="C20" i="171"/>
  <c r="I18" i="171"/>
  <c r="AQ12" i="171"/>
  <c r="Q51" i="171"/>
  <c r="E32" i="171"/>
  <c r="E4" i="171"/>
  <c r="L2" i="171"/>
  <c r="N50" i="171"/>
  <c r="G2" i="173"/>
  <c r="C2" i="171"/>
  <c r="C32" i="173"/>
  <c r="D44" i="171"/>
  <c r="I9" i="171"/>
  <c r="E33" i="171"/>
  <c r="G11" i="171"/>
  <c r="M7" i="173"/>
  <c r="P36" i="173"/>
  <c r="N28" i="173"/>
  <c r="P35" i="171"/>
  <c r="L14" i="173"/>
  <c r="Q29" i="173"/>
  <c r="AQ5" i="173"/>
  <c r="L5" i="173"/>
  <c r="AR144" i="173"/>
  <c r="Q23" i="173"/>
  <c r="N34" i="171"/>
  <c r="AQ143" i="173"/>
  <c r="D27" i="173"/>
  <c r="N7" i="171"/>
  <c r="Q22" i="173"/>
  <c r="P23" i="173"/>
  <c r="AP11" i="173"/>
  <c r="H51" i="171"/>
  <c r="AO137" i="173"/>
  <c r="E38" i="171"/>
  <c r="F42" i="171"/>
  <c r="K15" i="173"/>
  <c r="N35" i="173"/>
  <c r="K49" i="173"/>
  <c r="F2" i="173"/>
  <c r="AR147" i="173"/>
  <c r="E26" i="173"/>
  <c r="H39" i="173"/>
  <c r="Q16" i="173"/>
  <c r="H41" i="173"/>
  <c r="Q16" i="171"/>
  <c r="J3" i="171"/>
  <c r="G15" i="173"/>
  <c r="G44" i="171"/>
  <c r="J47" i="173"/>
  <c r="C22" i="171"/>
  <c r="N29" i="173"/>
  <c r="G16" i="171"/>
  <c r="Q37" i="173"/>
  <c r="K37" i="173"/>
  <c r="D51" i="173"/>
  <c r="H34" i="173"/>
  <c r="P45" i="173"/>
  <c r="N48" i="173"/>
  <c r="G28" i="171"/>
  <c r="K22" i="171"/>
  <c r="I4" i="171"/>
  <c r="I6" i="173"/>
  <c r="E40" i="173"/>
  <c r="Q48" i="171"/>
  <c r="F15" i="173"/>
  <c r="C29" i="173"/>
  <c r="J10" i="173"/>
  <c r="AP9" i="173"/>
  <c r="J28" i="173"/>
  <c r="G5" i="173"/>
  <c r="I40" i="173"/>
  <c r="I12" i="173"/>
  <c r="J18" i="171"/>
  <c r="F31" i="173"/>
  <c r="N8" i="173"/>
  <c r="N2" i="171"/>
  <c r="M19" i="171"/>
  <c r="I46" i="173"/>
  <c r="K20" i="173"/>
  <c r="E36" i="173"/>
  <c r="H28" i="171"/>
  <c r="M45" i="173"/>
  <c r="H17" i="173"/>
  <c r="C43" i="171"/>
  <c r="N32" i="173"/>
  <c r="M30" i="173"/>
  <c r="N6" i="171"/>
  <c r="L19" i="171"/>
  <c r="Q29" i="171"/>
  <c r="M11" i="171"/>
  <c r="F2" i="171"/>
  <c r="H38" i="173"/>
  <c r="G22" i="171"/>
  <c r="C34" i="171"/>
  <c r="Q33" i="173"/>
  <c r="J17" i="173"/>
  <c r="L47" i="173"/>
  <c r="G50" i="171"/>
  <c r="E41" i="171"/>
  <c r="AP144" i="173"/>
  <c r="P22" i="171"/>
  <c r="Q24" i="171"/>
  <c r="E9" i="171"/>
  <c r="AQ10" i="171"/>
  <c r="K41" i="171"/>
  <c r="K13" i="171"/>
  <c r="Q33" i="171"/>
  <c r="H47" i="173"/>
  <c r="F19" i="171"/>
  <c r="J43" i="173"/>
  <c r="D9" i="171"/>
  <c r="N21" i="171"/>
  <c r="C46" i="173"/>
  <c r="G48" i="171"/>
  <c r="F33" i="173"/>
  <c r="H23" i="173"/>
  <c r="I18" i="173"/>
  <c r="H48" i="171"/>
  <c r="H51" i="173"/>
  <c r="Q35" i="171"/>
  <c r="AJ72" i="173"/>
  <c r="AK72" i="173" s="1"/>
  <c r="C16" i="171"/>
  <c r="N16" i="173"/>
  <c r="C37" i="173"/>
  <c r="P47" i="171"/>
  <c r="H14" i="171"/>
  <c r="K3" i="171"/>
  <c r="J27" i="171"/>
  <c r="I5" i="171"/>
  <c r="P32" i="173"/>
  <c r="C8" i="171"/>
  <c r="K29" i="173"/>
  <c r="F11" i="173"/>
  <c r="I41" i="173"/>
  <c r="AP70" i="173"/>
  <c r="H42" i="173"/>
  <c r="AR143" i="173"/>
  <c r="I21" i="171"/>
  <c r="AR139" i="173"/>
  <c r="J50" i="171"/>
  <c r="H25" i="173"/>
  <c r="I25" i="173"/>
  <c r="AQ73" i="173"/>
  <c r="P37" i="173"/>
  <c r="J40" i="173"/>
  <c r="AP148" i="173"/>
  <c r="N12" i="171"/>
  <c r="I21" i="173"/>
  <c r="E44" i="173"/>
  <c r="K13" i="173"/>
  <c r="K46" i="173"/>
  <c r="AP6" i="173"/>
  <c r="J7" i="173"/>
  <c r="I3" i="173"/>
  <c r="P16" i="173"/>
  <c r="F12" i="173"/>
  <c r="C15" i="173"/>
  <c r="E20" i="171"/>
  <c r="J13" i="171"/>
  <c r="Q19" i="171"/>
  <c r="M3" i="173"/>
  <c r="L51" i="173"/>
  <c r="J21" i="171"/>
  <c r="D45" i="173"/>
  <c r="M17" i="173"/>
  <c r="P43" i="173"/>
  <c r="G16" i="173"/>
  <c r="D17" i="173"/>
  <c r="I7" i="173"/>
  <c r="E4" i="173"/>
  <c r="C6" i="173"/>
  <c r="K19" i="171"/>
  <c r="K50" i="173"/>
  <c r="E16" i="171"/>
  <c r="F14" i="171"/>
  <c r="L17" i="173"/>
  <c r="C33" i="171"/>
  <c r="N20" i="173"/>
  <c r="M13" i="173"/>
  <c r="L23" i="173"/>
  <c r="K6" i="171"/>
  <c r="AJ7" i="173"/>
  <c r="AK7" i="173" s="1"/>
  <c r="D34" i="173"/>
  <c r="AR10" i="173"/>
  <c r="L18" i="173"/>
  <c r="J23" i="171"/>
  <c r="J29" i="173"/>
  <c r="K16" i="171"/>
  <c r="P27" i="171"/>
  <c r="F6" i="173"/>
  <c r="J26" i="171"/>
  <c r="D47" i="173"/>
  <c r="D5" i="173"/>
  <c r="AJ12" i="173"/>
  <c r="AK12" i="173" s="1"/>
  <c r="AO74" i="173"/>
  <c r="E35" i="171"/>
  <c r="I13" i="171"/>
  <c r="E50" i="171"/>
  <c r="K51" i="173"/>
  <c r="F47" i="171"/>
  <c r="K2" i="171"/>
  <c r="H36" i="173"/>
  <c r="H39" i="171"/>
  <c r="J30" i="171"/>
  <c r="J4" i="171"/>
  <c r="N48" i="171"/>
  <c r="L11" i="173"/>
  <c r="J16" i="171"/>
  <c r="AQ7" i="171"/>
  <c r="F14" i="173"/>
  <c r="F48" i="173"/>
  <c r="P30" i="171"/>
  <c r="K26" i="171"/>
  <c r="I34" i="171"/>
  <c r="K7" i="171"/>
  <c r="Q23" i="171"/>
  <c r="M3" i="171"/>
  <c r="M35" i="171"/>
  <c r="D34" i="171"/>
  <c r="P51" i="171"/>
  <c r="L32" i="171"/>
  <c r="H12" i="171"/>
  <c r="H3" i="171"/>
  <c r="D16" i="171"/>
  <c r="G7" i="171"/>
  <c r="G18" i="171"/>
  <c r="H2" i="171"/>
  <c r="E35" i="173"/>
  <c r="M44" i="173"/>
  <c r="AJ141" i="173"/>
  <c r="AK141" i="173" s="1"/>
  <c r="M27" i="173"/>
  <c r="L43" i="171"/>
  <c r="D6" i="171"/>
  <c r="AQ135" i="173"/>
  <c r="K11" i="173"/>
  <c r="G30" i="171"/>
  <c r="C41" i="171"/>
  <c r="H23" i="171"/>
  <c r="F40" i="173"/>
  <c r="J24" i="173"/>
  <c r="Q43" i="173"/>
  <c r="F21" i="173"/>
  <c r="C36" i="173"/>
  <c r="G41" i="171"/>
  <c r="F6" i="171"/>
  <c r="F32" i="173"/>
  <c r="E49" i="173"/>
  <c r="H7" i="173"/>
  <c r="AP10" i="173"/>
  <c r="C4" i="173"/>
  <c r="AJ142" i="173"/>
  <c r="AK142" i="173" s="1"/>
  <c r="J41" i="173"/>
  <c r="K10" i="173"/>
  <c r="AJ71" i="173"/>
  <c r="AK71" i="173" s="1"/>
  <c r="P44" i="173"/>
  <c r="D11" i="173"/>
  <c r="Q39" i="173"/>
  <c r="P28" i="173"/>
  <c r="H18" i="173"/>
  <c r="M6" i="173"/>
  <c r="K35" i="171"/>
  <c r="Q17" i="173"/>
  <c r="K32" i="171"/>
  <c r="H17" i="171"/>
  <c r="F18" i="173"/>
  <c r="P42" i="173"/>
  <c r="L9" i="173"/>
  <c r="P25" i="173"/>
  <c r="K21" i="171"/>
  <c r="N19" i="173"/>
  <c r="C45" i="173"/>
  <c r="J5" i="173"/>
  <c r="G18" i="173"/>
  <c r="H21" i="171"/>
  <c r="D44" i="173"/>
  <c r="C25" i="171"/>
  <c r="H45" i="173"/>
  <c r="K17" i="171"/>
  <c r="Q42" i="171"/>
  <c r="G34" i="173"/>
  <c r="K21" i="173"/>
  <c r="G11" i="173"/>
  <c r="G49" i="173"/>
  <c r="I45" i="173"/>
  <c r="N25" i="173"/>
  <c r="G23" i="173"/>
  <c r="G43" i="173"/>
  <c r="N37" i="171"/>
  <c r="P49" i="173"/>
  <c r="Q34" i="173"/>
  <c r="C8" i="173"/>
  <c r="AQ149" i="173"/>
  <c r="L41" i="171"/>
  <c r="J51" i="173"/>
  <c r="D31" i="173"/>
  <c r="I47" i="173"/>
  <c r="E37" i="173"/>
  <c r="C33" i="173"/>
  <c r="N27" i="173"/>
  <c r="H43" i="173"/>
  <c r="Q47" i="173"/>
  <c r="L8" i="173"/>
  <c r="P4" i="171"/>
  <c r="AQ71" i="173"/>
  <c r="H28" i="173"/>
  <c r="M8" i="173"/>
  <c r="H33" i="171"/>
  <c r="K47" i="171"/>
  <c r="I32" i="171"/>
  <c r="E40" i="171"/>
  <c r="L34" i="171"/>
  <c r="Q30" i="171"/>
  <c r="P14" i="171"/>
  <c r="C38" i="171"/>
  <c r="G49" i="171"/>
  <c r="P7" i="173"/>
  <c r="C19" i="173"/>
  <c r="K43" i="173"/>
  <c r="K25" i="173"/>
  <c r="H4" i="171"/>
  <c r="AQ139" i="173"/>
  <c r="E2" i="171"/>
  <c r="M31" i="173"/>
  <c r="P16" i="171"/>
  <c r="M43" i="171"/>
  <c r="Q26" i="173"/>
  <c r="J45" i="173"/>
  <c r="C36" i="171"/>
  <c r="L24" i="171"/>
  <c r="L25" i="171"/>
  <c r="P11" i="173"/>
  <c r="D50" i="173"/>
  <c r="F21" i="171"/>
  <c r="C13" i="171"/>
  <c r="C46" i="171"/>
  <c r="Q45" i="171"/>
  <c r="AQ7" i="173"/>
  <c r="AQ147" i="173"/>
  <c r="C9" i="173"/>
  <c r="M41" i="173"/>
  <c r="J14" i="173"/>
  <c r="AP147" i="173"/>
  <c r="L49" i="173"/>
  <c r="E30" i="171"/>
  <c r="N17" i="173"/>
  <c r="F30" i="173"/>
  <c r="Q31" i="173"/>
  <c r="AO8" i="173"/>
  <c r="I5" i="173"/>
  <c r="E47" i="171"/>
  <c r="AO141" i="173"/>
  <c r="C11" i="171"/>
  <c r="M39" i="173"/>
  <c r="D39" i="173"/>
  <c r="F24" i="173"/>
  <c r="AQ136" i="173"/>
  <c r="P51" i="173"/>
  <c r="K12" i="173"/>
  <c r="AQ145" i="173"/>
  <c r="AP135" i="173"/>
  <c r="N37" i="173"/>
  <c r="G35" i="173"/>
  <c r="AQ9" i="173"/>
  <c r="D31" i="171"/>
  <c r="AO138" i="173"/>
  <c r="AQ74" i="173"/>
  <c r="H11" i="173"/>
  <c r="H40" i="173"/>
  <c r="P6" i="171"/>
  <c r="G26" i="173"/>
  <c r="F47" i="173"/>
  <c r="G41" i="173"/>
  <c r="C2" i="173"/>
  <c r="AO142" i="173"/>
  <c r="AO75" i="173"/>
  <c r="K24" i="173"/>
  <c r="C21" i="173"/>
  <c r="Q51" i="173"/>
  <c r="M6" i="171"/>
  <c r="AO139" i="173"/>
  <c r="G45" i="173"/>
  <c r="P21" i="173"/>
  <c r="F29" i="171"/>
  <c r="I30" i="171"/>
  <c r="G47" i="173"/>
  <c r="J34" i="173"/>
  <c r="M14" i="173"/>
  <c r="Q3" i="171"/>
  <c r="C14" i="173"/>
  <c r="F7" i="173"/>
  <c r="F4" i="173"/>
  <c r="Q35" i="173"/>
  <c r="I8" i="171"/>
  <c r="P15" i="173"/>
  <c r="F39" i="171"/>
  <c r="E10" i="173"/>
  <c r="N16" i="171"/>
  <c r="G12" i="173"/>
  <c r="C3" i="173"/>
  <c r="L33" i="173"/>
  <c r="AJ140" i="173"/>
  <c r="AK140" i="173" s="1"/>
  <c r="M50" i="171"/>
  <c r="E17" i="173"/>
  <c r="C16" i="173"/>
  <c r="E14" i="173"/>
  <c r="AP71" i="173"/>
  <c r="N3" i="171"/>
  <c r="D29" i="171"/>
  <c r="L26" i="171"/>
  <c r="AP137" i="173"/>
  <c r="J25" i="171"/>
  <c r="K4" i="171"/>
  <c r="I39" i="173"/>
  <c r="G45" i="171"/>
  <c r="E44" i="171"/>
  <c r="L31" i="173"/>
  <c r="M35" i="173"/>
  <c r="E45" i="171"/>
  <c r="K32" i="173"/>
  <c r="J11" i="171"/>
  <c r="L10" i="171"/>
  <c r="N39" i="171"/>
  <c r="G2" i="171"/>
  <c r="G13" i="171"/>
  <c r="I19" i="173"/>
  <c r="K44" i="171"/>
  <c r="Q50" i="173"/>
  <c r="F30" i="171"/>
  <c r="I16" i="173"/>
  <c r="I37" i="171"/>
  <c r="G35" i="171"/>
  <c r="I19" i="171"/>
  <c r="P15" i="171"/>
  <c r="K33" i="173"/>
  <c r="J39" i="171"/>
  <c r="P35" i="173"/>
  <c r="D13" i="173"/>
  <c r="M5" i="173"/>
  <c r="P34" i="171"/>
  <c r="J22" i="171"/>
  <c r="Q50" i="171"/>
  <c r="Q42" i="173"/>
  <c r="N10" i="171"/>
  <c r="C27" i="171"/>
  <c r="J17" i="171"/>
  <c r="L4" i="171"/>
  <c r="G20" i="173"/>
  <c r="K34" i="171"/>
  <c r="I41" i="171"/>
  <c r="C37" i="171"/>
  <c r="C35" i="171"/>
  <c r="C23" i="173"/>
  <c r="P20" i="173"/>
  <c r="L26" i="173"/>
  <c r="AQ6" i="173"/>
  <c r="G14" i="173"/>
  <c r="K19" i="173"/>
  <c r="D18" i="171"/>
  <c r="J38" i="171"/>
  <c r="L4" i="173"/>
  <c r="K40" i="173"/>
  <c r="H50" i="173"/>
  <c r="D51" i="171"/>
  <c r="F40" i="171"/>
  <c r="F23" i="173"/>
  <c r="AP145" i="173"/>
  <c r="F3" i="173"/>
  <c r="C48" i="171"/>
  <c r="AP7" i="173"/>
  <c r="L50" i="173"/>
  <c r="J37" i="173"/>
  <c r="Q24" i="173"/>
  <c r="E37" i="171"/>
  <c r="L6" i="173"/>
  <c r="D49" i="173"/>
  <c r="G7" i="173"/>
  <c r="E21" i="173"/>
  <c r="D8" i="173"/>
  <c r="C31" i="173"/>
  <c r="I30" i="173"/>
  <c r="G28" i="173"/>
  <c r="AQ138" i="173"/>
  <c r="J20" i="171"/>
  <c r="F25" i="173"/>
  <c r="AP73" i="173"/>
  <c r="G21" i="173"/>
  <c r="E24" i="173"/>
  <c r="F9" i="171"/>
  <c r="H49" i="171"/>
  <c r="Q20" i="171"/>
  <c r="D32" i="173"/>
  <c r="N4" i="173"/>
  <c r="J20" i="173"/>
  <c r="H2" i="173"/>
  <c r="H20" i="173"/>
  <c r="N47" i="173"/>
  <c r="F49" i="171"/>
  <c r="F27" i="173"/>
  <c r="E5" i="173"/>
  <c r="K14" i="173"/>
  <c r="G19" i="171"/>
  <c r="E25" i="173"/>
  <c r="I44" i="173"/>
  <c r="N49" i="171"/>
  <c r="N21" i="173"/>
  <c r="D38" i="171"/>
  <c r="M16" i="173"/>
  <c r="D12" i="173"/>
  <c r="AR136" i="173"/>
  <c r="F8" i="173"/>
  <c r="G31" i="171"/>
  <c r="J15" i="173"/>
  <c r="J45" i="171"/>
  <c r="G32" i="173"/>
  <c r="AR76" i="173"/>
  <c r="J48" i="173"/>
  <c r="H33" i="173"/>
  <c r="H31" i="173"/>
  <c r="M37" i="173"/>
  <c r="J46" i="171"/>
  <c r="H6" i="173"/>
  <c r="I42" i="173"/>
  <c r="D35" i="173"/>
  <c r="L45" i="171"/>
  <c r="K15" i="171"/>
  <c r="D14" i="173"/>
  <c r="K23" i="173"/>
  <c r="AR12" i="173"/>
  <c r="D2" i="171"/>
  <c r="K17" i="173"/>
  <c r="D36" i="171"/>
  <c r="E7" i="171"/>
  <c r="D43" i="173"/>
  <c r="Q38" i="173"/>
  <c r="E38" i="173"/>
  <c r="Q45" i="173"/>
  <c r="M30" i="171"/>
  <c r="F43" i="171"/>
  <c r="J8" i="173"/>
  <c r="I32" i="173"/>
  <c r="D10" i="173"/>
  <c r="Q18" i="173"/>
  <c r="F19" i="173"/>
  <c r="AR74" i="173"/>
  <c r="AJ74" i="173"/>
  <c r="AK74" i="173" s="1"/>
  <c r="E22" i="171"/>
  <c r="N2" i="173"/>
  <c r="H12" i="173"/>
  <c r="Q10" i="171"/>
  <c r="C18" i="173"/>
  <c r="AR73" i="173"/>
  <c r="C13" i="173"/>
  <c r="P20" i="171"/>
  <c r="H35" i="173"/>
  <c r="Q22" i="171"/>
  <c r="Q6" i="171"/>
  <c r="P34" i="173"/>
  <c r="F32" i="171"/>
  <c r="L28" i="173"/>
  <c r="J39" i="173"/>
  <c r="H37" i="171"/>
  <c r="H37" i="173"/>
  <c r="P21" i="171"/>
  <c r="AJ148" i="173"/>
  <c r="AK148" i="173" s="1"/>
  <c r="J28" i="171"/>
  <c r="K3" i="173"/>
  <c r="Q21" i="173"/>
  <c r="K12" i="171"/>
  <c r="AR142" i="173"/>
  <c r="F45" i="173"/>
  <c r="M40" i="173"/>
  <c r="I4" i="173"/>
  <c r="I40" i="171"/>
  <c r="H46" i="173"/>
  <c r="AP12" i="173"/>
  <c r="F37" i="173"/>
  <c r="AQ10" i="173"/>
  <c r="J37" i="171"/>
  <c r="E18" i="173"/>
  <c r="K45" i="173"/>
  <c r="E2" i="173"/>
  <c r="L16" i="173"/>
  <c r="I34" i="173"/>
  <c r="P22" i="173"/>
  <c r="P50" i="173"/>
  <c r="N44" i="173"/>
  <c r="D40" i="171"/>
  <c r="M21" i="173"/>
  <c r="E31" i="171"/>
  <c r="K40" i="171"/>
  <c r="H49" i="173"/>
  <c r="Q30" i="173"/>
  <c r="L41" i="173"/>
  <c r="AP8" i="173"/>
  <c r="C28" i="171"/>
  <c r="P13" i="173"/>
  <c r="L16" i="171"/>
  <c r="I24" i="173"/>
  <c r="G46" i="173"/>
  <c r="G38" i="173"/>
  <c r="C10" i="173"/>
  <c r="F31" i="171"/>
  <c r="AP5" i="173"/>
  <c r="AQ141" i="173"/>
  <c r="AJ147" i="173"/>
  <c r="AK147" i="173" s="1"/>
  <c r="N38" i="173"/>
  <c r="F34" i="173"/>
  <c r="N23" i="173"/>
  <c r="P8" i="173"/>
  <c r="L22" i="171"/>
  <c r="I36" i="171"/>
  <c r="D23" i="173"/>
  <c r="E27" i="173"/>
  <c r="L44" i="173"/>
  <c r="C5" i="173"/>
  <c r="K9" i="171"/>
  <c r="AO147" i="173"/>
  <c r="F43" i="173"/>
  <c r="C45" i="171"/>
  <c r="P40" i="171"/>
  <c r="E45" i="173"/>
  <c r="E12" i="173"/>
  <c r="J33" i="173"/>
  <c r="D35" i="171"/>
  <c r="P37" i="171"/>
  <c r="H19" i="173"/>
  <c r="P47" i="173"/>
  <c r="E32" i="173"/>
  <c r="E51" i="173"/>
  <c r="E22" i="173"/>
  <c r="N31" i="173"/>
  <c r="F41" i="171"/>
  <c r="H4" i="173"/>
  <c r="L49" i="171"/>
  <c r="AJ75" i="173"/>
  <c r="AK75" i="173" s="1"/>
  <c r="M20" i="173"/>
  <c r="C42" i="173"/>
  <c r="J44" i="173"/>
  <c r="G43" i="171"/>
  <c r="H24" i="171"/>
  <c r="L34" i="173"/>
  <c r="F9" i="173"/>
  <c r="M15" i="173"/>
  <c r="K8" i="171"/>
  <c r="C24" i="173"/>
  <c r="C39" i="173"/>
  <c r="E29" i="171"/>
  <c r="H43" i="171"/>
  <c r="I17" i="171"/>
  <c r="K2" i="173"/>
  <c r="K38" i="171"/>
  <c r="J2" i="173"/>
  <c r="I43" i="173"/>
  <c r="M23" i="173"/>
  <c r="AP136" i="173"/>
  <c r="D25" i="171"/>
  <c r="D36" i="173"/>
  <c r="H10" i="173"/>
  <c r="E11" i="173"/>
  <c r="C48" i="173"/>
  <c r="D37" i="173"/>
  <c r="E20" i="173"/>
  <c r="P9" i="173"/>
  <c r="N9" i="173"/>
  <c r="N36" i="171"/>
  <c r="J16" i="173"/>
  <c r="AH81" i="171"/>
  <c r="I3" i="171"/>
  <c r="L46" i="173"/>
  <c r="D22" i="171"/>
  <c r="F38" i="173"/>
  <c r="K22" i="173"/>
  <c r="Q28" i="173"/>
  <c r="N39" i="173"/>
  <c r="P27" i="173"/>
  <c r="AO72" i="173"/>
  <c r="AR75" i="173"/>
  <c r="M49" i="173"/>
  <c r="P19" i="173"/>
  <c r="C12" i="173"/>
  <c r="D30" i="173"/>
  <c r="H15" i="171"/>
  <c r="J42" i="173"/>
  <c r="F22" i="173"/>
  <c r="D19" i="173"/>
  <c r="AH73" i="171"/>
  <c r="J23" i="173"/>
  <c r="L40" i="173"/>
  <c r="G8" i="171"/>
  <c r="AR11" i="173"/>
  <c r="D7" i="171"/>
  <c r="L8" i="171"/>
  <c r="L32" i="173"/>
  <c r="C11" i="173"/>
  <c r="N8" i="171"/>
  <c r="G31" i="173"/>
  <c r="L13" i="173"/>
  <c r="J4" i="173"/>
  <c r="D47" i="171"/>
  <c r="E41" i="173"/>
  <c r="J12" i="173"/>
  <c r="L35" i="173"/>
  <c r="M28" i="173"/>
  <c r="G4" i="173"/>
  <c r="P5" i="171"/>
  <c r="H44" i="171"/>
  <c r="M8" i="171"/>
  <c r="K36" i="173"/>
  <c r="D40" i="173"/>
  <c r="D26" i="173"/>
  <c r="L15" i="173"/>
  <c r="M19" i="173"/>
  <c r="Q2" i="173"/>
  <c r="E42" i="173"/>
  <c r="N5" i="173"/>
  <c r="P38" i="173"/>
  <c r="N34" i="173"/>
  <c r="AQ72" i="173"/>
  <c r="M9" i="173"/>
  <c r="P14" i="173"/>
  <c r="Q49" i="173"/>
  <c r="D15" i="171"/>
  <c r="D42" i="173"/>
  <c r="E12" i="171"/>
  <c r="G17" i="173"/>
  <c r="AQ6" i="171"/>
  <c r="F17" i="171"/>
  <c r="I49" i="173"/>
  <c r="P33" i="173"/>
  <c r="I37" i="173"/>
  <c r="AH75" i="171"/>
  <c r="AH78" i="171"/>
  <c r="AJ138" i="173"/>
  <c r="AK138" i="173" s="1"/>
  <c r="I46" i="171"/>
  <c r="Q20" i="173"/>
  <c r="M42" i="171"/>
  <c r="I14" i="173"/>
  <c r="AQ8" i="171"/>
  <c r="AH76" i="171"/>
  <c r="C47" i="173"/>
  <c r="F20" i="173"/>
  <c r="J11" i="173"/>
  <c r="H21" i="173"/>
  <c r="M27" i="171"/>
  <c r="H48" i="173"/>
  <c r="C29" i="171"/>
  <c r="M33" i="173"/>
  <c r="C40" i="173"/>
  <c r="P12" i="173"/>
  <c r="N50" i="173"/>
  <c r="G29" i="173"/>
  <c r="F17" i="173"/>
  <c r="I28" i="173"/>
  <c r="M42" i="173"/>
  <c r="I26" i="173"/>
  <c r="E34" i="173"/>
  <c r="H26" i="173"/>
  <c r="AH138" i="173"/>
  <c r="P3" i="173"/>
  <c r="P4" i="173"/>
  <c r="P5" i="173"/>
  <c r="P2" i="173"/>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AJ72" i="171"/>
  <c r="AK72" i="171" s="1"/>
  <c r="AJ81" i="171"/>
  <c r="AK81" i="171" s="1"/>
  <c r="AJ82" i="171"/>
  <c r="AK82" i="171" s="1"/>
  <c r="AJ74" i="171"/>
  <c r="AK74" i="171" s="1"/>
  <c r="AJ70" i="171"/>
  <c r="AK70" i="171" s="1"/>
  <c r="AJ75" i="171"/>
  <c r="AK75" i="171" s="1"/>
  <c r="AJ71" i="171"/>
  <c r="AK71" i="171" s="1"/>
  <c r="AJ78" i="171"/>
  <c r="AK78" i="171" s="1"/>
  <c r="AJ76" i="171"/>
  <c r="AK76" i="171" s="1"/>
  <c r="AJ80" i="171"/>
  <c r="AK80" i="171" s="1"/>
  <c r="AJ79" i="171"/>
  <c r="AK79" i="171" s="1"/>
  <c r="AJ77" i="171"/>
  <c r="AK77" i="171" s="1"/>
  <c r="AJ73" i="171"/>
  <c r="AK73" i="171" s="1"/>
  <c r="AJ5" i="171"/>
  <c r="AK5" i="171" s="1"/>
  <c r="AJ11" i="171"/>
  <c r="AK11" i="171" s="1"/>
  <c r="AJ10" i="171"/>
  <c r="AK10" i="171" s="1"/>
  <c r="AJ7" i="171"/>
  <c r="AK7" i="171" s="1"/>
  <c r="AJ8" i="171"/>
  <c r="AK8" i="171" s="1"/>
  <c r="AJ13" i="171"/>
  <c r="AK13" i="171" s="1"/>
  <c r="AJ9" i="171"/>
  <c r="AK9" i="171" s="1"/>
  <c r="AJ6" i="171"/>
  <c r="AK6" i="171" s="1"/>
  <c r="AJ12" i="171"/>
  <c r="AK12" i="171" s="1"/>
  <c r="P3" i="171"/>
  <c r="P2" i="171"/>
  <c r="AI78" i="171"/>
  <c r="AI76" i="171"/>
  <c r="AI75" i="171"/>
  <c r="AH13" i="171"/>
  <c r="AI13" i="171"/>
  <c r="AI81" i="171"/>
  <c r="AI74" i="171"/>
  <c r="AH74" i="171"/>
  <c r="AI72" i="171"/>
  <c r="AH72" i="171"/>
  <c r="AI80" i="171"/>
  <c r="AH80" i="171"/>
  <c r="AI6" i="171"/>
  <c r="AH6" i="171"/>
  <c r="AI9" i="171"/>
  <c r="AH9" i="171"/>
  <c r="AI77" i="171"/>
  <c r="AH77" i="171"/>
  <c r="AH8" i="171"/>
  <c r="AI8" i="171"/>
  <c r="AI11" i="171"/>
  <c r="AH11" i="171"/>
  <c r="AI82" i="171"/>
  <c r="AH82" i="171"/>
  <c r="AH79" i="171"/>
  <c r="AI79" i="171"/>
  <c r="AI70" i="171"/>
  <c r="AH70" i="171"/>
  <c r="AI5" i="171"/>
  <c r="AH5" i="171"/>
  <c r="AI7" i="171"/>
  <c r="AH7" i="171"/>
  <c r="AH10" i="171"/>
  <c r="AI10" i="171"/>
  <c r="AH71" i="171"/>
  <c r="AI71" i="171"/>
  <c r="AH12" i="171"/>
  <c r="AI12" i="171"/>
  <c r="U1953" i="169"/>
  <c r="U1498" i="169"/>
  <c r="U2018" i="169"/>
  <c r="U198" i="169"/>
  <c r="U1433" i="169"/>
  <c r="O40" i="169"/>
  <c r="O43" i="169"/>
  <c r="O42" i="169"/>
  <c r="O39" i="169"/>
  <c r="O47" i="169"/>
  <c r="O41" i="169"/>
  <c r="O44" i="169"/>
  <c r="O50" i="169"/>
  <c r="O49" i="169"/>
  <c r="O48" i="169"/>
  <c r="O46" i="169"/>
  <c r="O45" i="169"/>
  <c r="AB457" i="169"/>
  <c r="AB847" i="169"/>
  <c r="AB1172" i="169"/>
  <c r="AB2017" i="169"/>
  <c r="AB262" i="169"/>
  <c r="AB1887" i="169"/>
  <c r="AB652" i="169"/>
  <c r="AB2082" i="169"/>
  <c r="AB2147" i="169"/>
  <c r="AB977" i="169"/>
  <c r="AB1562" i="169"/>
  <c r="AB197" i="169"/>
  <c r="AB1692" i="169"/>
  <c r="AB67" i="169"/>
  <c r="AB1627" i="169"/>
  <c r="AB1432" i="169"/>
  <c r="P24" i="169" s="1" a="1"/>
  <c r="AB717" i="169"/>
  <c r="AB587" i="169"/>
  <c r="AB327" i="169"/>
  <c r="AB1757" i="169"/>
  <c r="AB1952" i="169"/>
  <c r="AB2212" i="169"/>
  <c r="AB1497" i="169"/>
  <c r="AB1822" i="169"/>
  <c r="AB1302" i="169"/>
  <c r="AB912" i="169"/>
  <c r="AB522" i="169"/>
  <c r="AB1237" i="169"/>
  <c r="AB1107" i="169"/>
  <c r="AB1042" i="169"/>
  <c r="AB392" i="169"/>
  <c r="AB782" i="169"/>
  <c r="AB1367" i="169"/>
  <c r="AB132" i="169"/>
  <c r="U138" i="173"/>
  <c r="U146" i="173"/>
  <c r="U210" i="173"/>
  <c r="U10" i="173"/>
  <c r="U71" i="173"/>
  <c r="U143" i="173"/>
  <c r="U203" i="173"/>
  <c r="U149" i="173"/>
  <c r="U201" i="173"/>
  <c r="U73" i="173"/>
  <c r="U202" i="173"/>
  <c r="U72" i="173"/>
  <c r="U136" i="173"/>
  <c r="U206" i="173"/>
  <c r="U144" i="173"/>
  <c r="U7" i="173"/>
  <c r="U135" i="173"/>
  <c r="U209" i="173"/>
  <c r="U205" i="173"/>
  <c r="U6" i="173"/>
  <c r="U142" i="173"/>
  <c r="U70" i="173"/>
  <c r="U139" i="173"/>
  <c r="U75" i="173"/>
  <c r="U12" i="173"/>
  <c r="U207" i="173"/>
  <c r="U147" i="173"/>
  <c r="U74" i="173"/>
  <c r="U204" i="173"/>
  <c r="U140" i="173"/>
  <c r="U76" i="173"/>
  <c r="U137" i="173"/>
  <c r="U8" i="173"/>
  <c r="U141" i="173"/>
  <c r="U5" i="173"/>
  <c r="U208" i="173"/>
  <c r="U148" i="173"/>
  <c r="U200" i="173"/>
  <c r="U145" i="173"/>
  <c r="U11" i="173"/>
  <c r="U9" i="173"/>
  <c r="AL70" i="173" a="1"/>
  <c r="AL137" i="173" a="1"/>
  <c r="AL144" i="173" a="1"/>
  <c r="AL140" i="173" a="1"/>
  <c r="AL11" i="173" a="1"/>
  <c r="AL143" i="173" a="1"/>
  <c r="AL147" i="173" a="1"/>
  <c r="AL139" i="173" a="1"/>
  <c r="AL74" i="173" a="1"/>
  <c r="AL5" i="173" a="1"/>
  <c r="AL138" i="173" a="1"/>
  <c r="AL76" i="173" a="1"/>
  <c r="AL146" i="173" a="1"/>
  <c r="AL141" i="173" a="1"/>
  <c r="AL135" i="173" a="1"/>
  <c r="AL71" i="173" a="1"/>
  <c r="AL12" i="173" a="1"/>
  <c r="AL149" i="173" a="1"/>
  <c r="AL148" i="173" a="1"/>
  <c r="AL9" i="173" a="1"/>
  <c r="AL72" i="173" a="1"/>
  <c r="AL10" i="173" a="1"/>
  <c r="AL75" i="173" a="1"/>
  <c r="AL145" i="173" a="1"/>
  <c r="AL6" i="173" a="1"/>
  <c r="AL136" i="173" a="1"/>
  <c r="AL8" i="173" a="1"/>
  <c r="AL7" i="173" a="1"/>
  <c r="AL73" i="173" a="1"/>
  <c r="AL142" i="173" a="1"/>
  <c r="P24" i="169" l="1"/>
  <c r="T160" i="173"/>
  <c r="T225" i="173"/>
  <c r="T95" i="173"/>
  <c r="T30" i="173"/>
  <c r="AL138" i="173"/>
  <c r="AM138" i="173" s="1"/>
  <c r="AL70" i="173"/>
  <c r="AM70" i="173" s="1"/>
  <c r="AL136" i="173"/>
  <c r="AM136" i="173" s="1"/>
  <c r="AL74" i="173"/>
  <c r="AM74" i="173" s="1"/>
  <c r="AL144" i="173"/>
  <c r="AM144" i="173" s="1"/>
  <c r="AL9" i="173"/>
  <c r="AM9" i="173" s="1"/>
  <c r="AL149" i="173"/>
  <c r="AM149" i="173" s="1"/>
  <c r="AL142" i="173"/>
  <c r="AM142" i="173" s="1"/>
  <c r="AL71" i="173"/>
  <c r="AM71" i="173" s="1"/>
  <c r="AL8" i="173"/>
  <c r="AM8" i="173" s="1"/>
  <c r="AL145" i="173"/>
  <c r="AM145" i="173" s="1"/>
  <c r="AL141" i="173"/>
  <c r="AM141" i="173" s="1"/>
  <c r="AL12" i="173"/>
  <c r="AM12" i="173" s="1"/>
  <c r="AL75" i="173"/>
  <c r="AM75" i="173" s="1"/>
  <c r="AL139" i="173"/>
  <c r="AM139" i="173" s="1"/>
  <c r="AL5" i="173"/>
  <c r="AM5" i="173" s="1"/>
  <c r="AL140" i="173"/>
  <c r="AM140" i="173" s="1"/>
  <c r="AL76" i="173"/>
  <c r="AM76" i="173" s="1"/>
  <c r="AL137" i="173"/>
  <c r="AM137" i="173" s="1"/>
  <c r="AL146" i="173"/>
  <c r="AM146" i="173" s="1"/>
  <c r="AL147" i="173"/>
  <c r="AM147" i="173" s="1"/>
  <c r="AL10" i="173"/>
  <c r="AM10" i="173" s="1"/>
  <c r="AL72" i="173"/>
  <c r="AM72" i="173" s="1"/>
  <c r="AL135" i="173"/>
  <c r="AM135" i="173" s="1"/>
  <c r="AL143" i="173"/>
  <c r="AM143" i="173" s="1"/>
  <c r="AL6" i="173"/>
  <c r="AM6" i="173" s="1"/>
  <c r="AL148" i="173"/>
  <c r="AM148" i="173" s="1"/>
  <c r="AL11" i="173"/>
  <c r="AM11" i="173" s="1"/>
  <c r="AL7" i="173"/>
  <c r="AM7" i="173" s="1"/>
  <c r="AL73" i="173"/>
  <c r="AM73" i="173" s="1"/>
  <c r="AI73" i="17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Z274" i="168"/>
  <c r="Z265" i="168"/>
  <c r="Z271" i="168"/>
  <c r="Z268" i="168"/>
  <c r="Z272" i="168"/>
  <c r="Z269" i="168"/>
  <c r="Z270" i="168"/>
  <c r="Z273" i="168"/>
  <c r="Z266" i="168"/>
  <c r="Z267" i="168"/>
  <c r="Z75" i="168"/>
  <c r="Z74" i="168"/>
  <c r="Z72" i="168"/>
  <c r="Z77" i="168"/>
  <c r="Z73" i="168"/>
  <c r="Z70" i="168"/>
  <c r="Z76" i="168"/>
  <c r="Z71" i="168"/>
  <c r="Z80" i="168"/>
  <c r="Z79" i="168"/>
  <c r="Z78" i="168"/>
  <c r="Z462" i="166"/>
  <c r="Z460" i="166"/>
  <c r="Z463" i="166"/>
  <c r="Z465" i="166"/>
  <c r="Z461" i="166"/>
  <c r="Z464" i="166"/>
  <c r="Z466" i="166"/>
  <c r="Z468" i="166"/>
  <c r="Z467" i="166"/>
  <c r="Z267" i="166"/>
  <c r="Z265" i="166"/>
  <c r="Z276" i="166"/>
  <c r="Z274" i="166"/>
  <c r="Z275" i="166"/>
  <c r="Z270" i="166"/>
  <c r="Z271" i="166"/>
  <c r="Z273" i="166"/>
  <c r="Z266" i="166"/>
  <c r="Z268" i="166"/>
  <c r="Z272" i="166"/>
  <c r="Z269" i="166"/>
  <c r="Z75" i="166"/>
  <c r="Z80" i="166"/>
  <c r="Z81" i="166"/>
  <c r="Z76" i="166"/>
  <c r="Z73" i="166"/>
  <c r="Z72" i="166"/>
  <c r="Z74" i="166"/>
  <c r="Z70" i="166"/>
  <c r="Z78" i="166"/>
  <c r="Z82" i="166"/>
  <c r="Z77" i="166"/>
  <c r="Z83" i="166"/>
  <c r="Z71" i="166"/>
  <c r="Z79" i="166"/>
  <c r="O8" i="168" a="1"/>
  <c r="O48" i="168" a="1"/>
  <c r="O11" i="168" a="1"/>
  <c r="O51" i="168" a="1"/>
  <c r="O30" i="168" a="1"/>
  <c r="O23" i="168" a="1"/>
  <c r="O43" i="168" a="1"/>
  <c r="O44" i="167" a="1"/>
  <c r="O5" i="167" a="1"/>
  <c r="O35" i="168" a="1"/>
  <c r="O48" i="167" a="1"/>
  <c r="O2" i="167" a="1"/>
  <c r="O42" i="167" a="1"/>
  <c r="O40" i="167" a="1"/>
  <c r="O3" i="168" a="1"/>
  <c r="Z330" i="168"/>
  <c r="Z336" i="168"/>
  <c r="Z331" i="168"/>
  <c r="Z335" i="168"/>
  <c r="Z334" i="168"/>
  <c r="Z344" i="168"/>
  <c r="Z343" i="168"/>
  <c r="Z339" i="168"/>
  <c r="Z332" i="168"/>
  <c r="Z333" i="168"/>
  <c r="Z340" i="168"/>
  <c r="Z338" i="168"/>
  <c r="Z342" i="168"/>
  <c r="Z337" i="168"/>
  <c r="Z341" i="168"/>
  <c r="Z207" i="166"/>
  <c r="Z206" i="166"/>
  <c r="Z202" i="166"/>
  <c r="Z204" i="166"/>
  <c r="Z208" i="166"/>
  <c r="Z203" i="166"/>
  <c r="Z209" i="166"/>
  <c r="Z200" i="166"/>
  <c r="Z205" i="166"/>
  <c r="Z201" i="166"/>
  <c r="Z210" i="166"/>
  <c r="Z147" i="166"/>
  <c r="Z135" i="166"/>
  <c r="Z138" i="166"/>
  <c r="Z136" i="166"/>
  <c r="Z139" i="166"/>
  <c r="Z145" i="166"/>
  <c r="Z137" i="166"/>
  <c r="Z148" i="166"/>
  <c r="Z141" i="166"/>
  <c r="Z142" i="166"/>
  <c r="Z144" i="166"/>
  <c r="Z146" i="166"/>
  <c r="Z143" i="166"/>
  <c r="Z149" i="166"/>
  <c r="Z140" i="166"/>
  <c r="S196" i="166" a="1"/>
  <c r="S326" i="168" a="1"/>
  <c r="S1" i="168" a="1"/>
  <c r="O14" i="167" a="1"/>
  <c r="O26" i="168" a="1"/>
  <c r="O4" i="168" a="1"/>
  <c r="O51" i="169" a="1"/>
  <c r="S456" i="166" a="1"/>
  <c r="O27" i="168" a="1"/>
  <c r="O46" i="167" a="1"/>
  <c r="S261" i="166" a="1"/>
  <c r="O27" i="167" a="1"/>
  <c r="O34" i="168" a="1"/>
  <c r="O12" i="168" a="1"/>
  <c r="O17" i="168" a="1"/>
  <c r="O49" i="167" a="1"/>
  <c r="O24" i="167" a="1"/>
  <c r="O22" i="167" a="1"/>
  <c r="O37" i="167" a="1"/>
  <c r="O24" i="168" a="1"/>
  <c r="O15" i="168" a="1"/>
  <c r="S66" i="166" a="1"/>
  <c r="O8" i="167" a="1"/>
  <c r="O29" i="168" a="1"/>
  <c r="O17" i="167" a="1"/>
  <c r="O7" i="167" a="1"/>
  <c r="S131" i="168" a="1"/>
  <c r="O37" i="168" a="1"/>
  <c r="O13" i="168" a="1"/>
  <c r="O33" i="167" a="1"/>
  <c r="O41" i="167" a="1"/>
  <c r="O13" i="167" a="1"/>
  <c r="O16" i="167" a="1"/>
  <c r="O18" i="167" a="1"/>
  <c r="S521" i="166" a="1"/>
  <c r="O16" i="168" a="1"/>
  <c r="O36" i="167" a="1"/>
  <c r="Z142" i="168"/>
  <c r="Z148" i="168"/>
  <c r="Z140" i="168"/>
  <c r="Z147" i="168"/>
  <c r="Z151" i="168"/>
  <c r="Z137" i="168"/>
  <c r="Z141" i="168"/>
  <c r="Z138" i="168"/>
  <c r="Z150" i="168"/>
  <c r="Z136" i="168"/>
  <c r="Z143" i="168"/>
  <c r="Z135" i="168"/>
  <c r="Z144" i="168"/>
  <c r="Z145" i="168"/>
  <c r="Z139" i="168"/>
  <c r="Z149" i="168"/>
  <c r="Z146" i="168"/>
  <c r="Z530" i="166"/>
  <c r="Z528" i="166"/>
  <c r="Z525" i="166"/>
  <c r="Z526" i="166"/>
  <c r="Z531" i="166"/>
  <c r="Z527" i="166"/>
  <c r="Z529" i="166"/>
  <c r="S131" i="166" a="1"/>
  <c r="O41" i="168" a="1"/>
  <c r="O12" i="167" a="1"/>
  <c r="O39" i="167" a="1"/>
  <c r="S391" i="166" a="1"/>
  <c r="O50" i="167" a="1"/>
  <c r="O50" i="168" a="1"/>
  <c r="O38" i="168" a="1"/>
  <c r="O31" i="168" a="1"/>
  <c r="O20" i="167" a="1"/>
  <c r="O40" i="168" a="1"/>
  <c r="O18" i="168" a="1"/>
  <c r="O46" i="168" a="1"/>
  <c r="O28" i="168" a="1"/>
  <c r="O33" i="168" a="1"/>
  <c r="O2" i="168" a="1"/>
  <c r="O4" i="167" a="1"/>
  <c r="O47" i="168" a="1"/>
  <c r="Z10" i="168"/>
  <c r="Z5" i="168"/>
  <c r="Z11" i="168"/>
  <c r="Z6" i="168"/>
  <c r="Z7" i="168"/>
  <c r="Z8" i="168"/>
  <c r="Z9" i="168"/>
  <c r="Z343" i="166"/>
  <c r="Z340" i="166"/>
  <c r="Z338" i="166"/>
  <c r="Z332" i="166"/>
  <c r="Z331" i="166"/>
  <c r="Z336" i="166"/>
  <c r="Z335" i="166"/>
  <c r="Z342" i="166"/>
  <c r="Z341" i="166"/>
  <c r="Z334" i="166"/>
  <c r="Z330" i="166"/>
  <c r="Z337" i="166"/>
  <c r="Z344" i="166"/>
  <c r="Z333" i="166"/>
  <c r="Z345" i="166"/>
  <c r="Z339" i="166"/>
  <c r="O34" i="167" a="1"/>
  <c r="O45" i="167" a="1"/>
  <c r="O10" i="168" a="1"/>
  <c r="O15" i="167" a="1"/>
  <c r="O45" i="168" a="1"/>
  <c r="O19" i="168" a="1"/>
  <c r="O51" i="167" a="1"/>
  <c r="O9" i="168" a="1"/>
  <c r="O28" i="167" a="1"/>
  <c r="O20" i="168" a="1"/>
  <c r="O32" i="168" a="1"/>
  <c r="O14" i="168" a="1"/>
  <c r="O43" i="167" a="1"/>
  <c r="S261" i="168" a="1"/>
  <c r="O35" i="167" a="1"/>
  <c r="Z6" i="167"/>
  <c r="Z5" i="167"/>
  <c r="Z403" i="166"/>
  <c r="Z401" i="166"/>
  <c r="Z402" i="166"/>
  <c r="Z397" i="166"/>
  <c r="Z399" i="166"/>
  <c r="Z395" i="166"/>
  <c r="Z398" i="166"/>
  <c r="Z400" i="166"/>
  <c r="Z396" i="166"/>
  <c r="Z404" i="166"/>
  <c r="O36" i="168" a="1"/>
  <c r="O47" i="167" a="1"/>
  <c r="S326" i="166" a="1"/>
  <c r="O10" i="167" a="1"/>
  <c r="O6" i="167" a="1"/>
  <c r="O3" i="167" a="1"/>
  <c r="O23" i="167" a="1"/>
  <c r="O29" i="167" a="1"/>
  <c r="O7" i="168" a="1"/>
  <c r="O31" i="167" a="1"/>
  <c r="S66" i="168" a="1"/>
  <c r="S1" i="167" a="1"/>
  <c r="Z207" i="168"/>
  <c r="Z208" i="168"/>
  <c r="Z206" i="168"/>
  <c r="Z209" i="168"/>
  <c r="Z204" i="168"/>
  <c r="Z200" i="168"/>
  <c r="Z202" i="168"/>
  <c r="Z205" i="168"/>
  <c r="Z201" i="168"/>
  <c r="Z203" i="168"/>
  <c r="O25" i="168" a="1"/>
  <c r="O6" i="168" a="1"/>
  <c r="O21" i="167" a="1"/>
  <c r="O32" i="167" a="1"/>
  <c r="O49" i="168" a="1"/>
  <c r="O30" i="167" a="1"/>
  <c r="O19" i="167" a="1"/>
  <c r="O25" i="167" a="1"/>
  <c r="O9" i="167" a="1"/>
  <c r="O44" i="168" a="1"/>
  <c r="O42" i="168" a="1"/>
  <c r="O11" i="167" a="1"/>
  <c r="O38" i="167" a="1"/>
  <c r="O26" i="167" a="1"/>
  <c r="S196" i="168" a="1"/>
  <c r="O39" i="168" a="1"/>
  <c r="O21" i="168" a="1"/>
  <c r="O22" i="168" a="1"/>
  <c r="AN2090" i="169"/>
  <c r="AN728" i="169"/>
  <c r="AN397" i="169"/>
  <c r="AN1508" i="169"/>
  <c r="AN734" i="169"/>
  <c r="AN2086" i="169"/>
  <c r="AN1376" i="169"/>
  <c r="AN2026" i="169"/>
  <c r="AN1045" i="169"/>
  <c r="AN797" i="169"/>
  <c r="AN661" i="169"/>
  <c r="AN1971" i="169"/>
  <c r="AN860" i="169"/>
  <c r="AN337" i="169"/>
  <c r="AN591" i="169"/>
  <c r="AN474" i="169"/>
  <c r="AN1774" i="169"/>
  <c r="AN1111" i="169"/>
  <c r="AN656" i="169"/>
  <c r="AN1964" i="169"/>
  <c r="AN1380" i="169"/>
  <c r="AN1305" i="169"/>
  <c r="AN1052" i="169"/>
  <c r="AN798" i="169"/>
  <c r="AN657" i="169"/>
  <c r="AN853" i="169"/>
  <c r="AN855" i="169"/>
  <c r="AN856" i="169"/>
  <c r="AN789" i="169"/>
  <c r="AN730" i="169"/>
  <c r="AN333" i="169"/>
  <c r="AN340" i="169"/>
  <c r="AN208" i="169"/>
  <c r="AN332" i="169"/>
  <c r="AN266" i="169"/>
  <c r="AN1773" i="169"/>
  <c r="AN1631" i="169"/>
  <c r="AN395" i="169"/>
  <c r="AN1313" i="169"/>
  <c r="AN2220" i="169"/>
  <c r="AN1515" i="169"/>
  <c r="AN1311" i="169"/>
  <c r="AN1967" i="169"/>
  <c r="AN2088" i="169"/>
  <c r="AN867" i="169"/>
  <c r="AN2152" i="169"/>
  <c r="AN1769" i="169"/>
  <c r="AN268" i="169"/>
  <c r="AN1572" i="169"/>
  <c r="AN1962" i="169"/>
  <c r="AN1901" i="169"/>
  <c r="AN736" i="169"/>
  <c r="AN1704" i="169"/>
  <c r="AN1189" i="169"/>
  <c r="AN78" i="169"/>
  <c r="AN2098" i="169"/>
  <c r="AN1501" i="169"/>
  <c r="AN737" i="169"/>
  <c r="AN1513" i="169"/>
  <c r="AN1893" i="169"/>
  <c r="AN1378" i="169"/>
  <c r="AN795" i="169"/>
  <c r="AN1110" i="169"/>
  <c r="AN852" i="169"/>
  <c r="AN796" i="169"/>
  <c r="AN1635" i="169"/>
  <c r="AN2101" i="169"/>
  <c r="AN270" i="169"/>
  <c r="AN1312" i="169"/>
  <c r="AN1048" i="169"/>
  <c r="AN1705" i="169"/>
  <c r="AN790" i="169"/>
  <c r="AN1511" i="169"/>
  <c r="AN1047" i="169"/>
  <c r="AN1903" i="169"/>
  <c r="AN1902" i="169"/>
  <c r="AN986" i="169"/>
  <c r="AN1698" i="169"/>
  <c r="AN1056" i="169"/>
  <c r="AN598" i="169"/>
  <c r="AN729" i="169"/>
  <c r="AN731" i="169"/>
  <c r="AN470" i="169"/>
  <c r="AN992" i="169"/>
  <c r="AN212" i="169"/>
  <c r="AN1309" i="169"/>
  <c r="AN725" i="169"/>
  <c r="AN1636" i="169"/>
  <c r="AN918" i="169"/>
  <c r="AN1379" i="169"/>
  <c r="AN735" i="169"/>
  <c r="AN1970" i="169"/>
  <c r="AN1904" i="169"/>
  <c r="AN1568" i="169"/>
  <c r="AN1899" i="169"/>
  <c r="AN1699" i="169"/>
  <c r="AN1377" i="169"/>
  <c r="AN1178" i="169"/>
  <c r="AN2022" i="169"/>
  <c r="AN1188" i="169"/>
  <c r="AN1050" i="169"/>
  <c r="AN473" i="169"/>
  <c r="AN467" i="169"/>
  <c r="AN2102" i="169"/>
  <c r="AN1310" i="169"/>
  <c r="AN915" i="169"/>
  <c r="AN2087" i="169"/>
  <c r="AN201" i="169"/>
  <c r="AN1958" i="169"/>
  <c r="AN1637" i="169"/>
  <c r="AN1632" i="169"/>
  <c r="AN2154" i="169"/>
  <c r="AN1375" i="169"/>
  <c r="AN857" i="169"/>
  <c r="AN788" i="169"/>
  <c r="AN1890" i="169"/>
  <c r="AN73" i="169"/>
  <c r="AN472" i="169"/>
  <c r="AN202" i="169"/>
  <c r="AN1187" i="169"/>
  <c r="AN1567" i="169"/>
  <c r="AN204" i="169"/>
  <c r="AN1565" i="169"/>
  <c r="AN80" i="169"/>
  <c r="AN596" i="169"/>
  <c r="AN1191" i="169"/>
  <c r="AN200" i="169"/>
  <c r="AN658" i="169"/>
  <c r="AN1192" i="169"/>
  <c r="AN732" i="169"/>
  <c r="AN866" i="169"/>
  <c r="AN1058" i="169"/>
  <c r="AN1507" i="169"/>
  <c r="AN2216" i="169"/>
  <c r="AN2155" i="169"/>
  <c r="AN2151" i="169"/>
  <c r="AN1701" i="169"/>
  <c r="AN982" i="169"/>
  <c r="AN1374" i="169"/>
  <c r="AN742" i="169"/>
  <c r="AN209" i="169"/>
  <c r="AN2094" i="169"/>
  <c r="AN466" i="169"/>
  <c r="AN1061" i="169"/>
  <c r="AN987" i="169"/>
  <c r="AN1046" i="169"/>
  <c r="AN1500" i="169"/>
  <c r="AN464" i="169"/>
  <c r="AN1766" i="169"/>
  <c r="AN862" i="169"/>
  <c r="AN463" i="169"/>
  <c r="AN203" i="169"/>
  <c r="AN721" i="169"/>
  <c r="AN2021" i="169"/>
  <c r="AN1184" i="169"/>
  <c r="AN1054" i="169"/>
  <c r="AN660" i="169"/>
  <c r="AN1566" i="169"/>
  <c r="AN1634" i="169"/>
  <c r="AN1183" i="169"/>
  <c r="AN76" i="169"/>
  <c r="AN1571" i="169"/>
  <c r="AN1891" i="169"/>
  <c r="AN1193" i="169"/>
  <c r="AN1633" i="169"/>
  <c r="AN597" i="169"/>
  <c r="AN1510" i="169"/>
  <c r="AN2157" i="169"/>
  <c r="AN2221" i="169"/>
  <c r="AN335" i="169"/>
  <c r="AN2217" i="169"/>
  <c r="AN988" i="169"/>
  <c r="AN1315" i="169"/>
  <c r="AN594" i="169"/>
  <c r="AN985" i="169"/>
  <c r="AN1771" i="169"/>
  <c r="AN1900" i="169"/>
  <c r="AN274" i="169"/>
  <c r="AN77" i="169"/>
  <c r="AN1895" i="169"/>
  <c r="AN2158" i="169"/>
  <c r="AN983" i="169"/>
  <c r="AN471" i="169"/>
  <c r="AN1706" i="169"/>
  <c r="AN1049" i="169"/>
  <c r="AN1182" i="169"/>
  <c r="AN1963" i="169"/>
  <c r="AN1518" i="169"/>
  <c r="AN592" i="169"/>
  <c r="AN740" i="169"/>
  <c r="AN590" i="169"/>
  <c r="AN1502" i="169"/>
  <c r="AN2095" i="169"/>
  <c r="AN269" i="169"/>
  <c r="AN1177" i="169"/>
  <c r="AN1509" i="169"/>
  <c r="AN1767" i="169"/>
  <c r="AN207" i="169"/>
  <c r="AN75" i="169"/>
  <c r="AN655" i="169"/>
  <c r="AN330" i="169"/>
  <c r="AN1896" i="169"/>
  <c r="AN396" i="169"/>
  <c r="AN1112" i="169"/>
  <c r="AN1570" i="169"/>
  <c r="AN1512" i="169"/>
  <c r="AN344" i="169"/>
  <c r="AN72" i="169"/>
  <c r="AN1763" i="169"/>
  <c r="AN469" i="169"/>
  <c r="AN1308" i="169"/>
  <c r="AN981" i="169"/>
  <c r="AN1113" i="169"/>
  <c r="AN1503" i="169"/>
  <c r="AN1630" i="169"/>
  <c r="AN1053" i="169"/>
  <c r="AN211" i="169"/>
  <c r="AN722" i="169"/>
  <c r="AN1957" i="169"/>
  <c r="AN1898" i="169"/>
  <c r="AN785" i="169"/>
  <c r="AN1892" i="169"/>
  <c r="AN399" i="169"/>
  <c r="AN869" i="169"/>
  <c r="AN1176" i="169"/>
  <c r="AN1190" i="169"/>
  <c r="AN1894" i="169"/>
  <c r="AN1059" i="169"/>
  <c r="AN2096" i="169"/>
  <c r="AN1956" i="169"/>
  <c r="AN1760" i="169"/>
  <c r="AN1307" i="169"/>
  <c r="AN1762" i="169"/>
  <c r="AN1181" i="169"/>
  <c r="AN724" i="169"/>
  <c r="AN74" i="169"/>
  <c r="AN1179" i="169"/>
  <c r="AN991" i="169"/>
  <c r="AN465" i="169"/>
  <c r="AN1051" i="169"/>
  <c r="AN1372" i="169"/>
  <c r="AN343" i="169"/>
  <c r="AN2153" i="169"/>
  <c r="AN2100" i="169"/>
  <c r="AN70" i="169"/>
  <c r="AN793" i="169"/>
  <c r="AN851" i="169"/>
  <c r="AN271" i="169"/>
  <c r="AN462" i="169"/>
  <c r="AN1761" i="169"/>
  <c r="AN1968" i="169"/>
  <c r="AN2097" i="169"/>
  <c r="AN791" i="169"/>
  <c r="AN1063" i="169"/>
  <c r="AN1306" i="169"/>
  <c r="AN1772" i="169"/>
  <c r="AN2222" i="169"/>
  <c r="AN868" i="169"/>
  <c r="AN1514" i="169"/>
  <c r="AN1961" i="169"/>
  <c r="AN916" i="169"/>
  <c r="AN861" i="169"/>
  <c r="AN1371" i="169"/>
  <c r="AN2218" i="169"/>
  <c r="AN334" i="169"/>
  <c r="AN1057" i="169"/>
  <c r="AN659" i="169"/>
  <c r="AN1702" i="169"/>
  <c r="AN1770" i="169"/>
  <c r="AN265" i="169"/>
  <c r="AN1314" i="169"/>
  <c r="AN2156" i="169"/>
  <c r="AN739" i="169"/>
  <c r="AN2020" i="169"/>
  <c r="AN1575" i="169"/>
  <c r="AN1569" i="169"/>
  <c r="AN593" i="169"/>
  <c r="AN1638" i="169"/>
  <c r="AN917" i="169"/>
  <c r="AN738" i="169"/>
  <c r="AN205" i="169"/>
  <c r="AN1697" i="169"/>
  <c r="AN1960" i="169"/>
  <c r="AN799" i="169"/>
  <c r="AN720" i="169"/>
  <c r="AN2089" i="169"/>
  <c r="AN727" i="169"/>
  <c r="AN71" i="169"/>
  <c r="AN1765" i="169"/>
  <c r="AN1573" i="169"/>
  <c r="AN336" i="169"/>
  <c r="AN2159" i="169"/>
  <c r="AN792" i="169"/>
  <c r="AN1700" i="169"/>
  <c r="AN1966" i="169"/>
  <c r="AN2023" i="169"/>
  <c r="AN850" i="169"/>
  <c r="AN2091" i="169"/>
  <c r="AN980" i="169"/>
  <c r="AN733" i="169"/>
  <c r="AN989" i="169"/>
  <c r="AN1955" i="169"/>
  <c r="AN1175" i="169"/>
  <c r="AN787" i="169"/>
  <c r="AN1114" i="169"/>
  <c r="AN2092" i="169"/>
  <c r="AN206" i="169"/>
  <c r="AN1055" i="169"/>
  <c r="AN273" i="169"/>
  <c r="AN341" i="169"/>
  <c r="AN339" i="169"/>
  <c r="AN1517" i="169"/>
  <c r="AN2150" i="169"/>
  <c r="AN864" i="169"/>
  <c r="AN2093" i="169"/>
  <c r="AN1965" i="169"/>
  <c r="AN863" i="169"/>
  <c r="AN919" i="169"/>
  <c r="AN984" i="169"/>
  <c r="AN794" i="169"/>
  <c r="AN1905" i="169"/>
  <c r="AN741" i="169"/>
  <c r="AN460" i="169"/>
  <c r="AN1370" i="169"/>
  <c r="AN726" i="169"/>
  <c r="AN1696" i="169"/>
  <c r="AN468" i="169"/>
  <c r="AN272" i="169"/>
  <c r="AN398" i="169"/>
  <c r="AN865" i="169"/>
  <c r="AN2219" i="169"/>
  <c r="AN1703" i="169"/>
  <c r="AN1062" i="169"/>
  <c r="AN595" i="169"/>
  <c r="AN2160" i="169"/>
  <c r="AN871" i="169"/>
  <c r="AN1516" i="169"/>
  <c r="AN461" i="169"/>
  <c r="AN1695" i="169"/>
  <c r="AN331" i="169"/>
  <c r="AN2085" i="169"/>
  <c r="AN1959" i="169"/>
  <c r="AN342" i="169"/>
  <c r="AN786" i="169"/>
  <c r="AN1185" i="169"/>
  <c r="AN1707" i="169"/>
  <c r="AN210" i="169"/>
  <c r="AN1574" i="169"/>
  <c r="AN859" i="169"/>
  <c r="AN858" i="169"/>
  <c r="AN1764" i="169"/>
  <c r="AN1186" i="169"/>
  <c r="AN870" i="169"/>
  <c r="AN854" i="169"/>
  <c r="AN1969" i="169"/>
  <c r="AN1897" i="169"/>
  <c r="AN1505" i="169"/>
  <c r="AN1060" i="169"/>
  <c r="AN1639" i="169"/>
  <c r="AN267" i="169"/>
  <c r="AN1640" i="169"/>
  <c r="AN1506" i="169"/>
  <c r="AN2024" i="169"/>
  <c r="AN1768" i="169"/>
  <c r="AN1504" i="169"/>
  <c r="AN338" i="169"/>
  <c r="AN723" i="169"/>
  <c r="AN872" i="169"/>
  <c r="AN2215" i="169"/>
  <c r="AN990" i="169"/>
  <c r="AN2099" i="169"/>
  <c r="AN1373" i="169"/>
  <c r="AN79" i="169"/>
  <c r="AN1180" i="169"/>
  <c r="AN2025" i="169"/>
  <c r="S1" i="169" a="1"/>
  <c r="Z8" i="169"/>
  <c r="Z5" i="169"/>
  <c r="Z6" i="169"/>
  <c r="Z11" i="169"/>
  <c r="Z13" i="169"/>
  <c r="Z9" i="169"/>
  <c r="Z10" i="169"/>
  <c r="Z12" i="169"/>
  <c r="Z7" i="169"/>
  <c r="AN11" i="169"/>
  <c r="AN6" i="169"/>
  <c r="AN13" i="169"/>
  <c r="AN10" i="169"/>
  <c r="AN12" i="169"/>
  <c r="AN8" i="169"/>
  <c r="AN7" i="169"/>
  <c r="AN5" i="169"/>
  <c r="AN9" i="169"/>
  <c r="AN330" i="166"/>
  <c r="AN73" i="168"/>
  <c r="AN270" i="166"/>
  <c r="AN344" i="166"/>
  <c r="AN465" i="166"/>
  <c r="AN275" i="166"/>
  <c r="AN341" i="166"/>
  <c r="AN274" i="168"/>
  <c r="AN143" i="168"/>
  <c r="AN336" i="168"/>
  <c r="AN527" i="166"/>
  <c r="AN72" i="168"/>
  <c r="AN77" i="166"/>
  <c r="AN462" i="166"/>
  <c r="AN396" i="166"/>
  <c r="AN71" i="166"/>
  <c r="AN274" i="166"/>
  <c r="AN78" i="166"/>
  <c r="AN70" i="166"/>
  <c r="AN148" i="168"/>
  <c r="AN206" i="166"/>
  <c r="AN330" i="168"/>
  <c r="AN150" i="168"/>
  <c r="AN397" i="166"/>
  <c r="AN463" i="166"/>
  <c r="AN6" i="168"/>
  <c r="AN265" i="166"/>
  <c r="AN135" i="166"/>
  <c r="AN335" i="168"/>
  <c r="AN5" i="168"/>
  <c r="AN466" i="166"/>
  <c r="AN464" i="166"/>
  <c r="AN531" i="166"/>
  <c r="AN203" i="168"/>
  <c r="AN337" i="168"/>
  <c r="AN146" i="166"/>
  <c r="AN146" i="168"/>
  <c r="AN11" i="168"/>
  <c r="AN273" i="166"/>
  <c r="AN400" i="166"/>
  <c r="AN79" i="166"/>
  <c r="AN272" i="166"/>
  <c r="AN144" i="168"/>
  <c r="AN267" i="168"/>
  <c r="AN268" i="166"/>
  <c r="AN337" i="166"/>
  <c r="AN529" i="166"/>
  <c r="AN137" i="168"/>
  <c r="AN202" i="166"/>
  <c r="AN76" i="166"/>
  <c r="AN276" i="166"/>
  <c r="AN209" i="166"/>
  <c r="AN334" i="168"/>
  <c r="AN77" i="168"/>
  <c r="AN145" i="166"/>
  <c r="AN136" i="166"/>
  <c r="AN344" i="168"/>
  <c r="AN401" i="166"/>
  <c r="AN525" i="166"/>
  <c r="AN206" i="168"/>
  <c r="AN331" i="168"/>
  <c r="AN208" i="168"/>
  <c r="AN395" i="166"/>
  <c r="AN461" i="166"/>
  <c r="AN201" i="168"/>
  <c r="AN267" i="166"/>
  <c r="AN74" i="166"/>
  <c r="AN338" i="168"/>
  <c r="AN402" i="166"/>
  <c r="AN149" i="168"/>
  <c r="AN203" i="166"/>
  <c r="AN340" i="168"/>
  <c r="AN200" i="166"/>
  <c r="AN345" i="166"/>
  <c r="AN7" i="168"/>
  <c r="AN10" i="168"/>
  <c r="AN404" i="166"/>
  <c r="AN332" i="166"/>
  <c r="AN147" i="166"/>
  <c r="AN338" i="166"/>
  <c r="AN528" i="166"/>
  <c r="AN339" i="168"/>
  <c r="AN202" i="168"/>
  <c r="AN6" i="167"/>
  <c r="AN141" i="166"/>
  <c r="AN137" i="166"/>
  <c r="AN399" i="166"/>
  <c r="AN273" i="168"/>
  <c r="AN139" i="166"/>
  <c r="AN204" i="166"/>
  <c r="AN270" i="168"/>
  <c r="AN333" i="168"/>
  <c r="AN460" i="166"/>
  <c r="AN71" i="168"/>
  <c r="AN148" i="166"/>
  <c r="AN151" i="168"/>
  <c r="AN268" i="168"/>
  <c r="AN398" i="166"/>
  <c r="AN142" i="166"/>
  <c r="AN333" i="166"/>
  <c r="AN207" i="168"/>
  <c r="AN75" i="168"/>
  <c r="AN340" i="166"/>
  <c r="AN141" i="168"/>
  <c r="AN76" i="168"/>
  <c r="AN138" i="168"/>
  <c r="AN80" i="168"/>
  <c r="AN138" i="166"/>
  <c r="AN271" i="166"/>
  <c r="AN200" i="168"/>
  <c r="AN149" i="166"/>
  <c r="AN343" i="166"/>
  <c r="AN8" i="168"/>
  <c r="AN269" i="166"/>
  <c r="AN530" i="166"/>
  <c r="AN80" i="166"/>
  <c r="AN83" i="166"/>
  <c r="AN265" i="168"/>
  <c r="AN205" i="168"/>
  <c r="AN82" i="166"/>
  <c r="AN70" i="168"/>
  <c r="AN209" i="168"/>
  <c r="AN266" i="168"/>
  <c r="AN204" i="168"/>
  <c r="AN342" i="166"/>
  <c r="AN208" i="166"/>
  <c r="AN140" i="166"/>
  <c r="AN334" i="166"/>
  <c r="AN526" i="166"/>
  <c r="AN339" i="166"/>
  <c r="AN343" i="168"/>
  <c r="AN78" i="168"/>
  <c r="AN74" i="168"/>
  <c r="AN342" i="168"/>
  <c r="AN336" i="166"/>
  <c r="AN145" i="168"/>
  <c r="AN147" i="168"/>
  <c r="AN140" i="168"/>
  <c r="AN75" i="166"/>
  <c r="AN210" i="166"/>
  <c r="AN144" i="166"/>
  <c r="AN201" i="166"/>
  <c r="AN136" i="168"/>
  <c r="AN142" i="168"/>
  <c r="AN271" i="168"/>
  <c r="AN335" i="166"/>
  <c r="AN207" i="166"/>
  <c r="AN5" i="167"/>
  <c r="AN269" i="168"/>
  <c r="AN266" i="166"/>
  <c r="AN468" i="166"/>
  <c r="AN467" i="166"/>
  <c r="AN73" i="166"/>
  <c r="AN332" i="168"/>
  <c r="AN9" i="168"/>
  <c r="AN143" i="166"/>
  <c r="AN81" i="166"/>
  <c r="AN135" i="168"/>
  <c r="AN205" i="166"/>
  <c r="AN72" i="166"/>
  <c r="AN272" i="168"/>
  <c r="AN79" i="168"/>
  <c r="AN403" i="166"/>
  <c r="AN341" i="168"/>
  <c r="AN139" i="168"/>
  <c r="AN331" i="166"/>
  <c r="T26" i="169" l="1"/>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2" i="167"/>
  <c r="O6" i="167"/>
  <c r="O8" i="167"/>
  <c r="O10" i="167"/>
  <c r="O20" i="167"/>
  <c r="O12" i="167"/>
  <c r="O4" i="167"/>
  <c r="O28" i="167"/>
  <c r="O3"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Z7" i="166"/>
  <c r="Z8" i="166"/>
  <c r="Z14" i="166"/>
  <c r="Z5" i="166"/>
  <c r="Z9" i="166"/>
  <c r="Z6" i="166"/>
  <c r="Z10" i="166"/>
  <c r="Z11" i="166"/>
  <c r="Z13" i="166"/>
  <c r="Z12" i="166"/>
  <c r="U3" i="169" l="1"/>
  <c r="U3" i="168"/>
  <c r="U3" i="167"/>
  <c r="U458" i="166"/>
  <c r="U328" i="166"/>
  <c r="O46" i="166" a="1"/>
  <c r="O14" i="166" a="1"/>
  <c r="O39" i="166" a="1"/>
  <c r="O49" i="166" a="1"/>
  <c r="O34" i="166" a="1"/>
  <c r="O20" i="166" a="1"/>
  <c r="O45" i="166" a="1"/>
  <c r="O50" i="166" a="1"/>
  <c r="O15" i="166" a="1"/>
  <c r="O44" i="166" a="1"/>
  <c r="O21" i="166" a="1"/>
  <c r="O16" i="166" a="1"/>
  <c r="O18" i="166" a="1"/>
  <c r="O26" i="166" a="1"/>
  <c r="O36" i="166" a="1"/>
  <c r="O37" i="166" a="1"/>
  <c r="O41" i="166" a="1"/>
  <c r="O31" i="166" a="1"/>
  <c r="O11" i="166" a="1"/>
  <c r="O38" i="166" a="1"/>
  <c r="O35" i="166" a="1"/>
  <c r="O19" i="166" a="1"/>
  <c r="O33" i="166" a="1"/>
  <c r="O32" i="166" a="1"/>
  <c r="O28" i="166" a="1"/>
  <c r="O48" i="166" a="1"/>
  <c r="O24" i="166" a="1"/>
  <c r="O43" i="166" a="1"/>
  <c r="O27" i="166" a="1"/>
  <c r="O42" i="166" a="1"/>
  <c r="O29" i="166" a="1"/>
  <c r="O30" i="166" a="1"/>
  <c r="O13" i="166" a="1"/>
  <c r="O51" i="166" a="1"/>
  <c r="O17" i="166" a="1"/>
  <c r="O23" i="166" a="1"/>
  <c r="S1" i="166" a="1"/>
  <c r="O12" i="166" a="1"/>
  <c r="O25" i="166" a="1"/>
  <c r="O47" i="166" a="1"/>
  <c r="O22" i="166" a="1"/>
  <c r="O40" i="166" a="1"/>
  <c r="AB522" i="166"/>
  <c r="AB327" i="166"/>
  <c r="AB2" i="169"/>
  <c r="AB2" i="167"/>
  <c r="AB327" i="168"/>
  <c r="AB262" i="168"/>
  <c r="AB392" i="166"/>
  <c r="AB457" i="166"/>
  <c r="AB262" i="166"/>
  <c r="AB2" i="168"/>
  <c r="AB67" i="168"/>
  <c r="AN8" i="166"/>
  <c r="AN9" i="166"/>
  <c r="AN7" i="166"/>
  <c r="AN12" i="166"/>
  <c r="AN13" i="166"/>
  <c r="AN14" i="166"/>
  <c r="AN10" i="166"/>
  <c r="AN6" i="166"/>
  <c r="AN11" i="166"/>
  <c r="AN5" i="166"/>
  <c r="O43" i="166" l="1"/>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2" i="166"/>
  <c r="AB197" i="168"/>
  <c r="AB197" i="166"/>
  <c r="AB132" i="166"/>
  <c r="AB67" i="166"/>
  <c r="AB132" i="168"/>
  <c r="AJ988" i="169"/>
  <c r="AO530" i="169"/>
  <c r="AR1379" i="169"/>
  <c r="AP1960" i="169"/>
  <c r="AP75" i="169"/>
  <c r="AQ79" i="171" a="1"/>
  <c r="AO867" i="169"/>
  <c r="AO1773" i="169"/>
  <c r="AR534" i="169"/>
  <c r="AP1698" i="169"/>
  <c r="AR1508" i="169"/>
  <c r="AJ1707" i="169"/>
  <c r="L11" i="169" a="1"/>
  <c r="AO1436" i="169"/>
  <c r="AR1828" i="169"/>
  <c r="K13" i="169" a="1"/>
  <c r="AQ1700" i="169"/>
  <c r="AR334" i="169"/>
  <c r="AP1191" i="169"/>
  <c r="AQ734" i="169"/>
  <c r="AP1247" i="169"/>
  <c r="E44" i="169" a="1"/>
  <c r="AR982" i="169"/>
  <c r="AQ77" i="169"/>
  <c r="AJ795" i="169"/>
  <c r="AQ138" i="169"/>
  <c r="K3" i="169" a="1"/>
  <c r="AO1696" i="169"/>
  <c r="I33" i="169" a="1"/>
  <c r="AP1829" i="169"/>
  <c r="AQ1773" i="169"/>
  <c r="AJ337" i="169"/>
  <c r="AJ71" i="169"/>
  <c r="AP1771" i="169"/>
  <c r="AP1176" i="169"/>
  <c r="AQ1633" i="169"/>
  <c r="AO989" i="169"/>
  <c r="AR1056" i="169"/>
  <c r="AP598" i="169"/>
  <c r="AO1185" i="169"/>
  <c r="AO1312" i="169"/>
  <c r="AJ1062" i="169"/>
  <c r="AJ1968" i="169"/>
  <c r="AO1959" i="169"/>
  <c r="AR464" i="169"/>
  <c r="AQ2094" i="169"/>
  <c r="AP1894" i="169"/>
  <c r="M37" i="169" a="1"/>
  <c r="AQ5" i="169"/>
  <c r="F6" i="169" a="1"/>
  <c r="AP1956" i="169"/>
  <c r="D27" i="169" a="1"/>
  <c r="C49" i="169" a="1"/>
  <c r="E32" i="169" a="1"/>
  <c r="AQ81" i="171" a="1"/>
  <c r="AO8" i="169"/>
  <c r="AQ2157" i="169"/>
  <c r="AR1960" i="169"/>
  <c r="AR396" i="169"/>
  <c r="AR340" i="169"/>
  <c r="AP1244" i="169"/>
  <c r="AO71" i="171" a="1"/>
  <c r="AR72" i="169"/>
  <c r="AO2153" i="169"/>
  <c r="AR10" i="171" a="1"/>
  <c r="AQ2217" i="169"/>
  <c r="AO1962" i="169"/>
  <c r="AR1569" i="169"/>
  <c r="AO1772" i="169"/>
  <c r="L37" i="169" a="1"/>
  <c r="AP1373" i="169"/>
  <c r="AO209" i="169"/>
  <c r="AQ1380" i="169"/>
  <c r="E21" i="169" a="1"/>
  <c r="AQ1246" i="169"/>
  <c r="E39" i="169" a="1"/>
  <c r="C19" i="169" a="1"/>
  <c r="AJ7" i="169"/>
  <c r="AJ1513" i="169"/>
  <c r="AP1504" i="169"/>
  <c r="AJ1894" i="169"/>
  <c r="AQ1828" i="169"/>
  <c r="AJ1772" i="169"/>
  <c r="AR2156" i="169"/>
  <c r="AR1901" i="169"/>
  <c r="AQ1517" i="169"/>
  <c r="Q38" i="169" a="1"/>
  <c r="AO1699" i="169"/>
  <c r="AR1054" i="169"/>
  <c r="AR80" i="171" a="1"/>
  <c r="AO2097" i="169"/>
  <c r="AO1114" i="169"/>
  <c r="AO1178" i="169"/>
  <c r="P21" i="169" a="1"/>
  <c r="Q37" i="169" a="1"/>
  <c r="AJ591" i="169"/>
  <c r="I42" i="169" a="1"/>
  <c r="AO1188" i="169"/>
  <c r="AO529" i="169"/>
  <c r="AR2220" i="169"/>
  <c r="J29" i="169" a="1"/>
  <c r="AJ136" i="169"/>
  <c r="J6" i="169" a="1"/>
  <c r="K4" i="169" a="1"/>
  <c r="AP722" i="169"/>
  <c r="AJ1193" i="169"/>
  <c r="AQ725" i="169"/>
  <c r="K31" i="169" a="1"/>
  <c r="AQ1767" i="169"/>
  <c r="Q21" i="169" a="1"/>
  <c r="AJ2088" i="169"/>
  <c r="AR867" i="169"/>
  <c r="G42" i="169" a="1"/>
  <c r="AP2158" i="169"/>
  <c r="AP2087" i="169"/>
  <c r="AO2151" i="169"/>
  <c r="AR917" i="169"/>
  <c r="AJ2085" i="169"/>
  <c r="AR1898" i="169"/>
  <c r="AJ1510" i="169"/>
  <c r="AP528" i="169"/>
  <c r="AP992" i="169"/>
  <c r="E31" i="169" a="1"/>
  <c r="M45" i="169" a="1"/>
  <c r="AJ1702" i="169"/>
  <c r="AQ1956" i="169"/>
  <c r="AJ785" i="169"/>
  <c r="AO1901" i="169"/>
  <c r="AR592" i="169"/>
  <c r="AO2023" i="169"/>
  <c r="AJ1371" i="169"/>
  <c r="AP2085" i="169"/>
  <c r="AQ2025" i="169"/>
  <c r="AO74" i="171" a="1"/>
  <c r="AJ1891" i="169"/>
  <c r="AR862" i="169"/>
  <c r="AQ854" i="169"/>
  <c r="AR2098" i="169"/>
  <c r="AQ273" i="169"/>
  <c r="E49" i="169" a="1"/>
  <c r="AO1956" i="169"/>
  <c r="AO1695" i="169"/>
  <c r="H39" i="169" a="1"/>
  <c r="AQ1062" i="169"/>
  <c r="AJ1637" i="169"/>
  <c r="AP1895" i="169"/>
  <c r="P18" i="169" a="1"/>
  <c r="AP655" i="169"/>
  <c r="AR1971" i="169"/>
  <c r="AJ726" i="169"/>
  <c r="AO212" i="169"/>
  <c r="AO339" i="169"/>
  <c r="J40" i="169" a="1"/>
  <c r="D2" i="169" a="1"/>
  <c r="F25" i="169" a="1"/>
  <c r="AP1514" i="169"/>
  <c r="N18" i="169" a="1"/>
  <c r="AQ1704" i="169"/>
  <c r="AO137" i="169"/>
  <c r="AO871" i="169"/>
  <c r="AQ1314" i="169"/>
  <c r="AQ660" i="169"/>
  <c r="AR1631" i="169"/>
  <c r="AJ79" i="169"/>
  <c r="AO1902" i="169"/>
  <c r="AP1699" i="169"/>
  <c r="AQ2156" i="169"/>
  <c r="AO204" i="169"/>
  <c r="AR1900" i="169"/>
  <c r="AR1046" i="169"/>
  <c r="AJ1899" i="169"/>
  <c r="AJ1897" i="169"/>
  <c r="AO1501" i="169"/>
  <c r="AP732" i="169"/>
  <c r="D45" i="169" a="1"/>
  <c r="AO11" i="171" a="1"/>
  <c r="AR1760" i="169"/>
  <c r="AO1893" i="169"/>
  <c r="AJ1568" i="169"/>
  <c r="AR1770" i="169"/>
  <c r="AP1962" i="169"/>
  <c r="C16" i="169" a="1"/>
  <c r="AR987" i="169"/>
  <c r="AJ2023" i="169"/>
  <c r="AR75" i="171" a="1"/>
  <c r="G2" i="169" a="1"/>
  <c r="AP1378" i="169"/>
  <c r="AQ983" i="169"/>
  <c r="AJ860" i="169"/>
  <c r="AR730" i="169"/>
  <c r="AR871" i="169"/>
  <c r="G31" i="169" a="1"/>
  <c r="AQ1696" i="169"/>
  <c r="AJ655" i="169"/>
  <c r="AR339" i="169"/>
  <c r="AP793" i="169"/>
  <c r="M21" i="169" a="1"/>
  <c r="AP338" i="169"/>
  <c r="AJ594" i="169"/>
  <c r="AO1705" i="169"/>
  <c r="AJ270" i="169"/>
  <c r="AQ987" i="169"/>
  <c r="AR1567" i="169"/>
  <c r="N47" i="169" a="1"/>
  <c r="AJ1768" i="169"/>
  <c r="AR864" i="169"/>
  <c r="AO1240" i="169"/>
  <c r="AP1830" i="169"/>
  <c r="AP1182" i="169"/>
  <c r="AQ591" i="169"/>
  <c r="AJ212" i="169"/>
  <c r="AP1376" i="169"/>
  <c r="AP76" i="169"/>
  <c r="AQ2216" i="169"/>
  <c r="AJ1827" i="169"/>
  <c r="AP1438" i="169"/>
  <c r="AO1636" i="169"/>
  <c r="AQ2097" i="169"/>
  <c r="AR13" i="171" a="1"/>
  <c r="AQ915" i="169"/>
  <c r="AJ2158" i="169"/>
  <c r="AO1899" i="169"/>
  <c r="AJ1898" i="169"/>
  <c r="P33" i="169" a="1"/>
  <c r="AJ1634" i="169"/>
  <c r="AR722" i="169"/>
  <c r="AO461" i="169"/>
  <c r="AO1056" i="169"/>
  <c r="AP2094" i="169"/>
  <c r="J3" i="169" a="1"/>
  <c r="AO272" i="169"/>
  <c r="AO1060" i="169"/>
  <c r="AO1314" i="169"/>
  <c r="I21" i="169" a="1"/>
  <c r="P3" i="169" a="1"/>
  <c r="AO1246" i="169"/>
  <c r="AO399" i="169"/>
  <c r="AQ74" i="169"/>
  <c r="AQ1765" i="169"/>
  <c r="AR1959" i="169"/>
  <c r="AP2022" i="169"/>
  <c r="AQ1829" i="169"/>
  <c r="AP1828" i="169"/>
  <c r="AQ330" i="169"/>
  <c r="AR1961" i="169"/>
  <c r="AQ1900" i="169"/>
  <c r="AR1440" i="169"/>
  <c r="AO1505" i="169"/>
  <c r="AP1903" i="169"/>
  <c r="AJ1638" i="169"/>
  <c r="E17" i="169" a="1"/>
  <c r="AR868" i="169"/>
  <c r="AQ135" i="169"/>
  <c r="AP535" i="169"/>
  <c r="AJ1765" i="169"/>
  <c r="AR70" i="169"/>
  <c r="H35" i="169" a="1"/>
  <c r="P42" i="169" a="1"/>
  <c r="AJ268" i="169"/>
  <c r="AP1177" i="169"/>
  <c r="AR595" i="169"/>
  <c r="AO1765" i="169"/>
  <c r="P30" i="169" a="1"/>
  <c r="AR1772" i="169"/>
  <c r="AO861" i="169"/>
  <c r="AQ858" i="169"/>
  <c r="AP140" i="169"/>
  <c r="AO395" i="169"/>
  <c r="AP1966" i="169"/>
  <c r="AR854" i="169"/>
  <c r="AR1773" i="169"/>
  <c r="AP78" i="169"/>
  <c r="AP1702" i="169"/>
  <c r="AQ210" i="169"/>
  <c r="AO1970" i="169"/>
  <c r="AO1112" i="169"/>
  <c r="AP2090" i="169"/>
  <c r="C26" i="169" a="1"/>
  <c r="AJ339" i="169"/>
  <c r="I31" i="169" a="1"/>
  <c r="L20" i="169" a="1"/>
  <c r="AQ732" i="169"/>
  <c r="AR1830" i="169"/>
  <c r="AP534" i="169"/>
  <c r="AP1512" i="169"/>
  <c r="AO1062" i="169"/>
  <c r="AQ1514" i="169"/>
  <c r="AJ1762" i="169"/>
  <c r="AQ1891" i="169"/>
  <c r="AP1310" i="169"/>
  <c r="AO1904" i="169"/>
  <c r="AR1372" i="169"/>
  <c r="AQ2159" i="169"/>
  <c r="AJ1966" i="169"/>
  <c r="AO1890" i="169"/>
  <c r="D29" i="169" a="1"/>
  <c r="AO1630" i="169"/>
  <c r="C17" i="169" a="1"/>
  <c r="AR1896" i="169"/>
  <c r="AR79" i="171" a="1"/>
  <c r="M28" i="169" a="1"/>
  <c r="AQ79" i="169"/>
  <c r="AR265" i="169"/>
  <c r="Q25" i="169" a="1"/>
  <c r="AO2093" i="169"/>
  <c r="AR1698" i="169"/>
  <c r="G32" i="169" a="1"/>
  <c r="AO1892" i="169"/>
  <c r="AR2022" i="169"/>
  <c r="AQ1309" i="169"/>
  <c r="AJ1767" i="169"/>
  <c r="AP795" i="169"/>
  <c r="AR1180" i="169"/>
  <c r="AJ1050" i="169"/>
  <c r="AQ1895" i="169"/>
  <c r="AP1761" i="169"/>
  <c r="AO1059" i="169"/>
  <c r="AP2159" i="169"/>
  <c r="AQ470" i="169"/>
  <c r="AR1437" i="169"/>
  <c r="AP1510" i="169"/>
  <c r="AJ1243" i="169"/>
  <c r="AR210" i="169"/>
  <c r="AR2155" i="169"/>
  <c r="P37" i="169" a="1"/>
  <c r="AJ2024" i="169"/>
  <c r="AO7" i="169"/>
  <c r="AQ1896" i="169"/>
  <c r="AR1969" i="169"/>
  <c r="AR1114" i="169"/>
  <c r="AO2085" i="169"/>
  <c r="AJ208" i="169"/>
  <c r="AP1505" i="169"/>
  <c r="AO2159" i="169"/>
  <c r="AR208" i="169"/>
  <c r="AR1765" i="169"/>
  <c r="K45" i="169" a="1"/>
  <c r="AO992" i="169"/>
  <c r="D48" i="169" a="1"/>
  <c r="AO859" i="169"/>
  <c r="AR1241" i="169"/>
  <c r="AR789" i="169"/>
  <c r="AO657" i="169"/>
  <c r="AJ1113" i="169"/>
  <c r="AP1633" i="169"/>
  <c r="AJ1963" i="169"/>
  <c r="AQ721" i="169"/>
  <c r="AR2020" i="169"/>
  <c r="AR1377" i="169"/>
  <c r="I45" i="169" a="1"/>
  <c r="AQ1905" i="169"/>
  <c r="G23" i="169" a="1"/>
  <c r="AJ1764" i="169"/>
  <c r="AJ1052" i="169"/>
  <c r="AQ2096" i="169"/>
  <c r="AJ338" i="169"/>
  <c r="AJ1503" i="169"/>
  <c r="AQ1506" i="169"/>
  <c r="AJ857" i="169"/>
  <c r="E27" i="169" a="1"/>
  <c r="P17" i="169" a="1"/>
  <c r="AQ1370" i="169"/>
  <c r="AO2021" i="169"/>
  <c r="AR330" i="169"/>
  <c r="AQ2151" i="169"/>
  <c r="AJ2087" i="169"/>
  <c r="AP2020" i="169"/>
  <c r="AO1763" i="169"/>
  <c r="AP2098" i="169"/>
  <c r="AJ1244" i="169"/>
  <c r="D4" i="169" a="1"/>
  <c r="AJ915" i="169"/>
  <c r="AR1570" i="169"/>
  <c r="AO72" i="171" a="1"/>
  <c r="AQ1373" i="169"/>
  <c r="K50" i="169" a="1"/>
  <c r="AR203" i="169"/>
  <c r="M33" i="169" a="1"/>
  <c r="AR1310" i="169"/>
  <c r="AQ207" i="169"/>
  <c r="AQ1504" i="169"/>
  <c r="AJ1306" i="169"/>
  <c r="AR2153" i="169"/>
  <c r="H12" i="169" a="1"/>
  <c r="AR858" i="169"/>
  <c r="AQ2153" i="169"/>
  <c r="AR1501" i="169"/>
  <c r="AP76" i="171" a="1"/>
  <c r="AR1963" i="169"/>
  <c r="AO987" i="169"/>
  <c r="AR1047" i="169"/>
  <c r="K12" i="169" a="1"/>
  <c r="AR136" i="169"/>
  <c r="AO1898" i="169"/>
  <c r="AR872" i="169"/>
  <c r="J43" i="169" a="1"/>
  <c r="AJ919" i="169"/>
  <c r="AP2216" i="169"/>
  <c r="AR1184" i="169"/>
  <c r="G41" i="169" a="1"/>
  <c r="AJ1575" i="169"/>
  <c r="AJ1771" i="169"/>
  <c r="K33" i="169" a="1"/>
  <c r="AQ1697" i="169"/>
  <c r="AJ1696" i="169"/>
  <c r="AP1179" i="169"/>
  <c r="AR1764" i="169"/>
  <c r="K47" i="169" a="1"/>
  <c r="D23" i="169" a="1"/>
  <c r="AO1184" i="169"/>
  <c r="AJ986" i="169"/>
  <c r="AP1311" i="169"/>
  <c r="AP139" i="169"/>
  <c r="AO1700" i="169"/>
  <c r="AP77" i="171" a="1"/>
  <c r="AJ463" i="169"/>
  <c r="AO1574" i="169"/>
  <c r="AP986" i="169"/>
  <c r="H9" i="169" a="1"/>
  <c r="AP1246" i="169"/>
  <c r="C36" i="169" a="1"/>
  <c r="AO1375" i="169"/>
  <c r="C7" i="169" a="1"/>
  <c r="AR2150" i="169"/>
  <c r="AQ597" i="169"/>
  <c r="P7" i="169" a="1"/>
  <c r="C35" i="169" a="1"/>
  <c r="N37" i="169" a="1"/>
  <c r="AQ136" i="169"/>
  <c r="M8" i="169" a="1"/>
  <c r="AJ1958" i="169"/>
  <c r="AR267" i="169"/>
  <c r="AQ1772" i="169"/>
  <c r="AR983" i="169"/>
  <c r="AR1763" i="169"/>
  <c r="AP1764" i="169"/>
  <c r="AQ1191" i="169"/>
  <c r="AQ1768" i="169"/>
  <c r="AR1181" i="169"/>
  <c r="AO988" i="169"/>
  <c r="AR732" i="169"/>
  <c r="AO1698" i="169"/>
  <c r="AQ1315" i="169"/>
  <c r="AP2218" i="169"/>
  <c r="AP1765" i="169"/>
  <c r="AR74" i="171" a="1"/>
  <c r="AQ1763" i="169"/>
  <c r="I29" i="169" a="1"/>
  <c r="AJ266" i="169"/>
  <c r="AQ991" i="169"/>
  <c r="AP268" i="169"/>
  <c r="M27" i="169" a="1"/>
  <c r="AP461" i="169"/>
  <c r="AJ1700" i="169"/>
  <c r="E36" i="169" a="1"/>
  <c r="AO1774" i="169"/>
  <c r="AO1380" i="169"/>
  <c r="AR1315" i="169"/>
  <c r="AQ1899" i="169"/>
  <c r="AO868" i="169"/>
  <c r="AP1440" i="169"/>
  <c r="AQ1192" i="169"/>
  <c r="AR2100" i="169"/>
  <c r="H26" i="169" a="1"/>
  <c r="AQ535" i="169"/>
  <c r="AR1185" i="169"/>
  <c r="AQ2085" i="169"/>
  <c r="AQ1058" i="169"/>
  <c r="AP1513" i="169"/>
  <c r="AR1053" i="169"/>
  <c r="AR1045" i="169"/>
  <c r="AR469" i="169"/>
  <c r="AR2217" i="169"/>
  <c r="AP1704" i="169"/>
  <c r="P50" i="169" a="1"/>
  <c r="AQ1242" i="169"/>
  <c r="AP987" i="169"/>
  <c r="AP1955" i="169"/>
  <c r="AJ983" i="169"/>
  <c r="E13" i="169" a="1"/>
  <c r="G5" i="169" a="1"/>
  <c r="AO591" i="169"/>
  <c r="AO2088" i="169"/>
  <c r="N25" i="169" a="1"/>
  <c r="AJ854" i="169"/>
  <c r="AR532" i="169"/>
  <c r="AQ8" i="169"/>
  <c r="AP724" i="169"/>
  <c r="AQ733" i="169"/>
  <c r="AR1435" i="169"/>
  <c r="AO1706" i="169"/>
  <c r="AP1897" i="169"/>
  <c r="AR73" i="169"/>
  <c r="AQ332" i="169"/>
  <c r="AP5" i="169"/>
  <c r="AP1517" i="169"/>
  <c r="AP861" i="169"/>
  <c r="D26" i="169" a="1"/>
  <c r="AR2152" i="169"/>
  <c r="AJ1960" i="169"/>
  <c r="AR2094" i="169"/>
  <c r="AP1963" i="169"/>
  <c r="AQ205" i="169"/>
  <c r="AR2096" i="169"/>
  <c r="D7" i="169" a="1"/>
  <c r="AO343" i="169"/>
  <c r="AP333" i="169"/>
  <c r="AQ1632" i="169"/>
  <c r="AQ1183" i="169"/>
  <c r="AP1175" i="169"/>
  <c r="AO1179" i="169"/>
  <c r="AQ1438" i="169"/>
  <c r="AQ1379" i="169"/>
  <c r="AO789" i="169"/>
  <c r="AP1772" i="169"/>
  <c r="AP787" i="169"/>
  <c r="AP1051" i="169"/>
  <c r="AP1059" i="169"/>
  <c r="AP597" i="169"/>
  <c r="AQ339" i="169"/>
  <c r="AJ202" i="169"/>
  <c r="AR1436" i="169"/>
  <c r="AR1890" i="169"/>
  <c r="AR2215" i="169"/>
  <c r="AR1309" i="169"/>
  <c r="AO1895" i="169"/>
  <c r="AO1511" i="169"/>
  <c r="AQ1959" i="169"/>
  <c r="AQ1705" i="169"/>
  <c r="C2" i="169" a="1"/>
  <c r="AQ1371" i="169"/>
  <c r="G44" i="169" a="1"/>
  <c r="AQ656" i="169"/>
  <c r="AO2215" i="169"/>
  <c r="AQ463" i="169"/>
  <c r="P26" i="169" a="1"/>
  <c r="AO1371" i="169"/>
  <c r="I32" i="169" a="1"/>
  <c r="M49" i="169" a="1"/>
  <c r="AO1379" i="169"/>
  <c r="AR1964" i="169"/>
  <c r="AJ1183" i="169"/>
  <c r="AR850" i="169"/>
  <c r="AQ2221" i="169"/>
  <c r="AJ1826" i="169"/>
  <c r="AQ1057" i="169"/>
  <c r="AO200" i="169"/>
  <c r="AR1705" i="169"/>
  <c r="AP1898" i="169"/>
  <c r="AO869" i="169"/>
  <c r="AO1517" i="169"/>
  <c r="AR13" i="169"/>
  <c r="AJ200" i="169"/>
  <c r="AJ2159" i="169"/>
  <c r="AR200" i="169"/>
  <c r="AJ141" i="169"/>
  <c r="AP790" i="169"/>
  <c r="AP2157" i="169"/>
  <c r="AQ1507" i="169"/>
  <c r="AR79" i="169"/>
  <c r="AQ268" i="169"/>
  <c r="AJ1176" i="169"/>
  <c r="AR1962" i="169"/>
  <c r="AJ1112" i="169"/>
  <c r="AO1435" i="169"/>
  <c r="AO1507" i="169"/>
  <c r="AP988" i="169"/>
  <c r="AP1825" i="169"/>
  <c r="AQ2222" i="169"/>
  <c r="AQ1510" i="169"/>
  <c r="AJ1631" i="169"/>
  <c r="AQ594" i="169"/>
  <c r="AO597" i="169"/>
  <c r="Q18" i="169" a="1"/>
  <c r="AJ1706" i="169"/>
  <c r="H32" i="169" a="1"/>
  <c r="AR1696" i="169"/>
  <c r="AJ868" i="169"/>
  <c r="F43" i="169" a="1"/>
  <c r="AQ340" i="169"/>
  <c r="AP533" i="169"/>
  <c r="AO398" i="169"/>
  <c r="AP1241" i="169"/>
  <c r="AO338" i="169"/>
  <c r="D44" i="169" a="1"/>
  <c r="AQ270" i="169"/>
  <c r="AO1187" i="169"/>
  <c r="AQ2098" i="169"/>
  <c r="AQ335" i="169"/>
  <c r="AR76" i="171" a="1"/>
  <c r="AO852" i="169"/>
  <c r="AJ2222" i="169"/>
  <c r="AP1061" i="169"/>
  <c r="AO5" i="171" a="1"/>
  <c r="AR344" i="169"/>
  <c r="AO1894" i="169"/>
  <c r="AJ527" i="169"/>
  <c r="F46" i="169" a="1"/>
  <c r="AR1958" i="169"/>
  <c r="AP135" i="169"/>
  <c r="AO1504" i="169"/>
  <c r="I49" i="169" a="1"/>
  <c r="AO1961" i="169"/>
  <c r="I40" i="169" a="1"/>
  <c r="G13" i="169" a="1"/>
  <c r="AJ526" i="169"/>
  <c r="AO851" i="169"/>
  <c r="AQ1639" i="169"/>
  <c r="AJ2156" i="169"/>
  <c r="AR741" i="169"/>
  <c r="AO1897" i="169"/>
  <c r="AP1114" i="169"/>
  <c r="C4" i="169" a="1"/>
  <c r="AR1633" i="169"/>
  <c r="AL9" i="171" a="1"/>
  <c r="AP207" i="169"/>
  <c r="AJ395" i="169"/>
  <c r="AP736" i="169"/>
  <c r="AJ987" i="169"/>
  <c r="AQ1306" i="169"/>
  <c r="AO2217" i="169"/>
  <c r="AR1518" i="169"/>
  <c r="AQ866" i="169"/>
  <c r="AP1187" i="169"/>
  <c r="AR2222" i="169"/>
  <c r="AO270" i="169"/>
  <c r="AP11" i="171" a="1"/>
  <c r="AR1375" i="169"/>
  <c r="AR1630" i="169"/>
  <c r="K32" i="169" a="1"/>
  <c r="N41" i="169" a="1"/>
  <c r="AO268" i="169"/>
  <c r="H43" i="169" a="1"/>
  <c r="AR1700" i="169"/>
  <c r="AO726" i="169"/>
  <c r="AJ1901" i="169"/>
  <c r="AO1971" i="169"/>
  <c r="AR991" i="169"/>
  <c r="AR857" i="169"/>
  <c r="AQ204" i="169"/>
  <c r="C20" i="169" a="1"/>
  <c r="AO1633" i="169"/>
  <c r="AQ1958" i="169"/>
  <c r="AP1379" i="169"/>
  <c r="AQ659" i="169"/>
  <c r="AP1766" i="169"/>
  <c r="AJ1054" i="169"/>
  <c r="AO915" i="169"/>
  <c r="AR793" i="169"/>
  <c r="AO273" i="169"/>
  <c r="AP741" i="169"/>
  <c r="AP657" i="169"/>
  <c r="AR1575" i="169"/>
  <c r="AQ658" i="169"/>
  <c r="M46" i="169" a="1"/>
  <c r="AJ271" i="169"/>
  <c r="D36" i="169" a="1"/>
  <c r="AR656" i="169"/>
  <c r="C21" i="169" a="1"/>
  <c r="AQ2088" i="169"/>
  <c r="AP339" i="169"/>
  <c r="AJ2154" i="169"/>
  <c r="E2" i="169" a="1"/>
  <c r="P28" i="169" a="1"/>
  <c r="AO75" i="169"/>
  <c r="AQ265" i="169"/>
  <c r="AP2102" i="169"/>
  <c r="AO1903" i="169"/>
  <c r="AQ1630" i="169"/>
  <c r="AO77" i="171" a="1"/>
  <c r="AQ1189" i="169"/>
  <c r="AJ1189" i="169"/>
  <c r="E4" i="169" a="1"/>
  <c r="AJ855" i="169"/>
  <c r="L34" i="169" a="1"/>
  <c r="AR1175" i="169"/>
  <c r="AP864" i="169"/>
  <c r="AQ2158" i="169"/>
  <c r="AO2218" i="169"/>
  <c r="Q32" i="169" a="1"/>
  <c r="AO12" i="171" a="1"/>
  <c r="G28" i="169" a="1"/>
  <c r="AO466" i="169"/>
  <c r="I25" i="169" a="1"/>
  <c r="AQ1308" i="169"/>
  <c r="N23" i="169" a="1"/>
  <c r="AP1046" i="169"/>
  <c r="AO1373" i="169"/>
  <c r="J48" i="169" a="1"/>
  <c r="AJ1905" i="169"/>
  <c r="AR1378" i="169"/>
  <c r="AJ5" i="169"/>
  <c r="AQ855" i="169"/>
  <c r="AP2153" i="169"/>
  <c r="AO739" i="169"/>
  <c r="AO2095" i="169"/>
  <c r="AO858" i="169"/>
  <c r="AP1637" i="169"/>
  <c r="Q44" i="169" a="1"/>
  <c r="AJ797" i="169"/>
  <c r="AR1771" i="169"/>
  <c r="AO787" i="169"/>
  <c r="AP1565" i="169"/>
  <c r="AO1766" i="169"/>
  <c r="AO786" i="169"/>
  <c r="AJ2094" i="169"/>
  <c r="AQ796" i="169"/>
  <c r="AJ1377" i="169"/>
  <c r="J33" i="169" a="1"/>
  <c r="AR980" i="169"/>
  <c r="AJ1063" i="169"/>
  <c r="AO11" i="169"/>
  <c r="AO1110" i="169"/>
  <c r="AP1970" i="169"/>
  <c r="AQ1971" i="169"/>
  <c r="E11" i="169" a="1"/>
  <c r="AR869" i="169"/>
  <c r="AQ1699" i="169"/>
  <c r="AO2087" i="169"/>
  <c r="AO982" i="169"/>
  <c r="AQ1505" i="169"/>
  <c r="AJ1240" i="169"/>
  <c r="AR270" i="169"/>
  <c r="AJ916" i="169"/>
  <c r="AJ1573" i="169"/>
  <c r="AO2100" i="169"/>
  <c r="I14" i="169" a="1"/>
  <c r="AO1113" i="169"/>
  <c r="AR1574" i="169"/>
  <c r="AJ530" i="169"/>
  <c r="AJ1695" i="169"/>
  <c r="AP858" i="169"/>
  <c r="AO2154" i="169"/>
  <c r="J13" i="169" a="1"/>
  <c r="AO1702" i="169"/>
  <c r="AO70" i="169"/>
  <c r="AO527" i="169"/>
  <c r="C14" i="169" a="1"/>
  <c r="AQ1049" i="169"/>
  <c r="N21" i="169" a="1"/>
  <c r="AJ598" i="169"/>
  <c r="AQ861" i="169"/>
  <c r="AL73" i="171" a="1"/>
  <c r="AQ137" i="169"/>
  <c r="AR528" i="169"/>
  <c r="AQ71" i="171" a="1"/>
  <c r="F21" i="169" a="1"/>
  <c r="AO2096" i="169"/>
  <c r="AO1969" i="169"/>
  <c r="AQ590" i="169"/>
  <c r="AO796" i="169"/>
  <c r="AP467" i="169"/>
  <c r="AR1305" i="169"/>
  <c r="P36" i="169" a="1"/>
  <c r="AO1632" i="169"/>
  <c r="AO5" i="169"/>
  <c r="M40" i="169" a="1"/>
  <c r="AR853" i="169"/>
  <c r="M18" i="169" a="1"/>
  <c r="AR77" i="171" a="1"/>
  <c r="AP206" i="169"/>
  <c r="AP2093" i="169"/>
  <c r="AO1378" i="169"/>
  <c r="AO799" i="169"/>
  <c r="H41" i="169" a="1"/>
  <c r="AR739" i="169"/>
  <c r="AJ870" i="169"/>
  <c r="AO742" i="169"/>
  <c r="AQ1243" i="169"/>
  <c r="G21" i="169" a="1"/>
  <c r="AP725" i="169"/>
  <c r="AJ1956" i="169"/>
  <c r="AO1047" i="169"/>
  <c r="AR1308" i="169"/>
  <c r="AR856" i="169"/>
  <c r="AR2097" i="169"/>
  <c r="AO1565" i="169"/>
  <c r="AQ2022" i="169"/>
  <c r="AR2025" i="169"/>
  <c r="AJ1971" i="169"/>
  <c r="AO1186" i="169"/>
  <c r="AR460" i="169"/>
  <c r="AQ1376" i="169"/>
  <c r="AO534" i="169"/>
  <c r="AO1958" i="169"/>
  <c r="D32" i="169" a="1"/>
  <c r="AJ1178" i="169"/>
  <c r="I20" i="169" a="1"/>
  <c r="AQ1311" i="169"/>
  <c r="AP1636" i="169"/>
  <c r="AJ1964" i="169"/>
  <c r="AL71" i="171" a="1"/>
  <c r="AO13" i="171" a="1"/>
  <c r="I12" i="169" a="1"/>
  <c r="AR1899" i="169"/>
  <c r="I38" i="169" a="1"/>
  <c r="AR1314" i="169"/>
  <c r="AJ1970" i="169"/>
  <c r="AR1573" i="169"/>
  <c r="AQ1110" i="169"/>
  <c r="AJ11" i="169"/>
  <c r="AO795" i="169"/>
  <c r="AP2154" i="169"/>
  <c r="AO1634" i="169"/>
  <c r="AQ1184" i="169"/>
  <c r="J25" i="169" a="1"/>
  <c r="AQ1047" i="169"/>
  <c r="L39" i="169" a="1"/>
  <c r="AJ139" i="169"/>
  <c r="AJ1437" i="169"/>
  <c r="AO1896" i="169"/>
  <c r="L15" i="169" a="1"/>
  <c r="AO720" i="169"/>
  <c r="AQ1179" i="169"/>
  <c r="AO1826" i="169"/>
  <c r="AJ1697" i="169"/>
  <c r="AO592" i="169"/>
  <c r="AO2022" i="169"/>
  <c r="AO1514" i="169"/>
  <c r="AP1968" i="169"/>
  <c r="AP792" i="169"/>
  <c r="AP735" i="169"/>
  <c r="AQ1955" i="169"/>
  <c r="AQ2102" i="169"/>
  <c r="Q31" i="169" a="1"/>
  <c r="AO1506" i="169"/>
  <c r="AR1956" i="169"/>
  <c r="AJ2025" i="169"/>
  <c r="AR1566" i="169"/>
  <c r="F14" i="169" a="1"/>
  <c r="AP1374" i="169"/>
  <c r="AR1761" i="169"/>
  <c r="N6" i="169" a="1"/>
  <c r="AR212" i="169"/>
  <c r="N4" i="169" a="1"/>
  <c r="AR70" i="171" a="1"/>
  <c r="AQ1503" i="169"/>
  <c r="AJ1895" i="169"/>
  <c r="AP1705" i="169"/>
  <c r="AR798" i="169"/>
  <c r="AP212" i="169"/>
  <c r="Q7" i="169" a="1"/>
  <c r="AP78" i="171" a="1"/>
  <c r="AP10" i="171" a="1"/>
  <c r="AO1305" i="169"/>
  <c r="AR72" i="171" a="1"/>
  <c r="AJ851" i="169"/>
  <c r="AQ344" i="169"/>
  <c r="AP1054" i="169"/>
  <c r="N13" i="169" a="1"/>
  <c r="AJ273" i="169"/>
  <c r="D19" i="169" a="1"/>
  <c r="AP1516" i="169"/>
  <c r="AJ13" i="169"/>
  <c r="AJ1774" i="169"/>
  <c r="Q41" i="169" a="1"/>
  <c r="AP1305" i="169"/>
  <c r="AJ2216" i="169"/>
  <c r="AJ1186" i="169"/>
  <c r="AJ1058" i="169"/>
  <c r="AQ1180" i="169"/>
  <c r="AR1637" i="169"/>
  <c r="H38" i="169" a="1"/>
  <c r="AP1763" i="169"/>
  <c r="AQ471" i="169"/>
  <c r="AP136" i="169"/>
  <c r="AR1051" i="169"/>
  <c r="AQ525" i="169"/>
  <c r="AO2152" i="169"/>
  <c r="AJ991" i="169"/>
  <c r="AP1308" i="169"/>
  <c r="AR740" i="169"/>
  <c r="AJ657" i="169"/>
  <c r="J21" i="169" a="1"/>
  <c r="AO1370" i="169"/>
  <c r="AR731" i="169"/>
  <c r="AR1373" i="169"/>
  <c r="AP1193" i="169"/>
  <c r="AP870" i="169"/>
  <c r="AJ1188" i="169"/>
  <c r="N38" i="169" a="1"/>
  <c r="AQ206" i="169"/>
  <c r="AP466" i="169"/>
  <c r="AQ798" i="169"/>
  <c r="AO733" i="169"/>
  <c r="L43" i="169" a="1"/>
  <c r="AO1955" i="169"/>
  <c r="AJ1507" i="169"/>
  <c r="AP658" i="169"/>
  <c r="AQ1056" i="169"/>
  <c r="AR1701" i="169"/>
  <c r="AQ729" i="169"/>
  <c r="AO1905" i="169"/>
  <c r="AR721" i="169"/>
  <c r="AO2216" i="169"/>
  <c r="AQ2086" i="169"/>
  <c r="F39" i="169" a="1"/>
  <c r="AO864" i="169"/>
  <c r="N11" i="169" a="1"/>
  <c r="AO474" i="169"/>
  <c r="AP73" i="169"/>
  <c r="AQ211" i="169"/>
  <c r="AJ1046" i="169"/>
  <c r="AR659" i="169"/>
  <c r="AR1827" i="169"/>
  <c r="AQ2155" i="169"/>
  <c r="AR1380" i="169"/>
  <c r="AR1192" i="169"/>
  <c r="AQ1769" i="169"/>
  <c r="AJ1378" i="169"/>
  <c r="AJ1047" i="169"/>
  <c r="AR2157" i="169"/>
  <c r="AJ861" i="169"/>
  <c r="AJ1311" i="169"/>
  <c r="C28" i="169" a="1"/>
  <c r="AR273" i="169"/>
  <c r="AP853" i="169"/>
  <c r="AR337" i="169"/>
  <c r="AQ1638" i="169"/>
  <c r="AP1507" i="169"/>
  <c r="AO1571" i="169"/>
  <c r="AO736" i="169"/>
  <c r="AJ398" i="169"/>
  <c r="AJ1506" i="169"/>
  <c r="AQ75" i="171" a="1"/>
  <c r="AQ1111" i="169"/>
  <c r="AJ2101" i="169"/>
  <c r="AP2150" i="169"/>
  <c r="AO2221" i="169"/>
  <c r="AP1052" i="169"/>
  <c r="AR342" i="169"/>
  <c r="AO1573" i="169"/>
  <c r="AR866" i="169"/>
  <c r="K49" i="169" a="1"/>
  <c r="AQ790" i="169"/>
  <c r="AJ2155" i="169"/>
  <c r="AO531" i="169"/>
  <c r="AO727" i="169"/>
  <c r="AP852" i="169"/>
  <c r="AJ2151" i="169"/>
  <c r="AO722" i="169"/>
  <c r="AO850" i="169"/>
  <c r="AO1111" i="169"/>
  <c r="AQ1964" i="169"/>
  <c r="AR790" i="169"/>
  <c r="AO80" i="171" a="1"/>
  <c r="AJ982" i="169"/>
  <c r="D8" i="169" a="1"/>
  <c r="P25" i="169" a="1"/>
  <c r="P49" i="169" a="1"/>
  <c r="AO1639" i="169"/>
  <c r="AQ472" i="169"/>
  <c r="AR71" i="171" a="1"/>
  <c r="AQ1960" i="169"/>
  <c r="AO331" i="169"/>
  <c r="AR725" i="169"/>
  <c r="AL81" i="171" a="1"/>
  <c r="AR2093" i="169"/>
  <c r="AQ1567" i="169"/>
  <c r="AL10" i="171" a="1"/>
  <c r="AR919" i="169"/>
  <c r="AR2090" i="169"/>
  <c r="AR1970" i="169"/>
  <c r="P10" i="169" a="1"/>
  <c r="AJ869" i="169"/>
  <c r="M43" i="169" a="1"/>
  <c r="D46" i="169" a="1"/>
  <c r="AO463" i="169"/>
  <c r="AO2150" i="169"/>
  <c r="AO741" i="169"/>
  <c r="AO74" i="169"/>
  <c r="AJ135" i="169"/>
  <c r="AJ341" i="169"/>
  <c r="AR2091" i="169"/>
  <c r="G29" i="169" a="1"/>
  <c r="AO473" i="169"/>
  <c r="AP79" i="169"/>
  <c r="I30" i="169" a="1"/>
  <c r="L17" i="169" a="1"/>
  <c r="AQ1968" i="169"/>
  <c r="AR1904" i="169"/>
  <c r="AO725" i="169"/>
  <c r="AO981" i="169"/>
  <c r="AP865" i="169"/>
  <c r="I13" i="169" a="1"/>
  <c r="AQ1441" i="169"/>
  <c r="AP1570" i="169"/>
  <c r="AO660" i="169"/>
  <c r="L50" i="169" a="1"/>
  <c r="AO1376" i="169"/>
  <c r="E3" i="169" a="1"/>
  <c r="AP738" i="169"/>
  <c r="AP1632" i="169"/>
  <c r="AP1060" i="169"/>
  <c r="K6" i="169" a="1"/>
  <c r="AQ735" i="169"/>
  <c r="AQ1701" i="169"/>
  <c r="C47" i="169" a="1"/>
  <c r="AP73" i="171" a="1"/>
  <c r="AQ269" i="169"/>
  <c r="AO73" i="171" a="1"/>
  <c r="AP1435" i="169"/>
  <c r="AP396" i="169"/>
  <c r="AR1891" i="169"/>
  <c r="AQ1963" i="169"/>
  <c r="AQ1060" i="169"/>
  <c r="H31" i="169" a="1"/>
  <c r="AJ793" i="169"/>
  <c r="AP344" i="169"/>
  <c r="AJ1177" i="169"/>
  <c r="AO1631" i="169"/>
  <c r="N44" i="169" a="1"/>
  <c r="AO734" i="169"/>
  <c r="AJ73" i="169"/>
  <c r="L18" i="169" a="1"/>
  <c r="AP656" i="169"/>
  <c r="P38" i="169" a="1"/>
  <c r="AP2220" i="169"/>
  <c r="AQ791" i="169"/>
  <c r="AJ2097" i="169"/>
  <c r="AQ851" i="169"/>
  <c r="M13" i="169" a="1"/>
  <c r="M29" i="169" a="1"/>
  <c r="AJ1571" i="169"/>
  <c r="AP789" i="169"/>
  <c r="L14" i="169" a="1"/>
  <c r="AP138" i="169"/>
  <c r="AR10" i="169"/>
  <c r="F47" i="169" a="1"/>
  <c r="AO1241" i="169"/>
  <c r="AQ337" i="169"/>
  <c r="AO1830" i="169"/>
  <c r="AJ1440" i="169"/>
  <c r="AR2218" i="169"/>
  <c r="AP12" i="171" a="1"/>
  <c r="AJ1246" i="169"/>
  <c r="AR792" i="169"/>
  <c r="AQ338" i="169"/>
  <c r="AJ1055" i="169"/>
  <c r="AO12" i="169"/>
  <c r="G34" i="169" a="1"/>
  <c r="AL80" i="171" a="1"/>
  <c r="AO732" i="169"/>
  <c r="AO1697" i="169"/>
  <c r="Q9" i="169" a="1"/>
  <c r="AP1640" i="169"/>
  <c r="AR332" i="169"/>
  <c r="AP1111" i="169"/>
  <c r="AO593" i="169"/>
  <c r="AO1189" i="169"/>
  <c r="AP525" i="169"/>
  <c r="AP1706" i="169"/>
  <c r="AP733" i="169"/>
  <c r="AO980" i="169"/>
  <c r="AQ862" i="169"/>
  <c r="AJ207" i="169"/>
  <c r="AP82" i="171" a="1"/>
  <c r="AJ1380" i="169"/>
  <c r="AO1960" i="169"/>
  <c r="AJ1699" i="169"/>
  <c r="AO857" i="169"/>
  <c r="AP1631" i="169"/>
  <c r="AO1247" i="169"/>
  <c r="G8" i="169" a="1"/>
  <c r="AP399" i="169"/>
  <c r="AJ1512" i="169"/>
  <c r="AQ7" i="169"/>
  <c r="K37" i="169" a="1"/>
  <c r="AP71" i="171" a="1"/>
  <c r="AJ2086" i="169"/>
  <c r="AO70" i="171" a="1"/>
  <c r="AR1707" i="169"/>
  <c r="AR2216" i="169"/>
  <c r="AJ985" i="169"/>
  <c r="AO274" i="169"/>
  <c r="C43" i="169" a="1"/>
  <c r="AQ1566" i="169"/>
  <c r="F17" i="169" a="1"/>
  <c r="AO788" i="169"/>
  <c r="AP1904" i="169"/>
  <c r="D21" i="169" a="1"/>
  <c r="AP856" i="169"/>
  <c r="AO140" i="169"/>
  <c r="AR1052" i="169"/>
  <c r="AP536" i="169"/>
  <c r="AO655" i="169"/>
  <c r="AP729" i="169"/>
  <c r="AO1315" i="169"/>
  <c r="AJ730" i="169"/>
  <c r="AP80" i="171" a="1"/>
  <c r="AO659" i="169"/>
  <c r="AO790" i="169"/>
  <c r="AO1045" i="169"/>
  <c r="AJ343" i="169"/>
  <c r="AP859" i="169"/>
  <c r="AQ727" i="169"/>
  <c r="M6" i="169" a="1"/>
  <c r="AP985" i="169"/>
  <c r="AP1501" i="169"/>
  <c r="AO462" i="169"/>
  <c r="I46" i="169" a="1"/>
  <c r="F44" i="169" a="1"/>
  <c r="AJ1314" i="169"/>
  <c r="H6" i="169" a="1"/>
  <c r="AO1309" i="169"/>
  <c r="AR865" i="169"/>
  <c r="AQ77" i="171" a="1"/>
  <c r="AP272" i="169"/>
  <c r="AQ1313" i="169"/>
  <c r="AJ740" i="169"/>
  <c r="AR989" i="169"/>
  <c r="AJ1509" i="169"/>
  <c r="AQ73" i="169"/>
  <c r="AQ1245" i="169"/>
  <c r="AP721" i="169"/>
  <c r="AR1061" i="169"/>
  <c r="AO792" i="169"/>
  <c r="AJ1703" i="169"/>
  <c r="AO740" i="169"/>
  <c r="AO460" i="169"/>
  <c r="J32" i="169" a="1"/>
  <c r="AQ529" i="169"/>
  <c r="AJ1567" i="169"/>
  <c r="AP2091" i="169"/>
  <c r="AR1059" i="169"/>
  <c r="AO340" i="169"/>
  <c r="AP984" i="169"/>
  <c r="AP916" i="169"/>
  <c r="AR1902" i="169"/>
  <c r="AR1193" i="169"/>
  <c r="AP11" i="169"/>
  <c r="N42" i="169" a="1"/>
  <c r="AQ1965" i="169"/>
  <c r="AP1905" i="169"/>
  <c r="AR1892" i="169"/>
  <c r="AQ1764" i="169"/>
  <c r="D9" i="169" a="1"/>
  <c r="E35" i="169" a="1"/>
  <c r="C37" i="169" a="1"/>
  <c r="P40" i="169" a="1"/>
  <c r="AO919" i="169"/>
  <c r="AO594" i="169"/>
  <c r="AP915" i="169"/>
  <c r="AR527" i="169"/>
  <c r="D17" i="169" a="1"/>
  <c r="C39" i="169" a="1"/>
  <c r="AR860" i="169"/>
  <c r="E5" i="169" a="1"/>
  <c r="AO536" i="169"/>
  <c r="AP72" i="171" a="1"/>
  <c r="AQ140" i="169"/>
  <c r="AQ1046" i="169"/>
  <c r="AO396" i="169"/>
  <c r="AJ595" i="169"/>
  <c r="AJ1051" i="169"/>
  <c r="AP1893" i="169"/>
  <c r="AR1695" i="169"/>
  <c r="AJ796" i="169"/>
  <c r="AR7" i="171" a="1"/>
  <c r="AQ1052" i="169"/>
  <c r="AQ1766" i="169"/>
  <c r="AO1518" i="169"/>
  <c r="AJ1639" i="169"/>
  <c r="AP7" i="171" a="1"/>
  <c r="AR1825" i="169"/>
  <c r="AQ1185" i="169"/>
  <c r="AP1961" i="169"/>
  <c r="I15" i="169" a="1"/>
  <c r="AJ1900" i="169"/>
  <c r="AO1311" i="169"/>
  <c r="AR7" i="169"/>
  <c r="AQ1969" i="169"/>
  <c r="C48" i="169" a="1"/>
  <c r="AJ1049" i="169"/>
  <c r="AP1113" i="169"/>
  <c r="AQ1890" i="169"/>
  <c r="AR1439" i="169"/>
  <c r="AO1057" i="169"/>
  <c r="AO990" i="169"/>
  <c r="AO81" i="171" a="1"/>
  <c r="AP1063" i="169"/>
  <c r="AQ1063" i="169"/>
  <c r="AP1958" i="169"/>
  <c r="AR536" i="169"/>
  <c r="AR76" i="169"/>
  <c r="AO737" i="169"/>
  <c r="AQ989" i="169"/>
  <c r="AP6" i="171" a="1"/>
  <c r="AO344" i="169"/>
  <c r="AP341" i="169"/>
  <c r="AR660" i="169"/>
  <c r="AR75" i="169"/>
  <c r="AP335" i="169"/>
  <c r="D6" i="169" a="1"/>
  <c r="H17" i="169" a="1"/>
  <c r="AP2217" i="169"/>
  <c r="AP266" i="169"/>
  <c r="AP1774" i="169"/>
  <c r="AO1183" i="169"/>
  <c r="AJ867" i="169"/>
  <c r="AQ870" i="169"/>
  <c r="C50" i="169" a="1"/>
  <c r="N43" i="169" a="1"/>
  <c r="E37" i="169" a="1"/>
  <c r="AJ75" i="169"/>
  <c r="AJ473" i="169"/>
  <c r="AR1894" i="169"/>
  <c r="AR1500" i="169"/>
  <c r="AQ201" i="169"/>
  <c r="D15" i="169" a="1"/>
  <c r="N2" i="169" a="1"/>
  <c r="AJ1565" i="169"/>
  <c r="AP1380" i="169"/>
  <c r="AJ1435" i="169"/>
  <c r="C30" i="169" a="1"/>
  <c r="AR1510" i="169"/>
  <c r="AP6" i="169"/>
  <c r="N40" i="169" a="1"/>
  <c r="AO76" i="169"/>
  <c r="AR597" i="169"/>
  <c r="AO206" i="169"/>
  <c r="AQ1113" i="169"/>
  <c r="AO82" i="171" a="1"/>
  <c r="AO1440" i="169"/>
  <c r="AJ2217" i="169"/>
  <c r="AP797" i="169"/>
  <c r="AQ1706" i="169"/>
  <c r="K9" i="169" a="1"/>
  <c r="AQ76" i="169"/>
  <c r="H22" i="169" a="1"/>
  <c r="AQ343" i="169"/>
  <c r="M42" i="169" a="1"/>
  <c r="I50" i="169" a="1"/>
  <c r="AR870" i="169"/>
  <c r="AJ211" i="169"/>
  <c r="P47" i="169" a="1"/>
  <c r="M32" i="169" a="1"/>
  <c r="AJ1376" i="169"/>
  <c r="AO10" i="171" a="1"/>
  <c r="AP1971" i="169"/>
  <c r="G45" i="169" a="1"/>
  <c r="G3" i="169" a="1"/>
  <c r="AR742" i="169"/>
  <c r="AR81" i="171" a="1"/>
  <c r="AR1966" i="169"/>
  <c r="D18" i="169" a="1"/>
  <c r="AR6" i="169"/>
  <c r="AQ139" i="169"/>
  <c r="AO1572" i="169"/>
  <c r="AQ468" i="169"/>
  <c r="AJ1701" i="169"/>
  <c r="AJ865" i="169"/>
  <c r="AR331" i="169"/>
  <c r="AJ1190" i="169"/>
  <c r="AQ331" i="169"/>
  <c r="AO333" i="169"/>
  <c r="AP1377" i="169"/>
  <c r="AR1313" i="169"/>
  <c r="AO271" i="169"/>
  <c r="AP2099" i="169"/>
  <c r="G14" i="169" a="1"/>
  <c r="AP464" i="169"/>
  <c r="L4" i="169" a="1"/>
  <c r="AO1769" i="169"/>
  <c r="AJ1705" i="169"/>
  <c r="AO2157" i="169"/>
  <c r="AP1243" i="169"/>
  <c r="AJ1504" i="169"/>
  <c r="AJ2221" i="169"/>
  <c r="AQ76" i="171" a="1"/>
  <c r="AJ1570" i="169"/>
  <c r="AQ1053" i="169"/>
  <c r="AJ1633" i="169"/>
  <c r="E6" i="169" a="1"/>
  <c r="AQ2091" i="169"/>
  <c r="AQ12" i="169"/>
  <c r="AJ1574" i="169"/>
  <c r="AR1113" i="169"/>
  <c r="AR2026" i="169"/>
  <c r="AJ741" i="169"/>
  <c r="AQ980" i="169"/>
  <c r="AJ737" i="169"/>
  <c r="AJ596" i="169"/>
  <c r="AP2095" i="169"/>
  <c r="G6" i="169" a="1"/>
  <c r="F4" i="169" a="1"/>
  <c r="AJ2099" i="169"/>
  <c r="AQ1374" i="169"/>
  <c r="AQ720" i="169"/>
  <c r="AJ74" i="169"/>
  <c r="AJ77" i="169"/>
  <c r="AQ1970" i="169"/>
  <c r="AR724" i="169"/>
  <c r="AR1186" i="169"/>
  <c r="Q46" i="169" a="1"/>
  <c r="AJ1056" i="169"/>
  <c r="AJ209" i="169"/>
  <c r="AR398" i="169"/>
  <c r="AQ13" i="169"/>
  <c r="AP1568" i="169"/>
  <c r="AO1242" i="169"/>
  <c r="AR531" i="169"/>
  <c r="AR8" i="169"/>
  <c r="AJ525" i="169"/>
  <c r="P35" i="169" a="1"/>
  <c r="AQ1703" i="169"/>
  <c r="AP595" i="169"/>
  <c r="AQ2087" i="169"/>
  <c r="AP1575" i="169"/>
  <c r="AP594" i="169"/>
  <c r="M17" i="169" a="1"/>
  <c r="AJ534" i="169"/>
  <c r="AO1968" i="169"/>
  <c r="AP1188" i="169"/>
  <c r="AP1315" i="169"/>
  <c r="AR1183" i="169"/>
  <c r="AR984" i="169"/>
  <c r="AQ1305" i="169"/>
  <c r="AO79" i="169"/>
  <c r="K10" i="169" a="1"/>
  <c r="AJ70" i="169"/>
  <c r="AP1439" i="169"/>
  <c r="Q22" i="169" a="1"/>
  <c r="AQ1957" i="169"/>
  <c r="L31" i="169" a="1"/>
  <c r="AO469" i="169"/>
  <c r="AO2155" i="169"/>
  <c r="AO201" i="169"/>
  <c r="AR1893" i="169"/>
  <c r="AJ859" i="169"/>
  <c r="AO1190" i="169"/>
  <c r="AO6" i="171" a="1"/>
  <c r="AO1372" i="169"/>
  <c r="F5" i="169" a="1"/>
  <c r="AP1760" i="169"/>
  <c r="AJ1760" i="169"/>
  <c r="AQ785" i="169"/>
  <c r="AQ2020" i="169"/>
  <c r="AJ2152" i="169"/>
  <c r="AR1245" i="169"/>
  <c r="AP473" i="169"/>
  <c r="AO1768" i="169"/>
  <c r="N19" i="169" a="1"/>
  <c r="AP868" i="169"/>
  <c r="E16" i="169" a="1"/>
  <c r="AO1515" i="169"/>
  <c r="AR274" i="169"/>
  <c r="G20" i="169" a="1"/>
  <c r="P23" i="169" a="1"/>
  <c r="AR1768" i="169"/>
  <c r="AP980" i="169"/>
  <c r="AP137" i="169"/>
  <c r="AP1707" i="169"/>
  <c r="AQ266" i="169"/>
  <c r="H8" i="169" a="1"/>
  <c r="AQ1051" i="169"/>
  <c r="AQ398" i="169"/>
  <c r="I10" i="169" a="1"/>
  <c r="AJ76" i="169"/>
  <c r="I9" i="169" a="1"/>
  <c r="AQ1186" i="169"/>
  <c r="L40" i="169" a="1"/>
  <c r="AP273" i="169"/>
  <c r="AO1193" i="169"/>
  <c r="AP1767" i="169"/>
  <c r="AO1054" i="169"/>
  <c r="AR2089" i="169"/>
  <c r="AR1190" i="169"/>
  <c r="AQ1377" i="169"/>
  <c r="AR1441" i="169"/>
  <c r="AP471" i="169"/>
  <c r="AJ739" i="169"/>
  <c r="AP9" i="171" a="1"/>
  <c r="AQ78" i="171" a="1"/>
  <c r="AP1245" i="169"/>
  <c r="AO2092" i="169"/>
  <c r="AJ2150" i="169"/>
  <c r="J9" i="169" a="1"/>
  <c r="AO1760" i="169"/>
  <c r="AJ732" i="169"/>
  <c r="AP1110" i="169"/>
  <c r="L32" i="169" a="1"/>
  <c r="AO1771" i="169"/>
  <c r="AP1965" i="169"/>
  <c r="AP1375" i="169"/>
  <c r="AQ1707" i="169"/>
  <c r="K20" i="169" a="1"/>
  <c r="AJ1896" i="169"/>
  <c r="AR468" i="169"/>
  <c r="AO1245" i="169"/>
  <c r="AQ867" i="169"/>
  <c r="AJ2100" i="169"/>
  <c r="AP863" i="169"/>
  <c r="AQ208" i="169"/>
  <c r="AJ871" i="169"/>
  <c r="AR1706" i="169"/>
  <c r="AQ1702" i="169"/>
  <c r="AQ919" i="169"/>
  <c r="AR735" i="169"/>
  <c r="AL13" i="171" a="1"/>
  <c r="AP1062" i="169"/>
  <c r="AP1701" i="169"/>
  <c r="AP1370" i="169"/>
  <c r="C25" i="169" a="1"/>
  <c r="AR1243" i="169"/>
  <c r="AR2154" i="169"/>
  <c r="I47" i="169" a="1"/>
  <c r="AQ2219" i="169"/>
  <c r="D43" i="169" a="1"/>
  <c r="AJ734" i="169"/>
  <c r="AR336" i="169"/>
  <c r="E46" i="169" a="1"/>
  <c r="AR2221" i="169"/>
  <c r="AJ592" i="169"/>
  <c r="AR526" i="169"/>
  <c r="AJ2091" i="169"/>
  <c r="AO80" i="169"/>
  <c r="AR1762" i="169"/>
  <c r="AO598" i="169"/>
  <c r="AQ2024" i="169"/>
  <c r="AJ742" i="169"/>
  <c r="AQ1241" i="169"/>
  <c r="AP785" i="169"/>
  <c r="AP866" i="169"/>
  <c r="AO590" i="169"/>
  <c r="K22" i="169" a="1"/>
  <c r="AJ267" i="169"/>
  <c r="AP398" i="169"/>
  <c r="Q33" i="169" a="1"/>
  <c r="AO341" i="169"/>
  <c r="C27" i="169" a="1"/>
  <c r="AJ533" i="169"/>
  <c r="AP2156" i="169"/>
  <c r="AO986" i="169"/>
  <c r="AO1827" i="169"/>
  <c r="AR733" i="169"/>
  <c r="AP982" i="169"/>
  <c r="AQ1762" i="169"/>
  <c r="AQ78" i="169"/>
  <c r="AP2024" i="169"/>
  <c r="AP13" i="171" a="1"/>
  <c r="AO1828" i="169"/>
  <c r="AP1057" i="169"/>
  <c r="AR206" i="169"/>
  <c r="AJ1247" i="169"/>
  <c r="AR2219" i="169"/>
  <c r="H30" i="169" a="1"/>
  <c r="AR916" i="169"/>
  <c r="I36" i="169" a="1"/>
  <c r="AP2101" i="169"/>
  <c r="AJ2089" i="169"/>
  <c r="L22" i="169" a="1"/>
  <c r="AR655" i="169"/>
  <c r="AO865" i="169"/>
  <c r="AQ990" i="169"/>
  <c r="AR1504" i="169"/>
  <c r="AQ1574" i="169"/>
  <c r="AR1507" i="169"/>
  <c r="AQ1774" i="169"/>
  <c r="N10" i="169" a="1"/>
  <c r="AJ1501" i="169"/>
  <c r="AR918" i="169"/>
  <c r="P45" i="169" a="1"/>
  <c r="AP529" i="169"/>
  <c r="AO791" i="169"/>
  <c r="F9" i="169" a="1"/>
  <c r="D12" i="169" a="1"/>
  <c r="AJ1967" i="169"/>
  <c r="AR1955" i="169"/>
  <c r="AR787" i="169"/>
  <c r="AR1057" i="169"/>
  <c r="AO872" i="169"/>
  <c r="AR9" i="171" a="1"/>
  <c r="AR1503" i="169"/>
  <c r="AJ729" i="169"/>
  <c r="AR1699" i="169"/>
  <c r="AQ212" i="169"/>
  <c r="AQ6" i="169"/>
  <c r="AO1825" i="169"/>
  <c r="AP2023" i="169"/>
  <c r="AR530" i="169"/>
  <c r="AJ736" i="169"/>
  <c r="C38" i="169" a="1"/>
  <c r="AJ340" i="169"/>
  <c r="AJ1375" i="169"/>
  <c r="AP862" i="169"/>
  <c r="K48" i="169" a="1"/>
  <c r="AJ738" i="169"/>
  <c r="AR1111" i="169"/>
  <c r="AJ528" i="169"/>
  <c r="AO2089" i="169"/>
  <c r="AO2219" i="169"/>
  <c r="AP1192" i="169"/>
  <c r="AJ1114" i="169"/>
  <c r="AQ985" i="169"/>
  <c r="D39" i="169" a="1"/>
  <c r="AP2089" i="169"/>
  <c r="AP1371" i="169"/>
  <c r="AQ1440" i="169"/>
  <c r="AO595" i="169"/>
  <c r="AQ1059" i="169"/>
  <c r="AO464" i="169"/>
  <c r="AR1703" i="169"/>
  <c r="J2" i="169" a="1"/>
  <c r="AJ205" i="169"/>
  <c r="AQ1511" i="169"/>
  <c r="AP1700" i="169"/>
  <c r="AO1503" i="169"/>
  <c r="AO1307" i="169"/>
  <c r="AQ80" i="171" a="1"/>
  <c r="AR661" i="169"/>
  <c r="G33" i="169" a="1"/>
  <c r="AO658" i="169"/>
  <c r="AQ1502" i="169"/>
  <c r="AP1180" i="169"/>
  <c r="AP202" i="169"/>
  <c r="F29" i="169" a="1"/>
  <c r="L5" i="169" a="1"/>
  <c r="AJ659" i="169"/>
  <c r="AQ738" i="169"/>
  <c r="N17" i="169" a="1"/>
  <c r="AQ741" i="169"/>
  <c r="AQ2099" i="169"/>
  <c r="AR1565" i="169"/>
  <c r="F8" i="169" a="1"/>
  <c r="L30" i="169" a="1"/>
  <c r="AQ1247" i="169"/>
  <c r="AQ80" i="169"/>
  <c r="H37" i="169" a="1"/>
  <c r="P46" i="169" a="1"/>
  <c r="N14" i="169" a="1"/>
  <c r="G19" i="169" a="1"/>
  <c r="AO1175" i="169"/>
  <c r="AJ1175" i="169"/>
  <c r="F20" i="169" a="1"/>
  <c r="AJ1180" i="169"/>
  <c r="AR596" i="169"/>
  <c r="E18" i="169" a="1"/>
  <c r="AR2023" i="169"/>
  <c r="AQ1637" i="169"/>
  <c r="AO526" i="169"/>
  <c r="C10" i="169" a="1"/>
  <c r="J44" i="169" a="1"/>
  <c r="AP342" i="169"/>
  <c r="AQ462" i="169"/>
  <c r="AR1182" i="169"/>
  <c r="M19" i="169" a="1"/>
  <c r="AQ399" i="169"/>
  <c r="AR723" i="169"/>
  <c r="K30" i="169" a="1"/>
  <c r="AO1177" i="169"/>
  <c r="AP10" i="169"/>
  <c r="Q30" i="169" a="1"/>
  <c r="E14" i="169" a="1"/>
  <c r="AP12" i="169"/>
  <c r="AR11" i="169"/>
  <c r="AQ592" i="169"/>
  <c r="AR266" i="169"/>
  <c r="AR851" i="169"/>
  <c r="AQ1827" i="169"/>
  <c r="AO2099" i="169"/>
  <c r="L47" i="169" a="1"/>
  <c r="AR1371" i="169"/>
  <c r="AR471" i="169"/>
  <c r="AQ1244" i="169"/>
  <c r="AP1571" i="169"/>
  <c r="AQ864" i="169"/>
  <c r="AJ2102" i="169"/>
  <c r="AQ722" i="169"/>
  <c r="AP1634" i="169"/>
  <c r="AQ1240" i="169"/>
  <c r="AL82" i="171" a="1"/>
  <c r="AP2096" i="169"/>
  <c r="N16" i="169" a="1"/>
  <c r="AJ1372" i="169"/>
  <c r="AO1306" i="169"/>
  <c r="AJ853" i="169"/>
  <c r="AJ1053" i="169"/>
  <c r="AQ1307" i="169"/>
  <c r="AQ461" i="169"/>
  <c r="AQ527" i="169"/>
  <c r="G38" i="169" a="1"/>
  <c r="AR1178" i="169"/>
  <c r="AQ1435" i="169"/>
  <c r="AR728" i="169"/>
  <c r="M9" i="169" a="1"/>
  <c r="AQ74" i="171" a="1"/>
  <c r="AJ342" i="169"/>
  <c r="AO866" i="169"/>
  <c r="AJ2160" i="169"/>
  <c r="AQ2150" i="169"/>
  <c r="AQ1961" i="169"/>
  <c r="H36" i="169" a="1"/>
  <c r="AP1515" i="169"/>
  <c r="AO1516" i="169"/>
  <c r="AP731" i="169"/>
  <c r="AP857" i="169"/>
  <c r="AR211" i="169"/>
  <c r="AO1957" i="169"/>
  <c r="AR1903" i="169"/>
  <c r="AO1438" i="169"/>
  <c r="AO2101" i="169"/>
  <c r="AQ859" i="169"/>
  <c r="AJ1569" i="169"/>
  <c r="AP983" i="169"/>
  <c r="E8" i="169" a="1"/>
  <c r="AO2086" i="169"/>
  <c r="I19" i="169" a="1"/>
  <c r="J39" i="169" a="1"/>
  <c r="L44" i="169" a="1"/>
  <c r="AO1048" i="169"/>
  <c r="H19" i="169" a="1"/>
  <c r="AR2088" i="169"/>
  <c r="AR1516" i="169"/>
  <c r="AQ1055" i="169"/>
  <c r="AJ1893" i="169"/>
  <c r="AO1176" i="169"/>
  <c r="AR82" i="171" a="1"/>
  <c r="AO1966" i="169"/>
  <c r="AJ724" i="169"/>
  <c r="AP2222" i="169"/>
  <c r="AO735" i="169"/>
  <c r="AR1506" i="169"/>
  <c r="AR788" i="169"/>
  <c r="AP1509" i="169"/>
  <c r="AQ1897" i="169"/>
  <c r="AJ396" i="169"/>
  <c r="AO1053" i="169"/>
  <c r="AP2219" i="169"/>
  <c r="P19" i="169" a="1"/>
  <c r="AJ1636" i="169"/>
  <c r="AR863" i="169"/>
  <c r="AP1957" i="169"/>
  <c r="AQ1904" i="169"/>
  <c r="AQ82" i="171" a="1"/>
  <c r="AQ209" i="169"/>
  <c r="AR852" i="169"/>
  <c r="L25" i="169" a="1"/>
  <c r="E19" i="169" a="1"/>
  <c r="Q19" i="169" a="1"/>
  <c r="E29" i="169" a="1"/>
  <c r="AR1438" i="169"/>
  <c r="AJ733" i="169"/>
  <c r="AJ1059" i="169"/>
  <c r="AP1630" i="169"/>
  <c r="K25" i="169" a="1"/>
  <c r="AO1964" i="169"/>
  <c r="AO73" i="169"/>
  <c r="AJ397" i="169"/>
  <c r="AP1508" i="169"/>
  <c r="AR657" i="169"/>
  <c r="AJ1761" i="169"/>
  <c r="N7" i="169" a="1"/>
  <c r="AQ1967" i="169"/>
  <c r="AP593" i="169"/>
  <c r="AR338" i="169"/>
  <c r="AJ1955" i="169"/>
  <c r="AQ992" i="169"/>
  <c r="AP8" i="171" a="1"/>
  <c r="AQ916" i="169"/>
  <c r="AQ1770" i="169"/>
  <c r="AQ1501" i="169"/>
  <c r="I6" i="169" a="1"/>
  <c r="AR1704" i="169"/>
  <c r="AO138" i="169"/>
  <c r="AJ2215" i="169"/>
  <c r="AL79" i="171" a="1"/>
  <c r="D33" i="169" a="1"/>
  <c r="C32" i="169" a="1"/>
  <c r="AP917" i="169"/>
  <c r="Q16" i="169" a="1"/>
  <c r="AQ1631" i="169"/>
  <c r="AO917" i="169"/>
  <c r="AR738" i="169"/>
  <c r="N46" i="169" a="1"/>
  <c r="F40" i="169" a="1"/>
  <c r="AQ918" i="169"/>
  <c r="AR1967" i="169"/>
  <c r="AJ722" i="169"/>
  <c r="AP1891" i="169"/>
  <c r="AQ528" i="169"/>
  <c r="AQ737" i="169"/>
  <c r="AR2087" i="169"/>
  <c r="AO528" i="169"/>
  <c r="AO1764" i="169"/>
  <c r="L35" i="169" a="1"/>
  <c r="AO1377" i="169"/>
  <c r="G43" i="169" a="1"/>
  <c r="C31" i="169" a="1"/>
  <c r="G7" i="169" a="1"/>
  <c r="AQ1698" i="169"/>
  <c r="AP1184" i="169"/>
  <c r="AR726" i="169"/>
  <c r="AO1313" i="169"/>
  <c r="E30" i="169" a="1"/>
  <c r="D38" i="169" a="1"/>
  <c r="AO2024" i="169"/>
  <c r="I48" i="169" a="1"/>
  <c r="AO1767" i="169"/>
  <c r="AR529" i="169"/>
  <c r="D34" i="169" a="1"/>
  <c r="AP334" i="169"/>
  <c r="AP1695" i="169"/>
  <c r="AO1513" i="169"/>
  <c r="AR737" i="169"/>
  <c r="AQ1569" i="169"/>
  <c r="AJ1890" i="169"/>
  <c r="AO1308" i="169"/>
  <c r="AJ1060" i="169"/>
  <c r="J12" i="169" a="1"/>
  <c r="AR1242" i="169"/>
  <c r="AR535" i="169"/>
  <c r="F49" i="169" a="1"/>
  <c r="H49" i="169" a="1"/>
  <c r="AR1769" i="169"/>
  <c r="N30" i="169" a="1"/>
  <c r="AL76" i="171" a="1"/>
  <c r="AQ1570" i="169"/>
  <c r="AR533" i="169"/>
  <c r="AQ1045" i="169"/>
  <c r="P16" i="169" a="1"/>
  <c r="AQ988" i="169"/>
  <c r="AP1189" i="169"/>
  <c r="AO1374" i="169"/>
  <c r="AO330" i="169"/>
  <c r="AO78" i="171" a="1"/>
  <c r="AP871" i="169"/>
  <c r="AR1514" i="169"/>
  <c r="AJ2092" i="169"/>
  <c r="AP1638" i="169"/>
  <c r="AQ396" i="169"/>
  <c r="AR591" i="169"/>
  <c r="L49" i="169" a="1"/>
  <c r="AP2086" i="169"/>
  <c r="K5" i="169" a="1"/>
  <c r="K40" i="169" a="1"/>
  <c r="G39" i="169" a="1"/>
  <c r="I8" i="169" a="1"/>
  <c r="AQ1894" i="169"/>
  <c r="AP1500" i="169"/>
  <c r="AQ1182" i="169"/>
  <c r="M10" i="169" a="1"/>
  <c r="M12" i="169" a="1"/>
  <c r="C8" i="169" a="1"/>
  <c r="L8" i="169" a="1"/>
  <c r="AP7" i="169"/>
  <c r="L33" i="169" a="1"/>
  <c r="AR736" i="169"/>
  <c r="AJ466" i="169"/>
  <c r="AJ335" i="169"/>
  <c r="AR1632" i="169"/>
  <c r="J45" i="169" a="1"/>
  <c r="AQ655" i="169"/>
  <c r="AP591" i="169"/>
  <c r="AJ731" i="169"/>
  <c r="AQ72" i="171" a="1"/>
  <c r="J17" i="169" a="1"/>
  <c r="AJ2020" i="169"/>
  <c r="I43" i="169" a="1"/>
  <c r="AR794" i="169"/>
  <c r="G40" i="169" a="1"/>
  <c r="AO730" i="169"/>
  <c r="C41" i="169" a="1"/>
  <c r="AJ80" i="169"/>
  <c r="AR201" i="169"/>
  <c r="L36" i="169" a="1"/>
  <c r="AJ1245" i="169"/>
  <c r="I4" i="169" a="1"/>
  <c r="AQ2090" i="169"/>
  <c r="AR986" i="169"/>
  <c r="AO856" i="169"/>
  <c r="AP331" i="169"/>
  <c r="E23" i="169" a="1"/>
  <c r="D5" i="169" a="1"/>
  <c r="N29" i="169" a="1"/>
  <c r="AO1761" i="169"/>
  <c r="AJ1903" i="169"/>
  <c r="AP1312" i="169"/>
  <c r="AQ533" i="169"/>
  <c r="AO1055" i="169"/>
  <c r="AQ1516" i="169"/>
  <c r="AO798" i="169"/>
  <c r="AP9" i="169"/>
  <c r="AP1436" i="169"/>
  <c r="AQ2215" i="169"/>
  <c r="I18" i="169" a="1"/>
  <c r="AQ724" i="169"/>
  <c r="D25" i="169" a="1"/>
  <c r="L38" i="169" a="1"/>
  <c r="AQ10" i="169"/>
  <c r="N28" i="169" a="1"/>
  <c r="AJ1902" i="169"/>
  <c r="AJ1766" i="169"/>
  <c r="I44" i="169" a="1"/>
  <c r="AO205" i="169"/>
  <c r="P11" i="169" a="1"/>
  <c r="AJ470" i="169"/>
  <c r="AO797" i="169"/>
  <c r="AQ2023" i="169"/>
  <c r="AR1177" i="169"/>
  <c r="AQ1571" i="169"/>
  <c r="Q43" i="169" a="1"/>
  <c r="N20" i="169" a="1"/>
  <c r="AP460" i="169"/>
  <c r="AQ267" i="169"/>
  <c r="AP1900" i="169"/>
  <c r="H34" i="169" a="1"/>
  <c r="G4" i="169" a="1"/>
  <c r="AJ791" i="169"/>
  <c r="AQ788" i="169"/>
  <c r="C12" i="169" a="1"/>
  <c r="C22" i="169" a="1"/>
  <c r="AR268" i="169"/>
  <c r="J47" i="169" a="1"/>
  <c r="AQ2089" i="169"/>
  <c r="AQ795" i="169"/>
  <c r="N27" i="169" a="1"/>
  <c r="AP1307" i="169"/>
  <c r="N22" i="169" a="1"/>
  <c r="F48" i="169" a="1"/>
  <c r="AP1572" i="169"/>
  <c r="AO2160" i="169"/>
  <c r="AR1370" i="169"/>
  <c r="AO985" i="169"/>
  <c r="AQ70" i="171" a="1"/>
  <c r="AP799" i="169"/>
  <c r="AJ336" i="169"/>
  <c r="AP1050" i="169"/>
  <c r="AO1891" i="169"/>
  <c r="AP869" i="169"/>
  <c r="AR78" i="169"/>
  <c r="AP661" i="169"/>
  <c r="M14" i="169" a="1"/>
  <c r="D31" i="169" a="1"/>
  <c r="AJ1374" i="169"/>
  <c r="L2" i="169" a="1"/>
  <c r="AO656" i="169"/>
  <c r="AJ735" i="169"/>
  <c r="AO793" i="169"/>
  <c r="E15" i="169" a="1"/>
  <c r="AJ917" i="169"/>
  <c r="AP1569" i="169"/>
  <c r="AJ78" i="169"/>
  <c r="AR1965" i="169"/>
  <c r="AJ468" i="169"/>
  <c r="AP211" i="169"/>
  <c r="AQ982" i="169"/>
  <c r="L42" i="169" a="1"/>
  <c r="AO854" i="169"/>
  <c r="AR861" i="169"/>
  <c r="AO721" i="169"/>
  <c r="F33" i="169" a="1"/>
  <c r="AP590" i="169"/>
  <c r="AR2101" i="169"/>
  <c r="AP2160" i="169"/>
  <c r="M4" i="169" a="1"/>
  <c r="AQ1178" i="169"/>
  <c r="AR1187" i="169"/>
  <c r="F26" i="169" a="1"/>
  <c r="AQ11" i="171" a="1"/>
  <c r="AJ850" i="169"/>
  <c r="J20" i="169" a="1"/>
  <c r="AQ466" i="169"/>
  <c r="AP77" i="169"/>
  <c r="AQ460" i="169"/>
  <c r="AO1965" i="169"/>
  <c r="K26" i="169" a="1"/>
  <c r="N45" i="169" a="1"/>
  <c r="AJ1242" i="169"/>
  <c r="AQ1176" i="169"/>
  <c r="AP1242" i="169"/>
  <c r="AP1967" i="169"/>
  <c r="AR1312" i="169"/>
  <c r="AJ721" i="169"/>
  <c r="AQ1114" i="169"/>
  <c r="D40" i="169" a="1"/>
  <c r="AR1829" i="169"/>
  <c r="AP70" i="171" a="1"/>
  <c r="AO1635" i="169"/>
  <c r="K28" i="169" a="1"/>
  <c r="H45" i="169" a="1"/>
  <c r="AQ1830" i="169"/>
  <c r="AR205" i="169"/>
  <c r="AP1518" i="169"/>
  <c r="AO2091" i="169"/>
  <c r="M7" i="169" a="1"/>
  <c r="M47" i="169" a="1"/>
  <c r="Q23" i="169" a="1"/>
  <c r="AO397" i="169"/>
  <c r="AJ1110" i="169"/>
  <c r="AQ1575" i="169"/>
  <c r="M25" i="169" a="1"/>
  <c r="G9" i="169" a="1"/>
  <c r="AQ1054" i="169"/>
  <c r="AR1968" i="169"/>
  <c r="N32" i="169" a="1"/>
  <c r="H50" i="169" a="1"/>
  <c r="AQ141" i="169"/>
  <c r="AQ1761" i="169"/>
  <c r="AR2085" i="169"/>
  <c r="AQ526" i="169"/>
  <c r="M11" i="169" a="1"/>
  <c r="AR1634" i="169"/>
  <c r="AP13" i="169"/>
  <c r="AP1190" i="169"/>
  <c r="M3" i="169" a="1"/>
  <c r="AL6" i="171" a="1"/>
  <c r="I27" i="169" a="1"/>
  <c r="L28" i="169" a="1"/>
  <c r="AQ1312" i="169"/>
  <c r="AQ869" i="169"/>
  <c r="AJ1773" i="169"/>
  <c r="I39" i="169" a="1"/>
  <c r="Q35" i="169" a="1"/>
  <c r="AR1766" i="169"/>
  <c r="AJ6" i="169"/>
  <c r="AP1769" i="169"/>
  <c r="H29" i="169" a="1"/>
  <c r="I11" i="169" a="1"/>
  <c r="AQ917" i="169"/>
  <c r="AP592" i="169"/>
  <c r="H47" i="169" a="1"/>
  <c r="D13" i="169" a="1"/>
  <c r="AQ981" i="169"/>
  <c r="AR2159" i="169"/>
  <c r="AJ72" i="169"/>
  <c r="AJ981" i="169"/>
  <c r="AP798" i="169"/>
  <c r="AP989" i="169"/>
  <c r="AP468" i="169"/>
  <c r="AR1247" i="169"/>
  <c r="AJ2095" i="169"/>
  <c r="D35" i="169" a="1"/>
  <c r="C45" i="169" a="1"/>
  <c r="AQ11" i="169"/>
  <c r="AJ1061" i="169"/>
  <c r="AJ864" i="169"/>
  <c r="AP1506" i="169"/>
  <c r="AJ799" i="169"/>
  <c r="AJ465" i="169"/>
  <c r="N31" i="169" a="1"/>
  <c r="AQ70" i="169"/>
  <c r="K7" i="169" a="1"/>
  <c r="E45" i="169" a="1"/>
  <c r="Q29" i="169" a="1"/>
  <c r="AP267" i="169"/>
  <c r="AO337" i="169"/>
  <c r="AJ1439" i="169"/>
  <c r="AP2092" i="169"/>
  <c r="AJ1965" i="169"/>
  <c r="AO1437" i="169"/>
  <c r="AQ1175" i="169"/>
  <c r="J4" i="169" a="1"/>
  <c r="AO269" i="169"/>
  <c r="AO983" i="169"/>
  <c r="AP796" i="169"/>
  <c r="AR727" i="169"/>
  <c r="AO2156" i="169"/>
  <c r="AR1897" i="169"/>
  <c r="AR1635" i="169"/>
  <c r="N50" i="169" a="1"/>
  <c r="C11" i="169" a="1"/>
  <c r="AQ1635" i="169"/>
  <c r="P32" i="169" a="1"/>
  <c r="P29" i="169" a="1"/>
  <c r="AR1049" i="169"/>
  <c r="AQ1962" i="169"/>
  <c r="AP2097" i="169"/>
  <c r="AJ720" i="169"/>
  <c r="P39" i="169" a="1"/>
  <c r="E22" i="169" a="1"/>
  <c r="P8" i="169" a="1"/>
  <c r="AR1058" i="169"/>
  <c r="AJ1511" i="169"/>
  <c r="J16" i="169" a="1"/>
  <c r="I17" i="169" a="1"/>
  <c r="AR1639" i="169"/>
  <c r="AR1048" i="169"/>
  <c r="M23" i="169" a="1"/>
  <c r="AQ202" i="169"/>
  <c r="P6" i="169" a="1"/>
  <c r="H27" i="169" a="1"/>
  <c r="AJ474" i="169"/>
  <c r="AO211" i="169"/>
  <c r="AQ868" i="169"/>
  <c r="Q3" i="169" a="1"/>
  <c r="H25" i="169" a="1"/>
  <c r="AJ471" i="169"/>
  <c r="AQ2160" i="169"/>
  <c r="AO855" i="169"/>
  <c r="AO1310" i="169"/>
  <c r="AO728" i="169"/>
  <c r="G35" i="169" a="1"/>
  <c r="Q40" i="169" a="1"/>
  <c r="AJ1830" i="169"/>
  <c r="AQ2093" i="169"/>
  <c r="AR335" i="169"/>
  <c r="K21" i="169" a="1"/>
  <c r="L46" i="169" a="1"/>
  <c r="AQ856" i="169"/>
  <c r="D3" i="169" a="1"/>
  <c r="AP1573" i="169"/>
  <c r="K2" i="169" a="1"/>
  <c r="AQ787" i="169"/>
  <c r="AO1046" i="169"/>
  <c r="AJ787" i="169"/>
  <c r="AJ656" i="169"/>
  <c r="AJ790" i="169"/>
  <c r="AR11" i="171" a="1"/>
  <c r="E43" i="169" a="1"/>
  <c r="AQ723" i="169"/>
  <c r="AR204" i="169"/>
  <c r="AJ597" i="169"/>
  <c r="AO78" i="169"/>
  <c r="N35" i="169" a="1"/>
  <c r="AP728" i="169"/>
  <c r="F18" i="169" a="1"/>
  <c r="L19" i="169" a="1"/>
  <c r="AQ1508" i="169"/>
  <c r="L12" i="169" a="1"/>
  <c r="L48" i="169" a="1"/>
  <c r="AR1571" i="169"/>
  <c r="AO1061" i="169"/>
  <c r="E25" i="169" a="1"/>
  <c r="AQ740" i="169"/>
  <c r="AP2155" i="169"/>
  <c r="I34" i="169" a="1"/>
  <c r="AP734" i="169"/>
  <c r="AQ1378" i="169"/>
  <c r="AO265" i="169"/>
  <c r="AJ531" i="169"/>
  <c r="AP1049" i="169"/>
  <c r="N33" i="169" a="1"/>
  <c r="AO9" i="169"/>
  <c r="AR2099" i="169"/>
  <c r="AR271" i="169"/>
  <c r="AO2098" i="169"/>
  <c r="M39" i="169" a="1"/>
  <c r="AJ1179" i="169"/>
  <c r="D10" i="169" a="1"/>
  <c r="AP990" i="169"/>
  <c r="M38" i="169" a="1"/>
  <c r="AQ726" i="169"/>
  <c r="AQ1439" i="169"/>
  <c r="M44" i="169" a="1"/>
  <c r="D47" i="169" a="1"/>
  <c r="I7" i="169" a="1"/>
  <c r="AP201" i="169"/>
  <c r="AO1640" i="169"/>
  <c r="AQ1695" i="169"/>
  <c r="AQ1372" i="169"/>
  <c r="E7" i="169" a="1"/>
  <c r="AR8" i="171" a="1"/>
  <c r="AQ1048" i="169"/>
  <c r="AJ872" i="169"/>
  <c r="AO731" i="169"/>
  <c r="AR399" i="169"/>
  <c r="AP79" i="171" a="1"/>
  <c r="AP1240" i="169"/>
  <c r="AR2024" i="169"/>
  <c r="AP867" i="169"/>
  <c r="Q27" i="169" a="1"/>
  <c r="I3" i="169" a="1"/>
  <c r="AO342" i="169"/>
  <c r="G47" i="169" a="1"/>
  <c r="AR1246" i="169"/>
  <c r="AR463" i="169"/>
  <c r="AP2021" i="169"/>
  <c r="AR1502" i="169"/>
  <c r="AO984" i="169"/>
  <c r="F30" i="169" a="1"/>
  <c r="AQ1903" i="169"/>
  <c r="AJ334" i="169"/>
  <c r="AR343" i="169"/>
  <c r="AR859" i="169"/>
  <c r="AO2026" i="169"/>
  <c r="AO1567" i="169"/>
  <c r="AR71" i="169"/>
  <c r="AR796" i="169"/>
  <c r="AO1050" i="169"/>
  <c r="AP1178" i="169"/>
  <c r="AJ1312" i="169"/>
  <c r="AQ797" i="169"/>
  <c r="AP1511" i="169"/>
  <c r="AP337" i="169"/>
  <c r="I23" i="169" a="1"/>
  <c r="AQ2092" i="169"/>
  <c r="AQ2026" i="169"/>
  <c r="AQ786" i="169"/>
  <c r="F3" i="169" a="1"/>
  <c r="AP981" i="169"/>
  <c r="F32" i="169" a="1"/>
  <c r="AR1055" i="169"/>
  <c r="N39" i="169" a="1"/>
  <c r="AJ1505" i="169"/>
  <c r="AP530" i="169"/>
  <c r="AJ852" i="169"/>
  <c r="AJ1632" i="169"/>
  <c r="L16" i="169" a="1"/>
  <c r="AR1112" i="169"/>
  <c r="AQ469" i="169"/>
  <c r="AJ1438" i="169"/>
  <c r="H3" i="169" a="1"/>
  <c r="L26" i="169" a="1"/>
  <c r="Q45" i="169" a="1"/>
  <c r="AP723" i="169"/>
  <c r="AP991" i="169"/>
  <c r="AQ72" i="169"/>
  <c r="J50" i="169" a="1"/>
  <c r="H28" i="169" a="1"/>
  <c r="AP1567" i="169"/>
  <c r="AP1045" i="169"/>
  <c r="AJ1181" i="169"/>
  <c r="AO1052" i="169"/>
  <c r="AR73" i="171" a="1"/>
  <c r="AQ1640" i="169"/>
  <c r="AJ1763" i="169"/>
  <c r="C42" i="169" a="1"/>
  <c r="AO1569" i="169"/>
  <c r="AJ658" i="169"/>
  <c r="J18" i="169" a="1"/>
  <c r="K39" i="169" a="1"/>
  <c r="AP1186" i="169"/>
  <c r="I2" i="169" a="1"/>
  <c r="AO596" i="169"/>
  <c r="AQ1568" i="169"/>
  <c r="AP269" i="169"/>
  <c r="M48" i="169" a="1"/>
  <c r="AJ989" i="169"/>
  <c r="AQ1436" i="169"/>
  <c r="AR791" i="169"/>
  <c r="AQ1181" i="169"/>
  <c r="AR74" i="169"/>
  <c r="AO1182" i="169"/>
  <c r="AR209" i="169"/>
  <c r="AJ1957" i="169"/>
  <c r="AO1566" i="169"/>
  <c r="Q4" i="169" a="1"/>
  <c r="M26" i="169" a="1"/>
  <c r="AR9" i="169"/>
  <c r="AO465" i="169"/>
  <c r="Q26" i="169" a="1"/>
  <c r="AP470" i="169"/>
  <c r="AP205" i="169"/>
  <c r="AQ1518" i="169"/>
  <c r="AR1512" i="169"/>
  <c r="M50" i="169" a="1"/>
  <c r="F34" i="169" a="1"/>
  <c r="AQ2218" i="169"/>
  <c r="AO916" i="169"/>
  <c r="AO334" i="169"/>
  <c r="AJ1515" i="169"/>
  <c r="AJ201" i="169"/>
  <c r="N34" i="169" a="1"/>
  <c r="N5" i="169" a="1"/>
  <c r="AR5" i="171" a="1"/>
  <c r="AJ1187" i="169"/>
  <c r="AJ2021" i="169"/>
  <c r="AJ1961" i="169"/>
  <c r="AR525" i="169"/>
  <c r="AP274" i="169"/>
  <c r="AJ1111" i="169"/>
  <c r="C6" i="169" a="1"/>
  <c r="AR1895" i="169"/>
  <c r="AO1967" i="169"/>
  <c r="M22" i="169" a="1"/>
  <c r="H46" i="169" a="1"/>
  <c r="AO1638" i="169"/>
  <c r="AR466" i="169"/>
  <c r="AJ918" i="169"/>
  <c r="AP531" i="169"/>
  <c r="AJ1904" i="169"/>
  <c r="AP726" i="169"/>
  <c r="G15" i="169" a="1"/>
  <c r="P15" i="169" a="1"/>
  <c r="AP1890" i="169"/>
  <c r="AJ206" i="169"/>
  <c r="J36" i="169" a="1"/>
  <c r="AQ661" i="169"/>
  <c r="AR141" i="169"/>
  <c r="F35" i="169" a="1"/>
  <c r="AO1243" i="169"/>
  <c r="AJ1500" i="169"/>
  <c r="Q11" i="169" a="1"/>
  <c r="AR1511" i="169"/>
  <c r="AR77" i="169"/>
  <c r="AR1767" i="169"/>
  <c r="L41" i="169" a="1"/>
  <c r="AR797" i="169"/>
  <c r="H20" i="169" a="1"/>
  <c r="AQ1892" i="169"/>
  <c r="P20" i="169" a="1"/>
  <c r="AR2158" i="169"/>
  <c r="AJ469" i="169"/>
  <c r="I37" i="169" a="1"/>
  <c r="P31" i="169" a="1"/>
  <c r="AR6" i="171" a="1"/>
  <c r="AO135" i="169"/>
  <c r="AJ1828" i="169"/>
  <c r="AP791" i="169"/>
  <c r="K17" i="169" a="1"/>
  <c r="N8" i="169" a="1"/>
  <c r="AO1637" i="169"/>
  <c r="P34" i="169" a="1"/>
  <c r="AJ1057" i="169"/>
  <c r="H18" i="169" a="1"/>
  <c r="AO76" i="171" a="1"/>
  <c r="AP472" i="169"/>
  <c r="AO471" i="169"/>
  <c r="E50" i="169" a="1"/>
  <c r="AR465" i="169"/>
  <c r="E40" i="169" a="1"/>
  <c r="AR990" i="169"/>
  <c r="AQ334" i="169"/>
  <c r="AR1572" i="169"/>
  <c r="AJ992" i="169"/>
  <c r="AR1110" i="169"/>
  <c r="AJ1309" i="169"/>
  <c r="AO1510" i="169"/>
  <c r="AP1902" i="169"/>
  <c r="K38" i="169" a="1"/>
  <c r="AJ798" i="169"/>
  <c r="AP730" i="169"/>
  <c r="J10" i="169" a="1"/>
  <c r="AO72" i="169"/>
  <c r="N48" i="169" a="1"/>
  <c r="AQ1190" i="169"/>
  <c r="AJ331" i="169"/>
  <c r="AJ858" i="169"/>
  <c r="AO1762" i="169"/>
  <c r="F19" i="169" a="1"/>
  <c r="AR734" i="169"/>
  <c r="H7" i="169" a="1"/>
  <c r="AO2102" i="169"/>
  <c r="AQ860" i="169"/>
  <c r="AO468" i="169"/>
  <c r="AP1959" i="169"/>
  <c r="AR1060" i="169"/>
  <c r="AQ71" i="169"/>
  <c r="AP2152" i="169"/>
  <c r="AR1244" i="169"/>
  <c r="AJ866" i="169"/>
  <c r="AJ203" i="169"/>
  <c r="AQ2021" i="169"/>
  <c r="AO336" i="169"/>
  <c r="C15" i="169" a="1"/>
  <c r="J14" i="169" a="1"/>
  <c r="AP1574" i="169"/>
  <c r="AP332" i="169"/>
  <c r="F16" i="169" a="1"/>
  <c r="AQ397" i="169"/>
  <c r="AO525" i="169"/>
  <c r="AP336" i="169"/>
  <c r="D14" i="169" a="1"/>
  <c r="AJ1508" i="169"/>
  <c r="AJ727" i="169"/>
  <c r="AQ1187" i="169"/>
  <c r="J37" i="169" a="1"/>
  <c r="AO75" i="171" a="1"/>
  <c r="AQ1061" i="169"/>
  <c r="AR1638" i="169"/>
  <c r="AR140" i="169"/>
  <c r="AR1063" i="169"/>
  <c r="AO335" i="169"/>
  <c r="AJ1514" i="169"/>
  <c r="AR2095" i="169"/>
  <c r="AP141" i="169"/>
  <c r="AQ1515" i="169"/>
  <c r="D42" i="169" a="1"/>
  <c r="AJ1305" i="169"/>
  <c r="E48" i="169" a="1"/>
  <c r="F41" i="169" a="1"/>
  <c r="AJ590" i="169"/>
  <c r="AP1441" i="169"/>
  <c r="Q42" i="169" a="1"/>
  <c r="AR729" i="169"/>
  <c r="AP1703" i="169"/>
  <c r="AP1768" i="169"/>
  <c r="AQ1634" i="169"/>
  <c r="AO738" i="169"/>
  <c r="AP1503" i="169"/>
  <c r="AQ1966" i="169"/>
  <c r="AP1372" i="169"/>
  <c r="AP1056" i="169"/>
  <c r="AO8" i="171" a="1"/>
  <c r="AO2094" i="169"/>
  <c r="AR786" i="169"/>
  <c r="AP1770" i="169"/>
  <c r="G46" i="169" a="1"/>
  <c r="AO202" i="169"/>
  <c r="AO1703" i="169"/>
  <c r="AJ856" i="169"/>
  <c r="G37" i="169" a="1"/>
  <c r="AP737" i="169"/>
  <c r="AJ269" i="169"/>
  <c r="P13" i="169" a="1"/>
  <c r="H48" i="169" a="1"/>
  <c r="AR985" i="169"/>
  <c r="Q49" i="169" a="1"/>
  <c r="AR341" i="169"/>
  <c r="AO785" i="169"/>
  <c r="AR12" i="171" a="1"/>
  <c r="AQ9" i="169"/>
  <c r="AP1827" i="169"/>
  <c r="N9" i="169" a="1"/>
  <c r="AO472" i="169"/>
  <c r="AR795" i="169"/>
  <c r="AP527" i="169"/>
  <c r="AJ330" i="169"/>
  <c r="AO1051" i="169"/>
  <c r="AQ474" i="169"/>
  <c r="AQ1500" i="169"/>
  <c r="AO724" i="169"/>
  <c r="C44" i="169" a="1"/>
  <c r="J46" i="169" a="1"/>
  <c r="AP1055" i="169"/>
  <c r="AP851" i="169"/>
  <c r="AJ1769" i="169"/>
  <c r="AQ464" i="169"/>
  <c r="AQ1901" i="169"/>
  <c r="AJ1962" i="169"/>
  <c r="AJ2218" i="169"/>
  <c r="C3" i="169" a="1"/>
  <c r="AJ332" i="169"/>
  <c r="E12" i="169" a="1"/>
  <c r="AP872" i="169"/>
  <c r="AP270" i="169"/>
  <c r="AQ1902" i="169"/>
  <c r="AP1313" i="169"/>
  <c r="E20" i="169" a="1"/>
  <c r="AQ2100" i="169"/>
  <c r="M35" i="169" a="1"/>
  <c r="AP70" i="169"/>
  <c r="AJ1630" i="169"/>
  <c r="AJ661" i="169"/>
  <c r="L45" i="169" a="1"/>
  <c r="AP465" i="169"/>
  <c r="AR1188" i="169"/>
  <c r="AJ593" i="169"/>
  <c r="K16" i="169" a="1"/>
  <c r="AJ1518" i="169"/>
  <c r="AP788" i="169"/>
  <c r="AJ8" i="169"/>
  <c r="AP474" i="169"/>
  <c r="AP2088" i="169"/>
  <c r="AO1244" i="169"/>
  <c r="AQ200" i="169"/>
  <c r="L10" i="169" a="1"/>
  <c r="F37" i="169" a="1"/>
  <c r="AQ1572" i="169"/>
  <c r="AR981" i="169"/>
  <c r="AO729" i="169"/>
  <c r="P12" i="169" a="1"/>
  <c r="AO1181" i="169"/>
  <c r="AR462" i="169"/>
  <c r="AR1640" i="169"/>
  <c r="AR785" i="169"/>
  <c r="J11" i="169" a="1"/>
  <c r="F15" i="169" a="1"/>
  <c r="AP1892" i="169"/>
  <c r="K27" i="169" a="1"/>
  <c r="AQ857" i="169"/>
  <c r="G16" i="169" a="1"/>
  <c r="J35" i="169" a="1"/>
  <c r="AQ1310" i="169"/>
  <c r="AQ596" i="169"/>
  <c r="AJ467" i="169"/>
  <c r="E10" i="169" a="1"/>
  <c r="AO863" i="169"/>
  <c r="Q39" i="169" a="1"/>
  <c r="AP204" i="169"/>
  <c r="H5" i="169" a="1"/>
  <c r="AR1189" i="169"/>
  <c r="AR5" i="169"/>
  <c r="AP72" i="169"/>
  <c r="AR207" i="169"/>
  <c r="M5" i="169" a="1"/>
  <c r="Q50" i="169" a="1"/>
  <c r="M15" i="169" a="1"/>
  <c r="AR1306" i="169"/>
  <c r="AR2092" i="169"/>
  <c r="AP2215" i="169"/>
  <c r="AO208" i="169"/>
  <c r="AR658" i="169"/>
  <c r="AJ1048" i="169"/>
  <c r="AQ1509" i="169"/>
  <c r="J34" i="169" a="1"/>
  <c r="L7" i="169" a="1"/>
  <c r="AR137" i="169"/>
  <c r="AQ342" i="169"/>
  <c r="N12" i="169" a="1"/>
  <c r="AJ984" i="169"/>
  <c r="AJ532" i="169"/>
  <c r="AR1636" i="169"/>
  <c r="AO2158" i="169"/>
  <c r="AO1900" i="169"/>
  <c r="AP1185" i="169"/>
  <c r="AP860" i="169"/>
  <c r="AQ1375" i="169"/>
  <c r="AP1635" i="169"/>
  <c r="L27" i="169" a="1"/>
  <c r="AJ1969" i="169"/>
  <c r="L23" i="169" a="1"/>
  <c r="AP395" i="169"/>
  <c r="Q5" i="169" a="1"/>
  <c r="AJ460" i="169"/>
  <c r="AQ341" i="169"/>
  <c r="AR1050" i="169"/>
  <c r="K43" i="169" a="1"/>
  <c r="AO2025" i="169"/>
  <c r="AQ532" i="169"/>
  <c r="H10" i="169" a="1"/>
  <c r="AO535" i="169"/>
  <c r="AQ1760" i="169"/>
  <c r="AQ1636" i="169"/>
  <c r="AO1512" i="169"/>
  <c r="AQ986" i="169"/>
  <c r="AQ657" i="169"/>
  <c r="AO1770" i="169"/>
  <c r="AO9" i="171" a="1"/>
  <c r="AR473" i="169"/>
  <c r="F11" i="169" a="1"/>
  <c r="AJ1566" i="169"/>
  <c r="AO2090" i="169"/>
  <c r="AP742" i="169"/>
  <c r="F22" i="169" a="1"/>
  <c r="AP1112" i="169"/>
  <c r="AQ872" i="169"/>
  <c r="AQ789" i="169"/>
  <c r="AO862" i="169"/>
  <c r="J42" i="169" a="1"/>
  <c r="AO1704" i="169"/>
  <c r="AO1570" i="169"/>
  <c r="AQ742" i="169"/>
  <c r="AQ1825" i="169"/>
  <c r="AP740" i="169"/>
  <c r="AJ792" i="169"/>
  <c r="AP8" i="169"/>
  <c r="K35" i="169" a="1"/>
  <c r="G27" i="169" a="1"/>
  <c r="AJ1307" i="169"/>
  <c r="AO991" i="169"/>
  <c r="AQ1898" i="169"/>
  <c r="AJ1379" i="169"/>
  <c r="K41" i="169" a="1"/>
  <c r="AP596" i="169"/>
  <c r="AR855" i="169"/>
  <c r="K44" i="169" a="1"/>
  <c r="AJ660" i="169"/>
  <c r="AO136" i="169"/>
  <c r="AJ464" i="169"/>
  <c r="H42" i="169" a="1"/>
  <c r="AR799" i="169"/>
  <c r="AR467" i="169"/>
  <c r="D41" i="169" a="1"/>
  <c r="AR720" i="169"/>
  <c r="J41" i="169" a="1"/>
  <c r="AP462" i="169"/>
  <c r="D20" i="169" a="1"/>
  <c r="AQ598" i="169"/>
  <c r="AO210" i="169"/>
  <c r="AP1566" i="169"/>
  <c r="AJ1892" i="169"/>
  <c r="J31" i="169" a="1"/>
  <c r="L13" i="169" a="1"/>
  <c r="AO139" i="169"/>
  <c r="AJ1192" i="169"/>
  <c r="AO267" i="169"/>
  <c r="AP340" i="169"/>
  <c r="N36" i="169" a="1"/>
  <c r="AR1905" i="169"/>
  <c r="AR1191" i="169"/>
  <c r="N15" i="169" a="1"/>
  <c r="AJ725" i="169"/>
  <c r="P27" i="169" a="1"/>
  <c r="C9" i="169" a="1"/>
  <c r="K18" i="169" a="1"/>
  <c r="AJ1308" i="169"/>
  <c r="AR2160" i="169"/>
  <c r="L29" i="169" a="1"/>
  <c r="AO1500" i="169"/>
  <c r="P41" i="169" a="1"/>
  <c r="K46" i="169" a="1"/>
  <c r="G30" i="169" a="1"/>
  <c r="AP1696" i="169"/>
  <c r="AO2220" i="169"/>
  <c r="C23" i="169" a="1"/>
  <c r="AJ9" i="169"/>
  <c r="AP2025" i="169"/>
  <c r="K19" i="169" a="1"/>
  <c r="AO1180" i="169"/>
  <c r="AO13" i="169"/>
  <c r="Q36" i="169" a="1"/>
  <c r="F13" i="169" a="1"/>
  <c r="AR2021" i="169"/>
  <c r="AL74" i="171" a="1"/>
  <c r="J27" i="169" a="1"/>
  <c r="C33" i="169" a="1"/>
  <c r="AP463" i="169"/>
  <c r="AP918" i="169"/>
  <c r="Q15" i="169" a="1"/>
  <c r="G22" i="169" a="1"/>
  <c r="AJ1315" i="169"/>
  <c r="AP1437" i="169"/>
  <c r="AR12" i="169"/>
  <c r="AJ1436" i="169"/>
  <c r="AQ2154" i="169"/>
  <c r="AO1509" i="169"/>
  <c r="AQ1565" i="169"/>
  <c r="K8" i="169" a="1"/>
  <c r="AR1062" i="169"/>
  <c r="AQ1177" i="169"/>
  <c r="AJ2093" i="169"/>
  <c r="AQ203" i="169"/>
  <c r="Q10" i="169" a="1"/>
  <c r="AO6" i="169"/>
  <c r="AP265" i="169"/>
  <c r="AL7" i="171" a="1"/>
  <c r="AP209" i="169"/>
  <c r="H14" i="169" a="1"/>
  <c r="AO533" i="169"/>
  <c r="AP1047" i="169"/>
  <c r="K42" i="169" a="1"/>
  <c r="M16" i="169" a="1"/>
  <c r="AR988" i="169"/>
  <c r="AP526" i="169"/>
  <c r="D50" i="169" a="1"/>
  <c r="AR1311" i="169"/>
  <c r="F50" i="169" a="1"/>
  <c r="E38" i="169" a="1"/>
  <c r="AR269" i="169"/>
  <c r="AP1826" i="169"/>
  <c r="AQ2101" i="169"/>
  <c r="AJ399" i="169"/>
  <c r="H40" i="169" a="1"/>
  <c r="AL12" i="171" a="1"/>
  <c r="D28" i="169" a="1"/>
  <c r="AR1517" i="169"/>
  <c r="AL77" i="171" a="1"/>
  <c r="G50" i="169" a="1"/>
  <c r="AJ2098" i="169"/>
  <c r="P48" i="169" a="1"/>
  <c r="P5" i="169" a="1"/>
  <c r="P43" i="169" a="1"/>
  <c r="E26" i="169" a="1"/>
  <c r="AJ863" i="169"/>
  <c r="AJ529" i="169"/>
  <c r="AR472" i="169"/>
  <c r="AP271" i="169"/>
  <c r="AJ462" i="169"/>
  <c r="AR1957" i="169"/>
  <c r="AL70" i="171" a="1"/>
  <c r="AP919" i="169"/>
  <c r="AL78" i="171" a="1"/>
  <c r="J38" i="169" a="1"/>
  <c r="AP794" i="169"/>
  <c r="AP1697" i="169"/>
  <c r="AJ1441" i="169"/>
  <c r="AJ1182" i="169"/>
  <c r="AQ2095" i="169"/>
  <c r="I41" i="169" a="1"/>
  <c r="M30" i="169" a="1"/>
  <c r="AP1314" i="169"/>
  <c r="AJ265" i="169"/>
  <c r="AJ536" i="169"/>
  <c r="AR1376" i="169"/>
  <c r="AO1439" i="169"/>
  <c r="AP1183" i="169"/>
  <c r="AQ530" i="169"/>
  <c r="AO860" i="169"/>
  <c r="AR594" i="169"/>
  <c r="AQ595" i="169"/>
  <c r="AO1192" i="169"/>
  <c r="C13" i="169" a="1"/>
  <c r="AP2100" i="169"/>
  <c r="N49" i="169" a="1"/>
  <c r="Q17" i="169" a="1"/>
  <c r="AQ792" i="169"/>
  <c r="AP720" i="169"/>
  <c r="H23" i="169" a="1"/>
  <c r="AJ274" i="169"/>
  <c r="AR333" i="169"/>
  <c r="G26" i="169" a="1"/>
  <c r="AJ272" i="169"/>
  <c r="AQ871" i="169"/>
  <c r="AP1901" i="169"/>
  <c r="L6" i="169" a="1"/>
  <c r="AQ395" i="169"/>
  <c r="AQ272" i="169"/>
  <c r="G11" i="169" a="1"/>
  <c r="AO467" i="169"/>
  <c r="M36" i="169" a="1"/>
  <c r="AJ1770" i="169"/>
  <c r="AP1773" i="169"/>
  <c r="AJ2219" i="169"/>
  <c r="L21" i="169" a="1"/>
  <c r="AJ1959" i="169"/>
  <c r="K11" i="169" a="1"/>
  <c r="AQ739" i="169"/>
  <c r="AQ799" i="169"/>
  <c r="Q47" i="169" a="1"/>
  <c r="C5" i="169" a="1"/>
  <c r="AR593" i="169"/>
  <c r="AJ2096" i="169"/>
  <c r="AO266" i="169"/>
  <c r="AJ12" i="169"/>
  <c r="AJ1829" i="169"/>
  <c r="AP203" i="169"/>
  <c r="F27" i="169" a="1"/>
  <c r="AQ1893" i="169"/>
  <c r="AP1306" i="169"/>
  <c r="AO79" i="171" a="1"/>
  <c r="AO77" i="169"/>
  <c r="AQ728" i="169"/>
  <c r="AJ2022" i="169"/>
  <c r="E34" i="169" a="1"/>
  <c r="C29" i="169" a="1"/>
  <c r="Q34" i="169" a="1"/>
  <c r="AR474" i="169"/>
  <c r="AO1829" i="169"/>
  <c r="AJ789" i="169"/>
  <c r="F31" i="169" a="1"/>
  <c r="I5" i="169" a="1"/>
  <c r="G17" i="169" a="1"/>
  <c r="AQ852" i="169"/>
  <c r="AQ850" i="169"/>
  <c r="AJ1704" i="169"/>
  <c r="I35" i="169" a="1"/>
  <c r="AP850" i="169"/>
  <c r="AO532" i="169"/>
  <c r="H16" i="169" a="1"/>
  <c r="F36" i="169" a="1"/>
  <c r="AO71" i="169"/>
  <c r="AR78" i="171" a="1"/>
  <c r="Q20" i="169" a="1"/>
  <c r="AJ1698" i="169"/>
  <c r="AO1502" i="169"/>
  <c r="J23" i="169" a="1"/>
  <c r="E47" i="169" a="1"/>
  <c r="AP469" i="169"/>
  <c r="P22" i="169" a="1"/>
  <c r="AO2020" i="169"/>
  <c r="AJ1635" i="169"/>
  <c r="AJ723" i="169"/>
  <c r="AQ467" i="169"/>
  <c r="AP854" i="169"/>
  <c r="AQ336" i="169"/>
  <c r="AR135" i="169"/>
  <c r="AJ472" i="169"/>
  <c r="K29" i="169" a="1"/>
  <c r="AR1702" i="169"/>
  <c r="AO1191" i="169"/>
  <c r="AR1826" i="169"/>
  <c r="C40" i="169" a="1"/>
  <c r="G10" i="169" a="1"/>
  <c r="AQ863" i="169"/>
  <c r="AJ862" i="169"/>
  <c r="AR2086" i="169"/>
  <c r="H44" i="169" a="1"/>
  <c r="AR139" i="169"/>
  <c r="AJ2026" i="169"/>
  <c r="AR1568" i="169"/>
  <c r="AJ344" i="169"/>
  <c r="AO794" i="169"/>
  <c r="AJ2157" i="169"/>
  <c r="AP1058" i="169"/>
  <c r="AJ10" i="169"/>
  <c r="AJ333" i="169"/>
  <c r="Q48" i="169" a="1"/>
  <c r="F38" i="169" a="1"/>
  <c r="J49" i="169" a="1"/>
  <c r="AP855" i="169"/>
  <c r="AR272" i="169"/>
  <c r="AQ794" i="169"/>
  <c r="AQ536" i="169"/>
  <c r="AP1639" i="169"/>
  <c r="K15" i="169" a="1"/>
  <c r="AJ1502" i="169"/>
  <c r="K14" i="169" a="1"/>
  <c r="F12" i="169" a="1"/>
  <c r="AO1063" i="169"/>
  <c r="F2" i="169" a="1"/>
  <c r="C46" i="169" a="1"/>
  <c r="AP727" i="169"/>
  <c r="AQ73" i="171" a="1"/>
  <c r="AJ204" i="169"/>
  <c r="AQ736" i="169"/>
  <c r="AP343" i="169"/>
  <c r="AP397" i="169"/>
  <c r="AO1701" i="169"/>
  <c r="AR397" i="169"/>
  <c r="AO870" i="169"/>
  <c r="AR461" i="169"/>
  <c r="G36" i="169" a="1"/>
  <c r="AR915" i="169"/>
  <c r="H33" i="169" a="1"/>
  <c r="AJ461" i="169"/>
  <c r="AP1899" i="169"/>
  <c r="AO1049" i="169"/>
  <c r="AP1896" i="169"/>
  <c r="Q12" i="169" a="1"/>
  <c r="AQ1193" i="169"/>
  <c r="AO1963" i="169"/>
  <c r="AQ2220" i="169"/>
  <c r="E41" i="169" a="1"/>
  <c r="J19" i="169" a="1"/>
  <c r="G12" i="169" a="1"/>
  <c r="AQ274" i="169"/>
  <c r="D30" i="169" a="1"/>
  <c r="J28" i="169" a="1"/>
  <c r="AJ1191" i="169"/>
  <c r="AR1697" i="169"/>
  <c r="AJ2090" i="169"/>
  <c r="AL5" i="171" a="1"/>
  <c r="D22" i="169" a="1"/>
  <c r="AO10" i="169"/>
  <c r="G25" i="169" a="1"/>
  <c r="AP210" i="169"/>
  <c r="AR2151" i="169"/>
  <c r="AP80" i="169"/>
  <c r="AO661" i="169"/>
  <c r="AP1502" i="169"/>
  <c r="G48" i="169" a="1"/>
  <c r="H11" i="169" a="1"/>
  <c r="AO470" i="169"/>
  <c r="AJ1640" i="169"/>
  <c r="AJ2153" i="169"/>
  <c r="AP330" i="169"/>
  <c r="Q14" i="169" a="1"/>
  <c r="AL8" i="171" a="1"/>
  <c r="F42" i="169" a="1"/>
  <c r="AQ1513" i="169"/>
  <c r="AJ1184" i="169"/>
  <c r="AR138" i="169"/>
  <c r="H4" i="169" a="1"/>
  <c r="H2" i="169" a="1"/>
  <c r="AR1374" i="169"/>
  <c r="AR202" i="169"/>
  <c r="H13" i="169" a="1"/>
  <c r="AO1568" i="169"/>
  <c r="AO1707" i="169"/>
  <c r="AQ465" i="169"/>
  <c r="AL11" i="171" a="1"/>
  <c r="AJ1310" i="169"/>
  <c r="AQ984" i="169"/>
  <c r="M2" i="169" a="1"/>
  <c r="J8" i="169" a="1"/>
  <c r="AP1309" i="169"/>
  <c r="AJ728" i="169"/>
  <c r="D11" i="169" a="1"/>
  <c r="AJ138" i="169"/>
  <c r="AR2102" i="169"/>
  <c r="AJ1045" i="169"/>
  <c r="AR1505" i="169"/>
  <c r="AO207" i="169"/>
  <c r="J22" i="169" a="1"/>
  <c r="F45" i="169" a="1"/>
  <c r="E42" i="169" a="1"/>
  <c r="L9" i="169" a="1"/>
  <c r="G49" i="169" a="1"/>
  <c r="AP2151" i="169"/>
  <c r="AQ75" i="169"/>
  <c r="D16" i="169" a="1"/>
  <c r="AR1774" i="169"/>
  <c r="AJ1517" i="169"/>
  <c r="F7" i="169" a="1"/>
  <c r="AJ1516" i="169"/>
  <c r="AJ980" i="169"/>
  <c r="AJ1185" i="169"/>
  <c r="AQ1826" i="169"/>
  <c r="AQ1437" i="169"/>
  <c r="N3" i="169" a="1"/>
  <c r="AP81" i="171" a="1"/>
  <c r="AJ990" i="169"/>
  <c r="AP1053" i="169"/>
  <c r="J15" i="169" a="1"/>
  <c r="AP1969" i="169"/>
  <c r="AQ1573" i="169"/>
  <c r="J26" i="169" a="1"/>
  <c r="Q2" i="169" a="1"/>
  <c r="AP5" i="171" a="1"/>
  <c r="AJ2220" i="169"/>
  <c r="AJ1313" i="169"/>
  <c r="AR395" i="169"/>
  <c r="AQ1771" i="169"/>
  <c r="AP659" i="169"/>
  <c r="AQ1188" i="169"/>
  <c r="E33" i="169" a="1"/>
  <c r="AQ271" i="169"/>
  <c r="AJ794" i="169"/>
  <c r="AP74" i="171" a="1"/>
  <c r="Q8" i="169" a="1"/>
  <c r="I16" i="169" a="1"/>
  <c r="K34" i="169" a="1"/>
  <c r="AP1964" i="169"/>
  <c r="I22" i="169" a="1"/>
  <c r="AP739" i="169"/>
  <c r="J5" i="169" a="1"/>
  <c r="M31" i="169" a="1"/>
  <c r="AR1513" i="169"/>
  <c r="AQ1512" i="169"/>
  <c r="AJ1373" i="169"/>
  <c r="AQ730" i="169"/>
  <c r="D37" i="169" a="1"/>
  <c r="AP75" i="171" a="1"/>
  <c r="AP200" i="169"/>
  <c r="H21" i="169" a="1"/>
  <c r="AQ2152" i="169"/>
  <c r="M41" i="169" a="1"/>
  <c r="AR1307" i="169"/>
  <c r="AQ731" i="169"/>
  <c r="AJ788" i="169"/>
  <c r="AQ473" i="169"/>
  <c r="P14" i="169" a="1"/>
  <c r="F28" i="169" a="1"/>
  <c r="L3" i="169" a="1"/>
  <c r="AP74" i="169"/>
  <c r="AO1441" i="169"/>
  <c r="AQ531" i="169"/>
  <c r="P44" i="169" a="1"/>
  <c r="J7" i="169" a="1"/>
  <c r="K36" i="169" a="1"/>
  <c r="AL75" i="171" a="1"/>
  <c r="AP1181" i="169"/>
  <c r="AJ210" i="169"/>
  <c r="P9" i="169" a="1"/>
  <c r="F23" i="169" a="1"/>
  <c r="AP1762" i="169"/>
  <c r="AJ786" i="169"/>
  <c r="M34" i="169" a="1"/>
  <c r="AJ140" i="169"/>
  <c r="AO2222" i="169"/>
  <c r="Q28" i="169" a="1"/>
  <c r="AO853" i="169"/>
  <c r="AP532" i="169"/>
  <c r="K23" i="169" a="1"/>
  <c r="AP2221" i="169"/>
  <c r="I26" i="169" a="1"/>
  <c r="E28" i="169" a="1"/>
  <c r="AJ1572" i="169"/>
  <c r="AP71" i="169"/>
  <c r="AQ534" i="169"/>
  <c r="AJ1825" i="169"/>
  <c r="AR1176" i="169"/>
  <c r="AR1240" i="169"/>
  <c r="AR1515" i="169"/>
  <c r="J30" i="169" a="1"/>
  <c r="AQ865" i="169"/>
  <c r="AO332" i="169"/>
  <c r="AR470" i="169"/>
  <c r="AQ853" i="169"/>
  <c r="AP786" i="169"/>
  <c r="AR1179" i="169"/>
  <c r="AP1048" i="169"/>
  <c r="E9" i="169" a="1"/>
  <c r="AO203" i="169"/>
  <c r="M20" i="169" a="1"/>
  <c r="AJ535" i="169"/>
  <c r="D49" i="169" a="1"/>
  <c r="P4" i="169" a="1"/>
  <c r="N26" i="169" a="1"/>
  <c r="AO723" i="169"/>
  <c r="AQ1112" i="169"/>
  <c r="AJ1241" i="169"/>
  <c r="G18" i="169" a="1"/>
  <c r="AO918" i="169"/>
  <c r="I28" i="169" a="1"/>
  <c r="C18" i="169" a="1"/>
  <c r="AQ793" i="169"/>
  <c r="AJ137" i="169"/>
  <c r="Q13" i="169" a="1"/>
  <c r="Q6" i="169" a="1"/>
  <c r="AJ1370" i="169"/>
  <c r="AO141" i="169"/>
  <c r="AQ333" i="169"/>
  <c r="AP208" i="169"/>
  <c r="AL72" i="171" a="1"/>
  <c r="F10" i="169" a="1"/>
  <c r="AO1058" i="169"/>
  <c r="AQ1050" i="169"/>
  <c r="AO1508" i="169"/>
  <c r="AP660" i="169"/>
  <c r="AR80" i="169"/>
  <c r="C34" i="169" a="1"/>
  <c r="AP2026" i="169"/>
  <c r="AR598" i="169"/>
  <c r="AR590" i="169"/>
  <c r="AQ593" i="169"/>
  <c r="H15" i="169" a="1"/>
  <c r="AR992" i="169"/>
  <c r="AR1509" i="169"/>
  <c r="AO1575" i="169"/>
  <c r="M11" i="169" l="1"/>
  <c r="AI210" i="169"/>
  <c r="AH210" i="169"/>
  <c r="N22" i="169"/>
  <c r="AK535" i="169"/>
  <c r="AH595" i="169"/>
  <c r="AI595" i="169"/>
  <c r="P29" i="169"/>
  <c r="D3" i="169"/>
  <c r="I17" i="169"/>
  <c r="M34" i="169"/>
  <c r="K27" i="169"/>
  <c r="AK334" i="169"/>
  <c r="D30" i="169"/>
  <c r="G39" i="169"/>
  <c r="AK1314" i="169"/>
  <c r="AK344" i="169"/>
  <c r="I6" i="169"/>
  <c r="H16" i="169"/>
  <c r="AK335" i="169"/>
  <c r="H45" i="169"/>
  <c r="N29" i="169"/>
  <c r="H7" i="169"/>
  <c r="Q2" i="169"/>
  <c r="AK273" i="169"/>
  <c r="P11" i="169"/>
  <c r="AH594" i="169"/>
  <c r="AI594" i="169"/>
  <c r="M29" i="169"/>
  <c r="H33" i="169"/>
  <c r="D50" i="169"/>
  <c r="G11" i="169"/>
  <c r="M5" i="169"/>
  <c r="AK799" i="169"/>
  <c r="P14" i="169"/>
  <c r="AH1695" i="169"/>
  <c r="AI1695" i="169"/>
  <c r="AL74" i="171"/>
  <c r="AM74" i="171" s="1"/>
  <c r="N35" i="169"/>
  <c r="AK791" i="169"/>
  <c r="AI1970" i="169"/>
  <c r="AH1970" i="169"/>
  <c r="AP75" i="171"/>
  <c r="J20" i="169"/>
  <c r="D47" i="169"/>
  <c r="AI659" i="169"/>
  <c r="AH659" i="169"/>
  <c r="L38" i="169"/>
  <c r="AK1830" i="169"/>
  <c r="P28" i="169"/>
  <c r="H6" i="169"/>
  <c r="AK720" i="169"/>
  <c r="P43" i="169"/>
  <c r="L50" i="169"/>
  <c r="AH731" i="169"/>
  <c r="AI731" i="169"/>
  <c r="AP8" i="171"/>
  <c r="AK274" i="169"/>
  <c r="H46" i="169"/>
  <c r="AK1438" i="169"/>
  <c r="AR12" i="171"/>
  <c r="K19" i="169"/>
  <c r="M22" i="169"/>
  <c r="AH78" i="169"/>
  <c r="AI78" i="169"/>
  <c r="J26" i="169"/>
  <c r="AK2099" i="169"/>
  <c r="D40" i="169"/>
  <c r="AL77" i="171"/>
  <c r="AM77" i="171" s="1"/>
  <c r="AL12" i="171"/>
  <c r="AM12" i="171" s="1"/>
  <c r="D12" i="169"/>
  <c r="K36" i="169"/>
  <c r="AK1313" i="169"/>
  <c r="AK917" i="169"/>
  <c r="AK12" i="169"/>
  <c r="Q5" i="169"/>
  <c r="AH1177" i="169"/>
  <c r="AI1177" i="169"/>
  <c r="AI1440" i="169"/>
  <c r="AH1440" i="169"/>
  <c r="H47" i="169"/>
  <c r="J30" i="169"/>
  <c r="Q23" i="169"/>
  <c r="L48" i="169"/>
  <c r="AK1048" i="169"/>
  <c r="I11" i="169"/>
  <c r="N30" i="169"/>
  <c r="AK1242" i="169"/>
  <c r="I5" i="169"/>
  <c r="D38" i="169"/>
  <c r="AK330" i="169"/>
  <c r="C13" i="169"/>
  <c r="AK870" i="169"/>
  <c r="I44" i="169"/>
  <c r="AK1057" i="169"/>
  <c r="L42" i="169"/>
  <c r="AH11" i="169"/>
  <c r="AI11" i="169"/>
  <c r="D49" i="169"/>
  <c r="H28" i="169"/>
  <c r="AI471" i="169"/>
  <c r="AH471" i="169"/>
  <c r="N14" i="169"/>
  <c r="M23" i="169"/>
  <c r="N43" i="169"/>
  <c r="AH590" i="169"/>
  <c r="AI590" i="169"/>
  <c r="AK341" i="169"/>
  <c r="AH850" i="169"/>
  <c r="AI850" i="169"/>
  <c r="AI527" i="169"/>
  <c r="AH527" i="169"/>
  <c r="Q15" i="169"/>
  <c r="AK728" i="169"/>
  <c r="AH77" i="169"/>
  <c r="AI77" i="169"/>
  <c r="M16" i="169"/>
  <c r="AK590" i="169"/>
  <c r="AH209" i="169"/>
  <c r="AI209" i="169"/>
  <c r="D22" i="169"/>
  <c r="N32" i="169"/>
  <c r="AQ74" i="171"/>
  <c r="F30" i="169"/>
  <c r="F22" i="169"/>
  <c r="J18" i="169"/>
  <c r="AK72" i="169"/>
  <c r="AR72" i="171"/>
  <c r="AI1565" i="169"/>
  <c r="AH1565" i="169"/>
  <c r="AK2157" i="169"/>
  <c r="I18" i="169"/>
  <c r="K6" i="169"/>
  <c r="I43" i="169"/>
  <c r="N27" i="169"/>
  <c r="L36" i="169"/>
  <c r="D13" i="169"/>
  <c r="M19" i="169"/>
  <c r="D14" i="169"/>
  <c r="H2" i="169"/>
  <c r="AK1630" i="169"/>
  <c r="E14" i="169"/>
  <c r="H37" i="169"/>
  <c r="AK331" i="169"/>
  <c r="C21" i="169"/>
  <c r="L8" i="169"/>
  <c r="AH1962" i="169"/>
  <c r="AI1962" i="169"/>
  <c r="AH1505" i="169"/>
  <c r="AI1505" i="169"/>
  <c r="AK1056" i="169"/>
  <c r="AH737" i="169"/>
  <c r="AI737" i="169"/>
  <c r="M2" i="169"/>
  <c r="M6" i="169"/>
  <c r="H27" i="169"/>
  <c r="E15" i="169"/>
  <c r="AH344" i="169"/>
  <c r="AI344" i="169"/>
  <c r="K15" i="169"/>
  <c r="G16" i="169"/>
  <c r="AI1247" i="169"/>
  <c r="AH1247" i="169"/>
  <c r="AK858" i="169"/>
  <c r="AI1061" i="169"/>
  <c r="AH1061" i="169"/>
  <c r="G18" i="169"/>
  <c r="H50" i="169"/>
  <c r="N15" i="169"/>
  <c r="D41" i="169"/>
  <c r="I26" i="169"/>
  <c r="E41" i="169"/>
  <c r="M20" i="169"/>
  <c r="D37" i="169"/>
  <c r="AI981" i="169"/>
  <c r="AH981" i="169"/>
  <c r="AL70" i="171"/>
  <c r="AM70" i="171" s="1"/>
  <c r="AK1969" i="169"/>
  <c r="AK990" i="169"/>
  <c r="AK9" i="169"/>
  <c r="AH1703" i="169"/>
  <c r="AI1703" i="169"/>
  <c r="C14" i="169"/>
  <c r="AK1572" i="169"/>
  <c r="AK6" i="169"/>
  <c r="F49" i="169"/>
  <c r="AK866" i="169"/>
  <c r="J49" i="169"/>
  <c r="L21" i="169"/>
  <c r="E25" i="169"/>
  <c r="AK798" i="169"/>
  <c r="AH867" i="169"/>
  <c r="AI867" i="169"/>
  <c r="J45" i="169"/>
  <c r="AI1186" i="169"/>
  <c r="AH1186" i="169"/>
  <c r="N8" i="169"/>
  <c r="AK206" i="169"/>
  <c r="H5" i="169"/>
  <c r="F40" i="169"/>
  <c r="G44" i="169"/>
  <c r="L29" i="169"/>
  <c r="E22" i="169"/>
  <c r="N17" i="169"/>
  <c r="J32" i="169"/>
  <c r="AK10" i="169"/>
  <c r="AK267" i="169"/>
  <c r="E43" i="169"/>
  <c r="F31" i="169"/>
  <c r="AH205" i="169"/>
  <c r="AI205" i="169"/>
  <c r="AH140" i="169"/>
  <c r="AI140" i="169"/>
  <c r="P49" i="169"/>
  <c r="N46" i="169"/>
  <c r="E18" i="169"/>
  <c r="H21" i="169"/>
  <c r="AI462" i="169"/>
  <c r="AH462" i="169"/>
  <c r="F19" i="169"/>
  <c r="M32" i="169"/>
  <c r="J50" i="169"/>
  <c r="AK474" i="169"/>
  <c r="AH2023" i="169"/>
  <c r="AI2023" i="169"/>
  <c r="P22" i="169"/>
  <c r="N3" i="169"/>
  <c r="AQ73" i="171"/>
  <c r="AQ70" i="171"/>
  <c r="E45" i="169"/>
  <c r="D10" i="169"/>
  <c r="AK1305" i="169"/>
  <c r="F35" i="169"/>
  <c r="AI533" i="169"/>
  <c r="AH533" i="169"/>
  <c r="L7" i="169"/>
  <c r="J47" i="169"/>
  <c r="AH1965" i="169"/>
  <c r="AI1965" i="169"/>
  <c r="K43" i="169"/>
  <c r="L35" i="169"/>
  <c r="N18" i="169"/>
  <c r="AK78" i="169"/>
  <c r="L12" i="169"/>
  <c r="AK1184" i="169"/>
  <c r="C41" i="169"/>
  <c r="H48" i="169"/>
  <c r="AK1696" i="169"/>
  <c r="AK343" i="169"/>
  <c r="I41" i="169"/>
  <c r="AI1515" i="169"/>
  <c r="AH1515" i="169"/>
  <c r="E29" i="169"/>
  <c r="AH596" i="169"/>
  <c r="AI596" i="169"/>
  <c r="AI208" i="169"/>
  <c r="AH208" i="169"/>
  <c r="H42" i="169"/>
  <c r="AK731" i="169"/>
  <c r="H13" i="169"/>
  <c r="AH8" i="169"/>
  <c r="AI8" i="169"/>
  <c r="K18" i="169"/>
  <c r="I10" i="169"/>
  <c r="K35" i="169"/>
  <c r="I39" i="169"/>
  <c r="L6" i="169"/>
  <c r="F7" i="169"/>
  <c r="K16" i="169"/>
  <c r="N25" i="169"/>
  <c r="AI1060" i="169"/>
  <c r="AH1060" i="169"/>
  <c r="C18" i="169"/>
  <c r="AK727" i="169"/>
  <c r="AI464" i="169"/>
  <c r="AH464" i="169"/>
  <c r="F10" i="169"/>
  <c r="F16" i="169"/>
  <c r="F34" i="169"/>
  <c r="AK1828" i="169"/>
  <c r="J12" i="169"/>
  <c r="AK1640" i="169"/>
  <c r="AK461" i="169"/>
  <c r="G9" i="169"/>
  <c r="M48" i="169"/>
  <c r="Q22" i="169"/>
  <c r="G7" i="169"/>
  <c r="J37" i="169"/>
  <c r="AK339" i="169"/>
  <c r="C40" i="169"/>
  <c r="AH1052" i="169"/>
  <c r="AI1052" i="169"/>
  <c r="AH333" i="169"/>
  <c r="AI333" i="169"/>
  <c r="AK1703" i="169"/>
  <c r="D46" i="169"/>
  <c r="AK468" i="169"/>
  <c r="N36" i="169"/>
  <c r="N33" i="169"/>
  <c r="J16" i="169"/>
  <c r="F20" i="169"/>
  <c r="F32" i="169"/>
  <c r="AH1436" i="169"/>
  <c r="AI1436" i="169"/>
  <c r="H11" i="169"/>
  <c r="J23" i="169"/>
  <c r="F36" i="169"/>
  <c r="N31" i="169"/>
  <c r="AL7" i="171"/>
  <c r="AM7" i="171" s="1"/>
  <c r="I50" i="169"/>
  <c r="F48" i="169"/>
  <c r="AK725" i="169"/>
  <c r="C12" i="169"/>
  <c r="AK1436" i="169"/>
  <c r="AK1503" i="169"/>
  <c r="H18" i="169"/>
  <c r="AK2090" i="169"/>
  <c r="M15" i="169"/>
  <c r="Q8" i="169"/>
  <c r="P39" i="169"/>
  <c r="AK332" i="169"/>
  <c r="AK1698" i="169"/>
  <c r="F18" i="169"/>
  <c r="AH206" i="169"/>
  <c r="AI206" i="169"/>
  <c r="G30" i="169"/>
  <c r="L10" i="169"/>
  <c r="AP73" i="171"/>
  <c r="AI331" i="169"/>
  <c r="AH331" i="169"/>
  <c r="G27" i="169"/>
  <c r="N28" i="169"/>
  <c r="AH7" i="169"/>
  <c r="AI7" i="169"/>
  <c r="H3" i="169"/>
  <c r="AH915" i="169"/>
  <c r="AI915" i="169"/>
  <c r="AH1761" i="169"/>
  <c r="AI1761" i="169"/>
  <c r="E3" i="169"/>
  <c r="AI2158" i="169"/>
  <c r="AH2158" i="169"/>
  <c r="M10" i="169"/>
  <c r="AK74" i="169"/>
  <c r="AH864" i="169"/>
  <c r="AI864" i="169"/>
  <c r="N39" i="169"/>
  <c r="M4" i="169"/>
  <c r="AI335" i="169"/>
  <c r="AH335" i="169"/>
  <c r="N12" i="169"/>
  <c r="D5" i="169"/>
  <c r="AK872" i="169"/>
  <c r="F42" i="169"/>
  <c r="G17" i="169"/>
  <c r="AK789" i="169"/>
  <c r="J22" i="169"/>
  <c r="AK660" i="169"/>
  <c r="K34" i="169"/>
  <c r="AH202" i="169"/>
  <c r="AI202" i="169"/>
  <c r="AI269" i="169"/>
  <c r="AH269" i="169"/>
  <c r="AK210" i="169"/>
  <c r="G47" i="169"/>
  <c r="C46" i="169"/>
  <c r="H23" i="169"/>
  <c r="J14" i="169"/>
  <c r="F2" i="169"/>
  <c r="AI983" i="169"/>
  <c r="AH983" i="169"/>
  <c r="K41" i="169"/>
  <c r="F23" i="169"/>
  <c r="AK1110" i="169"/>
  <c r="AH2099" i="169"/>
  <c r="AI2099" i="169"/>
  <c r="AK992" i="169"/>
  <c r="I7" i="169"/>
  <c r="P31" i="169"/>
  <c r="Q36" i="169"/>
  <c r="AK795" i="169"/>
  <c r="K40" i="169"/>
  <c r="I48" i="169"/>
  <c r="K10" i="169"/>
  <c r="AK1111" i="169"/>
  <c r="M3" i="169"/>
  <c r="AH461" i="169"/>
  <c r="AI461" i="169"/>
  <c r="G29" i="169"/>
  <c r="AK533" i="169"/>
  <c r="P10" i="169"/>
  <c r="AI1370" i="169"/>
  <c r="AH1370" i="169"/>
  <c r="AK75" i="169"/>
  <c r="E46" i="169"/>
  <c r="AO9" i="171"/>
  <c r="AK1505" i="169"/>
  <c r="AK1441" i="169"/>
  <c r="AK529" i="169"/>
  <c r="AK1192" i="169"/>
  <c r="AH273" i="169"/>
  <c r="AI273" i="169"/>
  <c r="AI1187" i="169"/>
  <c r="AH1187" i="169"/>
  <c r="E40" i="169"/>
  <c r="N13" i="169"/>
  <c r="M13" i="169"/>
  <c r="AI859" i="169"/>
  <c r="AH859" i="169"/>
  <c r="Q42" i="169"/>
  <c r="G40" i="169"/>
  <c r="K4" i="169"/>
  <c r="P9" i="169"/>
  <c r="G4" i="169"/>
  <c r="P20" i="169"/>
  <c r="AI74" i="169"/>
  <c r="AH74" i="169"/>
  <c r="AH1571" i="169"/>
  <c r="AI1571" i="169"/>
  <c r="M44" i="169"/>
  <c r="AH332" i="169"/>
  <c r="AI332" i="169"/>
  <c r="D25" i="169"/>
  <c r="Q40" i="169"/>
  <c r="E2" i="169"/>
  <c r="J11" i="169"/>
  <c r="I4" i="169"/>
  <c r="F28" i="169"/>
  <c r="F5" i="169"/>
  <c r="L45" i="169"/>
  <c r="C11" i="169"/>
  <c r="C32" i="169"/>
  <c r="D21" i="169"/>
  <c r="AK209" i="169"/>
  <c r="AL10" i="171"/>
  <c r="AM10" i="171" s="1"/>
  <c r="P35" i="169"/>
  <c r="I34" i="169"/>
  <c r="AH1960" i="169"/>
  <c r="AI1960" i="169"/>
  <c r="N50" i="169"/>
  <c r="F4" i="169"/>
  <c r="P6" i="169"/>
  <c r="AI1054" i="169"/>
  <c r="AH1054" i="169"/>
  <c r="J7" i="169"/>
  <c r="F9" i="169"/>
  <c r="AI727" i="169"/>
  <c r="AH727" i="169"/>
  <c r="AK140" i="169"/>
  <c r="Q12" i="169"/>
  <c r="AH793" i="169"/>
  <c r="AI793" i="169"/>
  <c r="AI1900" i="169"/>
  <c r="AH1900" i="169"/>
  <c r="AI1056" i="169"/>
  <c r="AH1056" i="169"/>
  <c r="AI73" i="169"/>
  <c r="AH73" i="169"/>
  <c r="C44" i="169"/>
  <c r="J41" i="169"/>
  <c r="E28" i="169"/>
  <c r="K11" i="169"/>
  <c r="N21" i="169"/>
  <c r="M47" i="169"/>
  <c r="M31" i="169"/>
  <c r="AK1959" i="169"/>
  <c r="E47" i="169"/>
  <c r="H29" i="169"/>
  <c r="N45" i="169"/>
  <c r="Q26" i="169"/>
  <c r="AI272" i="169"/>
  <c r="AH272" i="169"/>
  <c r="P26" i="169"/>
  <c r="C45" i="169"/>
  <c r="Q11" i="169"/>
  <c r="J10" i="169"/>
  <c r="E30" i="169"/>
  <c r="P8" i="169"/>
  <c r="K39" i="169"/>
  <c r="AI211" i="169"/>
  <c r="AH211" i="169"/>
  <c r="AH1699" i="169"/>
  <c r="AI1699" i="169"/>
  <c r="G36" i="169"/>
  <c r="P34" i="169"/>
  <c r="J36" i="169"/>
  <c r="Q33" i="169"/>
  <c r="AK1509" i="169"/>
  <c r="J5" i="169"/>
  <c r="AK593" i="169"/>
  <c r="P46" i="169"/>
  <c r="AH1633" i="169"/>
  <c r="AI1633" i="169"/>
  <c r="C50" i="169"/>
  <c r="J46" i="169"/>
  <c r="AK135" i="169"/>
  <c r="M36" i="169"/>
  <c r="AH1894" i="169"/>
  <c r="AI1894" i="169"/>
  <c r="N5" i="169"/>
  <c r="AK1890" i="169"/>
  <c r="AH1438" i="169"/>
  <c r="AI1438" i="169"/>
  <c r="K42" i="169"/>
  <c r="F41" i="169"/>
  <c r="AL9" i="171"/>
  <c r="AM9" i="171" s="1"/>
  <c r="M9" i="169"/>
  <c r="P5" i="169"/>
  <c r="AH1047" i="169"/>
  <c r="AI1047" i="169"/>
  <c r="G43" i="169"/>
  <c r="C4" i="169"/>
  <c r="F50" i="169"/>
  <c r="AI1055" i="169"/>
  <c r="AH1055" i="169"/>
  <c r="M38" i="169"/>
  <c r="AK265" i="169"/>
  <c r="Q6" i="169"/>
  <c r="AH790" i="169"/>
  <c r="AI790" i="169"/>
  <c r="P12" i="169"/>
  <c r="D23" i="169"/>
  <c r="G15" i="169"/>
  <c r="AL79" i="171"/>
  <c r="AM79" i="171" s="1"/>
  <c r="L33" i="169"/>
  <c r="Q30" i="169"/>
  <c r="AH474" i="169"/>
  <c r="AI474" i="169"/>
  <c r="AH1968" i="169"/>
  <c r="AI1968" i="169"/>
  <c r="E7" i="169"/>
  <c r="L3" i="169"/>
  <c r="AL8" i="171"/>
  <c r="AM8" i="171" s="1"/>
  <c r="P13" i="169"/>
  <c r="G10" i="169"/>
  <c r="AK1051" i="169"/>
  <c r="AK470" i="169"/>
  <c r="AK733" i="169"/>
  <c r="C43" i="169"/>
  <c r="P32" i="169"/>
  <c r="AI862" i="169"/>
  <c r="AH862" i="169"/>
  <c r="C5" i="169"/>
  <c r="I13" i="169"/>
  <c r="AH1704" i="169"/>
  <c r="AI1704" i="169"/>
  <c r="L40" i="169"/>
  <c r="C29" i="169"/>
  <c r="E34" i="169"/>
  <c r="M17" i="169"/>
  <c r="AK532" i="169"/>
  <c r="L2" i="169"/>
  <c r="I9" i="169"/>
  <c r="AK1501" i="169"/>
  <c r="G22" i="169"/>
  <c r="AL11" i="171"/>
  <c r="AM11" i="171" s="1"/>
  <c r="AH720" i="169"/>
  <c r="AI720" i="169"/>
  <c r="AH982" i="169"/>
  <c r="AI982" i="169"/>
  <c r="AI1376" i="169"/>
  <c r="AH1376" i="169"/>
  <c r="AK337" i="169"/>
  <c r="AH984" i="169"/>
  <c r="AI984" i="169"/>
  <c r="Q10" i="169"/>
  <c r="AI730" i="169"/>
  <c r="AH730" i="169"/>
  <c r="AH2222" i="169"/>
  <c r="AI2222" i="169"/>
  <c r="AH1566" i="169"/>
  <c r="AI1566" i="169"/>
  <c r="AK918" i="169"/>
  <c r="AK1373" i="169"/>
  <c r="K38" i="169"/>
  <c r="AK1516" i="169"/>
  <c r="P48" i="169"/>
  <c r="I46" i="169"/>
  <c r="K17" i="169"/>
  <c r="L27" i="169"/>
  <c r="AI460" i="169"/>
  <c r="AH460" i="169"/>
  <c r="L20" i="169"/>
  <c r="L31" i="169"/>
  <c r="AH201" i="169"/>
  <c r="AI201" i="169"/>
  <c r="AI1964" i="169"/>
  <c r="AH1964" i="169"/>
  <c r="E23" i="169"/>
  <c r="AK984" i="169"/>
  <c r="F47" i="169"/>
  <c r="L5" i="169"/>
  <c r="P25" i="169"/>
  <c r="AH1827" i="169"/>
  <c r="AI1827" i="169"/>
  <c r="H14" i="169"/>
  <c r="P47" i="169"/>
  <c r="Q4" i="169"/>
  <c r="J44" i="169"/>
  <c r="AK534" i="169"/>
  <c r="C9" i="169"/>
  <c r="AI990" i="169"/>
  <c r="AH990" i="169"/>
  <c r="AH1890" i="169"/>
  <c r="AI1890" i="169"/>
  <c r="P17" i="169"/>
  <c r="P16" i="169"/>
  <c r="P4" i="169"/>
  <c r="K7" i="169"/>
  <c r="AK1179" i="169"/>
  <c r="AK857" i="169"/>
  <c r="AI742" i="169"/>
  <c r="AH742" i="169"/>
  <c r="Q29" i="169"/>
  <c r="D15" i="169"/>
  <c r="E12" i="169"/>
  <c r="C42" i="169"/>
  <c r="I22" i="169"/>
  <c r="AL72" i="171"/>
  <c r="AM72" i="171" s="1"/>
  <c r="E20" i="169"/>
  <c r="K22" i="169"/>
  <c r="H10" i="169"/>
  <c r="K29" i="169"/>
  <c r="M12" i="169"/>
  <c r="AK730" i="169"/>
  <c r="D2" i="169"/>
  <c r="AI799" i="169"/>
  <c r="AH799" i="169"/>
  <c r="AK1902" i="169"/>
  <c r="L46" i="169"/>
  <c r="L26" i="169"/>
  <c r="AH1770" i="169"/>
  <c r="AI1770" i="169"/>
  <c r="L30" i="169"/>
  <c r="AK735" i="169"/>
  <c r="AK1191" i="169"/>
  <c r="AH732" i="169"/>
  <c r="AI732" i="169"/>
  <c r="Q19" i="169"/>
  <c r="N26" i="169"/>
  <c r="I28" i="169"/>
  <c r="AK464" i="169"/>
  <c r="AK723" i="169"/>
  <c r="AI13" i="169"/>
  <c r="AH13" i="169"/>
  <c r="AK399" i="169"/>
  <c r="AO79" i="171"/>
  <c r="P3" i="169"/>
  <c r="AH274" i="169"/>
  <c r="AI274" i="169"/>
  <c r="G12" i="169"/>
  <c r="F45" i="169"/>
  <c r="AK1773" i="169"/>
  <c r="D42" i="169"/>
  <c r="F15" i="169"/>
  <c r="AH1181" i="169"/>
  <c r="AI1181" i="169"/>
  <c r="AK1310" i="169"/>
  <c r="AK1309" i="169"/>
  <c r="I3" i="169"/>
  <c r="E26" i="169"/>
  <c r="AI861" i="169"/>
  <c r="AH861" i="169"/>
  <c r="AH203" i="169"/>
  <c r="AI203" i="169"/>
  <c r="G50" i="169"/>
  <c r="M50" i="169"/>
  <c r="I33" i="169"/>
  <c r="Q27" i="169"/>
  <c r="D20" i="169"/>
  <c r="M25" i="169"/>
  <c r="I27" i="169"/>
  <c r="K3" i="169"/>
  <c r="C26" i="169"/>
  <c r="M43" i="169"/>
  <c r="AI1246" i="169"/>
  <c r="AH1246" i="169"/>
  <c r="AK2091" i="169"/>
  <c r="AL6" i="171"/>
  <c r="AM6" i="171" s="1"/>
  <c r="AK721" i="169"/>
  <c r="AK1175" i="169"/>
  <c r="Q34" i="169"/>
  <c r="H36" i="169"/>
  <c r="AK592" i="169"/>
  <c r="AI2155" i="169"/>
  <c r="AH2155" i="169"/>
  <c r="L9" i="169"/>
  <c r="AI2089" i="169"/>
  <c r="AH2089" i="169"/>
  <c r="E33" i="169"/>
  <c r="J38" i="169"/>
  <c r="D19" i="169"/>
  <c r="L14" i="169"/>
  <c r="AK656" i="169"/>
  <c r="G49" i="169"/>
  <c r="AK465" i="169"/>
  <c r="K31" i="169"/>
  <c r="AK1571" i="169"/>
  <c r="M42" i="169"/>
  <c r="C33" i="169"/>
  <c r="K30" i="169"/>
  <c r="AK469" i="169"/>
  <c r="AI1961" i="169"/>
  <c r="AH1961" i="169"/>
  <c r="AK1193" i="169"/>
  <c r="AI535" i="169"/>
  <c r="AH535" i="169"/>
  <c r="AK338" i="169"/>
  <c r="E42" i="169"/>
  <c r="Q50" i="169"/>
  <c r="H4" i="169"/>
  <c r="H25" i="169"/>
  <c r="AH339" i="169"/>
  <c r="AI339" i="169"/>
  <c r="AH872" i="169"/>
  <c r="AI872" i="169"/>
  <c r="L49" i="169"/>
  <c r="AK1308" i="169"/>
  <c r="P41" i="169"/>
  <c r="AK1967" i="169"/>
  <c r="AO75" i="171"/>
  <c r="AI1372" i="169"/>
  <c r="AH1372" i="169"/>
  <c r="AI2098" i="169"/>
  <c r="AH2098" i="169"/>
  <c r="G37" i="169"/>
  <c r="J8" i="169"/>
  <c r="AH6" i="169"/>
  <c r="AI6" i="169"/>
  <c r="E16" i="169"/>
  <c r="N11" i="169"/>
  <c r="L13" i="169"/>
  <c r="J19" i="169"/>
  <c r="AK792" i="169"/>
  <c r="N16" i="169"/>
  <c r="F39" i="169"/>
  <c r="AH1640" i="169"/>
  <c r="AI1640" i="169"/>
  <c r="E5" i="169"/>
  <c r="AK1829" i="169"/>
  <c r="AK460" i="169"/>
  <c r="K23" i="169"/>
  <c r="G48" i="169"/>
  <c r="AI338" i="169"/>
  <c r="AH338" i="169"/>
  <c r="AI470" i="169"/>
  <c r="AH470" i="169"/>
  <c r="J3" i="169"/>
  <c r="C34" i="169"/>
  <c r="AH1503" i="169"/>
  <c r="AI1503" i="169"/>
  <c r="C15" i="169"/>
  <c r="I32" i="169"/>
  <c r="AI271" i="169"/>
  <c r="AH271" i="169"/>
  <c r="AK1061" i="169"/>
  <c r="D16" i="169"/>
  <c r="I2" i="169"/>
  <c r="AH526" i="169"/>
  <c r="AI526" i="169"/>
  <c r="H44" i="169"/>
  <c r="AI858" i="169"/>
  <c r="AH858" i="169"/>
  <c r="AH10" i="169"/>
  <c r="AI10" i="169"/>
  <c r="G21" i="169"/>
  <c r="AI1707" i="169"/>
  <c r="AH1707" i="169"/>
  <c r="AH265" i="169"/>
  <c r="AI265" i="169"/>
  <c r="AL76" i="171"/>
  <c r="AM76" i="171" s="1"/>
  <c r="AH396" i="169"/>
  <c r="AI396" i="169"/>
  <c r="AI655" i="169"/>
  <c r="AH655" i="169"/>
  <c r="AH1193" i="169"/>
  <c r="AI1193" i="169"/>
  <c r="G19" i="169"/>
  <c r="AH796" i="169"/>
  <c r="AI796" i="169"/>
  <c r="AK1060" i="169"/>
  <c r="AK473" i="169"/>
  <c r="AK1766" i="169"/>
  <c r="AH1966" i="169"/>
  <c r="AI1966" i="169"/>
  <c r="C27" i="169"/>
  <c r="AK397" i="169"/>
  <c r="E37" i="169"/>
  <c r="AH1112" i="169"/>
  <c r="AI1112" i="169"/>
  <c r="AI534" i="169"/>
  <c r="AH534" i="169"/>
  <c r="K5" i="169"/>
  <c r="J35" i="169"/>
  <c r="AH1048" i="169"/>
  <c r="AI1048" i="169"/>
  <c r="AK395" i="169"/>
  <c r="AK2160" i="169"/>
  <c r="K28" i="169"/>
  <c r="P44" i="169"/>
  <c r="C31" i="169"/>
  <c r="AI870" i="169"/>
  <c r="AH870" i="169"/>
  <c r="AK342" i="169"/>
  <c r="AH2097" i="169"/>
  <c r="AI2097" i="169"/>
  <c r="AH991" i="169"/>
  <c r="AI991" i="169"/>
  <c r="AI2100" i="169"/>
  <c r="AH2100" i="169"/>
  <c r="P15" i="169"/>
  <c r="AK851" i="169"/>
  <c r="J6" i="169"/>
  <c r="F44" i="169"/>
  <c r="J34" i="169"/>
  <c r="AK2026" i="169"/>
  <c r="AK597" i="169"/>
  <c r="AK986" i="169"/>
  <c r="D33" i="169"/>
  <c r="AK472" i="169"/>
  <c r="AK850" i="169"/>
  <c r="G35" i="169"/>
  <c r="AK2154" i="169"/>
  <c r="N48" i="169"/>
  <c r="AK1245" i="169"/>
  <c r="AK137" i="169"/>
  <c r="AK661" i="169"/>
  <c r="J42" i="169"/>
  <c r="AI2219" i="169"/>
  <c r="AH2219" i="169"/>
  <c r="AK1374" i="169"/>
  <c r="N9" i="169"/>
  <c r="AH525" i="169"/>
  <c r="AI525" i="169"/>
  <c r="AH2152" i="169"/>
  <c r="AI2152" i="169"/>
  <c r="AI1634" i="169"/>
  <c r="AH1634" i="169"/>
  <c r="AK525" i="169"/>
  <c r="F17" i="169"/>
  <c r="G6" i="169"/>
  <c r="AH1062" i="169"/>
  <c r="AI1062" i="169"/>
  <c r="D34" i="169"/>
  <c r="AK980" i="169"/>
  <c r="H40" i="169"/>
  <c r="AK722" i="169"/>
  <c r="AK2096" i="169"/>
  <c r="L23" i="169"/>
  <c r="AK598" i="169"/>
  <c r="P45" i="169"/>
  <c r="AH207" i="169"/>
  <c r="AI207" i="169"/>
  <c r="AK203" i="169"/>
  <c r="L41" i="169"/>
  <c r="N49" i="169"/>
  <c r="M7" i="169"/>
  <c r="AK208" i="169"/>
  <c r="AI342" i="169"/>
  <c r="AH342" i="169"/>
  <c r="H49" i="169"/>
  <c r="AH1378" i="169"/>
  <c r="AI1378" i="169"/>
  <c r="K26" i="169"/>
  <c r="AK1045" i="169"/>
  <c r="AH785" i="169"/>
  <c r="AI785" i="169"/>
  <c r="J48" i="169"/>
  <c r="AH789" i="169"/>
  <c r="AI789" i="169"/>
  <c r="H41" i="169"/>
  <c r="F27" i="169"/>
  <c r="AR71" i="171"/>
  <c r="AI137" i="169"/>
  <c r="AH137" i="169"/>
  <c r="AK73" i="169"/>
  <c r="AK1700" i="169"/>
  <c r="AK591" i="169"/>
  <c r="AH395" i="169"/>
  <c r="AI395" i="169"/>
  <c r="AH1373" i="169"/>
  <c r="AI1373" i="169"/>
  <c r="AK1307" i="169"/>
  <c r="AK1376" i="169"/>
  <c r="AL71" i="171"/>
  <c r="AM71" i="171" s="1"/>
  <c r="M27" i="169"/>
  <c r="AK1500" i="169"/>
  <c r="AI9" i="169"/>
  <c r="AH9" i="169"/>
  <c r="M41" i="169"/>
  <c r="AH1507" i="169"/>
  <c r="AI1507" i="169"/>
  <c r="K8" i="169"/>
  <c r="AH724" i="169"/>
  <c r="AI724" i="169"/>
  <c r="AK204" i="169"/>
  <c r="AI1437" i="169"/>
  <c r="AH1437" i="169"/>
  <c r="AK982" i="169"/>
  <c r="F8" i="169"/>
  <c r="M26" i="169"/>
  <c r="AH71" i="169"/>
  <c r="AI71" i="169"/>
  <c r="F12" i="169"/>
  <c r="F33" i="169"/>
  <c r="K20" i="169"/>
  <c r="K2" i="169"/>
  <c r="AK741" i="169"/>
  <c r="AK742" i="169"/>
  <c r="J9" i="169"/>
  <c r="E48" i="169"/>
  <c r="H19" i="169"/>
  <c r="AK1965" i="169"/>
  <c r="E17" i="169"/>
  <c r="H15" i="169"/>
  <c r="L44" i="169"/>
  <c r="AI472" i="169"/>
  <c r="AH472" i="169"/>
  <c r="AK658" i="169"/>
  <c r="AI136" i="169"/>
  <c r="AH136" i="169"/>
  <c r="AK1439" i="169"/>
  <c r="AP10" i="171"/>
  <c r="AI657" i="169"/>
  <c r="AH657" i="169"/>
  <c r="G32" i="169"/>
  <c r="AI1053" i="169"/>
  <c r="AH1053" i="169"/>
  <c r="AK1508" i="169"/>
  <c r="N40" i="169"/>
  <c r="AI2221" i="169"/>
  <c r="AH2221" i="169"/>
  <c r="AH1896" i="169"/>
  <c r="AI1896" i="169"/>
  <c r="C17" i="169"/>
  <c r="AK1771" i="169"/>
  <c r="AK740" i="169"/>
  <c r="AH1371" i="169"/>
  <c r="AI1371" i="169"/>
  <c r="I25" i="169"/>
  <c r="P37" i="169"/>
  <c r="AR77" i="171"/>
  <c r="G28" i="169"/>
  <c r="AK80" i="169"/>
  <c r="AP80" i="171"/>
  <c r="L25" i="169"/>
  <c r="K47" i="169"/>
  <c r="J28" i="169"/>
  <c r="AK1176" i="169"/>
  <c r="AK859" i="169"/>
  <c r="G14" i="169"/>
  <c r="C23" i="169"/>
  <c r="AK2022" i="169"/>
  <c r="M35" i="169"/>
  <c r="AK865" i="169"/>
  <c r="M14" i="169"/>
  <c r="H8" i="169"/>
  <c r="K48" i="169"/>
  <c r="D6" i="169"/>
  <c r="AH916" i="169"/>
  <c r="AI916" i="169"/>
  <c r="M45" i="169"/>
  <c r="D36" i="169"/>
  <c r="G5" i="169"/>
  <c r="AK794" i="169"/>
  <c r="AK1375" i="169"/>
  <c r="C8" i="169"/>
  <c r="AI1183" i="169"/>
  <c r="AH1183" i="169"/>
  <c r="AI1517" i="169"/>
  <c r="AH1517" i="169"/>
  <c r="AK1059" i="169"/>
  <c r="AK1437" i="169"/>
  <c r="AK1514" i="169"/>
  <c r="Q45" i="169"/>
  <c r="AK270" i="169"/>
  <c r="AI2093" i="169"/>
  <c r="AH2093" i="169"/>
  <c r="AK1897" i="169"/>
  <c r="AK595" i="169"/>
  <c r="AI1179" i="169"/>
  <c r="AH1179" i="169"/>
  <c r="AK594" i="169"/>
  <c r="C10" i="169"/>
  <c r="AK8" i="169"/>
  <c r="Q20" i="169"/>
  <c r="E50" i="169"/>
  <c r="Q47" i="169"/>
  <c r="AL5" i="171"/>
  <c r="AM5" i="171" s="1"/>
  <c r="J2" i="169"/>
  <c r="AK1566" i="169"/>
  <c r="AK852" i="169"/>
  <c r="AI856" i="169"/>
  <c r="AH856" i="169"/>
  <c r="D28" i="169"/>
  <c r="AK2086" i="169"/>
  <c r="K14" i="169"/>
  <c r="I15" i="169"/>
  <c r="K44" i="169"/>
  <c r="AH138" i="169"/>
  <c r="AI138" i="169"/>
  <c r="H22" i="169"/>
  <c r="J4" i="169"/>
  <c r="K37" i="169"/>
  <c r="AK76" i="169"/>
  <c r="AK1053" i="169"/>
  <c r="N10" i="169"/>
  <c r="AK1052" i="169"/>
  <c r="E9" i="169"/>
  <c r="AI1774" i="169"/>
  <c r="AH1774" i="169"/>
  <c r="F13" i="169"/>
  <c r="AH1897" i="169"/>
  <c r="AI1897" i="169"/>
  <c r="AK1063" i="169"/>
  <c r="E39" i="169"/>
  <c r="AK1695" i="169"/>
  <c r="AK863" i="169"/>
  <c r="AI1189" i="169"/>
  <c r="AH1189" i="169"/>
  <c r="AK854" i="169"/>
  <c r="E32" i="169"/>
  <c r="E21" i="169"/>
  <c r="AR8" i="171"/>
  <c r="AH722" i="169"/>
  <c r="AI722" i="169"/>
  <c r="Q35" i="169"/>
  <c r="M8" i="169"/>
  <c r="E49" i="169"/>
  <c r="C3" i="169"/>
  <c r="D35" i="169"/>
  <c r="N37" i="169"/>
  <c r="I35" i="169"/>
  <c r="H20" i="169"/>
  <c r="AK1513" i="169"/>
  <c r="Q14" i="169"/>
  <c r="Q48" i="169"/>
  <c r="Q17" i="169"/>
  <c r="I23" i="169"/>
  <c r="AI337" i="169"/>
  <c r="AH337" i="169"/>
  <c r="L28" i="169"/>
  <c r="AL80" i="171"/>
  <c r="AM80" i="171" s="1"/>
  <c r="F38" i="169"/>
  <c r="C39" i="169"/>
  <c r="AK2153" i="169"/>
  <c r="AK526" i="169"/>
  <c r="AI2024" i="169"/>
  <c r="AH2024" i="169"/>
  <c r="AI1700" i="169"/>
  <c r="AH1700" i="169"/>
  <c r="AR13" i="171"/>
  <c r="I40" i="169"/>
  <c r="AH591" i="169"/>
  <c r="AI591" i="169"/>
  <c r="AH266" i="169"/>
  <c r="AI266" i="169"/>
  <c r="AK1706" i="169"/>
  <c r="AH1114" i="169"/>
  <c r="AI1114" i="169"/>
  <c r="I31" i="169"/>
  <c r="AH736" i="169"/>
  <c r="AI736" i="169"/>
  <c r="C2" i="169"/>
  <c r="AH1638" i="169"/>
  <c r="AI1638" i="169"/>
  <c r="K25" i="169"/>
  <c r="I49" i="169"/>
  <c r="J27" i="169"/>
  <c r="J21" i="169"/>
  <c r="AK989" i="169"/>
  <c r="E44" i="169"/>
  <c r="G41" i="169"/>
  <c r="C30" i="169"/>
  <c r="AH334" i="169"/>
  <c r="AI334" i="169"/>
  <c r="L11" i="169"/>
  <c r="AK659" i="169"/>
  <c r="Q13" i="169"/>
  <c r="N20" i="169"/>
  <c r="M28" i="169"/>
  <c r="Q39" i="169"/>
  <c r="AK466" i="169"/>
  <c r="D43" i="169"/>
  <c r="E10" i="169"/>
  <c r="J43" i="169"/>
  <c r="AL13" i="171"/>
  <c r="AM13" i="171" s="1"/>
  <c r="AK1506" i="169"/>
  <c r="P40" i="169"/>
  <c r="C28" i="169"/>
  <c r="P21" i="169"/>
  <c r="AH212" i="169"/>
  <c r="AI212" i="169"/>
  <c r="L22" i="169"/>
  <c r="AR11" i="171"/>
  <c r="AI1903" i="169"/>
  <c r="AH1903" i="169"/>
  <c r="F29" i="169"/>
  <c r="J29" i="169"/>
  <c r="AH1706" i="169"/>
  <c r="AI1706" i="169"/>
  <c r="AK983" i="169"/>
  <c r="AH1307" i="169"/>
  <c r="AI1307" i="169"/>
  <c r="D8" i="169"/>
  <c r="G26" i="169"/>
  <c r="AK785" i="169"/>
  <c r="AH532" i="169"/>
  <c r="AI532" i="169"/>
  <c r="I20" i="169"/>
  <c r="I29" i="169"/>
  <c r="AK1180" i="169"/>
  <c r="D11" i="169"/>
  <c r="AK1568" i="169"/>
  <c r="P50" i="169"/>
  <c r="AH72" i="169"/>
  <c r="AI72" i="169"/>
  <c r="D32" i="169"/>
  <c r="Q21" i="169"/>
  <c r="C47" i="169"/>
  <c r="D31" i="169"/>
  <c r="AK991" i="169"/>
  <c r="AK211" i="169"/>
  <c r="AK790" i="169"/>
  <c r="AP74" i="171"/>
  <c r="D45" i="169"/>
  <c r="AH1309" i="169"/>
  <c r="AI1309" i="169"/>
  <c r="AK2020" i="169"/>
  <c r="AK596" i="169"/>
  <c r="AK787" i="169"/>
  <c r="I19" i="169"/>
  <c r="E6" i="169"/>
  <c r="AK2220" i="169"/>
  <c r="AH1514" i="169"/>
  <c r="AI1514" i="169"/>
  <c r="AK1903" i="169"/>
  <c r="E8" i="169"/>
  <c r="I37" i="169"/>
  <c r="K9" i="169"/>
  <c r="C48" i="169"/>
  <c r="H31" i="169"/>
  <c r="K32" i="169"/>
  <c r="E27" i="169"/>
  <c r="AH1050" i="169"/>
  <c r="AI1050" i="169"/>
  <c r="N38" i="169"/>
  <c r="G23" i="169"/>
  <c r="AL82" i="171"/>
  <c r="AM82" i="171" s="1"/>
  <c r="J15" i="169"/>
  <c r="J33" i="169"/>
  <c r="I45" i="169"/>
  <c r="AI2025" i="169"/>
  <c r="AH2025" i="169"/>
  <c r="AH468" i="169"/>
  <c r="AI468" i="169"/>
  <c r="Q32" i="169"/>
  <c r="D27" i="169"/>
  <c r="AI1046" i="169"/>
  <c r="AH1046" i="169"/>
  <c r="M39" i="169"/>
  <c r="AI1063" i="169"/>
  <c r="AH1063" i="169"/>
  <c r="P18" i="169"/>
  <c r="F6" i="169"/>
  <c r="J31" i="169"/>
  <c r="P36" i="169"/>
  <c r="K46" i="169"/>
  <c r="AK1637" i="169"/>
  <c r="M37" i="169"/>
  <c r="AK2156" i="169"/>
  <c r="AI1045" i="169"/>
  <c r="AH1045" i="169"/>
  <c r="Q3" i="169"/>
  <c r="H39" i="169"/>
  <c r="C38" i="169"/>
  <c r="AH1956" i="169"/>
  <c r="AI1956" i="169"/>
  <c r="C22" i="169"/>
  <c r="AK528" i="169"/>
  <c r="AI1500" i="169"/>
  <c r="AH1500" i="169"/>
  <c r="J17" i="169"/>
  <c r="AH12" i="169"/>
  <c r="AI12" i="169"/>
  <c r="AI2026" i="169"/>
  <c r="AH2026" i="169"/>
  <c r="D7" i="169"/>
  <c r="F37" i="169"/>
  <c r="AK856" i="169"/>
  <c r="N4" i="169"/>
  <c r="AH592" i="169"/>
  <c r="AI592" i="169"/>
  <c r="AK471" i="169"/>
  <c r="Q7" i="169"/>
  <c r="Q9" i="169"/>
  <c r="M21" i="169"/>
  <c r="N6" i="169"/>
  <c r="N42" i="169"/>
  <c r="AH1766" i="169"/>
  <c r="AI1766" i="169"/>
  <c r="I8" i="169"/>
  <c r="AH1568" i="169"/>
  <c r="AI1568" i="169"/>
  <c r="N47" i="169"/>
  <c r="P33" i="169"/>
  <c r="AK200" i="169"/>
  <c r="AH726" i="169"/>
  <c r="AI726" i="169"/>
  <c r="AI871" i="169"/>
  <c r="AH871" i="169"/>
  <c r="M46" i="169"/>
  <c r="AK1182" i="169"/>
  <c r="AK868" i="169"/>
  <c r="AI1311" i="169"/>
  <c r="AH1311" i="169"/>
  <c r="F25" i="169"/>
  <c r="AK1379" i="169"/>
  <c r="L16" i="169"/>
  <c r="AK1565" i="169"/>
  <c r="AK1512" i="169"/>
  <c r="I47" i="169"/>
  <c r="AI794" i="169"/>
  <c r="AH794" i="169"/>
  <c r="K13" i="169"/>
  <c r="G46" i="169"/>
  <c r="G8" i="169"/>
  <c r="L19" i="169"/>
  <c r="AK536" i="169"/>
  <c r="AK2021" i="169"/>
  <c r="M33" i="169"/>
  <c r="M30" i="169"/>
  <c r="AK77" i="169"/>
  <c r="AI528" i="169"/>
  <c r="AH528" i="169"/>
  <c r="P38" i="169"/>
  <c r="I14" i="169"/>
  <c r="K50" i="169"/>
  <c r="J40" i="169"/>
  <c r="J13" i="169"/>
  <c r="L18" i="169"/>
  <c r="L37" i="169"/>
  <c r="AK1573" i="169"/>
  <c r="K33" i="169"/>
  <c r="I16" i="169"/>
  <c r="C19" i="169"/>
  <c r="AI79" i="169"/>
  <c r="AH79" i="169"/>
  <c r="E36" i="169"/>
  <c r="I42" i="169"/>
  <c r="P23" i="169"/>
  <c r="P7" i="169"/>
  <c r="AH2218" i="169"/>
  <c r="AI2218" i="169"/>
  <c r="K21" i="169"/>
  <c r="Q16" i="169"/>
  <c r="AO13" i="171"/>
  <c r="AI1314" i="169"/>
  <c r="AH1314" i="169"/>
  <c r="Q37" i="169"/>
  <c r="AK202" i="169"/>
  <c r="AI398" i="169"/>
  <c r="AH398" i="169"/>
  <c r="AH1245" i="169"/>
  <c r="AI1245" i="169"/>
  <c r="AI1969" i="169"/>
  <c r="AH1969" i="169"/>
  <c r="AK1964" i="169"/>
  <c r="AK1315" i="169"/>
  <c r="F3" i="169"/>
  <c r="AI989" i="169"/>
  <c r="AH989" i="169"/>
  <c r="AH2101" i="169"/>
  <c r="AI2101" i="169"/>
  <c r="AK2095" i="169"/>
  <c r="AH852" i="169"/>
  <c r="AI852" i="169"/>
  <c r="AI1308" i="169"/>
  <c r="AH1308" i="169"/>
  <c r="AO80" i="171"/>
  <c r="AH2156" i="169"/>
  <c r="AI2156" i="169"/>
  <c r="AI738" i="169"/>
  <c r="AH738" i="169"/>
  <c r="AI1575" i="169"/>
  <c r="AH1575" i="169"/>
  <c r="Q49" i="169"/>
  <c r="AH1905" i="169"/>
  <c r="AI1905" i="169"/>
  <c r="AI1176" i="169"/>
  <c r="AH1176" i="169"/>
  <c r="AK2150" i="169"/>
  <c r="AO76" i="171"/>
  <c r="N34" i="169"/>
  <c r="AK1574" i="169"/>
  <c r="AH267" i="169"/>
  <c r="AI267" i="169"/>
  <c r="AK1638" i="169"/>
  <c r="AI1379" i="169"/>
  <c r="AH1379" i="169"/>
  <c r="H30" i="169"/>
  <c r="AK1507" i="169"/>
  <c r="J39" i="169"/>
  <c r="F46" i="169"/>
  <c r="E19" i="169"/>
  <c r="G25" i="169"/>
  <c r="N19" i="169"/>
  <c r="AH397" i="169"/>
  <c r="AI397" i="169"/>
  <c r="H43" i="169"/>
  <c r="AH1312" i="169"/>
  <c r="AI1312" i="169"/>
  <c r="AH1899" i="169"/>
  <c r="AI1899" i="169"/>
  <c r="AK2024" i="169"/>
  <c r="AH918" i="169"/>
  <c r="AI918" i="169"/>
  <c r="AI739" i="169"/>
  <c r="AH739" i="169"/>
  <c r="AI1635" i="169"/>
  <c r="AH1635" i="169"/>
  <c r="AK1575" i="169"/>
  <c r="AK531" i="169"/>
  <c r="AH141" i="169"/>
  <c r="AI141" i="169"/>
  <c r="K12" i="169"/>
  <c r="AH857" i="169"/>
  <c r="AI857" i="169"/>
  <c r="M18" i="169"/>
  <c r="AO12" i="171"/>
  <c r="P19" i="169"/>
  <c r="Q43" i="169"/>
  <c r="Q46" i="169"/>
  <c r="AI723" i="169"/>
  <c r="AH723" i="169"/>
  <c r="E38" i="169"/>
  <c r="M40" i="169"/>
  <c r="AK738" i="169"/>
  <c r="H17" i="169"/>
  <c r="AK1702" i="169"/>
  <c r="AK1701" i="169"/>
  <c r="P27" i="169"/>
  <c r="G38" i="169"/>
  <c r="E31" i="169"/>
  <c r="I21" i="169"/>
  <c r="AP72" i="171"/>
  <c r="E13" i="169"/>
  <c r="AK340" i="169"/>
  <c r="AK1895" i="169"/>
  <c r="AK139" i="169"/>
  <c r="AK1185" i="169"/>
  <c r="AI865" i="169"/>
  <c r="AH865" i="169"/>
  <c r="AR70" i="171"/>
  <c r="AH1192" i="169"/>
  <c r="AI1192" i="169"/>
  <c r="AI463" i="169"/>
  <c r="AH463" i="169"/>
  <c r="AH466" i="169"/>
  <c r="AI466" i="169"/>
  <c r="AK1899" i="169"/>
  <c r="AK864" i="169"/>
  <c r="AH1772" i="169"/>
  <c r="AI1772" i="169"/>
  <c r="AK141" i="169"/>
  <c r="AK1517" i="169"/>
  <c r="AH1113" i="169"/>
  <c r="AI1113" i="169"/>
  <c r="AK2159" i="169"/>
  <c r="AK205" i="169"/>
  <c r="AH851" i="169"/>
  <c r="AI851" i="169"/>
  <c r="AK2219" i="169"/>
  <c r="AH1306" i="169"/>
  <c r="AI1306" i="169"/>
  <c r="G33" i="169"/>
  <c r="AO70" i="171"/>
  <c r="AK1900" i="169"/>
  <c r="AP71" i="171"/>
  <c r="AK786" i="169"/>
  <c r="AK1963" i="169"/>
  <c r="AK1764" i="169"/>
  <c r="AH1773" i="169"/>
  <c r="AI1773" i="169"/>
  <c r="AI992" i="169"/>
  <c r="AH992" i="169"/>
  <c r="AK1113" i="169"/>
  <c r="AQ81" i="171"/>
  <c r="AK530" i="169"/>
  <c r="AI135" i="169"/>
  <c r="AH135" i="169"/>
  <c r="AK1956" i="169"/>
  <c r="AK726" i="169"/>
  <c r="C49" i="169"/>
  <c r="AK1958" i="169"/>
  <c r="D4" i="169"/>
  <c r="AK916" i="169"/>
  <c r="AH341" i="169"/>
  <c r="AI341" i="169"/>
  <c r="AH866" i="169"/>
  <c r="AI866" i="169"/>
  <c r="AH5" i="169"/>
  <c r="AI5" i="169"/>
  <c r="AI1892" i="169"/>
  <c r="AH1892" i="169"/>
  <c r="AK1240" i="169"/>
  <c r="AI1049" i="169"/>
  <c r="AH1049" i="169"/>
  <c r="AK2218" i="169"/>
  <c r="C7" i="169"/>
  <c r="AH860" i="169"/>
  <c r="AI860" i="169"/>
  <c r="AH660" i="169"/>
  <c r="AI660" i="169"/>
  <c r="AR10" i="171"/>
  <c r="H9" i="169"/>
  <c r="AI536" i="169"/>
  <c r="AH536" i="169"/>
  <c r="C36" i="169"/>
  <c r="AP79" i="171"/>
  <c r="C35" i="169"/>
  <c r="Q28" i="169"/>
  <c r="AK2155" i="169"/>
  <c r="AH469" i="169"/>
  <c r="AI469" i="169"/>
  <c r="K49" i="169"/>
  <c r="AK739" i="169"/>
  <c r="AQ78" i="171"/>
  <c r="AI1512" i="169"/>
  <c r="AH1512" i="169"/>
  <c r="E11" i="169"/>
  <c r="AK272" i="169"/>
  <c r="AK527" i="169"/>
  <c r="G34" i="169"/>
  <c r="D17" i="169"/>
  <c r="AP77" i="171"/>
  <c r="AH1639" i="169"/>
  <c r="AI1639" i="169"/>
  <c r="L32" i="169"/>
  <c r="AI868" i="169"/>
  <c r="AH868" i="169"/>
  <c r="AK2151" i="169"/>
  <c r="AK2152" i="169"/>
  <c r="AH1760" i="169"/>
  <c r="AI1760" i="169"/>
  <c r="AH2085" i="169"/>
  <c r="AI2085" i="169"/>
  <c r="AK138" i="169"/>
  <c r="AH1636" i="169"/>
  <c r="AI1636" i="169"/>
  <c r="D44" i="169"/>
  <c r="AI1637" i="169"/>
  <c r="AH1637" i="169"/>
  <c r="AK862" i="169"/>
  <c r="G13" i="169"/>
  <c r="AK732" i="169"/>
  <c r="AK396" i="169"/>
  <c r="H32" i="169"/>
  <c r="AR81" i="171"/>
  <c r="AH1631" i="169"/>
  <c r="AI1631" i="169"/>
  <c r="AR6" i="171"/>
  <c r="D18" i="169"/>
  <c r="AK2085" i="169"/>
  <c r="H26" i="169"/>
  <c r="AI1375" i="169"/>
  <c r="AH1375" i="169"/>
  <c r="AH728" i="169"/>
  <c r="AI728" i="169"/>
  <c r="AO73" i="171"/>
  <c r="Q18" i="169"/>
  <c r="AK1510" i="169"/>
  <c r="H34" i="169"/>
  <c r="AI336" i="169"/>
  <c r="AH336" i="169"/>
  <c r="AH1768" i="169"/>
  <c r="AI1768" i="169"/>
  <c r="L39" i="169"/>
  <c r="AI1762" i="169"/>
  <c r="AH1762" i="169"/>
  <c r="AK79" i="169"/>
  <c r="AI465" i="169"/>
  <c r="AH465" i="169"/>
  <c r="Q25" i="169"/>
  <c r="J25" i="169"/>
  <c r="AK268" i="169"/>
  <c r="AI2215" i="169"/>
  <c r="AH2215" i="169"/>
  <c r="AH1963" i="169"/>
  <c r="AI1963" i="169"/>
  <c r="AI529" i="169"/>
  <c r="AH529" i="169"/>
  <c r="F11" i="169"/>
  <c r="AK1957" i="169"/>
  <c r="P30" i="169"/>
  <c r="AI2216" i="169"/>
  <c r="AH2216" i="169"/>
  <c r="D39" i="169"/>
  <c r="AP70" i="171"/>
  <c r="AH2090" i="169"/>
  <c r="AI2090" i="169"/>
  <c r="AH2092" i="169"/>
  <c r="AI2092" i="169"/>
  <c r="AI725" i="169"/>
  <c r="AH725" i="169"/>
  <c r="AI735" i="169"/>
  <c r="AH735" i="169"/>
  <c r="G3" i="169"/>
  <c r="AK1707" i="169"/>
  <c r="AH1175" i="169"/>
  <c r="AI1175" i="169"/>
  <c r="AK734" i="169"/>
  <c r="AI2094" i="169"/>
  <c r="AH2094" i="169"/>
  <c r="AH787" i="169"/>
  <c r="AI787" i="169"/>
  <c r="AI988" i="169"/>
  <c r="AH988" i="169"/>
  <c r="AH1959" i="169"/>
  <c r="AI1959" i="169"/>
  <c r="AL75" i="171"/>
  <c r="AM75" i="171" s="1"/>
  <c r="AO82" i="171"/>
  <c r="AK919" i="169"/>
  <c r="AP7" i="171"/>
  <c r="K45" i="169"/>
  <c r="AR79" i="171"/>
  <c r="AH863" i="169"/>
  <c r="AI863" i="169"/>
  <c r="AH855" i="169"/>
  <c r="AI855" i="169"/>
  <c r="AK2215" i="169"/>
  <c r="AK853" i="169"/>
  <c r="AI2157" i="169"/>
  <c r="AH2157" i="169"/>
  <c r="D48" i="169"/>
  <c r="C16" i="169"/>
  <c r="AK797" i="169"/>
  <c r="AI985" i="169"/>
  <c r="AH985" i="169"/>
  <c r="AQ82" i="171"/>
  <c r="AK1968" i="169"/>
  <c r="H35" i="169"/>
  <c r="AH869" i="169"/>
  <c r="AI869" i="169"/>
  <c r="AO74" i="171"/>
  <c r="AH987" i="169"/>
  <c r="AI987" i="169"/>
  <c r="AH1111" i="169"/>
  <c r="AI1111" i="169"/>
  <c r="AK2097" i="169"/>
  <c r="AK398" i="169"/>
  <c r="AI1377" i="169"/>
  <c r="AH1377" i="169"/>
  <c r="AH593" i="169"/>
  <c r="AI593" i="169"/>
  <c r="AK1114" i="169"/>
  <c r="L43" i="169"/>
  <c r="F26" i="169"/>
  <c r="AH1829" i="169"/>
  <c r="AI1829" i="169"/>
  <c r="AK1961" i="169"/>
  <c r="AK796" i="169"/>
  <c r="AK1311" i="169"/>
  <c r="AK136" i="169"/>
  <c r="N7" i="169"/>
  <c r="AK1246" i="169"/>
  <c r="H38" i="169"/>
  <c r="AK1186" i="169"/>
  <c r="AK212" i="169"/>
  <c r="AK1636" i="169"/>
  <c r="G20" i="169"/>
  <c r="AK5" i="169"/>
  <c r="AH1573" i="169"/>
  <c r="AI1573" i="169"/>
  <c r="AH2153" i="169"/>
  <c r="AI2153" i="169"/>
  <c r="AK1827" i="169"/>
  <c r="AK657" i="169"/>
  <c r="AI1313" i="169"/>
  <c r="AH1313" i="169"/>
  <c r="AI792" i="169"/>
  <c r="AH792" i="169"/>
  <c r="AI1572" i="169"/>
  <c r="AH1572" i="169"/>
  <c r="AK1190" i="169"/>
  <c r="AK1631" i="169"/>
  <c r="AH2086" i="169"/>
  <c r="AI2086" i="169"/>
  <c r="AI1504" i="169"/>
  <c r="AH1504" i="169"/>
  <c r="AK266" i="169"/>
  <c r="AK70" i="169"/>
  <c r="AK1760" i="169"/>
  <c r="AR73" i="171"/>
  <c r="AI1902" i="169"/>
  <c r="AH1902" i="169"/>
  <c r="I38" i="169"/>
  <c r="AK1697" i="169"/>
  <c r="AK1904" i="169"/>
  <c r="AK2100" i="169"/>
  <c r="AH1051" i="169"/>
  <c r="AI1051" i="169"/>
  <c r="AK1178" i="169"/>
  <c r="AI980" i="169"/>
  <c r="AH980" i="169"/>
  <c r="AI1509" i="169"/>
  <c r="AH1509" i="169"/>
  <c r="AK2092" i="169"/>
  <c r="AK861" i="169"/>
  <c r="AI741" i="169"/>
  <c r="AH741" i="169"/>
  <c r="AI1904" i="169"/>
  <c r="AH1904" i="169"/>
  <c r="AK1774" i="169"/>
  <c r="I12" i="169"/>
  <c r="C37" i="169"/>
  <c r="AH75" i="169"/>
  <c r="AI75" i="169"/>
  <c r="AK1047" i="169"/>
  <c r="E35" i="169"/>
  <c r="AH791" i="169"/>
  <c r="AI791" i="169"/>
  <c r="AK2023" i="169"/>
  <c r="AR80" i="171"/>
  <c r="AI343" i="169"/>
  <c r="AH343" i="169"/>
  <c r="AK2089" i="169"/>
  <c r="AI1701" i="169"/>
  <c r="AH1701" i="169"/>
  <c r="AI1893" i="169"/>
  <c r="AH1893" i="169"/>
  <c r="AR74" i="171"/>
  <c r="AH1967" i="169"/>
  <c r="AI1967" i="169"/>
  <c r="AK1971" i="169"/>
  <c r="AI661" i="169"/>
  <c r="AH661" i="169"/>
  <c r="AK1567" i="169"/>
  <c r="AL81" i="171"/>
  <c r="AM81" i="171" s="1"/>
  <c r="AO11" i="171"/>
  <c r="L15" i="169"/>
  <c r="AO6" i="171"/>
  <c r="AK269" i="169"/>
  <c r="AH2088" i="169"/>
  <c r="AI2088" i="169"/>
  <c r="AI2022" i="169"/>
  <c r="AH2022" i="169"/>
  <c r="AI2159" i="169"/>
  <c r="AH2159" i="169"/>
  <c r="AH786" i="169"/>
  <c r="AI786" i="169"/>
  <c r="AI2217" i="169"/>
  <c r="AH2217" i="169"/>
  <c r="AH1110" i="169"/>
  <c r="AI1110" i="169"/>
  <c r="L47" i="169"/>
  <c r="AH795" i="169"/>
  <c r="AI795" i="169"/>
  <c r="AH2021" i="169"/>
  <c r="AI2021" i="169"/>
  <c r="AK1504" i="169"/>
  <c r="AH1439" i="169"/>
  <c r="AI1439" i="169"/>
  <c r="AK1569" i="169"/>
  <c r="AH2220" i="169"/>
  <c r="AI2220" i="169"/>
  <c r="AH1767" i="169"/>
  <c r="AI1767" i="169"/>
  <c r="AQ76" i="171"/>
  <c r="D9" i="169"/>
  <c r="AH467" i="169"/>
  <c r="AI467" i="169"/>
  <c r="AI1243" i="169"/>
  <c r="AH1243" i="169"/>
  <c r="AH917" i="169"/>
  <c r="AI917" i="169"/>
  <c r="AO77" i="171"/>
  <c r="AI919" i="169"/>
  <c r="AH919" i="169"/>
  <c r="AI1698" i="169"/>
  <c r="AH1698" i="169"/>
  <c r="AK1189" i="169"/>
  <c r="AQ71" i="171"/>
  <c r="AK737" i="169"/>
  <c r="AQ80" i="171"/>
  <c r="AK855" i="169"/>
  <c r="AK2098" i="169"/>
  <c r="AI1244" i="169"/>
  <c r="AH1244" i="169"/>
  <c r="AK1892" i="169"/>
  <c r="AP6" i="171"/>
  <c r="AK1633" i="169"/>
  <c r="AR9" i="171"/>
  <c r="AK729" i="169"/>
  <c r="AI1763" i="169"/>
  <c r="AH1763" i="169"/>
  <c r="AK1049" i="169"/>
  <c r="AH330" i="169"/>
  <c r="AI330" i="169"/>
  <c r="AH1057" i="169"/>
  <c r="AI1057" i="169"/>
  <c r="AH1506" i="169"/>
  <c r="AI1506" i="169"/>
  <c r="Q31" i="169"/>
  <c r="AH1702" i="169"/>
  <c r="AI1702" i="169"/>
  <c r="AI1182" i="169"/>
  <c r="AH1182" i="169"/>
  <c r="AH2150" i="169"/>
  <c r="AI2150" i="169"/>
  <c r="AK1767" i="169"/>
  <c r="N41" i="169"/>
  <c r="AK860" i="169"/>
  <c r="AH1764" i="169"/>
  <c r="AI1764" i="169"/>
  <c r="AH2095" i="169"/>
  <c r="AI2095" i="169"/>
  <c r="AK793" i="169"/>
  <c r="AK1826" i="169"/>
  <c r="AK207" i="169"/>
  <c r="AH1697" i="169"/>
  <c r="AI1697" i="169"/>
  <c r="AO81" i="171"/>
  <c r="AI1696" i="169"/>
  <c r="AH1696" i="169"/>
  <c r="AK1188" i="169"/>
  <c r="AP81" i="171"/>
  <c r="AK1380" i="169"/>
  <c r="AK1699" i="169"/>
  <c r="AO72" i="171"/>
  <c r="AI204" i="169"/>
  <c r="AH204" i="169"/>
  <c r="AK1244" i="169"/>
  <c r="AK1970" i="169"/>
  <c r="AK2217" i="169"/>
  <c r="AK915" i="169"/>
  <c r="AH1380" i="169"/>
  <c r="AI1380" i="169"/>
  <c r="AH1374" i="169"/>
  <c r="AI1374" i="169"/>
  <c r="AR75" i="171"/>
  <c r="AK1243" i="169"/>
  <c r="AO71" i="171"/>
  <c r="AK463" i="169"/>
  <c r="AK1765" i="169"/>
  <c r="AK869" i="169"/>
  <c r="AK1901" i="169"/>
  <c r="AK1377" i="169"/>
  <c r="AI1769" i="169"/>
  <c r="AH1769" i="169"/>
  <c r="AH1178" i="169"/>
  <c r="AI1178" i="169"/>
  <c r="AI733" i="169"/>
  <c r="AH733" i="169"/>
  <c r="AK1372" i="169"/>
  <c r="AH1570" i="169"/>
  <c r="AI1570" i="169"/>
  <c r="AH1826" i="169"/>
  <c r="AI1826" i="169"/>
  <c r="AK2087" i="169"/>
  <c r="N23" i="169"/>
  <c r="AH70" i="169"/>
  <c r="AI70" i="169"/>
  <c r="AP9" i="171"/>
  <c r="AR76" i="171"/>
  <c r="AH1059" i="169"/>
  <c r="AI1059" i="169"/>
  <c r="AK1905" i="169"/>
  <c r="AK2094" i="169"/>
  <c r="AI721" i="169"/>
  <c r="AH721" i="169"/>
  <c r="AK2222" i="169"/>
  <c r="AK2102" i="169"/>
  <c r="AK71" i="169"/>
  <c r="AO5" i="171"/>
  <c r="AH1958" i="169"/>
  <c r="AI1958" i="169"/>
  <c r="D29" i="169"/>
  <c r="AK1704" i="169"/>
  <c r="AK1435" i="169"/>
  <c r="H12" i="169"/>
  <c r="AK1966" i="169"/>
  <c r="AK333" i="169"/>
  <c r="AK1761" i="169"/>
  <c r="AK467" i="169"/>
  <c r="AI658" i="169"/>
  <c r="AH658" i="169"/>
  <c r="AP76" i="171"/>
  <c r="AK724" i="169"/>
  <c r="AK2101" i="169"/>
  <c r="AK1635" i="169"/>
  <c r="AH1771" i="169"/>
  <c r="AI1771" i="169"/>
  <c r="AI1516" i="169"/>
  <c r="AH1516" i="169"/>
  <c r="AI1567" i="169"/>
  <c r="AH1567" i="169"/>
  <c r="AH1501" i="169"/>
  <c r="AI1501" i="169"/>
  <c r="AH200" i="169"/>
  <c r="AI200" i="169"/>
  <c r="AI1241" i="169"/>
  <c r="AH1241" i="169"/>
  <c r="AH1828" i="169"/>
  <c r="AI1828" i="169"/>
  <c r="AK867" i="169"/>
  <c r="AH2102" i="169"/>
  <c r="AI2102" i="169"/>
  <c r="AI853" i="169"/>
  <c r="AH853" i="169"/>
  <c r="AK1241" i="169"/>
  <c r="AH1830" i="169"/>
  <c r="AI1830" i="169"/>
  <c r="AK1763" i="169"/>
  <c r="AI729" i="169"/>
  <c r="AH729" i="169"/>
  <c r="AI2091" i="169"/>
  <c r="AH2091" i="169"/>
  <c r="AK11" i="169"/>
  <c r="AK1515" i="169"/>
  <c r="AH1188" i="169"/>
  <c r="AI1188" i="169"/>
  <c r="AK462" i="169"/>
  <c r="AH1240" i="169"/>
  <c r="AI1240" i="169"/>
  <c r="AK1762" i="169"/>
  <c r="AK988" i="169"/>
  <c r="AI1513" i="169"/>
  <c r="AH1513" i="169"/>
  <c r="AK981" i="169"/>
  <c r="AH2020" i="169"/>
  <c r="AI2020" i="169"/>
  <c r="AH656" i="169"/>
  <c r="AI656" i="169"/>
  <c r="P42" i="169"/>
  <c r="AK1306" i="169"/>
  <c r="AK1896" i="169"/>
  <c r="AQ11" i="171"/>
  <c r="AK1518" i="169"/>
  <c r="AR82" i="171"/>
  <c r="AK1046" i="169"/>
  <c r="AK736" i="169"/>
  <c r="AH1180" i="169"/>
  <c r="AI1180" i="169"/>
  <c r="AH1508" i="169"/>
  <c r="AI1508" i="169"/>
  <c r="AR7" i="171"/>
  <c r="G45" i="169"/>
  <c r="I36" i="169"/>
  <c r="AH473" i="169"/>
  <c r="AI473" i="169"/>
  <c r="AI1901" i="169"/>
  <c r="AH1901" i="169"/>
  <c r="AH1518" i="169"/>
  <c r="AI1518" i="169"/>
  <c r="AK201" i="169"/>
  <c r="G42" i="169"/>
  <c r="N44" i="169"/>
  <c r="AK1639" i="169"/>
  <c r="AI598" i="169"/>
  <c r="AH598" i="169"/>
  <c r="AO8" i="171"/>
  <c r="AH531" i="169"/>
  <c r="AI531" i="169"/>
  <c r="Q44" i="169"/>
  <c r="AI1305" i="169"/>
  <c r="AH1305" i="169"/>
  <c r="AK1511" i="169"/>
  <c r="AK1062" i="169"/>
  <c r="AI2154" i="169"/>
  <c r="AH2154" i="169"/>
  <c r="AP78" i="171"/>
  <c r="AK1371" i="169"/>
  <c r="AI1825" i="169"/>
  <c r="AH1825" i="169"/>
  <c r="AI797" i="169"/>
  <c r="AH797" i="169"/>
  <c r="AH1190" i="169"/>
  <c r="AI1190" i="169"/>
  <c r="AK1370" i="169"/>
  <c r="AI1435" i="169"/>
  <c r="AH1435" i="169"/>
  <c r="AK1891" i="169"/>
  <c r="AK1962" i="169"/>
  <c r="AH1058" i="169"/>
  <c r="AI1058" i="169"/>
  <c r="AI2151" i="169"/>
  <c r="AH2151" i="169"/>
  <c r="AH854" i="169"/>
  <c r="AI854" i="169"/>
  <c r="AH1441" i="169"/>
  <c r="AI1441" i="169"/>
  <c r="AO78" i="171"/>
  <c r="AQ72" i="171"/>
  <c r="AK1440" i="169"/>
  <c r="AK1055" i="169"/>
  <c r="AK1768" i="169"/>
  <c r="AP12" i="171"/>
  <c r="Q41" i="169"/>
  <c r="AK1177" i="169"/>
  <c r="AH2096" i="169"/>
  <c r="AI2096" i="169"/>
  <c r="AK1634" i="169"/>
  <c r="AK2216" i="169"/>
  <c r="AK1058" i="169"/>
  <c r="AH788" i="169"/>
  <c r="AI788" i="169"/>
  <c r="AH340" i="169"/>
  <c r="AI340" i="169"/>
  <c r="AH76" i="169"/>
  <c r="AI76" i="169"/>
  <c r="AK1769" i="169"/>
  <c r="N2" i="169"/>
  <c r="AQ79" i="171"/>
  <c r="AK1632" i="169"/>
  <c r="AK1898" i="169"/>
  <c r="L17" i="169"/>
  <c r="AI1574" i="169"/>
  <c r="AH1574" i="169"/>
  <c r="AI1569" i="169"/>
  <c r="AH1569" i="169"/>
  <c r="AH80" i="169"/>
  <c r="AI80" i="169"/>
  <c r="AK788" i="169"/>
  <c r="AI268" i="169"/>
  <c r="AH268" i="169"/>
  <c r="AI1898" i="169"/>
  <c r="AH1898" i="169"/>
  <c r="AI1632" i="169"/>
  <c r="AH1632" i="169"/>
  <c r="AK655" i="169"/>
  <c r="AI2160" i="169"/>
  <c r="AH2160" i="169"/>
  <c r="AK271" i="169"/>
  <c r="AK871" i="169"/>
  <c r="AK13" i="169"/>
  <c r="AP13" i="171"/>
  <c r="AK1378" i="169"/>
  <c r="AK1772" i="169"/>
  <c r="F43" i="169"/>
  <c r="AH2087" i="169"/>
  <c r="AI2087" i="169"/>
  <c r="AK2158" i="169"/>
  <c r="AK1112" i="169"/>
  <c r="AI740" i="169"/>
  <c r="AH740" i="169"/>
  <c r="M49" i="169"/>
  <c r="AK1054" i="169"/>
  <c r="AH1895" i="169"/>
  <c r="AI1895" i="169"/>
  <c r="Q38" i="169"/>
  <c r="AK2093" i="169"/>
  <c r="AL78" i="171"/>
  <c r="AM78" i="171" s="1"/>
  <c r="AH139" i="169"/>
  <c r="AI139" i="169"/>
  <c r="C6" i="169"/>
  <c r="I30" i="169"/>
  <c r="AK1955" i="169"/>
  <c r="AK1705" i="169"/>
  <c r="AK1570" i="169"/>
  <c r="AK985" i="169"/>
  <c r="AK2221" i="169"/>
  <c r="AH1242" i="169"/>
  <c r="AI1242" i="169"/>
  <c r="AP5" i="171"/>
  <c r="AP11" i="171"/>
  <c r="AQ77" i="171"/>
  <c r="AK1247" i="169"/>
  <c r="AK1894" i="169"/>
  <c r="AH530" i="169"/>
  <c r="AI530" i="169"/>
  <c r="AH1955" i="169"/>
  <c r="AI1955" i="169"/>
  <c r="AI734" i="169"/>
  <c r="AH734" i="169"/>
  <c r="AK1050" i="169"/>
  <c r="AI1184" i="169"/>
  <c r="AH1184" i="169"/>
  <c r="AH1511" i="169"/>
  <c r="AI1511" i="169"/>
  <c r="L34" i="169"/>
  <c r="AH1502" i="169"/>
  <c r="AI1502" i="169"/>
  <c r="AH1957" i="169"/>
  <c r="AI1957" i="169"/>
  <c r="E4" i="169"/>
  <c r="F21" i="169"/>
  <c r="AR78" i="171"/>
  <c r="AQ75" i="171"/>
  <c r="AI597" i="169"/>
  <c r="AH597" i="169"/>
  <c r="L4" i="169"/>
  <c r="AI1510" i="169"/>
  <c r="AH1510" i="169"/>
  <c r="AK1187" i="169"/>
  <c r="AK987" i="169"/>
  <c r="AH270" i="169"/>
  <c r="AI270" i="169"/>
  <c r="AK1960" i="169"/>
  <c r="AI798" i="169"/>
  <c r="AH798" i="169"/>
  <c r="C25" i="169"/>
  <c r="F14" i="169"/>
  <c r="D26" i="169"/>
  <c r="G2" i="169"/>
  <c r="G31" i="169"/>
  <c r="AH1765" i="169"/>
  <c r="AI1765" i="169"/>
  <c r="AK2025" i="169"/>
  <c r="AK1183" i="169"/>
  <c r="AH1310" i="169"/>
  <c r="AI1310" i="169"/>
  <c r="AH399" i="169"/>
  <c r="AI399" i="169"/>
  <c r="AL73" i="171"/>
  <c r="AM73" i="171" s="1"/>
  <c r="AI1630" i="169"/>
  <c r="AH1630" i="169"/>
  <c r="AI986" i="169"/>
  <c r="AH986" i="169"/>
  <c r="AI1315" i="169"/>
  <c r="AH1315" i="169"/>
  <c r="AK1770" i="169"/>
  <c r="AK1893" i="169"/>
  <c r="AK1825" i="169"/>
  <c r="AI1191" i="169"/>
  <c r="AH1191" i="169"/>
  <c r="C20" i="169"/>
  <c r="AK1502" i="169"/>
  <c r="AO10" i="171"/>
  <c r="AI1185" i="169"/>
  <c r="AH1185" i="169"/>
  <c r="AP82" i="171"/>
  <c r="AK1312" i="169"/>
  <c r="AK2088" i="169"/>
  <c r="AH1891" i="169"/>
  <c r="AI1891" i="169"/>
  <c r="AK1181" i="169"/>
  <c r="AK336" i="169"/>
  <c r="AK7" i="169"/>
  <c r="AI1971" i="169"/>
  <c r="AH1971" i="169"/>
  <c r="AR5" i="171"/>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Z267" i="163"/>
  <c r="Z266" i="163"/>
  <c r="Z270" i="163"/>
  <c r="Z272" i="163"/>
  <c r="Z271" i="163"/>
  <c r="Z265" i="163"/>
  <c r="Z273" i="163"/>
  <c r="Z268" i="163"/>
  <c r="Z269" i="163"/>
  <c r="O33" i="165" a="1"/>
  <c r="O26" i="164" a="1"/>
  <c r="O38" i="165" a="1"/>
  <c r="O35" i="165" a="1"/>
  <c r="O43" i="164" a="1"/>
  <c r="O39" i="165" a="1"/>
  <c r="O11" i="164" a="1"/>
  <c r="O9" i="164" a="1"/>
  <c r="O7" i="165" a="1"/>
  <c r="O39" i="164" a="1"/>
  <c r="O11" i="165" a="1"/>
  <c r="O6" i="164" a="1"/>
  <c r="O41" i="165" a="1"/>
  <c r="O15" i="165" a="1"/>
  <c r="O2" i="164" a="1"/>
  <c r="O48" i="164" a="1"/>
  <c r="O3" i="165" a="1"/>
  <c r="O46" i="165" a="1"/>
  <c r="O18" i="165" a="1"/>
  <c r="O10" i="164" a="1"/>
  <c r="O19" i="165" a="1"/>
  <c r="O3" i="164" a="1"/>
  <c r="O8" i="164" a="1"/>
  <c r="O28" i="165" a="1"/>
  <c r="S1" i="165" a="1"/>
  <c r="O47" i="164" a="1"/>
  <c r="O46" i="164" a="1"/>
  <c r="O23" i="164" a="1"/>
  <c r="O18" i="164" a="1"/>
  <c r="O48" i="165" a="1"/>
  <c r="O34" i="165" a="1"/>
  <c r="O12" i="165" a="1"/>
  <c r="O51" i="165" a="1"/>
  <c r="O31" i="165" a="1"/>
  <c r="O16" i="165" a="1"/>
  <c r="O22" i="165" a="1"/>
  <c r="Z8" i="165"/>
  <c r="Z13" i="165"/>
  <c r="Z9" i="165"/>
  <c r="Z10" i="165"/>
  <c r="Z12" i="165"/>
  <c r="Z5" i="165"/>
  <c r="Z11" i="165"/>
  <c r="Z6" i="165"/>
  <c r="Z7" i="165"/>
  <c r="O19" i="164" a="1"/>
  <c r="O21" i="164" a="1"/>
  <c r="Z3" i="165" a="1"/>
  <c r="O45" i="164" a="1"/>
  <c r="O29" i="164" a="1"/>
  <c r="O49" i="164" a="1"/>
  <c r="O42" i="164" a="1"/>
  <c r="O27" i="165" a="1"/>
  <c r="O50" i="165" a="1"/>
  <c r="O14" i="165" a="1"/>
  <c r="O13" i="165" a="1"/>
  <c r="O20" i="164" a="1"/>
  <c r="O25" i="164" a="1"/>
  <c r="O16" i="164" a="1"/>
  <c r="O40" i="164" a="1"/>
  <c r="O8" i="165" a="1"/>
  <c r="O24" i="164" a="1"/>
  <c r="O28" i="164" a="1"/>
  <c r="O6" i="165" a="1"/>
  <c r="O26" i="165" a="1"/>
  <c r="O50" i="164" a="1"/>
  <c r="O22" i="164" a="1"/>
  <c r="O49" i="165" a="1"/>
  <c r="O27" i="164" a="1"/>
  <c r="O43" i="165" a="1"/>
  <c r="O37" i="165" a="1"/>
  <c r="O33" i="164" a="1"/>
  <c r="O38" i="164" a="1"/>
  <c r="O13" i="164" a="1"/>
  <c r="O30" i="164" a="1"/>
  <c r="O7" i="164" a="1"/>
  <c r="O29" i="165" a="1"/>
  <c r="O40" i="165" a="1"/>
  <c r="O32" i="165" a="1"/>
  <c r="O17" i="164" a="1"/>
  <c r="O36" i="165" a="1"/>
  <c r="S261" i="163" a="1"/>
  <c r="O42" i="165" a="1"/>
  <c r="S1" i="164" a="1"/>
  <c r="O20" i="165" a="1"/>
  <c r="O2" i="165" a="1"/>
  <c r="O47" i="165" a="1"/>
  <c r="Z7" i="164"/>
  <c r="Z6" i="164"/>
  <c r="Z5" i="164"/>
  <c r="Z8" i="164"/>
  <c r="Z12" i="164"/>
  <c r="Z13" i="164"/>
  <c r="Z10" i="164"/>
  <c r="Z9" i="164"/>
  <c r="Z14" i="164"/>
  <c r="Z11" i="164"/>
  <c r="O32" i="164" a="1"/>
  <c r="O25" i="165" a="1"/>
  <c r="O23" i="165" a="1"/>
  <c r="O12" i="164" a="1"/>
  <c r="O14" i="164" a="1"/>
  <c r="O4" i="164" a="1"/>
  <c r="Z3" i="164" a="1"/>
  <c r="O31" i="164" a="1"/>
  <c r="O36" i="164" a="1"/>
  <c r="O4" i="165" a="1"/>
  <c r="O5" i="165" a="1"/>
  <c r="O15" i="164" a="1"/>
  <c r="O35" i="164" a="1"/>
  <c r="O41" i="164" a="1"/>
  <c r="O30" i="165" a="1"/>
  <c r="O5" i="164" a="1"/>
  <c r="O51" i="164" a="1"/>
  <c r="O34" i="164" a="1"/>
  <c r="O9" i="165" a="1"/>
  <c r="O44" i="165" a="1"/>
  <c r="O17" i="165" a="1"/>
  <c r="O45" i="165" a="1"/>
  <c r="O24" i="165" a="1"/>
  <c r="O21" i="165" a="1"/>
  <c r="O10" i="165" a="1"/>
  <c r="O44" i="164" a="1"/>
  <c r="O37" i="164" a="1"/>
  <c r="U208" i="169"/>
  <c r="U1640" i="169"/>
  <c r="U796" i="169"/>
  <c r="U1963" i="169"/>
  <c r="U81" i="171"/>
  <c r="U1958" i="169"/>
  <c r="U915" i="169"/>
  <c r="U1890" i="169"/>
  <c r="U1379" i="169"/>
  <c r="AN13" i="164"/>
  <c r="U1630" i="169"/>
  <c r="U2094" i="169"/>
  <c r="U13" i="169"/>
  <c r="U2026" i="169"/>
  <c r="U1967" i="169"/>
  <c r="U1516" i="169"/>
  <c r="U71" i="169"/>
  <c r="U532" i="169"/>
  <c r="U727" i="169"/>
  <c r="U795" i="169"/>
  <c r="U1312" i="169"/>
  <c r="U1177" i="169"/>
  <c r="U72" i="169"/>
  <c r="U1048" i="169"/>
  <c r="U2098" i="169"/>
  <c r="U1502" i="169"/>
  <c r="U986" i="169"/>
  <c r="U7" i="169"/>
  <c r="U724" i="169"/>
  <c r="U1306" i="169"/>
  <c r="U334" i="169"/>
  <c r="U864" i="169"/>
  <c r="U265" i="169"/>
  <c r="U1891" i="169"/>
  <c r="U1634" i="169"/>
  <c r="U1436" i="169"/>
  <c r="U1178" i="169"/>
  <c r="U866" i="169"/>
  <c r="AN269" i="163"/>
  <c r="U1702" i="169"/>
  <c r="U202" i="169"/>
  <c r="U1774" i="169"/>
  <c r="U1184" i="169"/>
  <c r="U856" i="169"/>
  <c r="U2156" i="169"/>
  <c r="U1371" i="169"/>
  <c r="U1636" i="169"/>
  <c r="U741" i="169"/>
  <c r="U2089" i="169"/>
  <c r="U529" i="169"/>
  <c r="U861" i="169"/>
  <c r="U80" i="169"/>
  <c r="U2085" i="169"/>
  <c r="U526" i="169"/>
  <c r="U333" i="169"/>
  <c r="U1052" i="169"/>
  <c r="U1058" i="169"/>
  <c r="U1566" i="169"/>
  <c r="U77" i="171"/>
  <c r="U1504" i="169"/>
  <c r="U528" i="169"/>
  <c r="U1703" i="169"/>
  <c r="U1639" i="169"/>
  <c r="U210" i="169"/>
  <c r="U1769" i="169"/>
  <c r="U79" i="171"/>
  <c r="AN273" i="163"/>
  <c r="AN11" i="164"/>
  <c r="U342" i="169"/>
  <c r="U598" i="169"/>
  <c r="U1704" i="169"/>
  <c r="U80" i="171"/>
  <c r="U1961" i="169"/>
  <c r="U1697" i="169"/>
  <c r="U739" i="169"/>
  <c r="U729" i="169"/>
  <c r="U1180" i="169"/>
  <c r="U12" i="169"/>
  <c r="U1902" i="169"/>
  <c r="U1510" i="169"/>
  <c r="U1766" i="169"/>
  <c r="U854" i="169"/>
  <c r="U791" i="169"/>
  <c r="U460" i="169"/>
  <c r="U1633" i="169"/>
  <c r="U1964" i="169"/>
  <c r="U736" i="169"/>
  <c r="U341" i="169"/>
  <c r="U1501" i="169"/>
  <c r="U859" i="169"/>
  <c r="U77" i="169"/>
  <c r="U983" i="169"/>
  <c r="U140" i="169"/>
  <c r="U1370" i="169"/>
  <c r="U1773" i="169"/>
  <c r="U853" i="169"/>
  <c r="U343" i="169"/>
  <c r="AN267" i="163"/>
  <c r="U1309" i="169"/>
  <c r="U7" i="171"/>
  <c r="U337" i="169"/>
  <c r="U790" i="169"/>
  <c r="U722" i="169"/>
  <c r="U1374" i="169"/>
  <c r="U1315" i="169"/>
  <c r="U1707" i="169"/>
  <c r="U534" i="169"/>
  <c r="U73" i="169"/>
  <c r="U139" i="169"/>
  <c r="U1050" i="169"/>
  <c r="U591" i="169"/>
  <c r="U2092" i="169"/>
  <c r="U733" i="169"/>
  <c r="U1698" i="169"/>
  <c r="U1051" i="169"/>
  <c r="U2090" i="169"/>
  <c r="U792" i="169"/>
  <c r="U2023" i="169"/>
  <c r="U1311" i="169"/>
  <c r="U2218" i="169"/>
  <c r="U1192" i="169"/>
  <c r="U2221" i="169"/>
  <c r="U1181" i="169"/>
  <c r="U274" i="169"/>
  <c r="U465" i="169"/>
  <c r="U851" i="169"/>
  <c r="U659" i="169"/>
  <c r="U74" i="169"/>
  <c r="AN8" i="165"/>
  <c r="U141" i="169"/>
  <c r="U2025" i="169"/>
  <c r="U1899" i="169"/>
  <c r="U1505" i="169"/>
  <c r="AN5" i="164"/>
  <c r="U2097" i="169"/>
  <c r="U1373" i="169"/>
  <c r="U1898" i="169"/>
  <c r="U850" i="169"/>
  <c r="U656" i="169"/>
  <c r="U732" i="169"/>
  <c r="U270" i="169"/>
  <c r="U1439" i="169"/>
  <c r="U268" i="169"/>
  <c r="U731" i="169"/>
  <c r="U1900" i="169"/>
  <c r="U212" i="169"/>
  <c r="U916" i="169"/>
  <c r="U786" i="169"/>
  <c r="U1970" i="169"/>
  <c r="U1437" i="169"/>
  <c r="U1179" i="169"/>
  <c r="U1053" i="169"/>
  <c r="AN13" i="165"/>
  <c r="U1507" i="169"/>
  <c r="U533" i="169"/>
  <c r="U990" i="169"/>
  <c r="U469" i="169"/>
  <c r="U75" i="169"/>
  <c r="U1637" i="169"/>
  <c r="AN7" i="164"/>
  <c r="U1313" i="169"/>
  <c r="AN9" i="165"/>
  <c r="AN265" i="163"/>
  <c r="U1111" i="169"/>
  <c r="U1896" i="169"/>
  <c r="U1380" i="169"/>
  <c r="U2102" i="169"/>
  <c r="U2095" i="169"/>
  <c r="U1901" i="169"/>
  <c r="U865" i="169"/>
  <c r="U1245" i="169"/>
  <c r="U535" i="169"/>
  <c r="U596" i="169"/>
  <c r="U1063" i="169"/>
  <c r="U2152" i="169"/>
  <c r="U1965" i="169"/>
  <c r="U593" i="169"/>
  <c r="U592" i="169"/>
  <c r="U2024" i="169"/>
  <c r="U1829" i="169"/>
  <c r="U1186" i="169"/>
  <c r="U984" i="169"/>
  <c r="U657" i="169"/>
  <c r="U473" i="169"/>
  <c r="U1827" i="169"/>
  <c r="U1310" i="169"/>
  <c r="U728" i="169"/>
  <c r="U726" i="169"/>
  <c r="U794" i="169"/>
  <c r="U530" i="169"/>
  <c r="U135" i="169"/>
  <c r="U1441" i="169"/>
  <c r="U730" i="169"/>
  <c r="U467" i="169"/>
  <c r="AN5" i="165"/>
  <c r="U2096" i="169"/>
  <c r="U787" i="169"/>
  <c r="U1895" i="169"/>
  <c r="U1314" i="169"/>
  <c r="U725" i="169"/>
  <c r="U740" i="169"/>
  <c r="U1568" i="169"/>
  <c r="U461" i="169"/>
  <c r="U1440" i="169"/>
  <c r="U1705" i="169"/>
  <c r="U1438" i="169"/>
  <c r="U788" i="169"/>
  <c r="U1047" i="169"/>
  <c r="U798" i="169"/>
  <c r="U200" i="169"/>
  <c r="U1114" i="169"/>
  <c r="AN11" i="165"/>
  <c r="U1955" i="169"/>
  <c r="U2022" i="169"/>
  <c r="U2158" i="169"/>
  <c r="U2088" i="169"/>
  <c r="U863" i="169"/>
  <c r="U1893" i="169"/>
  <c r="U1517" i="169"/>
  <c r="AN8" i="164"/>
  <c r="U271" i="169"/>
  <c r="U73" i="171"/>
  <c r="AN270" i="163"/>
  <c r="U72" i="171"/>
  <c r="AN272" i="163"/>
  <c r="U1113" i="169"/>
  <c r="U1183" i="169"/>
  <c r="U918" i="169"/>
  <c r="U737" i="169"/>
  <c r="U338" i="169"/>
  <c r="U1764" i="169"/>
  <c r="U1760" i="169"/>
  <c r="U203" i="169"/>
  <c r="U2099" i="169"/>
  <c r="U1767" i="169"/>
  <c r="U1191" i="169"/>
  <c r="U1570" i="169"/>
  <c r="U211" i="169"/>
  <c r="U992" i="169"/>
  <c r="U206" i="169"/>
  <c r="U1506" i="169"/>
  <c r="U855" i="169"/>
  <c r="U1631" i="169"/>
  <c r="U1112" i="169"/>
  <c r="U2222" i="169"/>
  <c r="U79" i="169"/>
  <c r="U470" i="169"/>
  <c r="U1176" i="169"/>
  <c r="U463" i="169"/>
  <c r="U723" i="169"/>
  <c r="U1188" i="169"/>
  <c r="U340" i="169"/>
  <c r="U1378" i="169"/>
  <c r="U981" i="169"/>
  <c r="U868" i="169"/>
  <c r="U71" i="171"/>
  <c r="U1706" i="169"/>
  <c r="U1190" i="169"/>
  <c r="U1959" i="169"/>
  <c r="U472" i="169"/>
  <c r="U396" i="169"/>
  <c r="U742" i="169"/>
  <c r="AN271" i="163"/>
  <c r="U12" i="171"/>
  <c r="U2217" i="169"/>
  <c r="U1962" i="169"/>
  <c r="U1377" i="169"/>
  <c r="U471" i="169"/>
  <c r="U1565" i="169"/>
  <c r="U2219" i="169"/>
  <c r="U988" i="169"/>
  <c r="AN268" i="163"/>
  <c r="AN7" i="165"/>
  <c r="U1375" i="169"/>
  <c r="U1056" i="169"/>
  <c r="U2100" i="169"/>
  <c r="U862" i="169"/>
  <c r="U1054" i="169"/>
  <c r="U1770" i="169"/>
  <c r="AN9" i="164"/>
  <c r="U536" i="169"/>
  <c r="U1305" i="169"/>
  <c r="U273" i="169"/>
  <c r="U201" i="169"/>
  <c r="U8" i="171"/>
  <c r="U1772" i="169"/>
  <c r="U1503" i="169"/>
  <c r="U871" i="169"/>
  <c r="U2160" i="169"/>
  <c r="U2157" i="169"/>
  <c r="U78" i="171"/>
  <c r="U2020" i="169"/>
  <c r="U1240" i="169"/>
  <c r="U474" i="169"/>
  <c r="U344" i="169"/>
  <c r="U1969" i="169"/>
  <c r="U1761" i="169"/>
  <c r="U1700" i="169"/>
  <c r="U867" i="169"/>
  <c r="U1696" i="169"/>
  <c r="U1960" i="169"/>
  <c r="U5" i="169"/>
  <c r="U332" i="169"/>
  <c r="U797" i="169"/>
  <c r="U266" i="169"/>
  <c r="U398" i="169"/>
  <c r="U2091" i="169"/>
  <c r="U336" i="169"/>
  <c r="U1701" i="169"/>
  <c r="U872" i="169"/>
  <c r="U462" i="169"/>
  <c r="U2087" i="169"/>
  <c r="U1376" i="169"/>
  <c r="U1511" i="169"/>
  <c r="U1825" i="169"/>
  <c r="U2159" i="169"/>
  <c r="U70" i="171"/>
  <c r="U1828" i="169"/>
  <c r="U1241" i="169"/>
  <c r="U919" i="169"/>
  <c r="U789" i="169"/>
  <c r="U1904" i="169"/>
  <c r="U2220" i="169"/>
  <c r="AN12" i="165"/>
  <c r="U74" i="171"/>
  <c r="U1971" i="169"/>
  <c r="U1763" i="169"/>
  <c r="U1826" i="169"/>
  <c r="U658" i="169"/>
  <c r="U269" i="169"/>
  <c r="U1765" i="169"/>
  <c r="U468" i="169"/>
  <c r="AN10" i="164"/>
  <c r="U5" i="171"/>
  <c r="U1435" i="169"/>
  <c r="U395" i="169"/>
  <c r="U397" i="169"/>
  <c r="U870" i="169"/>
  <c r="U1055" i="169"/>
  <c r="U991" i="169"/>
  <c r="U1762" i="169"/>
  <c r="U1575" i="169"/>
  <c r="U738" i="169"/>
  <c r="U799" i="169"/>
  <c r="U11" i="171"/>
  <c r="U13" i="171"/>
  <c r="U1574" i="169"/>
  <c r="U1771" i="169"/>
  <c r="U138" i="169"/>
  <c r="U660" i="169"/>
  <c r="U10" i="171"/>
  <c r="U858" i="169"/>
  <c r="U1905" i="169"/>
  <c r="U1500" i="169"/>
  <c r="AN6" i="165"/>
  <c r="U1062" i="169"/>
  <c r="U1185" i="169"/>
  <c r="U2216" i="169"/>
  <c r="U1308" i="169"/>
  <c r="U1515" i="169"/>
  <c r="U1246" i="169"/>
  <c r="U1059" i="169"/>
  <c r="U272" i="169"/>
  <c r="U1830" i="169"/>
  <c r="U1244" i="169"/>
  <c r="U1573" i="169"/>
  <c r="U11" i="169"/>
  <c r="U464" i="169"/>
  <c r="U1638" i="169"/>
  <c r="U330" i="169"/>
  <c r="U852" i="169"/>
  <c r="U1567" i="169"/>
  <c r="U1057" i="169"/>
  <c r="U661" i="169"/>
  <c r="U9" i="171"/>
  <c r="U1175" i="169"/>
  <c r="U735" i="169"/>
  <c r="U1060" i="169"/>
  <c r="U1512" i="169"/>
  <c r="AN6" i="164"/>
  <c r="U2151" i="169"/>
  <c r="U1768" i="169"/>
  <c r="U82" i="171"/>
  <c r="U2153" i="169"/>
  <c r="U982" i="169"/>
  <c r="U1372" i="169"/>
  <c r="U1307" i="169"/>
  <c r="U525" i="169"/>
  <c r="U987" i="169"/>
  <c r="U6" i="169"/>
  <c r="U720" i="169"/>
  <c r="U857" i="169"/>
  <c r="U331" i="169"/>
  <c r="U869" i="169"/>
  <c r="U1513" i="169"/>
  <c r="U595" i="169"/>
  <c r="U10" i="169"/>
  <c r="U1903" i="169"/>
  <c r="U793" i="169"/>
  <c r="U590" i="169"/>
  <c r="U1892" i="169"/>
  <c r="U1695" i="169"/>
  <c r="U2215" i="169"/>
  <c r="AN266" i="163"/>
  <c r="AN10" i="165"/>
  <c r="U1187" i="169"/>
  <c r="U1572" i="169"/>
  <c r="U1635" i="169"/>
  <c r="U1632" i="169"/>
  <c r="AN14" i="164"/>
  <c r="U1966" i="169"/>
  <c r="U209" i="169"/>
  <c r="U980" i="169"/>
  <c r="U860" i="169"/>
  <c r="U2154" i="169"/>
  <c r="U6" i="171"/>
  <c r="U1699" i="169"/>
  <c r="U597" i="169"/>
  <c r="U76" i="169"/>
  <c r="U339" i="169"/>
  <c r="U1569" i="169"/>
  <c r="U2093" i="169"/>
  <c r="U1894" i="169"/>
  <c r="U527" i="169"/>
  <c r="U1243" i="169"/>
  <c r="U1514" i="169"/>
  <c r="U9" i="169"/>
  <c r="U204" i="169"/>
  <c r="U207" i="169"/>
  <c r="U136" i="169"/>
  <c r="U335" i="169"/>
  <c r="U466" i="169"/>
  <c r="U1571" i="169"/>
  <c r="U594" i="169"/>
  <c r="U2150" i="169"/>
  <c r="U267" i="169"/>
  <c r="U1049" i="169"/>
  <c r="U70" i="169"/>
  <c r="U1182" i="169"/>
  <c r="U137" i="169"/>
  <c r="U2101" i="169"/>
  <c r="U1897" i="169"/>
  <c r="U1242" i="169"/>
  <c r="U1193" i="169"/>
  <c r="U1189" i="169"/>
  <c r="U2021" i="169"/>
  <c r="U2155" i="169"/>
  <c r="U917" i="169"/>
  <c r="U1968" i="169"/>
  <c r="U399" i="169"/>
  <c r="U721" i="169"/>
  <c r="U1046" i="169"/>
  <c r="U1247" i="169"/>
  <c r="U205" i="169"/>
  <c r="U989" i="169"/>
  <c r="U655" i="169"/>
  <c r="U1518" i="169"/>
  <c r="U8" i="169"/>
  <c r="U78" i="169"/>
  <c r="U734" i="169"/>
  <c r="U785" i="169"/>
  <c r="U531" i="169"/>
  <c r="U1045" i="169"/>
  <c r="U1110" i="169"/>
  <c r="U1956" i="169"/>
  <c r="U985" i="169"/>
  <c r="U1957" i="169"/>
  <c r="U1061" i="169"/>
  <c r="U1509" i="169"/>
  <c r="U1508" i="169"/>
  <c r="U75" i="171"/>
  <c r="U76" i="171"/>
  <c r="AN12" i="164"/>
  <c r="U2086" i="169"/>
  <c r="AL2087" i="169"/>
  <c r="AL868" i="169"/>
  <c r="AL724" i="169"/>
  <c r="AL2101" i="169"/>
  <c r="AL1830" i="169"/>
  <c r="AL266" i="169"/>
  <c r="AL1516" i="169"/>
  <c r="AL1896" i="169"/>
  <c r="AL590" i="169"/>
  <c r="AL1057" i="169"/>
  <c r="AL794" i="169"/>
  <c r="AL1063" i="169"/>
  <c r="AL916" i="169"/>
  <c r="AL1503" i="169"/>
  <c r="AL1186" i="169"/>
  <c r="AL1505" i="169"/>
  <c r="AL339" i="169"/>
  <c r="AL2024" i="169"/>
  <c r="AL2218" i="169"/>
  <c r="AL742" i="169"/>
  <c r="AL657" i="169"/>
  <c r="AL723" i="169"/>
  <c r="AL1964" i="169"/>
  <c r="AL660" i="169"/>
  <c r="AL1305" i="169"/>
  <c r="AL207" i="169"/>
  <c r="AL204" i="169"/>
  <c r="AL272" i="169"/>
  <c r="AL1514" i="169"/>
  <c r="AL1242" i="169"/>
  <c r="AL797" i="169"/>
  <c r="AL1436" i="169"/>
  <c r="AL527" i="169"/>
  <c r="AL1518" i="169"/>
  <c r="AL1569" i="169"/>
  <c r="AL1637" i="169"/>
  <c r="AL2156" i="169"/>
  <c r="AL2021" i="169"/>
  <c r="AL2089" i="169"/>
  <c r="AL1760" i="169"/>
  <c r="AL1902" i="169"/>
  <c r="AL2085" i="169"/>
  <c r="AL732" i="169"/>
  <c r="AL332" i="169"/>
  <c r="AL988" i="169"/>
  <c r="AL857" i="169"/>
  <c r="AL1193" i="169"/>
  <c r="AL721" i="169"/>
  <c r="AL1971" i="169"/>
  <c r="AL536" i="169"/>
  <c r="AL1500" i="169"/>
  <c r="AL919" i="169"/>
  <c r="AL730" i="169"/>
  <c r="AL200" i="169"/>
  <c r="AL2222" i="169"/>
  <c r="AL728" i="169"/>
  <c r="AL336" i="169"/>
  <c r="AL75" i="169"/>
  <c r="AL2022" i="169"/>
  <c r="AL1701" i="169"/>
  <c r="AL736" i="169"/>
  <c r="AL473" i="169"/>
  <c r="AL335" i="169"/>
  <c r="AL1438" i="169"/>
  <c r="AL1055" i="169"/>
  <c r="AL2217" i="169"/>
  <c r="AL209" i="169"/>
  <c r="AL799" i="169"/>
  <c r="AL1958" i="169"/>
  <c r="AL1695" i="169"/>
  <c r="AL866" i="169"/>
  <c r="AL1571" i="169"/>
  <c r="AL205" i="169"/>
  <c r="AL729" i="169"/>
  <c r="AL1634" i="169"/>
  <c r="AL1956" i="169"/>
  <c r="AL1372" i="169"/>
  <c r="AL1771" i="169"/>
  <c r="AL465" i="169"/>
  <c r="AL591" i="169"/>
  <c r="AL865" i="169"/>
  <c r="AL1901" i="169"/>
  <c r="AL1048" i="169"/>
  <c r="AL1639" i="169"/>
  <c r="AL267" i="169"/>
  <c r="AL2150" i="169"/>
  <c r="AL535" i="169"/>
  <c r="AL141" i="169"/>
  <c r="AL1054" i="169"/>
  <c r="AL738" i="169"/>
  <c r="AL918" i="169"/>
  <c r="AL71" i="169"/>
  <c r="AL1574" i="169"/>
  <c r="AL1506" i="169"/>
  <c r="AL461" i="169"/>
  <c r="AL6" i="169"/>
  <c r="AL790" i="169"/>
  <c r="AL1968" i="169"/>
  <c r="AL1965" i="169"/>
  <c r="AL136" i="169"/>
  <c r="AL1763" i="169"/>
  <c r="AL787" i="169"/>
  <c r="AL138" i="169"/>
  <c r="AL344" i="169"/>
  <c r="AL1575" i="169"/>
  <c r="AL2098" i="169"/>
  <c r="AL341" i="169"/>
  <c r="AL76" i="169"/>
  <c r="AL1640" i="169"/>
  <c r="AL722" i="169"/>
  <c r="AL1635" i="169"/>
  <c r="AL1187" i="169"/>
  <c r="AL1963" i="169"/>
  <c r="AL1707" i="169"/>
  <c r="AL2100" i="169"/>
  <c r="AL2026" i="169"/>
  <c r="AL1892" i="169"/>
  <c r="AL1572" i="169"/>
  <c r="AL792" i="169"/>
  <c r="AL1895" i="169"/>
  <c r="AL854" i="169"/>
  <c r="AL1188" i="169"/>
  <c r="AL737" i="169"/>
  <c r="AL462" i="169"/>
  <c r="AL1185" i="169"/>
  <c r="AL1058" i="169"/>
  <c r="AL850" i="169"/>
  <c r="AL592" i="169"/>
  <c r="AL1960" i="169"/>
  <c r="AL12" i="169"/>
  <c r="AL529" i="169"/>
  <c r="AL9" i="169"/>
  <c r="AL1313" i="169"/>
  <c r="AL2153" i="169"/>
  <c r="AL208" i="169"/>
  <c r="AL2096" i="169"/>
  <c r="AL1697" i="169"/>
  <c r="AL1113" i="169"/>
  <c r="AL468" i="169"/>
  <c r="AL1970" i="169"/>
  <c r="AL1178" i="169"/>
  <c r="AL7" i="169"/>
  <c r="AL526" i="169"/>
  <c r="AL73" i="169"/>
  <c r="AL1182" i="169"/>
  <c r="AL2151" i="169"/>
  <c r="AL1829" i="169"/>
  <c r="AL1957" i="169"/>
  <c r="AL1246" i="169"/>
  <c r="AL1310" i="169"/>
  <c r="AL785" i="169"/>
  <c r="AL1698" i="169"/>
  <c r="AL397" i="169"/>
  <c r="AL1309" i="169"/>
  <c r="AL211" i="169"/>
  <c r="AL2157" i="169"/>
  <c r="AL2159" i="169"/>
  <c r="AL1110" i="169"/>
  <c r="AL597" i="169"/>
  <c r="AL1573" i="169"/>
  <c r="AL1899" i="169"/>
  <c r="AL396" i="169"/>
  <c r="AL2154" i="169"/>
  <c r="AL1904" i="169"/>
  <c r="AL1371" i="169"/>
  <c r="AL1894" i="169"/>
  <c r="AL598" i="169"/>
  <c r="AL472" i="169"/>
  <c r="AL1247" i="169"/>
  <c r="AL1441" i="169"/>
  <c r="AL1959" i="169"/>
  <c r="AL77" i="169"/>
  <c r="AL1966" i="169"/>
  <c r="AL331" i="169"/>
  <c r="AL1511" i="169"/>
  <c r="AL202" i="169"/>
  <c r="AL1967" i="169"/>
  <c r="AL1567" i="169"/>
  <c r="AL265" i="169"/>
  <c r="AL1897" i="169"/>
  <c r="AL1311" i="169"/>
  <c r="AL270" i="169"/>
  <c r="AL2025" i="169"/>
  <c r="AL594" i="169"/>
  <c r="AL861" i="169"/>
  <c r="AL1179" i="169"/>
  <c r="AL1891" i="169"/>
  <c r="AL1375" i="169"/>
  <c r="AL1049" i="169"/>
  <c r="AL735" i="169"/>
  <c r="AL1053" i="169"/>
  <c r="AL1517" i="169"/>
  <c r="AL338" i="169"/>
  <c r="AL2216" i="169"/>
  <c r="AL1501" i="169"/>
  <c r="AL981" i="169"/>
  <c r="AL1636" i="169"/>
  <c r="AL466" i="169"/>
  <c r="AL798" i="169"/>
  <c r="AL1630" i="169"/>
  <c r="AL1638" i="169"/>
  <c r="AL595" i="169"/>
  <c r="AL398" i="169"/>
  <c r="AL2219" i="169"/>
  <c r="AL525" i="169"/>
  <c r="AL2158" i="169"/>
  <c r="AL990" i="169"/>
  <c r="AL1308" i="169"/>
  <c r="AL1435" i="169"/>
  <c r="AL1509" i="169"/>
  <c r="AL917" i="169"/>
  <c r="AL467" i="169"/>
  <c r="AL985" i="169"/>
  <c r="AL1769" i="169"/>
  <c r="AL274" i="169"/>
  <c r="AL1377" i="169"/>
  <c r="AL10" i="169"/>
  <c r="AL1059" i="169"/>
  <c r="AL656" i="169"/>
  <c r="AL1378" i="169"/>
  <c r="AL533" i="169"/>
  <c r="AL1502" i="169"/>
  <c r="AL210" i="169"/>
  <c r="AL867" i="169"/>
  <c r="AL1512" i="169"/>
  <c r="AL140" i="169"/>
  <c r="AL1773" i="169"/>
  <c r="AL725" i="169"/>
  <c r="AL1890" i="169"/>
  <c r="AL474" i="169"/>
  <c r="AL337" i="169"/>
  <c r="AL1046" i="169"/>
  <c r="AL1513" i="169"/>
  <c r="AL1631" i="169"/>
  <c r="AL793" i="169"/>
  <c r="AL460" i="169"/>
  <c r="AL2023" i="169"/>
  <c r="AL13" i="169"/>
  <c r="AL340" i="169"/>
  <c r="AL726" i="169"/>
  <c r="AL1962" i="169"/>
  <c r="AL2088" i="169"/>
  <c r="AL1703" i="169"/>
  <c r="AL2095" i="169"/>
  <c r="AL1050" i="169"/>
  <c r="AL2086" i="169"/>
  <c r="AL980" i="169"/>
  <c r="AL1903" i="169"/>
  <c r="AL862" i="169"/>
  <c r="AL855" i="169"/>
  <c r="AL791" i="169"/>
  <c r="AL1180" i="169"/>
  <c r="AL1515" i="169"/>
  <c r="AL1376" i="169"/>
  <c r="AL1175" i="169"/>
  <c r="AL1766" i="169"/>
  <c r="AL1898" i="169"/>
  <c r="AL2155" i="169"/>
  <c r="AL395" i="169"/>
  <c r="AL856" i="169"/>
  <c r="AL1244" i="169"/>
  <c r="AL871" i="169"/>
  <c r="AL1114" i="169"/>
  <c r="AL1705" i="169"/>
  <c r="AL137" i="169"/>
  <c r="AL1570" i="169"/>
  <c r="AL2102" i="169"/>
  <c r="AL1696" i="169"/>
  <c r="AL1762" i="169"/>
  <c r="AL1240" i="169"/>
  <c r="AL1566" i="169"/>
  <c r="AL531" i="169"/>
  <c r="AL1825" i="169"/>
  <c r="AL661" i="169"/>
  <c r="AL1761" i="169"/>
  <c r="AL5" i="169"/>
  <c r="AL1827" i="169"/>
  <c r="AL864" i="169"/>
  <c r="AL870" i="169"/>
  <c r="AL1767" i="169"/>
  <c r="AL469" i="169"/>
  <c r="AL1379" i="169"/>
  <c r="AL739" i="169"/>
  <c r="AL1051" i="169"/>
  <c r="AL1893" i="169"/>
  <c r="AL852" i="169"/>
  <c r="AL915" i="169"/>
  <c r="AL2160" i="169"/>
  <c r="AL1306" i="169"/>
  <c r="AL796" i="169"/>
  <c r="AL1307" i="169"/>
  <c r="AL2152" i="169"/>
  <c r="AL463" i="169"/>
  <c r="AL334" i="169"/>
  <c r="AL1062" i="169"/>
  <c r="AL1565" i="169"/>
  <c r="AL1699" i="169"/>
  <c r="AL2099" i="169"/>
  <c r="AL2215" i="169"/>
  <c r="AL1828" i="169"/>
  <c r="AL1826" i="169"/>
  <c r="AL1312" i="169"/>
  <c r="AL79" i="169"/>
  <c r="AL1439" i="169"/>
  <c r="AL789" i="169"/>
  <c r="AL655" i="169"/>
  <c r="AL2093" i="169"/>
  <c r="AL741" i="169"/>
  <c r="AL734" i="169"/>
  <c r="AL470" i="169"/>
  <c r="AL872" i="169"/>
  <c r="AL869" i="169"/>
  <c r="AL1437" i="169"/>
  <c r="AL1700" i="169"/>
  <c r="AL72" i="169"/>
  <c r="AL788" i="169"/>
  <c r="AL1045" i="169"/>
  <c r="AL271" i="169"/>
  <c r="AL1765" i="169"/>
  <c r="AL1047" i="169"/>
  <c r="AL1774" i="169"/>
  <c r="AL1177" i="169"/>
  <c r="AL1245" i="169"/>
  <c r="AL1507" i="169"/>
  <c r="AL1111" i="169"/>
  <c r="AL1380" i="169"/>
  <c r="AL1633" i="169"/>
  <c r="AL1190" i="169"/>
  <c r="AL658" i="169"/>
  <c r="AL1060" i="169"/>
  <c r="AL992" i="169"/>
  <c r="AL1905" i="169"/>
  <c r="AL1955" i="169"/>
  <c r="AL464" i="169"/>
  <c r="AL2090" i="169"/>
  <c r="AL989" i="169"/>
  <c r="AL986" i="169"/>
  <c r="AL1052" i="169"/>
  <c r="AL984" i="169"/>
  <c r="AL135" i="169"/>
  <c r="AL1900" i="169"/>
  <c r="AL1504" i="169"/>
  <c r="AL2220" i="169"/>
  <c r="AL2092" i="169"/>
  <c r="AL1702" i="169"/>
  <c r="AL1508" i="169"/>
  <c r="AL795" i="169"/>
  <c r="AL727" i="169"/>
  <c r="AL858" i="169"/>
  <c r="AL991" i="169"/>
  <c r="AL1373" i="169"/>
  <c r="AL1440" i="169"/>
  <c r="AL720" i="169"/>
  <c r="AL2020" i="169"/>
  <c r="AL268" i="169"/>
  <c r="AL863" i="169"/>
  <c r="AL1315" i="169"/>
  <c r="AL982" i="169"/>
  <c r="AL1768" i="169"/>
  <c r="AL534" i="169"/>
  <c r="AL1241" i="169"/>
  <c r="AL11" i="169"/>
  <c r="AL399" i="169"/>
  <c r="AL1056" i="169"/>
  <c r="AL1374" i="169"/>
  <c r="AL1183" i="169"/>
  <c r="AL78" i="169"/>
  <c r="AL593" i="169"/>
  <c r="AL740" i="169"/>
  <c r="AL1632" i="169"/>
  <c r="AL530" i="169"/>
  <c r="AL1770" i="169"/>
  <c r="AL1969" i="169"/>
  <c r="AL1772" i="169"/>
  <c r="AL2094" i="169"/>
  <c r="AL343" i="169"/>
  <c r="AL330" i="169"/>
  <c r="AL733" i="169"/>
  <c r="AL2091" i="169"/>
  <c r="AL139" i="169"/>
  <c r="AL1191" i="169"/>
  <c r="AL659" i="169"/>
  <c r="AL731" i="169"/>
  <c r="AL471" i="169"/>
  <c r="AL1061" i="169"/>
  <c r="AL596" i="169"/>
  <c r="AL8" i="169"/>
  <c r="AL333" i="169"/>
  <c r="AL206" i="169"/>
  <c r="AL269" i="169"/>
  <c r="AL983" i="169"/>
  <c r="AL1370" i="169"/>
  <c r="AL273" i="169"/>
  <c r="AL859" i="169"/>
  <c r="AL74" i="169"/>
  <c r="AL1704" i="169"/>
  <c r="AL201" i="169"/>
  <c r="AL1181" i="169"/>
  <c r="AL203" i="169"/>
  <c r="AL1961" i="169"/>
  <c r="AL1112" i="169"/>
  <c r="AL2097" i="169"/>
  <c r="AL342" i="169"/>
  <c r="AL2221" i="169"/>
  <c r="AL1189" i="169"/>
  <c r="AL212" i="169"/>
  <c r="AL1706" i="169"/>
  <c r="AL532" i="169"/>
  <c r="AL1568" i="169"/>
  <c r="AL528" i="169"/>
  <c r="AL1314" i="169"/>
  <c r="AL1176" i="169"/>
  <c r="AL1192" i="169"/>
  <c r="AL851" i="169"/>
  <c r="AL860" i="169"/>
  <c r="AL987" i="169"/>
  <c r="AL786" i="169"/>
  <c r="AL1243" i="169"/>
  <c r="AL1764" i="169"/>
  <c r="AL70" i="169"/>
  <c r="AL853" i="169"/>
  <c r="AL80" i="169"/>
  <c r="AL1184" i="169"/>
  <c r="AL1510" i="169"/>
  <c r="T1915" i="169" l="1"/>
  <c r="T1005" i="169"/>
  <c r="T485" i="169"/>
  <c r="T225" i="169"/>
  <c r="T355" i="169"/>
  <c r="T875" i="169"/>
  <c r="T1330" i="169"/>
  <c r="T745" i="169"/>
  <c r="T940" i="169"/>
  <c r="T1135" i="169"/>
  <c r="T1200" i="169"/>
  <c r="T1525" i="169"/>
  <c r="T30" i="169"/>
  <c r="T680" i="169"/>
  <c r="T1070" i="169"/>
  <c r="T2175" i="169"/>
  <c r="T2240" i="169"/>
  <c r="T550" i="169"/>
  <c r="T160" i="169"/>
  <c r="T1720" i="169"/>
  <c r="T1980" i="169"/>
  <c r="T1265" i="169"/>
  <c r="T1395" i="169"/>
  <c r="T810" i="169"/>
  <c r="T1655" i="169"/>
  <c r="T2045" i="169"/>
  <c r="T290" i="169"/>
  <c r="T420" i="169"/>
  <c r="T615" i="169"/>
  <c r="T1850" i="169"/>
  <c r="T1785" i="169"/>
  <c r="T1460" i="169"/>
  <c r="T2110" i="169"/>
  <c r="T95" i="169"/>
  <c r="T1590" i="169"/>
  <c r="T30" i="171"/>
  <c r="T95" i="171"/>
  <c r="AM1968" i="169"/>
  <c r="AM206" i="169"/>
  <c r="AM530" i="169"/>
  <c r="AM1632" i="169"/>
  <c r="AM473" i="169"/>
  <c r="AM2091" i="169"/>
  <c r="AM853" i="169"/>
  <c r="AM70" i="169"/>
  <c r="AM1764" i="169"/>
  <c r="AM330" i="169"/>
  <c r="AM1243" i="169"/>
  <c r="AM786" i="169"/>
  <c r="AM343" i="169"/>
  <c r="AM593" i="169"/>
  <c r="AM987" i="169"/>
  <c r="AM2094" i="169"/>
  <c r="AM860" i="169"/>
  <c r="AM851" i="169"/>
  <c r="AM1772" i="169"/>
  <c r="AM1192" i="169"/>
  <c r="AM1176" i="169"/>
  <c r="AM1969" i="169"/>
  <c r="AM1314" i="169"/>
  <c r="AM528" i="169"/>
  <c r="AM871" i="169"/>
  <c r="AM1568" i="169"/>
  <c r="AM72" i="169"/>
  <c r="AM532" i="169"/>
  <c r="AM1706" i="169"/>
  <c r="AM212" i="169"/>
  <c r="AM1189" i="169"/>
  <c r="AM2221" i="169"/>
  <c r="AM342" i="169"/>
  <c r="AM2097" i="169"/>
  <c r="AM1112" i="169"/>
  <c r="AM1961" i="169"/>
  <c r="AM203" i="169"/>
  <c r="AM1181" i="169"/>
  <c r="AM1770" i="169"/>
  <c r="AM201" i="169"/>
  <c r="AM2222" i="169"/>
  <c r="AM1704" i="169"/>
  <c r="AM211" i="169"/>
  <c r="AM74" i="169"/>
  <c r="AM859" i="169"/>
  <c r="AM273" i="169"/>
  <c r="AM1370" i="169"/>
  <c r="AM983" i="169"/>
  <c r="AM269" i="169"/>
  <c r="AM333" i="169"/>
  <c r="AM8" i="169"/>
  <c r="AM596" i="169"/>
  <c r="AM1965" i="169"/>
  <c r="AM1061" i="169"/>
  <c r="AM344" i="169"/>
  <c r="AM471" i="169"/>
  <c r="AM731" i="169"/>
  <c r="AM659" i="169"/>
  <c r="AM1510" i="169"/>
  <c r="AM139" i="169"/>
  <c r="AM80" i="169"/>
  <c r="AM733" i="169"/>
  <c r="AM1185" i="169"/>
  <c r="AM1765" i="169"/>
  <c r="AM740" i="169"/>
  <c r="AM1184" i="169"/>
  <c r="AM788" i="169"/>
  <c r="AM1191" i="169"/>
  <c r="AM1435" i="169"/>
  <c r="AM1971" i="169"/>
  <c r="AM1630" i="169"/>
  <c r="AM798" i="169"/>
  <c r="AM1569" i="169"/>
  <c r="AM854" i="169"/>
  <c r="AM656" i="169"/>
  <c r="AM1380" i="169"/>
  <c r="AM1697" i="169"/>
  <c r="AM1702" i="169"/>
  <c r="AM1244" i="169"/>
  <c r="AM1698" i="169"/>
  <c r="AM2220" i="169"/>
  <c r="AM795" i="169"/>
  <c r="AM2159" i="169"/>
  <c r="AM1967" i="169"/>
  <c r="AM75" i="169"/>
  <c r="AM1051" i="169"/>
  <c r="AM1377" i="169"/>
  <c r="AM855" i="169"/>
  <c r="AM725" i="169"/>
  <c r="AM2216" i="169"/>
  <c r="AM1963" i="169"/>
  <c r="AM1636" i="169"/>
  <c r="AM536" i="169"/>
  <c r="AM5" i="169"/>
  <c r="AM992" i="169"/>
  <c r="AM2026" i="169"/>
  <c r="AM1063" i="169"/>
  <c r="AM468" i="169"/>
  <c r="AM334" i="169"/>
  <c r="AM1114" i="169"/>
  <c r="AM1700" i="169"/>
  <c r="AM1774" i="169"/>
  <c r="AM1517" i="169"/>
  <c r="AM1507" i="169"/>
  <c r="AM137" i="169"/>
  <c r="AM207" i="169"/>
  <c r="AM396" i="169"/>
  <c r="AM1503" i="169"/>
  <c r="AM861" i="169"/>
  <c r="AM730" i="169"/>
  <c r="AM272" i="169"/>
  <c r="AM1056" i="169"/>
  <c r="AM727" i="169"/>
  <c r="AM464" i="169"/>
  <c r="AM1703" i="169"/>
  <c r="AM1505" i="169"/>
  <c r="AM850" i="169"/>
  <c r="AM1957" i="169"/>
  <c r="AM1898" i="169"/>
  <c r="AM2151" i="169"/>
  <c r="AM1240" i="169"/>
  <c r="AM729" i="169"/>
  <c r="AM200" i="169"/>
  <c r="AM1771" i="169"/>
  <c r="AM1958" i="169"/>
  <c r="AM1763" i="169"/>
  <c r="AM1572" i="169"/>
  <c r="AM2215" i="169"/>
  <c r="AM1762" i="169"/>
  <c r="AM868" i="169"/>
  <c r="AM865" i="169"/>
  <c r="AM1635" i="169"/>
  <c r="AM1899" i="169"/>
  <c r="AM2156" i="169"/>
  <c r="AM2101" i="169"/>
  <c r="AM2025" i="169"/>
  <c r="AM856" i="169"/>
  <c r="AM2093" i="169"/>
  <c r="AM1371" i="169"/>
  <c r="AM1437" i="169"/>
  <c r="AM785" i="169"/>
  <c r="AM2152" i="169"/>
  <c r="AM870" i="169"/>
  <c r="AM1048" i="169"/>
  <c r="AM796" i="169"/>
  <c r="AM10" i="169"/>
  <c r="AM2098" i="169"/>
  <c r="AM2155" i="169"/>
  <c r="AM982" i="169"/>
  <c r="AM474" i="169"/>
  <c r="AM790" i="169"/>
  <c r="AM1761" i="169"/>
  <c r="AM331" i="169"/>
  <c r="AM1052" i="169"/>
  <c r="AM1515" i="169"/>
  <c r="AM140" i="169"/>
  <c r="AM1186" i="169"/>
  <c r="AM1177" i="169"/>
  <c r="AM595" i="169"/>
  <c r="AM597" i="169"/>
  <c r="AM734" i="169"/>
  <c r="AM1574" i="169"/>
  <c r="AM2154" i="169"/>
  <c r="AM531" i="169"/>
  <c r="AM2020" i="169"/>
  <c r="AM2102" i="169"/>
  <c r="AM1178" i="169"/>
  <c r="AM919" i="169"/>
  <c r="AM467" i="169"/>
  <c r="AM2022" i="169"/>
  <c r="AM1893" i="169"/>
  <c r="AM1509" i="169"/>
  <c r="AM2153" i="169"/>
  <c r="AM1829" i="169"/>
  <c r="AM869" i="169"/>
  <c r="AM863" i="169"/>
  <c r="AM1959" i="169"/>
  <c r="AM469" i="169"/>
  <c r="AM1049" i="169"/>
  <c r="AM866" i="169"/>
  <c r="AM267" i="169"/>
  <c r="AM1905" i="169"/>
  <c r="AM989" i="169"/>
  <c r="AM1245" i="169"/>
  <c r="AM79" i="169"/>
  <c r="AM794" i="169"/>
  <c r="AM1311" i="169"/>
  <c r="AM726" i="169"/>
  <c r="AM1766" i="169"/>
  <c r="AM592" i="169"/>
  <c r="AM1956" i="169"/>
  <c r="AM1050" i="169"/>
  <c r="AM1903" i="169"/>
  <c r="AM1638" i="169"/>
  <c r="AM2024" i="169"/>
  <c r="AM337" i="169"/>
  <c r="AM722" i="169"/>
  <c r="AM1183" i="169"/>
  <c r="AM136" i="169"/>
  <c r="AM9" i="169"/>
  <c r="AM1373" i="169"/>
  <c r="AM1062" i="169"/>
  <c r="AM2100" i="169"/>
  <c r="AM858" i="169"/>
  <c r="AM1246" i="169"/>
  <c r="AM13" i="169"/>
  <c r="AM732" i="169"/>
  <c r="AM742" i="169"/>
  <c r="AM460" i="169"/>
  <c r="AM862" i="169"/>
  <c r="AM1438" i="169"/>
  <c r="AM1900" i="169"/>
  <c r="AM1960" i="169"/>
  <c r="AM202" i="169"/>
  <c r="AM864" i="169"/>
  <c r="AM533" i="169"/>
  <c r="AM462" i="169"/>
  <c r="AM1247" i="169"/>
  <c r="AM1962" i="169"/>
  <c r="AM77" i="169"/>
  <c r="AM1695" i="169"/>
  <c r="AM1502" i="169"/>
  <c r="AM268" i="169"/>
  <c r="AM76" i="169"/>
  <c r="AM1190" i="169"/>
  <c r="AM1518" i="169"/>
  <c r="AM1501" i="169"/>
  <c r="AM1059" i="169"/>
  <c r="AM1826" i="169"/>
  <c r="AM1769" i="169"/>
  <c r="AM1506" i="169"/>
  <c r="AM1439" i="169"/>
  <c r="AM1110" i="169"/>
  <c r="AM1504" i="169"/>
  <c r="AM792" i="169"/>
  <c r="AM2157" i="169"/>
  <c r="AM988" i="169"/>
  <c r="AM1175" i="169"/>
  <c r="AM2092" i="169"/>
  <c r="AM2085" i="169"/>
  <c r="AM135" i="169"/>
  <c r="AM1773" i="169"/>
  <c r="AM1113" i="169"/>
  <c r="AM466" i="169"/>
  <c r="AM723" i="169"/>
  <c r="AM857" i="169"/>
  <c r="AM739" i="169"/>
  <c r="AM1312" i="169"/>
  <c r="AM1308" i="169"/>
  <c r="AM398" i="169"/>
  <c r="AM12" i="169"/>
  <c r="AM1046" i="169"/>
  <c r="AM266" i="169"/>
  <c r="AM138" i="169"/>
  <c r="AM916" i="169"/>
  <c r="AM1053" i="169"/>
  <c r="AM525" i="169"/>
  <c r="AM271" i="169"/>
  <c r="AM470" i="169"/>
  <c r="AM1372" i="169"/>
  <c r="AM799" i="169"/>
  <c r="AM720" i="169"/>
  <c r="AM1047" i="169"/>
  <c r="AM332" i="169"/>
  <c r="AM2099" i="169"/>
  <c r="AM915" i="169"/>
  <c r="AM205" i="169"/>
  <c r="AM1565" i="169"/>
  <c r="AM590" i="169"/>
  <c r="AM594" i="169"/>
  <c r="AM1315" i="169"/>
  <c r="AM399" i="169"/>
  <c r="AM270" i="169"/>
  <c r="AM1895" i="169"/>
  <c r="AM2087" i="169"/>
  <c r="AM2160" i="169"/>
  <c r="AM2096" i="169"/>
  <c r="AM1058" i="169"/>
  <c r="AM797" i="169"/>
  <c r="AM598" i="169"/>
  <c r="AM1901" i="169"/>
  <c r="AM1508" i="169"/>
  <c r="AM1513" i="169"/>
  <c r="AM1188" i="169"/>
  <c r="AM1567" i="169"/>
  <c r="AM1696" i="169"/>
  <c r="AM2150" i="169"/>
  <c r="AM2217" i="169"/>
  <c r="AM661" i="169"/>
  <c r="AM1701" i="169"/>
  <c r="AM791" i="169"/>
  <c r="AM1904" i="169"/>
  <c r="AM980" i="169"/>
  <c r="AM1573" i="169"/>
  <c r="AM1637" i="169"/>
  <c r="AM1512" i="169"/>
  <c r="AM341" i="169"/>
  <c r="AM1306" i="169"/>
  <c r="AM463" i="169"/>
  <c r="AM1575" i="169"/>
  <c r="AM1514" i="169"/>
  <c r="AM1309" i="169"/>
  <c r="AM1307" i="169"/>
  <c r="AM395" i="169"/>
  <c r="AM534" i="169"/>
  <c r="AM1966" i="169"/>
  <c r="AM1193" i="169"/>
  <c r="AM265" i="169"/>
  <c r="AM872" i="169"/>
  <c r="AM535" i="169"/>
  <c r="AM1890" i="169"/>
  <c r="AM1964" i="169"/>
  <c r="AM984" i="169"/>
  <c r="AM1633" i="169"/>
  <c r="AM1054" i="169"/>
  <c r="AM1187" i="169"/>
  <c r="AM1060" i="169"/>
  <c r="AM208" i="169"/>
  <c r="AM11" i="169"/>
  <c r="AM1970" i="169"/>
  <c r="AM210" i="169"/>
  <c r="AM1705" i="169"/>
  <c r="AM1955" i="169"/>
  <c r="AM340" i="169"/>
  <c r="AM1830" i="169"/>
  <c r="AM1828" i="169"/>
  <c r="AM1570" i="169"/>
  <c r="AM204" i="169"/>
  <c r="AM2095" i="169"/>
  <c r="AM1182" i="169"/>
  <c r="AM1057" i="169"/>
  <c r="AM2088" i="169"/>
  <c r="AM1902" i="169"/>
  <c r="AM1313" i="169"/>
  <c r="AM1111" i="169"/>
  <c r="AM2090" i="169"/>
  <c r="AM529" i="169"/>
  <c r="AM1768" i="169"/>
  <c r="AM728" i="169"/>
  <c r="AM1631" i="169"/>
  <c r="AM1760" i="169"/>
  <c r="AM1639" i="169"/>
  <c r="AM660" i="169"/>
  <c r="AM1892" i="169"/>
  <c r="AM2218" i="169"/>
  <c r="AM1500" i="169"/>
  <c r="AM736" i="169"/>
  <c r="AM591" i="169"/>
  <c r="AM1179" i="169"/>
  <c r="AM472" i="169"/>
  <c r="AM71" i="169"/>
  <c r="AM724" i="169"/>
  <c r="AM1378" i="169"/>
  <c r="AM991" i="169"/>
  <c r="AM655" i="169"/>
  <c r="AM1707" i="169"/>
  <c r="AM338" i="169"/>
  <c r="AM1640" i="169"/>
  <c r="AM990" i="169"/>
  <c r="AM1566" i="169"/>
  <c r="AM1055" i="169"/>
  <c r="AM793" i="169"/>
  <c r="AM461" i="169"/>
  <c r="AM335" i="169"/>
  <c r="AM2158" i="169"/>
  <c r="AM1436" i="169"/>
  <c r="AM2023" i="169"/>
  <c r="AM867" i="169"/>
  <c r="AM981" i="169"/>
  <c r="AM737" i="169"/>
  <c r="AM527" i="169"/>
  <c r="AM1891" i="169"/>
  <c r="AM986" i="169"/>
  <c r="AM1310" i="169"/>
  <c r="AM1511" i="169"/>
  <c r="AM1242" i="169"/>
  <c r="AM1441" i="169"/>
  <c r="AM1825" i="169"/>
  <c r="AM1305" i="169"/>
  <c r="AM1180" i="169"/>
  <c r="AM1241" i="169"/>
  <c r="AM1516" i="169"/>
  <c r="AM658" i="169"/>
  <c r="AM721" i="169"/>
  <c r="AM1374" i="169"/>
  <c r="AM917" i="169"/>
  <c r="AM1767" i="169"/>
  <c r="AM2021" i="169"/>
  <c r="AM741" i="169"/>
  <c r="AM2086" i="169"/>
  <c r="AM985" i="169"/>
  <c r="AM787" i="169"/>
  <c r="AM735" i="169"/>
  <c r="AM465" i="169"/>
  <c r="AM336" i="169"/>
  <c r="AM1375" i="169"/>
  <c r="AM141" i="169"/>
  <c r="AM918" i="169"/>
  <c r="AM397" i="169"/>
  <c r="AM1379" i="169"/>
  <c r="AM738" i="169"/>
  <c r="AM852" i="169"/>
  <c r="AM1045" i="169"/>
  <c r="AM1897" i="169"/>
  <c r="AM1896" i="169"/>
  <c r="AM657" i="169"/>
  <c r="AM789" i="169"/>
  <c r="AM1634" i="169"/>
  <c r="AM2219" i="169"/>
  <c r="AM526" i="169"/>
  <c r="AM6" i="169"/>
  <c r="AM339" i="169"/>
  <c r="AM2089" i="169"/>
  <c r="AM274" i="169"/>
  <c r="AM1827" i="169"/>
  <c r="AM1376" i="169"/>
  <c r="AM1894" i="169"/>
  <c r="AM1699" i="169"/>
  <c r="AM73" i="169"/>
  <c r="AM1571" i="169"/>
  <c r="AM7" i="169"/>
  <c r="AM209" i="169"/>
  <c r="AM1440" i="169"/>
  <c r="AM78" i="169"/>
  <c r="O10" i="165"/>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U3" i="164" l="1"/>
  <c r="AB2" i="164"/>
  <c r="AB2" i="165"/>
  <c r="AB262" i="163"/>
  <c r="AG209" i="163" l="1"/>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S196" i="163" a="1"/>
  <c r="Z3" i="163" a="1"/>
  <c r="Z143" i="163"/>
  <c r="Z141" i="163"/>
  <c r="Z138" i="163"/>
  <c r="Z140" i="163"/>
  <c r="Z137" i="163"/>
  <c r="Z139" i="163"/>
  <c r="Z136" i="163"/>
  <c r="Z142" i="163"/>
  <c r="Z135" i="163"/>
  <c r="S131" i="163" a="1"/>
  <c r="Z203" i="163"/>
  <c r="Z207" i="163"/>
  <c r="Z206" i="163"/>
  <c r="Z204" i="163"/>
  <c r="Z201" i="163"/>
  <c r="Z208" i="163"/>
  <c r="Z200" i="163"/>
  <c r="Z209" i="163"/>
  <c r="Z205" i="163"/>
  <c r="Z202" i="163"/>
  <c r="AN11" i="162"/>
  <c r="AN138" i="163"/>
  <c r="AN143" i="163"/>
  <c r="AN77" i="163"/>
  <c r="AN70" i="162"/>
  <c r="AN201" i="160"/>
  <c r="AN136" i="160"/>
  <c r="AN201" i="163"/>
  <c r="AN70" i="163"/>
  <c r="AN9" i="160"/>
  <c r="AN13" i="163"/>
  <c r="AN8" i="162"/>
  <c r="AN14" i="162"/>
  <c r="AN77" i="160"/>
  <c r="AN139" i="163"/>
  <c r="AN7" i="163"/>
  <c r="AN10" i="160"/>
  <c r="AN209" i="163"/>
  <c r="AN5" i="162"/>
  <c r="AN135" i="163"/>
  <c r="AN210" i="160"/>
  <c r="AN72" i="160"/>
  <c r="AN6" i="162"/>
  <c r="AN141" i="163"/>
  <c r="AN12" i="160"/>
  <c r="AN5" i="161"/>
  <c r="AN76" i="162"/>
  <c r="AN208" i="160"/>
  <c r="AN137" i="163"/>
  <c r="AN74" i="160"/>
  <c r="AN11" i="160"/>
  <c r="AN207" i="163"/>
  <c r="AN78" i="163"/>
  <c r="AN7" i="160"/>
  <c r="AN8" i="160"/>
  <c r="AN135" i="160"/>
  <c r="AN138" i="160"/>
  <c r="AN207" i="160"/>
  <c r="AN206" i="160"/>
  <c r="AN203" i="163"/>
  <c r="AN136" i="163"/>
  <c r="AN71" i="162"/>
  <c r="AN204" i="163"/>
  <c r="AN10" i="162"/>
  <c r="AN70" i="160"/>
  <c r="AN73" i="160"/>
  <c r="AN202" i="160"/>
  <c r="AN5" i="160"/>
  <c r="AN8" i="163"/>
  <c r="AN77" i="162"/>
  <c r="AN205" i="160"/>
  <c r="AN204" i="160"/>
  <c r="AN202" i="163"/>
  <c r="AN137" i="160"/>
  <c r="AN206" i="163"/>
  <c r="AN209" i="160"/>
  <c r="AN7" i="162"/>
  <c r="AN74" i="162"/>
  <c r="AN200" i="163"/>
  <c r="AN5" i="163"/>
  <c r="AN72" i="162"/>
  <c r="AN71" i="160"/>
  <c r="AN10" i="163"/>
  <c r="AN13" i="162"/>
  <c r="AN11" i="163"/>
  <c r="AN76" i="160"/>
  <c r="AN78" i="162"/>
  <c r="AN6" i="163"/>
  <c r="AN205" i="163"/>
  <c r="AN75" i="162"/>
  <c r="AN76" i="163"/>
  <c r="AN75" i="163"/>
  <c r="AN9" i="162"/>
  <c r="AN6" i="160"/>
  <c r="AN9" i="163"/>
  <c r="AN79" i="162"/>
  <c r="AN140" i="163"/>
  <c r="AN73" i="162"/>
  <c r="AN12" i="163"/>
  <c r="AN72" i="163"/>
  <c r="AN208" i="163"/>
  <c r="AN74" i="163"/>
  <c r="AN142" i="163"/>
  <c r="AN12" i="162"/>
  <c r="AN71" i="163"/>
  <c r="AN200" i="160"/>
  <c r="AN73" i="163"/>
  <c r="AN203" i="160"/>
  <c r="AN75" i="160"/>
  <c r="S196" i="163" l="1"/>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5" i="162" a="1"/>
  <c r="O15" i="162" a="1"/>
  <c r="O38" i="161" a="1"/>
  <c r="O43" i="162" a="1"/>
  <c r="O35" i="161" a="1"/>
  <c r="O21" i="163" a="1"/>
  <c r="O27" i="162" a="1"/>
  <c r="O4" i="162" a="1"/>
  <c r="O48" i="163" a="1"/>
  <c r="O6" i="163" a="1"/>
  <c r="O12" i="163" a="1"/>
  <c r="S1" i="161" a="1"/>
  <c r="S196" i="160" a="1"/>
  <c r="S1" i="162" a="1"/>
  <c r="O4" i="161" a="1"/>
  <c r="O18" i="161" a="1"/>
  <c r="O24" i="161" a="1"/>
  <c r="O43" i="161" a="1"/>
  <c r="O22" i="162" a="1"/>
  <c r="O45" i="163" a="1"/>
  <c r="O25" i="162" a="1"/>
  <c r="O40" i="163" a="1"/>
  <c r="O17" i="162" a="1"/>
  <c r="O31" i="161" a="1"/>
  <c r="O22" i="161" a="1"/>
  <c r="O29" i="162" a="1"/>
  <c r="Z5" i="161"/>
  <c r="Z201" i="160"/>
  <c r="Z207" i="160"/>
  <c r="Z208" i="160"/>
  <c r="Z206" i="160"/>
  <c r="Z205" i="160"/>
  <c r="Z204" i="160"/>
  <c r="Z203" i="160"/>
  <c r="Z200" i="160"/>
  <c r="Z209" i="160"/>
  <c r="Z210" i="160"/>
  <c r="Z202" i="160"/>
  <c r="O20" i="161" a="1"/>
  <c r="O46" i="163" a="1"/>
  <c r="O49" i="162" a="1"/>
  <c r="O8" i="163" a="1"/>
  <c r="O51" i="163" a="1"/>
  <c r="O19" i="162" a="1"/>
  <c r="O32" i="161" a="1"/>
  <c r="O18" i="163" a="1"/>
  <c r="Z135" i="160"/>
  <c r="Z138" i="160"/>
  <c r="Z137" i="160"/>
  <c r="Z136" i="160"/>
  <c r="O45" i="161" a="1"/>
  <c r="O19" i="161" a="1"/>
  <c r="O29" i="163" a="1"/>
  <c r="O3" i="162" a="1"/>
  <c r="S66" i="162" a="1"/>
  <c r="O23" i="162" a="1"/>
  <c r="O33" i="161" a="1"/>
  <c r="O25" i="161" a="1"/>
  <c r="O24" i="163" a="1"/>
  <c r="O27" i="161" a="1"/>
  <c r="O35" i="163" a="1"/>
  <c r="O2" i="163" a="1"/>
  <c r="O39" i="163" a="1"/>
  <c r="S66" i="163" a="1"/>
  <c r="O33" i="162" a="1"/>
  <c r="O13" i="163" a="1"/>
  <c r="O14" i="162" a="1"/>
  <c r="O47" i="161" a="1"/>
  <c r="O19" i="163" a="1"/>
  <c r="O3" i="159" a="1"/>
  <c r="O51" i="162" a="1"/>
  <c r="O37" i="162" a="1"/>
  <c r="O21" i="161" a="1"/>
  <c r="O9" i="163" a="1"/>
  <c r="O41" i="161" a="1"/>
  <c r="O4" i="163" a="1"/>
  <c r="O10" i="162" a="1"/>
  <c r="Z202" i="159"/>
  <c r="Z205" i="159"/>
  <c r="Z211" i="159"/>
  <c r="Z212" i="159"/>
  <c r="Z200" i="159"/>
  <c r="Z207" i="159"/>
  <c r="Z203" i="159"/>
  <c r="Z206" i="159"/>
  <c r="Z213" i="159"/>
  <c r="Z201" i="159"/>
  <c r="Z209" i="159"/>
  <c r="Z208" i="159"/>
  <c r="Z204" i="159"/>
  <c r="Z210" i="159"/>
  <c r="Z76" i="160"/>
  <c r="Z71" i="160"/>
  <c r="Z72" i="160"/>
  <c r="Z77" i="160"/>
  <c r="Z73" i="160"/>
  <c r="Z70" i="160"/>
  <c r="Z75" i="160"/>
  <c r="Z74" i="160"/>
  <c r="O13" i="162" a="1"/>
  <c r="O2" i="161" a="1"/>
  <c r="O37" i="161" a="1"/>
  <c r="O8" i="162" a="1"/>
  <c r="O5" i="161" a="1"/>
  <c r="O15" i="163" a="1"/>
  <c r="O41" i="163" a="1"/>
  <c r="O23" i="161" a="1"/>
  <c r="O28" i="161" a="1"/>
  <c r="O50" i="161" a="1"/>
  <c r="O10" i="163" a="1"/>
  <c r="O32" i="163" a="1"/>
  <c r="O14" i="163" a="1"/>
  <c r="O47" i="162" a="1"/>
  <c r="O10" i="161" a="1"/>
  <c r="O8" i="161" a="1"/>
  <c r="O42" i="161" a="1"/>
  <c r="O27" i="163" a="1"/>
  <c r="O16" i="162" a="1"/>
  <c r="O39" i="162" a="1"/>
  <c r="O30" i="162" a="1"/>
  <c r="O18" i="162" a="1"/>
  <c r="O4" i="159" a="1"/>
  <c r="O5" i="163" a="1"/>
  <c r="O34" i="161" a="1"/>
  <c r="O42" i="162" a="1"/>
  <c r="O24" i="162" a="1"/>
  <c r="O45" i="162" a="1"/>
  <c r="O49" i="163" a="1"/>
  <c r="O11" i="162" a="1"/>
  <c r="S1" i="163" a="1"/>
  <c r="O43" i="163" a="1"/>
  <c r="O3" i="163" a="1"/>
  <c r="O34" i="163" a="1"/>
  <c r="O17" i="161" a="1"/>
  <c r="O41" i="162" a="1"/>
  <c r="O17" i="163" a="1"/>
  <c r="O20" i="163" a="1"/>
  <c r="O31" i="163" a="1"/>
  <c r="O48" i="162" a="1"/>
  <c r="O7" i="162" a="1"/>
  <c r="O22" i="163" a="1"/>
  <c r="O38" i="162" a="1"/>
  <c r="Z13" i="163"/>
  <c r="Z8" i="163"/>
  <c r="Z10" i="163"/>
  <c r="Z11" i="163"/>
  <c r="Z9" i="163"/>
  <c r="Z7" i="163"/>
  <c r="Z6" i="163"/>
  <c r="Z5" i="163"/>
  <c r="Z12" i="163"/>
  <c r="O3" i="142" a="1"/>
  <c r="O11" i="163" a="1"/>
  <c r="O44" i="163" a="1"/>
  <c r="O15" i="161" a="1"/>
  <c r="O7" i="163" a="1"/>
  <c r="O26" i="163" a="1"/>
  <c r="O44" i="162" a="1"/>
  <c r="O12" i="161" a="1"/>
  <c r="O2" i="159" a="1"/>
  <c r="O29" i="161" a="1"/>
  <c r="O46" i="161" a="1"/>
  <c r="O40" i="161" a="1"/>
  <c r="O39" i="161" a="1"/>
  <c r="O12" i="162" a="1"/>
  <c r="O51" i="161" a="1"/>
  <c r="O6" i="162" a="1"/>
  <c r="O50" i="162" a="1"/>
  <c r="O33" i="163" a="1"/>
  <c r="O31" i="162" a="1"/>
  <c r="O37" i="163" a="1"/>
  <c r="O48" i="161" a="1"/>
  <c r="Z79" i="162"/>
  <c r="Z76" i="162"/>
  <c r="Z72" i="162"/>
  <c r="Z78" i="162"/>
  <c r="Z77" i="162"/>
  <c r="Z73" i="162"/>
  <c r="Z75" i="162"/>
  <c r="Z70" i="162"/>
  <c r="Z74" i="162"/>
  <c r="Z71" i="162"/>
  <c r="Z8" i="162"/>
  <c r="Z5" i="162"/>
  <c r="Z7" i="162"/>
  <c r="Z14" i="162"/>
  <c r="Z12" i="162"/>
  <c r="Z9" i="162"/>
  <c r="Z6" i="162"/>
  <c r="Z13" i="162"/>
  <c r="Z10" i="162"/>
  <c r="Z11" i="162"/>
  <c r="O49" i="161" a="1"/>
  <c r="O36" i="163" a="1"/>
  <c r="O44" i="161" a="1"/>
  <c r="O7" i="161" a="1"/>
  <c r="O3" i="161" a="1"/>
  <c r="O5" i="159" a="1"/>
  <c r="O38" i="163" a="1"/>
  <c r="O36" i="161" a="1"/>
  <c r="S196" i="159" a="1"/>
  <c r="O2" i="162" a="1"/>
  <c r="O16" i="161" a="1"/>
  <c r="O9" i="161" a="1"/>
  <c r="O25" i="163" a="1"/>
  <c r="O36" i="162" a="1"/>
  <c r="O6" i="161" a="1"/>
  <c r="O11" i="161" a="1"/>
  <c r="O40" i="162" a="1"/>
  <c r="O47" i="163" a="1"/>
  <c r="O35" i="162" a="1"/>
  <c r="O50" i="163" a="1"/>
  <c r="Z78" i="163"/>
  <c r="Z75" i="163"/>
  <c r="Z76" i="163"/>
  <c r="Z70" i="163"/>
  <c r="Z74" i="163"/>
  <c r="Z71" i="163"/>
  <c r="Z77" i="163"/>
  <c r="Z73" i="163"/>
  <c r="Z72" i="163"/>
  <c r="O30" i="161" a="1"/>
  <c r="O42" i="163" a="1"/>
  <c r="O46" i="162" a="1"/>
  <c r="O28" i="163" a="1"/>
  <c r="O20" i="162" a="1"/>
  <c r="S66" i="160" a="1"/>
  <c r="O23" i="163" a="1"/>
  <c r="O30" i="163" a="1"/>
  <c r="O34" i="162" a="1"/>
  <c r="O26" i="161" a="1"/>
  <c r="O13" i="161" a="1"/>
  <c r="O21" i="162" a="1"/>
  <c r="O16" i="163" a="1"/>
  <c r="S131" i="160" a="1"/>
  <c r="O9" i="162" a="1"/>
  <c r="O32" i="162" a="1"/>
  <c r="O28" i="162" a="1"/>
  <c r="O26" i="162" a="1"/>
  <c r="O14" i="161" a="1"/>
  <c r="AN201" i="159"/>
  <c r="AN203" i="159"/>
  <c r="AN210" i="159"/>
  <c r="AN202" i="159"/>
  <c r="AN212" i="159"/>
  <c r="AN211" i="159"/>
  <c r="AN200" i="159"/>
  <c r="AN213" i="159"/>
  <c r="AN208" i="159"/>
  <c r="AN206" i="159"/>
  <c r="AN207" i="159"/>
  <c r="AN209" i="159"/>
  <c r="AN204" i="159"/>
  <c r="AN205" i="159"/>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132" i="160"/>
  <c r="AB67" i="160"/>
  <c r="AB2" i="163"/>
  <c r="AB197" i="160"/>
  <c r="AB67" i="163"/>
  <c r="AB132" i="163"/>
  <c r="AB2" i="162"/>
  <c r="AB2" i="161"/>
  <c r="AB67" i="162"/>
  <c r="AB197" i="163"/>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Z74" i="159"/>
  <c r="Z82" i="159"/>
  <c r="Z70" i="159"/>
  <c r="Z81" i="159"/>
  <c r="Z83" i="159"/>
  <c r="Z73" i="159"/>
  <c r="Z79" i="159"/>
  <c r="Z77" i="159"/>
  <c r="Z76" i="159"/>
  <c r="Z78" i="159"/>
  <c r="Z80" i="159"/>
  <c r="Z75" i="159"/>
  <c r="Z71" i="159"/>
  <c r="Z72" i="159"/>
  <c r="O11" i="160" a="1"/>
  <c r="O13" i="159" a="1"/>
  <c r="O33" i="160" a="1"/>
  <c r="S66" i="159" a="1"/>
  <c r="O19" i="159" a="1"/>
  <c r="S1" i="160" a="1"/>
  <c r="O18" i="160" a="1"/>
  <c r="O2" i="158" a="1"/>
  <c r="O45" i="160" a="1"/>
  <c r="O39" i="159" a="1"/>
  <c r="O28" i="159" a="1"/>
  <c r="O42" i="159" a="1"/>
  <c r="O19" i="160" a="1"/>
  <c r="O7" i="160" a="1"/>
  <c r="O24" i="160" a="1"/>
  <c r="O41" i="159" a="1"/>
  <c r="O42" i="160" a="1"/>
  <c r="O35" i="159" a="1"/>
  <c r="O15" i="160" a="1"/>
  <c r="O48" i="160" a="1"/>
  <c r="O11" i="159" a="1"/>
  <c r="O40" i="159" a="1"/>
  <c r="O27" i="160" a="1"/>
  <c r="O9" i="159" a="1"/>
  <c r="O48" i="159" a="1"/>
  <c r="O3" i="160" a="1"/>
  <c r="O20" i="160" a="1"/>
  <c r="O46" i="160" a="1"/>
  <c r="Z13" i="159"/>
  <c r="Z9" i="159"/>
  <c r="Z6" i="159"/>
  <c r="Z5" i="159"/>
  <c r="Z8" i="159"/>
  <c r="Z15" i="159"/>
  <c r="Z10" i="159"/>
  <c r="Z11" i="159"/>
  <c r="Z18" i="159"/>
  <c r="Z12" i="159"/>
  <c r="Z17" i="159"/>
  <c r="Z7" i="159"/>
  <c r="Z14" i="159"/>
  <c r="Z16" i="159"/>
  <c r="O38" i="160" a="1"/>
  <c r="Z141" i="159"/>
  <c r="Z135" i="159"/>
  <c r="Z137" i="159"/>
  <c r="Z138" i="159"/>
  <c r="Z139" i="159"/>
  <c r="Z143" i="159"/>
  <c r="Z140" i="159"/>
  <c r="Z136" i="159"/>
  <c r="Z142" i="159"/>
  <c r="O43" i="159" a="1"/>
  <c r="O27" i="159" a="1"/>
  <c r="O12" i="159" a="1"/>
  <c r="O18" i="159" a="1"/>
  <c r="O47" i="160" a="1"/>
  <c r="O33" i="159" a="1"/>
  <c r="O23" i="159" a="1"/>
  <c r="O4" i="160" a="1"/>
  <c r="O7" i="159" a="1"/>
  <c r="O10" i="160" a="1"/>
  <c r="O50" i="159" a="1"/>
  <c r="O21" i="159" a="1"/>
  <c r="O51" i="160" a="1"/>
  <c r="S131" i="159" a="1"/>
  <c r="O8" i="160" a="1"/>
  <c r="O37" i="159" a="1"/>
  <c r="O29" i="159" a="1"/>
  <c r="O49" i="159" a="1"/>
  <c r="O37" i="160" a="1"/>
  <c r="O25" i="159" a="1"/>
  <c r="O17" i="159" a="1"/>
  <c r="O30" i="160" a="1"/>
  <c r="O23" i="160" a="1"/>
  <c r="O38" i="159" a="1"/>
  <c r="O47" i="159" a="1"/>
  <c r="Z7" i="160"/>
  <c r="Z5" i="160"/>
  <c r="Z6" i="160"/>
  <c r="Z11" i="160"/>
  <c r="Z8" i="160"/>
  <c r="Z12" i="160"/>
  <c r="Z9" i="160"/>
  <c r="Z10" i="160"/>
  <c r="O39" i="160" a="1"/>
  <c r="O16" i="160" a="1"/>
  <c r="O46" i="159" a="1"/>
  <c r="O14" i="160" a="1"/>
  <c r="O24" i="159" a="1"/>
  <c r="O25" i="160" a="1"/>
  <c r="O8" i="159" a="1"/>
  <c r="O13" i="160" a="1"/>
  <c r="O44" i="160" a="1"/>
  <c r="O9" i="160" a="1"/>
  <c r="O45" i="159" a="1"/>
  <c r="O36" i="160" a="1"/>
  <c r="O16" i="159" a="1"/>
  <c r="O10" i="159" a="1"/>
  <c r="O51" i="159" a="1"/>
  <c r="O44" i="159" a="1"/>
  <c r="O29" i="160" a="1"/>
  <c r="S1" i="159" a="1"/>
  <c r="O34" i="159" a="1"/>
  <c r="O36" i="159" a="1"/>
  <c r="O6" i="160" a="1"/>
  <c r="O43" i="160" a="1"/>
  <c r="O35" i="160" a="1"/>
  <c r="O30" i="159" a="1"/>
  <c r="O31" i="160" a="1"/>
  <c r="O14" i="159" a="1"/>
  <c r="O17" i="160" a="1"/>
  <c r="O50" i="160" a="1"/>
  <c r="O28" i="160" a="1"/>
  <c r="O22" i="159" a="1"/>
  <c r="O31" i="159" a="1"/>
  <c r="O21" i="160" a="1"/>
  <c r="O5" i="160" a="1"/>
  <c r="O20" i="159" a="1"/>
  <c r="O41" i="160" a="1"/>
  <c r="O22" i="160" a="1"/>
  <c r="O49" i="160" a="1"/>
  <c r="O12" i="160" a="1"/>
  <c r="O32" i="159" a="1"/>
  <c r="O40" i="160" a="1"/>
  <c r="O26" i="159" a="1"/>
  <c r="O6" i="159" a="1"/>
  <c r="O34" i="160" a="1"/>
  <c r="O32" i="160" a="1"/>
  <c r="O15" i="159" a="1"/>
  <c r="O26" i="160" a="1"/>
  <c r="AN5" i="159"/>
  <c r="AN78" i="159"/>
  <c r="AN71" i="159"/>
  <c r="AN73" i="159"/>
  <c r="AN17" i="159"/>
  <c r="AN136" i="159"/>
  <c r="AN142" i="159"/>
  <c r="AN8" i="159"/>
  <c r="AN83" i="159"/>
  <c r="AN76" i="159"/>
  <c r="AN77" i="159"/>
  <c r="AN80" i="159"/>
  <c r="AN16" i="159"/>
  <c r="AN79" i="159"/>
  <c r="AN72" i="159"/>
  <c r="AN75" i="159"/>
  <c r="AN139" i="159"/>
  <c r="AN143" i="159"/>
  <c r="AN138" i="159"/>
  <c r="AN10" i="159"/>
  <c r="AN15" i="159"/>
  <c r="AN140" i="159"/>
  <c r="AN6" i="159"/>
  <c r="AN70" i="159"/>
  <c r="AN12" i="159"/>
  <c r="AN9" i="159"/>
  <c r="AN82" i="159"/>
  <c r="AN137" i="159"/>
  <c r="AN18" i="159"/>
  <c r="AN141" i="159"/>
  <c r="AN13" i="159"/>
  <c r="AN81" i="159"/>
  <c r="AN11" i="159"/>
  <c r="AN7" i="159"/>
  <c r="AN74" i="159"/>
  <c r="AN14" i="159"/>
  <c r="AN135"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67" i="159"/>
  <c r="AB2" i="160"/>
  <c r="P2" i="160" s="1" a="1"/>
  <c r="AB2" i="159"/>
  <c r="AB132" i="159"/>
  <c r="P2" i="160" l="1"/>
  <c r="U3" i="159"/>
  <c r="U3" i="160"/>
  <c r="U133" i="159"/>
  <c r="U68" i="159"/>
  <c r="O3" i="158"/>
  <c r="O4" i="158" a="1"/>
  <c r="I28" i="168" a="1"/>
  <c r="J46" i="167" a="1"/>
  <c r="E16" i="165" a="1"/>
  <c r="P7" i="165" a="1"/>
  <c r="AJ6" i="167" a="1"/>
  <c r="H39" i="167" a="1"/>
  <c r="E6" i="168" a="1"/>
  <c r="AQ395" i="166" a="1"/>
  <c r="J25" i="166" a="1"/>
  <c r="P41" i="166" a="1"/>
  <c r="M34" i="168" a="1"/>
  <c r="P29" i="167" a="1"/>
  <c r="L31" i="164" a="1"/>
  <c r="N33" i="165" a="1"/>
  <c r="C11" i="168" a="1"/>
  <c r="M36" i="166" a="1"/>
  <c r="M49" i="168" a="1"/>
  <c r="H11" i="167" a="1"/>
  <c r="N30" i="168" a="1"/>
  <c r="D36" i="168" a="1"/>
  <c r="N41" i="166" a="1"/>
  <c r="Q12" i="168" a="1"/>
  <c r="AR266" i="168" a="1"/>
  <c r="J4" i="165" a="1"/>
  <c r="AR270" i="168" a="1"/>
  <c r="G30" i="167" a="1"/>
  <c r="H10" i="166" a="1"/>
  <c r="J42" i="168" a="1"/>
  <c r="I10" i="165" a="1"/>
  <c r="F38" i="165" a="1"/>
  <c r="L49" i="165" a="1"/>
  <c r="AQ531" i="166" a="1"/>
  <c r="AO76" i="168" a="1"/>
  <c r="J16" i="166" a="1"/>
  <c r="K3" i="167" a="1"/>
  <c r="J15" i="167" a="1"/>
  <c r="M26" i="165" a="1"/>
  <c r="C39" i="168" a="1"/>
  <c r="K11" i="168" a="1"/>
  <c r="P37" i="165" a="1"/>
  <c r="M7" i="166" a="1"/>
  <c r="G30" i="164" a="1"/>
  <c r="C26" i="166" a="1"/>
  <c r="K36" i="168" a="1"/>
  <c r="G32" i="168" a="1"/>
  <c r="L8" i="166" a="1"/>
  <c r="Q8" i="168" a="1"/>
  <c r="H41" i="167" a="1"/>
  <c r="AJ80" i="168" a="1"/>
  <c r="P8" i="168" a="1"/>
  <c r="Q25" i="168" a="1"/>
  <c r="P2" i="165" a="1"/>
  <c r="J44" i="166" a="1"/>
  <c r="M40" i="167" a="1"/>
  <c r="F21" i="165" a="1"/>
  <c r="Q37" i="165" a="1"/>
  <c r="I38" i="168" a="1"/>
  <c r="N8" i="166" a="1"/>
  <c r="AR142" i="166" a="1"/>
  <c r="AP76" i="168" a="1"/>
  <c r="AP138" i="168" a="1"/>
  <c r="F14" i="166" a="1"/>
  <c r="K28" i="167" a="1"/>
  <c r="D44" i="167" a="1"/>
  <c r="AJ331" i="166" a="1"/>
  <c r="Q51" i="165" a="1"/>
  <c r="G26" i="167" a="1"/>
  <c r="H7" i="164" a="1"/>
  <c r="J45" i="167" a="1"/>
  <c r="F48" i="168" a="1"/>
  <c r="AO142" i="166" a="1"/>
  <c r="C4" i="167" a="1"/>
  <c r="G49" i="168" a="1"/>
  <c r="AP146" i="166" a="1"/>
  <c r="AR336" i="166" a="1"/>
  <c r="Q8" i="165" a="1"/>
  <c r="G34" i="166" a="1"/>
  <c r="Q21" i="168" a="1"/>
  <c r="AR137" i="168" a="1"/>
  <c r="M43" i="168" a="1"/>
  <c r="K29" i="167" a="1"/>
  <c r="AJ136" i="168" a="1"/>
  <c r="AO200" i="168" a="1"/>
  <c r="M43" i="165" a="1"/>
  <c r="F31" i="166" a="1"/>
  <c r="L37" i="166" a="1"/>
  <c r="N51" i="164" a="1"/>
  <c r="L18" i="168" a="1"/>
  <c r="D12" i="167" a="1"/>
  <c r="AO80" i="168" a="1"/>
  <c r="AR525" i="166" a="1"/>
  <c r="C51" i="168" a="1"/>
  <c r="I13" i="165" a="1"/>
  <c r="M50" i="165" a="1"/>
  <c r="P25" i="166" a="1"/>
  <c r="AQ10" i="165" a="1"/>
  <c r="AJ140" i="168" a="1"/>
  <c r="AQ143" i="168" a="1"/>
  <c r="Q3" i="167" a="1"/>
  <c r="AJ528" i="166" a="1"/>
  <c r="K15" i="166" a="1"/>
  <c r="AJ204" i="168" a="1"/>
  <c r="AR149" i="166" a="1"/>
  <c r="AP71" i="166" a="1"/>
  <c r="I18" i="167" a="1"/>
  <c r="H30" i="166" a="1"/>
  <c r="C26" i="165" a="1"/>
  <c r="E25" i="166" a="1"/>
  <c r="E34" i="168" a="1"/>
  <c r="H44" i="165" a="1"/>
  <c r="E15" i="166" a="1"/>
  <c r="P26" i="166" a="1"/>
  <c r="G29" i="165" a="1"/>
  <c r="F43" i="166" a="1"/>
  <c r="H47" i="166" a="1"/>
  <c r="AO75" i="166" a="1"/>
  <c r="N23" i="167" a="1"/>
  <c r="D14" i="167" a="1"/>
  <c r="J11" i="167" a="1"/>
  <c r="Q37" i="167" a="1"/>
  <c r="C51" i="166" a="1"/>
  <c r="C44" i="165" a="1"/>
  <c r="K50" i="165" a="1"/>
  <c r="AR467" i="166" a="1"/>
  <c r="D4" i="168" a="1"/>
  <c r="AO8" i="166" a="1"/>
  <c r="E28" i="168" a="1"/>
  <c r="E42" i="164" a="1"/>
  <c r="M23" i="166" a="1"/>
  <c r="AO400" i="166" a="1"/>
  <c r="G48" i="166" a="1"/>
  <c r="K4" i="167" a="1"/>
  <c r="L28" i="164" a="1"/>
  <c r="AJ204" i="166" a="1"/>
  <c r="D43" i="168" a="1"/>
  <c r="AJ272" i="166" a="1"/>
  <c r="F24" i="166" a="1"/>
  <c r="AO265" i="168" a="1"/>
  <c r="D16" i="165" a="1"/>
  <c r="L9" i="167" a="1"/>
  <c r="H36" i="165" a="1"/>
  <c r="G7" i="167" a="1"/>
  <c r="AO207" i="166" a="1"/>
  <c r="AO334" i="168" a="1"/>
  <c r="AQ76" i="168" a="1"/>
  <c r="AQ331" i="168" a="1"/>
  <c r="K19" i="167" a="1"/>
  <c r="G7" i="165" a="1"/>
  <c r="I17" i="166" a="1"/>
  <c r="D19" i="167" a="1"/>
  <c r="AP340" i="166" a="1"/>
  <c r="I2" i="165" a="1"/>
  <c r="N35" i="167" a="1"/>
  <c r="M50" i="166" a="1"/>
  <c r="G35" i="168" a="1"/>
  <c r="Q49" i="165" a="1"/>
  <c r="H10" i="167" a="1"/>
  <c r="E5" i="168" a="1"/>
  <c r="E21" i="166" a="1"/>
  <c r="AR339" i="168" a="1"/>
  <c r="AJ77" i="168" a="1"/>
  <c r="AQ466" i="166" a="1"/>
  <c r="Q46" i="168" a="1"/>
  <c r="P46" i="165" a="1"/>
  <c r="E48" i="166" a="1"/>
  <c r="C32" i="166" a="1"/>
  <c r="J36" i="167" a="1"/>
  <c r="C19" i="166" a="1"/>
  <c r="AR202" i="168" a="1"/>
  <c r="K34" i="167" a="1"/>
  <c r="C2" i="167" a="1"/>
  <c r="D37" i="167" a="1"/>
  <c r="AR79" i="168" a="1"/>
  <c r="C34" i="165" a="1"/>
  <c r="J22" i="166" a="1"/>
  <c r="F33" i="165" a="1"/>
  <c r="H7" i="168" a="1"/>
  <c r="AR343" i="166" a="1"/>
  <c r="F23" i="168" a="1"/>
  <c r="I45" i="167" a="1"/>
  <c r="G27" i="164" a="1"/>
  <c r="K47" i="167" a="1"/>
  <c r="AJ461" i="166" a="1"/>
  <c r="AO335" i="166" a="1"/>
  <c r="N23" i="165" a="1"/>
  <c r="Q50" i="165" a="1"/>
  <c r="N19" i="168" a="1"/>
  <c r="P36" i="168" a="1"/>
  <c r="M24" i="167" a="1"/>
  <c r="D30" i="167" a="1"/>
  <c r="AR70" i="166" a="1"/>
  <c r="K37" i="168" a="1"/>
  <c r="AJ338" i="168" a="1"/>
  <c r="P43" i="167" a="1"/>
  <c r="H49" i="168" a="1"/>
  <c r="AQ460" i="166" a="1"/>
  <c r="E10" i="168" a="1"/>
  <c r="M13" i="167" a="1"/>
  <c r="P36" i="166" a="1"/>
  <c r="M27" i="166" a="1"/>
  <c r="AR266" i="166" a="1"/>
  <c r="F19" i="167" a="1"/>
  <c r="AJ5" i="166" a="1"/>
  <c r="J18" i="168" a="1"/>
  <c r="L16" i="166" a="1"/>
  <c r="I36" i="166" a="1"/>
  <c r="G16" i="166" a="1"/>
  <c r="Q14" i="167" a="1"/>
  <c r="AP80" i="168" a="1"/>
  <c r="K29" i="165" a="1"/>
  <c r="I6" i="167" a="1"/>
  <c r="AO7" i="166" a="1"/>
  <c r="Q42" i="167" a="1"/>
  <c r="N29" i="168" a="1"/>
  <c r="AQ73" i="166" a="1"/>
  <c r="J43" i="167" a="1"/>
  <c r="H28" i="168" a="1"/>
  <c r="AO402" i="166" a="1"/>
  <c r="H9" i="165" a="1"/>
  <c r="AO338" i="168" a="1"/>
  <c r="G50" i="165" a="1"/>
  <c r="F28" i="166" a="1"/>
  <c r="AJ201" i="166" a="1"/>
  <c r="I12" i="165" a="1"/>
  <c r="AR465" i="166" a="1"/>
  <c r="AQ271" i="163" a="1"/>
  <c r="AR530" i="166" a="1"/>
  <c r="AQ209" i="168" a="1"/>
  <c r="AR276" i="166" a="1"/>
  <c r="J21" i="166" a="1"/>
  <c r="N12" i="166" a="1"/>
  <c r="D23" i="167" a="1"/>
  <c r="P48" i="167" a="1"/>
  <c r="AQ271" i="168" a="1"/>
  <c r="K49" i="167" a="1"/>
  <c r="H36" i="166" a="1"/>
  <c r="P4" i="167" a="1"/>
  <c r="H29" i="168" a="1"/>
  <c r="H44" i="167" a="1"/>
  <c r="D51" i="168" a="1"/>
  <c r="E13" i="164" a="1"/>
  <c r="AP396" i="166" a="1"/>
  <c r="AQ82" i="166" a="1"/>
  <c r="F10" i="166" a="1"/>
  <c r="M51" i="167" a="1"/>
  <c r="C22" i="167" a="1"/>
  <c r="N3" i="165" a="1"/>
  <c r="N6" i="166" a="1"/>
  <c r="Q23" i="168" a="1"/>
  <c r="E24" i="165" a="1"/>
  <c r="AR8" i="168" a="1"/>
  <c r="J15" i="166" a="1"/>
  <c r="L30" i="166" a="1"/>
  <c r="L48" i="165" a="1"/>
  <c r="M11" i="167" a="1"/>
  <c r="I4" i="167" a="1"/>
  <c r="AQ201" i="168" a="1"/>
  <c r="AJ396" i="166" a="1"/>
  <c r="F34" i="167" a="1"/>
  <c r="N4" i="168" a="1"/>
  <c r="AQ265" i="168" a="1"/>
  <c r="AO331" i="166" a="1"/>
  <c r="AO330" i="168" a="1"/>
  <c r="H4" i="168" a="1"/>
  <c r="AQ267" i="166" a="1"/>
  <c r="AQ142" i="168" a="1"/>
  <c r="M40" i="165" a="1"/>
  <c r="H15" i="168" a="1"/>
  <c r="AP144" i="166" a="1"/>
  <c r="J43" i="164" a="1"/>
  <c r="D5" i="167" a="1"/>
  <c r="C48" i="167" a="1"/>
  <c r="AQ78" i="166" a="1"/>
  <c r="G4" i="164" a="1"/>
  <c r="J36" i="168" a="1"/>
  <c r="AP402" i="166" a="1"/>
  <c r="AP272" i="163" a="1"/>
  <c r="AJ6" i="166" a="1"/>
  <c r="J8" i="165" a="1"/>
  <c r="Q43" i="167" a="1"/>
  <c r="I13" i="167" a="1"/>
  <c r="M37" i="166" a="1"/>
  <c r="AP135" i="168" a="1"/>
  <c r="G20" i="165" a="1"/>
  <c r="L26" i="168" a="1"/>
  <c r="F44" i="168" a="1"/>
  <c r="H7" i="167" a="1"/>
  <c r="M19" i="165" a="1"/>
  <c r="M15" i="168" a="1"/>
  <c r="AQ333" i="168" a="1"/>
  <c r="P18" i="167" a="1"/>
  <c r="K30" i="167" a="1"/>
  <c r="AO206" i="168" a="1"/>
  <c r="L40" i="164" a="1"/>
  <c r="AJ200" i="168" a="1"/>
  <c r="C33" i="167" a="1"/>
  <c r="N8" i="165" a="1"/>
  <c r="J44" i="167" a="1"/>
  <c r="AQ207" i="168" a="1"/>
  <c r="AR71" i="166" a="1"/>
  <c r="P38" i="165" a="1"/>
  <c r="AP400" i="166" a="1"/>
  <c r="P19" i="165" a="1"/>
  <c r="F42" i="167" a="1"/>
  <c r="AP339" i="166" a="1"/>
  <c r="AO82" i="166" a="1"/>
  <c r="AO530" i="166" a="1"/>
  <c r="AR143" i="168" a="1"/>
  <c r="AR340" i="168" a="1"/>
  <c r="AJ266" i="166" a="1"/>
  <c r="AR344" i="166" a="1"/>
  <c r="G27" i="165" a="1"/>
  <c r="C28" i="164" a="1"/>
  <c r="G39" i="166" a="1"/>
  <c r="AP395" i="166" a="1"/>
  <c r="P16" i="167" a="1"/>
  <c r="Q33" i="168" a="1"/>
  <c r="I25" i="168" a="1"/>
  <c r="N50" i="168" a="1"/>
  <c r="G51" i="166" a="1"/>
  <c r="Q3" i="166" a="1"/>
  <c r="AR337" i="166" a="1"/>
  <c r="M49" i="165" a="1"/>
  <c r="F17" i="166" a="1"/>
  <c r="AR338" i="166" a="1"/>
  <c r="C29" i="166" a="1"/>
  <c r="M27" i="168" a="1"/>
  <c r="M44" i="167" a="1"/>
  <c r="I20" i="166" a="1"/>
  <c r="AJ401" i="166" a="1"/>
  <c r="Q13" i="166" a="1"/>
  <c r="M26" i="167" a="1"/>
  <c r="I47" i="167" a="1"/>
  <c r="AP11" i="165" a="1"/>
  <c r="C3" i="165" a="1"/>
  <c r="D42" i="166" a="1"/>
  <c r="K45" i="168" a="1"/>
  <c r="AP208" i="166" a="1"/>
  <c r="E20" i="166" a="1"/>
  <c r="P17" i="167" a="1"/>
  <c r="M48" i="167" a="1"/>
  <c r="AR468" i="166" a="1"/>
  <c r="I38" i="167" a="1"/>
  <c r="M20" i="168" a="1"/>
  <c r="C6" i="167" a="1"/>
  <c r="E29" i="166" a="1"/>
  <c r="H40" i="168" a="1"/>
  <c r="Q29" i="168" a="1"/>
  <c r="AP151" i="168" a="1"/>
  <c r="G47" i="168" a="1"/>
  <c r="AJ269" i="166" a="1"/>
  <c r="J6" i="166" a="1"/>
  <c r="AJ11" i="168" a="1"/>
  <c r="AP272" i="168" a="1"/>
  <c r="AR148" i="168" a="1"/>
  <c r="N51" i="165" a="1"/>
  <c r="Q10" i="167" a="1"/>
  <c r="F37" i="168" a="1"/>
  <c r="J42" i="165" a="1"/>
  <c r="AO208" i="166" a="1"/>
  <c r="AR140" i="166" a="1"/>
  <c r="N30" i="167" a="1"/>
  <c r="H42" i="165" a="1"/>
  <c r="J16" i="167" a="1"/>
  <c r="G26" i="168" a="1"/>
  <c r="P6" i="166" a="1"/>
  <c r="G46" i="166" a="1"/>
  <c r="C6" i="165" a="1"/>
  <c r="E22" i="166" a="1"/>
  <c r="AQ13" i="166" a="1"/>
  <c r="E50" i="165" a="1"/>
  <c r="M39" i="166" a="1"/>
  <c r="AR265" i="168" a="1"/>
  <c r="Q20" i="164" a="1"/>
  <c r="L18" i="165" a="1"/>
  <c r="L12" i="168" a="1"/>
  <c r="C25" i="166" a="1"/>
  <c r="Q5" i="167" a="1"/>
  <c r="E41" i="167" a="1"/>
  <c r="Q41" i="167" a="1"/>
  <c r="AO465" i="166" a="1"/>
  <c r="AQ270" i="168" a="1"/>
  <c r="Q40" i="167" a="1"/>
  <c r="L2" i="167" a="1"/>
  <c r="I21" i="165" a="1"/>
  <c r="K28" i="165" a="1"/>
  <c r="AO139" i="168" a="1"/>
  <c r="D50" i="165" a="1"/>
  <c r="K27" i="168" a="1"/>
  <c r="AR340" i="166" a="1"/>
  <c r="AO73" i="168" a="1"/>
  <c r="AR343" i="168" a="1"/>
  <c r="Q36" i="167" a="1"/>
  <c r="D10" i="168" a="1"/>
  <c r="D45" i="166" a="1"/>
  <c r="N41" i="164" a="1"/>
  <c r="F33" i="167" a="1"/>
  <c r="AR5" i="166" a="1"/>
  <c r="E2" i="165" a="1"/>
  <c r="K14" i="167" a="1"/>
  <c r="AQ8" i="166" a="1"/>
  <c r="AO529" i="166" a="1"/>
  <c r="L25" i="168" a="1"/>
  <c r="N20" i="168" a="1"/>
  <c r="C36" i="167" a="1"/>
  <c r="N39" i="165" a="1"/>
  <c r="C13" i="165" a="1"/>
  <c r="D17" i="167" a="1"/>
  <c r="AP344" i="168" a="1"/>
  <c r="AO337" i="166" a="1"/>
  <c r="AQ400" i="166" a="1"/>
  <c r="E21" i="167" a="1"/>
  <c r="L37" i="165" a="1"/>
  <c r="I20" i="168" a="1"/>
  <c r="F50" i="168" a="1"/>
  <c r="D50" i="168" a="1"/>
  <c r="Q50" i="166" a="1"/>
  <c r="AR336" i="168" a="1"/>
  <c r="P24" i="168" a="1"/>
  <c r="G44" i="166" a="1"/>
  <c r="AO268" i="166" a="1"/>
  <c r="M31" i="167" a="1"/>
  <c r="K51" i="165" a="1"/>
  <c r="AO12" i="166" a="1"/>
  <c r="D40" i="165" a="1"/>
  <c r="N41" i="167" a="1"/>
  <c r="E3" i="166" a="1"/>
  <c r="E3" i="168" a="1"/>
  <c r="Q26" i="165" a="1"/>
  <c r="AQ207" i="163" a="1"/>
  <c r="AQ267" i="168" a="1"/>
  <c r="H43" i="166" a="1"/>
  <c r="F8" i="167" a="1"/>
  <c r="H19" i="168" a="1"/>
  <c r="J50" i="168" a="1"/>
  <c r="K24" i="167" a="1"/>
  <c r="P3" i="165" a="1"/>
  <c r="F35" i="168" a="1"/>
  <c r="E30" i="168" a="1"/>
  <c r="N2" i="165" a="1"/>
  <c r="K17" i="168" a="1"/>
  <c r="K32" i="167" a="1"/>
  <c r="L10" i="165" a="1"/>
  <c r="AJ79" i="168" a="1"/>
  <c r="I14" i="167" a="1"/>
  <c r="AJ331" i="168" a="1"/>
  <c r="L21" i="166" a="1"/>
  <c r="J34" i="165" a="1"/>
  <c r="M46" i="167" a="1"/>
  <c r="M11" i="166" a="1"/>
  <c r="L21" i="167" a="1"/>
  <c r="L35" i="167" a="1"/>
  <c r="F39" i="167" a="1"/>
  <c r="D32" i="168" a="1"/>
  <c r="C48" i="168" a="1"/>
  <c r="K37" i="167" a="1"/>
  <c r="AR7" i="165" a="1"/>
  <c r="P45" i="167" a="1"/>
  <c r="K25" i="165" a="1"/>
  <c r="AO337" i="168" a="1"/>
  <c r="M42" i="167" a="1"/>
  <c r="G11" i="165" a="1"/>
  <c r="AQ205" i="166" a="1"/>
  <c r="AR527" i="166" a="1"/>
  <c r="I15" i="165" a="1"/>
  <c r="L32" i="167" a="1"/>
  <c r="AQ403" i="166" a="1"/>
  <c r="K6" i="167" a="1"/>
  <c r="F35" i="167" a="1"/>
  <c r="I13" i="168" a="1"/>
  <c r="AO202" i="166" a="1"/>
  <c r="I31" i="168" a="1"/>
  <c r="L34" i="165" a="1"/>
  <c r="F43" i="168" a="1"/>
  <c r="AR272" i="168" a="1"/>
  <c r="L28" i="166" a="1"/>
  <c r="AQ397" i="166" a="1"/>
  <c r="J7" i="168" a="1"/>
  <c r="I18" i="168" a="1"/>
  <c r="H50" i="166" a="1"/>
  <c r="F3" i="166" a="1"/>
  <c r="C48" i="166" a="1"/>
  <c r="E29" i="168" a="1"/>
  <c r="N25" i="165" a="1"/>
  <c r="D42" i="167" a="1"/>
  <c r="P21" i="166" a="1"/>
  <c r="AO268" i="168" a="1"/>
  <c r="AO73" i="166" a="1"/>
  <c r="AO145" i="166" a="1"/>
  <c r="N48" i="167" a="1"/>
  <c r="H46" i="167" a="1"/>
  <c r="I23" i="167" a="1"/>
  <c r="AR203" i="166" a="1"/>
  <c r="Q6" i="168" a="1"/>
  <c r="L43" i="167" a="1"/>
  <c r="G19" i="168" a="1"/>
  <c r="D50" i="166" a="1"/>
  <c r="C16" i="168" a="1"/>
  <c r="P5" i="167" a="1"/>
  <c r="H5" i="167" a="1"/>
  <c r="L23" i="166" a="1"/>
  <c r="G41" i="168" a="1"/>
  <c r="H50" i="164" a="1"/>
  <c r="AJ135" i="168" a="1"/>
  <c r="I34" i="168" a="1"/>
  <c r="L25" i="165" a="1"/>
  <c r="H35" i="167" a="1"/>
  <c r="H19" i="167" a="1"/>
  <c r="C30" i="168" a="1"/>
  <c r="M27" i="165" a="1"/>
  <c r="E31" i="168" a="1"/>
  <c r="K33" i="167" a="1"/>
  <c r="M42" i="165" a="1"/>
  <c r="K12" i="167" a="1"/>
  <c r="C26" i="167" a="1"/>
  <c r="G44" i="167" a="1"/>
  <c r="J21" i="168" a="1"/>
  <c r="M5" i="167" a="1"/>
  <c r="AJ265" i="166" a="1"/>
  <c r="P20" i="168" a="1"/>
  <c r="G28" i="166" a="1"/>
  <c r="L9" i="165" a="1"/>
  <c r="E11" i="164" a="1"/>
  <c r="AJ145" i="166" a="1"/>
  <c r="AJ201" i="168" a="1"/>
  <c r="P49" i="165" a="1"/>
  <c r="AR143" i="166" a="1"/>
  <c r="N2" i="166" a="1"/>
  <c r="L45" i="167" a="1"/>
  <c r="AJ337" i="168" a="1"/>
  <c r="I32" i="168" a="1"/>
  <c r="AR273" i="168" a="1"/>
  <c r="G41" i="166" a="1"/>
  <c r="AO141" i="166" a="1"/>
  <c r="AQ404" i="166" a="1"/>
  <c r="F29" i="166" a="1"/>
  <c r="F22" i="166" a="1"/>
  <c r="G40" i="165" a="1"/>
  <c r="J31" i="166" a="1"/>
  <c r="AQ338" i="166" a="1"/>
  <c r="AP202" i="168" a="1"/>
  <c r="AJ142" i="166" a="1"/>
  <c r="N22" i="164" a="1"/>
  <c r="AQ274" i="166" a="1"/>
  <c r="I6" i="165" a="1"/>
  <c r="M21" i="168" a="1"/>
  <c r="H28" i="165" a="1"/>
  <c r="H46" i="165" a="1"/>
  <c r="H39" i="164" a="1"/>
  <c r="Q34" i="167" a="1"/>
  <c r="E22" i="165" a="1"/>
  <c r="E37" i="167" a="1"/>
  <c r="M41" i="164" a="1"/>
  <c r="I23" i="164" a="1"/>
  <c r="H20" i="168" a="1"/>
  <c r="G4" i="168" a="1"/>
  <c r="I12" i="168" a="1"/>
  <c r="AO5" i="167" a="1"/>
  <c r="H51" i="168" a="1"/>
  <c r="D44" i="165" a="1"/>
  <c r="J19" i="166" a="1"/>
  <c r="N9" i="166" a="1"/>
  <c r="AP6" i="167" a="1"/>
  <c r="E30" i="167" a="1"/>
  <c r="AJ276" i="166" a="1"/>
  <c r="AQ339" i="166" a="1"/>
  <c r="Q23" i="165" a="1"/>
  <c r="AJ207" i="168" a="1"/>
  <c r="G22" i="166" a="1"/>
  <c r="F13" i="165" a="1"/>
  <c r="AQ332" i="168" a="1"/>
  <c r="H28" i="167" a="1"/>
  <c r="N49" i="168" a="1"/>
  <c r="J30" i="167" a="1"/>
  <c r="J41" i="166" a="1"/>
  <c r="G51" i="165" a="1"/>
  <c r="K37" i="166" a="1"/>
  <c r="F40" i="166" a="1"/>
  <c r="I16" i="167" a="1"/>
  <c r="P28" i="165" a="1"/>
  <c r="E13" i="168" a="1"/>
  <c r="AP331" i="168" a="1"/>
  <c r="Q35" i="164" a="1"/>
  <c r="AJ340" i="168" a="1"/>
  <c r="D49" i="168" a="1"/>
  <c r="AQ336" i="166" a="1"/>
  <c r="I39" i="168" a="1"/>
  <c r="AP339" i="168" a="1"/>
  <c r="I4" i="168" a="1"/>
  <c r="G14" i="168" a="1"/>
  <c r="H15" i="167" a="1"/>
  <c r="AO6" i="167" a="1"/>
  <c r="F25" i="165" a="1"/>
  <c r="C50" i="168" a="1"/>
  <c r="AR396" i="166" a="1"/>
  <c r="K4" i="165" a="1"/>
  <c r="AP345" i="166" a="1"/>
  <c r="C27" i="167" a="1"/>
  <c r="M51" i="169" a="1"/>
  <c r="G18" i="168" a="1"/>
  <c r="N15" i="166" a="1"/>
  <c r="C31" i="168" a="1"/>
  <c r="M20" i="166" a="1"/>
  <c r="Q2" i="166" a="1"/>
  <c r="AP13" i="164" a="1"/>
  <c r="Q45" i="166" a="1"/>
  <c r="D25" i="166" a="1"/>
  <c r="I10" i="168" a="1"/>
  <c r="I43" i="168" a="1"/>
  <c r="C12" i="166" a="1"/>
  <c r="P9" i="166" a="1"/>
  <c r="J9" i="167" a="1"/>
  <c r="P49" i="166" a="1"/>
  <c r="N51" i="168" a="1"/>
  <c r="AQ266" i="166" a="1"/>
  <c r="C46" i="165" a="1"/>
  <c r="E13" i="165" a="1"/>
  <c r="H25" i="166" a="1"/>
  <c r="J5" i="168" a="1"/>
  <c r="F7" i="168" a="1"/>
  <c r="N28" i="167" a="1"/>
  <c r="N39" i="166" a="1"/>
  <c r="AJ143" i="168" a="1"/>
  <c r="Q2" i="168" a="1"/>
  <c r="AR11" i="168" a="1"/>
  <c r="J12" i="168" a="1"/>
  <c r="AQ8" i="168" a="1"/>
  <c r="D6" i="166" a="1"/>
  <c r="H22" i="166" a="1"/>
  <c r="K11" i="167" a="1"/>
  <c r="M27" i="167" a="1"/>
  <c r="E49" i="166" a="1"/>
  <c r="I17" i="168" a="1"/>
  <c r="H11" i="166" a="1"/>
  <c r="J38" i="167" a="1"/>
  <c r="AJ78" i="166" a="1"/>
  <c r="AP208" i="168" a="1"/>
  <c r="F26" i="167" a="1"/>
  <c r="Q15" i="165" a="1"/>
  <c r="P13" i="167" a="1"/>
  <c r="P27" i="165" a="1"/>
  <c r="I47" i="165" a="1"/>
  <c r="M15" i="166" a="1"/>
  <c r="M29" i="167" a="1"/>
  <c r="F36" i="168" a="1"/>
  <c r="P41" i="165" a="1"/>
  <c r="K9" i="168" a="1"/>
  <c r="P28" i="166" a="1"/>
  <c r="C35" i="168" a="1"/>
  <c r="G17" i="168" a="1"/>
  <c r="AQ341" i="168" a="1"/>
  <c r="C7" i="166" a="1"/>
  <c r="F51" i="168" a="1"/>
  <c r="AP150" i="168" a="1"/>
  <c r="AJ398" i="166" a="1"/>
  <c r="N8" i="167" a="1"/>
  <c r="G32" i="164" a="1"/>
  <c r="L19" i="166" a="1"/>
  <c r="AR330" i="166" a="1"/>
  <c r="C7" i="167" a="1"/>
  <c r="I44" i="165" a="1"/>
  <c r="I46" i="168" a="1"/>
  <c r="L33" i="167" a="1"/>
  <c r="D37" i="166" a="1"/>
  <c r="N6" i="168" a="1"/>
  <c r="N22" i="167" a="1"/>
  <c r="AO11" i="166" a="1"/>
  <c r="N11" i="166" a="1"/>
  <c r="D7" i="165" a="1"/>
  <c r="K13" i="167" a="1"/>
  <c r="AO342" i="166" a="1"/>
  <c r="H18" i="168" a="1"/>
  <c r="AO338" i="166" a="1"/>
  <c r="AO200" i="166" a="1"/>
  <c r="N9" i="167" a="1"/>
  <c r="J20" i="166" a="1"/>
  <c r="Q18" i="167" a="1"/>
  <c r="D47" i="166" a="1"/>
  <c r="H34" i="166" a="1"/>
  <c r="C6" i="164" a="1"/>
  <c r="C15" i="167" a="1"/>
  <c r="J40" i="164" a="1"/>
  <c r="F40" i="167" a="1"/>
  <c r="E47" i="166" a="1"/>
  <c r="AJ209" i="168" a="1"/>
  <c r="AP268" i="166" a="1"/>
  <c r="K49" i="168" a="1"/>
  <c r="L29" i="166" a="1"/>
  <c r="Q21" i="165" a="1"/>
  <c r="AO9" i="166" a="1"/>
  <c r="H22" i="167" a="1"/>
  <c r="K48" i="168" a="1"/>
  <c r="L12" i="166" a="1"/>
  <c r="AP527" i="166" a="1"/>
  <c r="D34" i="165" a="1"/>
  <c r="E33" i="168" a="1"/>
  <c r="K40" i="167" a="1"/>
  <c r="I6" i="164" a="1"/>
  <c r="J48" i="168" a="1"/>
  <c r="E22" i="168" a="1"/>
  <c r="D11" i="165" a="1"/>
  <c r="H51" i="166" a="1"/>
  <c r="AO8" i="168" a="1"/>
  <c r="K21" i="167" a="1"/>
  <c r="P36" i="167" a="1"/>
  <c r="J10" i="168" a="1"/>
  <c r="F41" i="166" a="1"/>
  <c r="C19" i="168" a="1"/>
  <c r="Q49" i="167" a="1"/>
  <c r="C28" i="165" a="1"/>
  <c r="N11" i="167" a="1"/>
  <c r="AO144" i="168" a="1"/>
  <c r="K10" i="166" a="1"/>
  <c r="Q30" i="166" a="1"/>
  <c r="L9" i="166" a="1"/>
  <c r="AQ330" i="166" a="1"/>
  <c r="AO269" i="166" a="1"/>
  <c r="G13" i="167" a="1"/>
  <c r="I34" i="165" a="1"/>
  <c r="AO11" i="168" a="1"/>
  <c r="C44" i="168" a="1"/>
  <c r="Q12" i="167" a="1"/>
  <c r="L7" i="165" a="1"/>
  <c r="AQ269" i="168" a="1"/>
  <c r="I44" i="166" a="1"/>
  <c r="P21" i="168" a="1"/>
  <c r="J11" i="168" a="1"/>
  <c r="P19" i="167" a="1"/>
  <c r="D8" i="166" a="1"/>
  <c r="K38" i="166" a="1"/>
  <c r="K26" i="167" a="1"/>
  <c r="E50" i="164" a="1"/>
  <c r="G45" i="165" a="1"/>
  <c r="F27" i="168" a="1"/>
  <c r="H23" i="166" a="1"/>
  <c r="K42" i="166" a="1"/>
  <c r="K36" i="165" a="1"/>
  <c r="L5" i="168" a="1"/>
  <c r="K49" i="166" a="1"/>
  <c r="M46" i="168" a="1"/>
  <c r="P32" i="165" a="1"/>
  <c r="Q12" i="166" a="1"/>
  <c r="AO203" i="166" a="1"/>
  <c r="AO343" i="166" a="1"/>
  <c r="Q38" i="167" a="1"/>
  <c r="L30" i="167" a="1"/>
  <c r="F33" i="168" a="1"/>
  <c r="E8" i="167" a="1"/>
  <c r="I2" i="167" a="1"/>
  <c r="M3" i="165" a="1"/>
  <c r="F5" i="168" a="1"/>
  <c r="C48" i="165" a="1"/>
  <c r="L43" i="166" a="1"/>
  <c r="E35" i="164" a="1"/>
  <c r="H3" i="168" a="1"/>
  <c r="AJ273" i="166" a="1"/>
  <c r="M5" i="166" a="1"/>
  <c r="G42" i="166" a="1"/>
  <c r="AR9" i="168" a="1"/>
  <c r="E18" i="168" a="1"/>
  <c r="K27" i="166" a="1"/>
  <c r="L7" i="166" a="1"/>
  <c r="Q16" i="166" a="1"/>
  <c r="P50" i="167" a="1"/>
  <c r="N5" i="167" a="1"/>
  <c r="J7" i="166" a="1"/>
  <c r="N6" i="165" a="1"/>
  <c r="AJ200" i="166" a="1"/>
  <c r="F30" i="167" a="1"/>
  <c r="D11" i="166" a="1"/>
  <c r="E49" i="165" a="1"/>
  <c r="D34" i="167" a="1"/>
  <c r="F26" i="168" a="1"/>
  <c r="I43" i="165" a="1"/>
  <c r="AR331" i="168" a="1"/>
  <c r="G45" i="167" a="1"/>
  <c r="N45" i="167" a="1"/>
  <c r="G39" i="168" a="1"/>
  <c r="F19" i="166" a="1"/>
  <c r="D18" i="165" a="1"/>
  <c r="F42" i="165" a="1"/>
  <c r="D8" i="168" a="1"/>
  <c r="AJ72" i="166" a="1"/>
  <c r="M44" i="166" a="1"/>
  <c r="D19" i="166" a="1"/>
  <c r="AQ342" i="166" a="1"/>
  <c r="K39" i="166" a="1"/>
  <c r="E36" i="165" a="1"/>
  <c r="AQ266" i="168" a="1"/>
  <c r="C32" i="167" a="1"/>
  <c r="E41" i="165" a="1"/>
  <c r="E24" i="168" a="1"/>
  <c r="H23" i="167" a="1"/>
  <c r="AR342" i="166" a="1"/>
  <c r="E4" i="168" a="1"/>
  <c r="AO148" i="166" a="1"/>
  <c r="E14" i="167" a="1"/>
  <c r="D5" i="166" a="1"/>
  <c r="AO398" i="166" a="1"/>
  <c r="P45" i="168" a="1"/>
  <c r="AO525" i="166" a="1"/>
  <c r="E6" i="167" a="1"/>
  <c r="G14" i="166" a="1"/>
  <c r="AR531" i="166" a="1"/>
  <c r="D45" i="168" a="1"/>
  <c r="I39" i="167" a="1"/>
  <c r="M48" i="168" a="1"/>
  <c r="J14" i="165" a="1"/>
  <c r="AR271" i="163" a="1"/>
  <c r="I23" i="166" a="1"/>
  <c r="AR80" i="166" a="1"/>
  <c r="L22" i="166" a="1"/>
  <c r="C25" i="167" a="1"/>
  <c r="K31" i="165" a="1"/>
  <c r="E24" i="166" a="1"/>
  <c r="AJ400" i="166" a="1"/>
  <c r="N23" i="168" a="1"/>
  <c r="AO344" i="168" a="1"/>
  <c r="Q48" i="165" a="1"/>
  <c r="Q36" i="166" a="1"/>
  <c r="K7" i="165" a="1"/>
  <c r="I40" i="168" a="1"/>
  <c r="D38" i="168" a="1"/>
  <c r="F4" i="166" a="1"/>
  <c r="F8" i="168" a="1"/>
  <c r="J51" i="165" a="1"/>
  <c r="J16" i="168" a="1"/>
  <c r="AP136" i="168" a="1"/>
  <c r="AJ203" i="168" a="1"/>
  <c r="L26" i="166" a="1"/>
  <c r="I40" i="166" a="1"/>
  <c r="K41" i="165" a="1"/>
  <c r="AR345" i="166" a="1"/>
  <c r="P7" i="166" a="1"/>
  <c r="N7" i="168" a="1"/>
  <c r="J20" i="167" a="1"/>
  <c r="F50" i="166" a="1"/>
  <c r="I29" i="167" a="1"/>
  <c r="AP7" i="165" a="1"/>
  <c r="C46" i="167" a="1"/>
  <c r="D2" i="168" a="1"/>
  <c r="AJ265" i="168" a="1"/>
  <c r="AP75" i="166" a="1"/>
  <c r="E36" i="167" a="1"/>
  <c r="J32" i="166" a="1"/>
  <c r="Q22" i="168" a="1"/>
  <c r="J16" i="165" a="1"/>
  <c r="L5" i="165" a="1"/>
  <c r="AO10" i="166" a="1"/>
  <c r="J51" i="168" a="1"/>
  <c r="P10" i="164" a="1"/>
  <c r="G12" i="166" a="1"/>
  <c r="L8" i="167" a="1"/>
  <c r="H26" i="168" a="1"/>
  <c r="P3" i="168" a="1"/>
  <c r="I45" i="168" a="1"/>
  <c r="K5" i="168" a="1"/>
  <c r="AR11" i="165" a="1"/>
  <c r="N27" i="168" a="1"/>
  <c r="E15" i="165" a="1"/>
  <c r="F28" i="168" a="1"/>
  <c r="L39" i="165" a="1"/>
  <c r="G42" i="168" a="1"/>
  <c r="G47" i="166" a="1"/>
  <c r="J10" i="166" a="1"/>
  <c r="I26" i="168" a="1"/>
  <c r="AQ342" i="168" a="1"/>
  <c r="G17" i="165" a="1"/>
  <c r="AQ331" i="166" a="1"/>
  <c r="H41" i="165" a="1"/>
  <c r="D44" i="168" a="1"/>
  <c r="F23" i="165" a="1"/>
  <c r="E45" i="167" a="1"/>
  <c r="AJ139" i="166" a="1"/>
  <c r="AP270" i="163" a="1"/>
  <c r="C36" i="165" a="1"/>
  <c r="AJ460" i="166" a="1"/>
  <c r="L23" i="168" a="1"/>
  <c r="P41" i="167" a="1"/>
  <c r="M34" i="166" a="1"/>
  <c r="I51" i="169" a="1"/>
  <c r="G21" i="168" a="1"/>
  <c r="AO78" i="168" a="1"/>
  <c r="Q49" i="166" a="1"/>
  <c r="K44" i="168" a="1"/>
  <c r="C2" i="165" a="1"/>
  <c r="N34" i="165" a="1"/>
  <c r="C11" i="165" a="1"/>
  <c r="H7" i="165" a="1"/>
  <c r="K47" i="164" a="1"/>
  <c r="Q48" i="166" a="1"/>
  <c r="E39" i="167" a="1"/>
  <c r="AQ6" i="168" a="1"/>
  <c r="AP399" i="166" a="1"/>
  <c r="N27" i="167" a="1"/>
  <c r="P41" i="168" a="1"/>
  <c r="L39" i="164" a="1"/>
  <c r="AJ271" i="166" a="1"/>
  <c r="Q38" i="168" a="1"/>
  <c r="P43" i="168" a="1"/>
  <c r="P42" i="167" a="1"/>
  <c r="AQ9" i="168" a="1"/>
  <c r="AP148" i="166" a="1"/>
  <c r="H50" i="165" a="1"/>
  <c r="AR461" i="166" a="1"/>
  <c r="AJ78" i="168" a="1"/>
  <c r="AO78" i="166" a="1"/>
  <c r="H46" i="166" a="1"/>
  <c r="L15" i="166" a="1"/>
  <c r="G2" i="165" a="1"/>
  <c r="Q24" i="166" a="1"/>
  <c r="D16" i="168" a="1"/>
  <c r="Q39" i="167" a="1"/>
  <c r="J47" i="168" a="1"/>
  <c r="AQ345" i="166" a="1"/>
  <c r="J24" i="167" a="1"/>
  <c r="AJ466" i="166" a="1"/>
  <c r="C14" i="167" a="1"/>
  <c r="J35" i="165" a="1"/>
  <c r="Q31" i="167" a="1"/>
  <c r="M7" i="164" a="1"/>
  <c r="K2" i="166" a="1"/>
  <c r="D9" i="168" a="1"/>
  <c r="M12" i="165" a="1"/>
  <c r="K25" i="168" a="1"/>
  <c r="AJ269" i="168" a="1"/>
  <c r="Q38" i="165" a="1"/>
  <c r="C23" i="166" a="1"/>
  <c r="K19" i="168" a="1"/>
  <c r="P40" i="165" a="1"/>
  <c r="K26" i="168" a="1"/>
  <c r="L43" i="165" a="1"/>
  <c r="F16" i="166" a="1"/>
  <c r="AR200" i="168" a="1"/>
  <c r="AJ335" i="168" a="1"/>
  <c r="AR76" i="168" a="1"/>
  <c r="G10" i="166" a="1"/>
  <c r="AJ332" i="166" a="1"/>
  <c r="AJ10" i="168" a="1"/>
  <c r="AJ73" i="168" a="1"/>
  <c r="I49" i="165" a="1"/>
  <c r="Q7" i="165" a="1"/>
  <c r="J3" i="168" a="1"/>
  <c r="AJ141" i="168" a="1"/>
  <c r="I31" i="166" a="1"/>
  <c r="AQ5" i="166" a="1"/>
  <c r="E4" i="167" a="1"/>
  <c r="AQ268" i="168" a="1"/>
  <c r="N46" i="165" a="1"/>
  <c r="E51" i="168" a="1"/>
  <c r="K7" i="167" a="1"/>
  <c r="J20" i="165" a="1"/>
  <c r="H5" i="166" a="1"/>
  <c r="D39" i="167" a="1"/>
  <c r="J41" i="167" a="1"/>
  <c r="K31" i="166" a="1"/>
  <c r="AJ9" i="166" a="1"/>
  <c r="P48" i="168" a="1"/>
  <c r="K3" i="168" a="1"/>
  <c r="N29" i="164" a="1"/>
  <c r="I41" i="168" a="1"/>
  <c r="J28" i="168" a="1"/>
  <c r="AR398" i="166" a="1"/>
  <c r="M27" i="164" a="1"/>
  <c r="Q20" i="167" a="1"/>
  <c r="N26" i="167" a="1"/>
  <c r="Q15" i="167" a="1"/>
  <c r="E26" i="168" a="1"/>
  <c r="C21" i="166" a="1"/>
  <c r="K15" i="167" a="1"/>
  <c r="AP336" i="168" a="1"/>
  <c r="C36" i="168" a="1"/>
  <c r="Q39" i="165" a="1"/>
  <c r="AQ202" i="166" a="1"/>
  <c r="AR331" i="166" a="1"/>
  <c r="AQ12" i="166" a="1"/>
  <c r="N47" i="168" a="1"/>
  <c r="M47" i="166" a="1"/>
  <c r="K46" i="168" a="1"/>
  <c r="M45" i="166" a="1"/>
  <c r="F42" i="166" a="1"/>
  <c r="AR9" i="166" a="1"/>
  <c r="F3" i="168" a="1"/>
  <c r="I49" i="166" a="1"/>
  <c r="D43" i="166" a="1"/>
  <c r="E17" i="168" a="1"/>
  <c r="K9" i="167" a="1"/>
  <c r="P30" i="167" a="1"/>
  <c r="D51" i="167" a="1"/>
  <c r="M38" i="168" a="1"/>
  <c r="P7" i="167" a="1"/>
  <c r="F21" i="167" a="1"/>
  <c r="AP136" i="166" a="1"/>
  <c r="AR337" i="168" a="1"/>
  <c r="D18" i="166" a="1"/>
  <c r="Q32" i="165" a="1"/>
  <c r="G22" i="168" a="1"/>
  <c r="C44" i="166" a="1"/>
  <c r="L26" i="167" a="1"/>
  <c r="AO137" i="166" a="1"/>
  <c r="N8" i="168" a="1"/>
  <c r="D26" i="168" a="1"/>
  <c r="AQ461" i="166" a="1"/>
  <c r="K4" i="168" a="1"/>
  <c r="AO204" i="166" a="1"/>
  <c r="H23" i="168" a="1"/>
  <c r="C26" i="168" a="1"/>
  <c r="I28" i="167" a="1"/>
  <c r="AQ269" i="166" a="1"/>
  <c r="C25" i="168" a="1"/>
  <c r="AO334" i="166" a="1"/>
  <c r="Q40" i="166" a="1"/>
  <c r="K27" i="167" a="1"/>
  <c r="AP78" i="168" a="1"/>
  <c r="L32" i="166" a="1"/>
  <c r="AJ12" i="164" a="1"/>
  <c r="Q26" i="168" a="1"/>
  <c r="H29" i="166" a="1"/>
  <c r="K30" i="166" a="1"/>
  <c r="K41" i="168" a="1"/>
  <c r="Q25" i="166" a="1"/>
  <c r="M51" i="166" a="1"/>
  <c r="AJ273" i="163" a="1"/>
  <c r="K17" i="167" a="1"/>
  <c r="I35" i="167" a="1"/>
  <c r="D24" i="167" a="1"/>
  <c r="AO204" i="168" a="1"/>
  <c r="AR13" i="165" a="1"/>
  <c r="I46" i="166" a="1"/>
  <c r="H18" i="167" a="1"/>
  <c r="E43" i="168" a="1"/>
  <c r="L9" i="164" a="1"/>
  <c r="AQ148" i="168" a="1"/>
  <c r="AR268" i="163" a="1"/>
  <c r="AP6" i="165" a="1"/>
  <c r="P9" i="165" a="1"/>
  <c r="G14" i="165" a="1"/>
  <c r="P6" i="165" a="1"/>
  <c r="AO401" i="166" a="1"/>
  <c r="AJ74" i="168" a="1"/>
  <c r="E29" i="167" a="1"/>
  <c r="J29" i="168" a="1"/>
  <c r="AR330" i="168" a="1"/>
  <c r="J26" i="165" a="1"/>
  <c r="F14" i="164" a="1"/>
  <c r="L4" i="167" a="1"/>
  <c r="H14" i="166" a="1"/>
  <c r="G49" i="166" a="1"/>
  <c r="AP11" i="168" a="1"/>
  <c r="D41" i="165" a="1"/>
  <c r="F42" i="168" a="1"/>
  <c r="I2" i="168" a="1"/>
  <c r="C16" i="166" a="1"/>
  <c r="Q49" i="168" a="1"/>
  <c r="K51" i="167" a="1"/>
  <c r="J14" i="166" a="1"/>
  <c r="C41" i="166" a="1"/>
  <c r="D13" i="166" a="1"/>
  <c r="Q16" i="168" a="1"/>
  <c r="D36" i="167" a="1"/>
  <c r="AR14" i="166" a="1"/>
  <c r="L44" i="168" a="1"/>
  <c r="C40" i="164" a="1"/>
  <c r="AP209" i="166" a="1"/>
  <c r="F24" i="168" a="1"/>
  <c r="H32" i="167" a="1"/>
  <c r="C47" i="168" a="1"/>
  <c r="K36" i="166" a="1"/>
  <c r="I17" i="165" a="1"/>
  <c r="J2" i="166" a="1"/>
  <c r="K23" i="166" a="1"/>
  <c r="AR147" i="166" a="1"/>
  <c r="J24" i="166" a="1"/>
  <c r="AO271" i="166" a="1"/>
  <c r="AQ335" i="168" a="1"/>
  <c r="G24" i="168" a="1"/>
  <c r="AQ77" i="168" a="1"/>
  <c r="AQ141" i="166" a="1"/>
  <c r="N45" i="168" a="1"/>
  <c r="AO275" i="166" a="1"/>
  <c r="D8" i="165" a="1"/>
  <c r="L39" i="168" a="1"/>
  <c r="Q19" i="168" a="1"/>
  <c r="C18" i="165" a="1"/>
  <c r="E30" i="165" a="1"/>
  <c r="AO527" i="166" a="1"/>
  <c r="P31" i="165" a="1"/>
  <c r="E51" i="164" a="1"/>
  <c r="AR268" i="166" a="1"/>
  <c r="F45" i="167" a="1"/>
  <c r="N15" i="168" a="1"/>
  <c r="P47" i="167" a="1"/>
  <c r="I24" i="166" a="1"/>
  <c r="K22" i="164" a="1"/>
  <c r="M7" i="165" a="1"/>
  <c r="P33" i="166" a="1"/>
  <c r="M37" i="164" a="1"/>
  <c r="E37" i="166" a="1"/>
  <c r="AJ140" i="166" a="1"/>
  <c r="J25" i="165" a="1"/>
  <c r="K5" i="167" a="1"/>
  <c r="P42" i="165" a="1"/>
  <c r="Q24" i="165" a="1"/>
  <c r="I22" i="164" a="1"/>
  <c r="F25" i="167" a="1"/>
  <c r="D25" i="165" a="1"/>
  <c r="D11" i="164" a="1"/>
  <c r="P8" i="167" a="1"/>
  <c r="E35" i="166" a="1"/>
  <c r="AP270" i="168" a="1"/>
  <c r="K14" i="168" a="1"/>
  <c r="H24" i="166" a="1"/>
  <c r="G41" i="167" a="1"/>
  <c r="P39" i="166" a="1"/>
  <c r="K29" i="166" a="1"/>
  <c r="Q5" i="168" a="1"/>
  <c r="AJ146" i="168" a="1"/>
  <c r="AP270" i="166" a="1"/>
  <c r="C47" i="164" a="1"/>
  <c r="G37" i="167" a="1"/>
  <c r="AP340" i="168" a="1"/>
  <c r="D14" i="165" a="1"/>
  <c r="AQ147" i="168" a="1"/>
  <c r="L48" i="168" a="1"/>
  <c r="M22" i="168" a="1"/>
  <c r="J14" i="168" a="1"/>
  <c r="F36" i="165" a="1"/>
  <c r="H49" i="167" a="1"/>
  <c r="E46" i="167" a="1"/>
  <c r="AJ267" i="168" a="1"/>
  <c r="F46" i="165" a="1"/>
  <c r="L37" i="167" a="1"/>
  <c r="AR397" i="166" a="1"/>
  <c r="AQ74" i="168" a="1"/>
  <c r="K12" i="165" a="1"/>
  <c r="G19" i="165" a="1"/>
  <c r="J26" i="167" a="1"/>
  <c r="AR78" i="166" a="1"/>
  <c r="I30" i="166" a="1"/>
  <c r="M4" i="166" a="1"/>
  <c r="D28" i="167" a="1"/>
  <c r="AP137" i="168" a="1"/>
  <c r="AQ142" i="166" a="1"/>
  <c r="P19" i="168" a="1"/>
  <c r="AJ10" i="166" a="1"/>
  <c r="N44" i="165" a="1"/>
  <c r="M18" i="168" a="1"/>
  <c r="P31" i="167" a="1"/>
  <c r="J47" i="164" a="1"/>
  <c r="AP8" i="165" a="1"/>
  <c r="AP135" i="163" a="1"/>
  <c r="G8" i="166" a="1"/>
  <c r="G28" i="165" a="1"/>
  <c r="P4" i="164" a="1"/>
  <c r="AP149" i="168" a="1"/>
  <c r="P21" i="165" a="1"/>
  <c r="L35" i="166" a="1"/>
  <c r="K33" i="168" a="1"/>
  <c r="Q11" i="167" a="1"/>
  <c r="J9" i="168" a="1"/>
  <c r="J37" i="167" a="1"/>
  <c r="C13" i="167" a="1"/>
  <c r="P31" i="164" a="1"/>
  <c r="M12" i="168" a="1"/>
  <c r="AR269" i="163" a="1"/>
  <c r="N51" i="169" a="1"/>
  <c r="D34" i="164" a="1"/>
  <c r="I29" i="164" a="1"/>
  <c r="AJ206" i="163" a="1"/>
  <c r="AR460" i="166" a="1"/>
  <c r="AJ274" i="168" a="1"/>
  <c r="E48" i="167" a="1"/>
  <c r="C31" i="165" a="1"/>
  <c r="E24" i="167" a="1"/>
  <c r="I28" i="165" a="1"/>
  <c r="P30" i="168" a="1"/>
  <c r="AP204" i="166" a="1"/>
  <c r="AP205" i="166" a="1"/>
  <c r="G7" i="168" a="1"/>
  <c r="F45" i="168" a="1"/>
  <c r="J39" i="167" a="1"/>
  <c r="AO150" i="168" a="1"/>
  <c r="E33" i="165" a="1"/>
  <c r="AQ341" i="166" a="1"/>
  <c r="F43" i="165" a="1"/>
  <c r="H33" i="166" a="1"/>
  <c r="J45" i="168" a="1"/>
  <c r="AR528" i="166" a="1"/>
  <c r="L40" i="167" a="1"/>
  <c r="AO6" i="166" a="1"/>
  <c r="I22" i="167" a="1"/>
  <c r="L21" i="168" a="1"/>
  <c r="N33" i="167" a="1"/>
  <c r="AQ135" i="166" a="1"/>
  <c r="AP401" i="166" a="1"/>
  <c r="AP207" i="166" a="1"/>
  <c r="D50" i="167" a="1"/>
  <c r="E14" i="168" a="1"/>
  <c r="AO202" i="168" a="1"/>
  <c r="I4" i="166" a="1"/>
  <c r="N15" i="165" a="1"/>
  <c r="AQ330" i="168" a="1"/>
  <c r="G24" i="167" a="1"/>
  <c r="P44" i="164" a="1"/>
  <c r="P32" i="167" a="1"/>
  <c r="P4" i="168" a="1"/>
  <c r="D12" i="168" a="1"/>
  <c r="AP404" i="166" a="1"/>
  <c r="Q24" i="167" a="1"/>
  <c r="I14" i="168" a="1"/>
  <c r="M2" i="167" a="1"/>
  <c r="N41" i="168" a="1"/>
  <c r="K12" i="166" a="1"/>
  <c r="N17" i="167" a="1"/>
  <c r="AR72" i="166" a="1"/>
  <c r="E15" i="167" a="1"/>
  <c r="F39" i="165" a="1"/>
  <c r="C22" i="165" a="1"/>
  <c r="L7" i="168" a="1"/>
  <c r="AQ76" i="166" a="1"/>
  <c r="H45" i="165" a="1"/>
  <c r="H21" i="165" a="1"/>
  <c r="E13" i="167" a="1"/>
  <c r="M17" i="164" a="1"/>
  <c r="N46" i="164" a="1"/>
  <c r="Q44" i="164" a="1"/>
  <c r="D31" i="167" a="1"/>
  <c r="P50" i="168" a="1"/>
  <c r="AO341" i="166" a="1"/>
  <c r="M36" i="168" a="1"/>
  <c r="Q41" i="166" a="1"/>
  <c r="AQ139" i="168" a="1"/>
  <c r="D16" i="167" a="1"/>
  <c r="I3" i="167" a="1"/>
  <c r="AQ80" i="168" a="1"/>
  <c r="AO77" i="168" a="1"/>
  <c r="AO271" i="168" a="1"/>
  <c r="Q11" i="165" a="1"/>
  <c r="AJ71" i="168" a="1"/>
  <c r="C13" i="168" a="1"/>
  <c r="G46" i="168" a="1"/>
  <c r="I14" i="165" a="1"/>
  <c r="I38" i="166" a="1"/>
  <c r="P3" i="166" a="1"/>
  <c r="K33" i="166" a="1"/>
  <c r="F13" i="168" a="1"/>
  <c r="AP206" i="168" a="1"/>
  <c r="AP343" i="166" a="1"/>
  <c r="AJ463" i="166" a="1"/>
  <c r="K20" i="166" a="1"/>
  <c r="Q28" i="168" a="1"/>
  <c r="I9" i="165" a="1"/>
  <c r="E19" i="168" a="1"/>
  <c r="J15" i="165" a="1"/>
  <c r="L35" i="164" a="1"/>
  <c r="I33" i="166" a="1"/>
  <c r="AQ200" i="168" a="1"/>
  <c r="AP73" i="168" a="1"/>
  <c r="AO138" i="166" a="1"/>
  <c r="K43" i="168" a="1"/>
  <c r="C12" i="168" a="1"/>
  <c r="I20" i="165" a="1"/>
  <c r="K19" i="166" a="1"/>
  <c r="Q4" i="165" a="1"/>
  <c r="M46" i="166" a="1"/>
  <c r="E38" i="165" a="1"/>
  <c r="F22" i="167" a="1"/>
  <c r="AJ273" i="168" a="1"/>
  <c r="Q46" i="165" a="1"/>
  <c r="AO339" i="166" a="1"/>
  <c r="C8" i="168" a="1"/>
  <c r="K7" i="168" a="1"/>
  <c r="K42" i="168" a="1"/>
  <c r="F17" i="168" a="1"/>
  <c r="AQ146" i="166" a="1"/>
  <c r="K5" i="165" a="1"/>
  <c r="H37" i="168" a="1"/>
  <c r="Q9" i="165" a="1"/>
  <c r="E31" i="166" a="1"/>
  <c r="K17" i="165" a="1"/>
  <c r="F47" i="167" a="1"/>
  <c r="E44" i="166" a="1"/>
  <c r="H16" i="167" a="1"/>
  <c r="E39" i="165" a="1"/>
  <c r="C15" i="164" a="1"/>
  <c r="H24" i="167" a="1"/>
  <c r="G32" i="166" a="1"/>
  <c r="E34" i="165" a="1"/>
  <c r="E51" i="166" a="1"/>
  <c r="E35" i="167" a="1"/>
  <c r="AO265" i="166" a="1"/>
  <c r="AP139" i="163" a="1"/>
  <c r="I47" i="168" a="1"/>
  <c r="AR335" i="166" a="1"/>
  <c r="AO203" i="168" a="1"/>
  <c r="G10" i="168" a="1"/>
  <c r="D24" i="166" a="1"/>
  <c r="D42" i="168" a="1"/>
  <c r="N36" i="167" a="1"/>
  <c r="N5" i="168" a="1"/>
  <c r="H42" i="166" a="1"/>
  <c r="AO266" i="166" a="1"/>
  <c r="AP335" i="168" a="1"/>
  <c r="AR334" i="166" a="1"/>
  <c r="L11" i="167" a="1"/>
  <c r="G18" i="167" a="1"/>
  <c r="H27" i="167" a="1"/>
  <c r="N3" i="166" a="1"/>
  <c r="AQ468" i="166" a="1"/>
  <c r="J27" i="167" a="1"/>
  <c r="H47" i="167" a="1"/>
  <c r="F43" i="164" a="1"/>
  <c r="AQ208" i="159" a="1"/>
  <c r="E36" i="166" a="1"/>
  <c r="AP266" i="166" a="1"/>
  <c r="H37" i="167" a="1"/>
  <c r="AQ463" i="166" a="1"/>
  <c r="F39" i="166" a="1"/>
  <c r="AP397" i="166" a="1"/>
  <c r="E27" i="166" a="1"/>
  <c r="I8" i="168" a="1"/>
  <c r="Q39" i="166" a="1"/>
  <c r="AJ203" i="166" a="1"/>
  <c r="D21" i="166" a="1"/>
  <c r="AO136" i="168" a="1"/>
  <c r="AR10" i="166" a="1"/>
  <c r="L49" i="167" a="1"/>
  <c r="Q2" i="167" a="1"/>
  <c r="AJ148" i="166" a="1"/>
  <c r="I13" i="166" a="1"/>
  <c r="G19" i="166" a="1"/>
  <c r="I32" i="167" a="1"/>
  <c r="AQ340" i="168" a="1"/>
  <c r="AQ208" i="168" a="1"/>
  <c r="M26" i="166" a="1"/>
  <c r="N24" i="165" a="1"/>
  <c r="I35" i="166" a="1"/>
  <c r="AP209" i="168" a="1"/>
  <c r="F44" i="165" a="1"/>
  <c r="I51" i="166" a="1"/>
  <c r="AP141" i="168" a="1"/>
  <c r="F11" i="168" a="1"/>
  <c r="AO144" i="166" a="1"/>
  <c r="Q23" i="166" a="1"/>
  <c r="D6" i="164" a="1"/>
  <c r="F15" i="166" a="1"/>
  <c r="AR462" i="166" a="1"/>
  <c r="AJ343" i="168" a="1"/>
  <c r="D25" i="167" a="1"/>
  <c r="C19" i="167" a="1"/>
  <c r="H3" i="167" a="1"/>
  <c r="G48" i="168" a="1"/>
  <c r="G38" i="165" a="1"/>
  <c r="Q44" i="165" a="1"/>
  <c r="AP463" i="166" a="1"/>
  <c r="G9" i="168" a="1"/>
  <c r="I12" i="167" a="1"/>
  <c r="AQ144" i="168" a="1"/>
  <c r="D27" i="166" a="1"/>
  <c r="C33" i="166" a="1"/>
  <c r="M8" i="164" a="1"/>
  <c r="Q44" i="167" a="1"/>
  <c r="F12" i="166" a="1"/>
  <c r="AO339" i="168" a="1"/>
  <c r="F30" i="164" a="1"/>
  <c r="AR150" i="168" a="1"/>
  <c r="D25" i="168" a="1"/>
  <c r="L16" i="164" a="1"/>
  <c r="AR11" i="166" a="1"/>
  <c r="N4" i="165" a="1"/>
  <c r="J31" i="164" a="1"/>
  <c r="E32" i="166" a="1"/>
  <c r="M42" i="166" a="1"/>
  <c r="H37" i="165" a="1"/>
  <c r="E34" i="167" a="1"/>
  <c r="L33" i="168" a="1"/>
  <c r="J46" i="165" a="1"/>
  <c r="P9" i="167" a="1"/>
  <c r="J17" i="165" a="1"/>
  <c r="K26" i="164" a="1"/>
  <c r="E22" i="167" a="1"/>
  <c r="P24" i="166" a="1"/>
  <c r="AO81" i="166" a="1"/>
  <c r="AJ141" i="166" a="1"/>
  <c r="AQ144" i="166" a="1"/>
  <c r="M38" i="165" a="1"/>
  <c r="I5" i="165" a="1"/>
  <c r="C35" i="165" a="1"/>
  <c r="D35" i="168" a="1"/>
  <c r="AJ142" i="168" a="1"/>
  <c r="E10" i="166" a="1"/>
  <c r="K42" i="167" a="1"/>
  <c r="Q18" i="166" a="1"/>
  <c r="J42" i="167" a="1"/>
  <c r="AR271" i="168" a="1"/>
  <c r="K37" i="165" a="1"/>
  <c r="AJ14" i="166" a="1"/>
  <c r="AJ205" i="166" a="1"/>
  <c r="AQ203" i="166" a="1"/>
  <c r="AQ70" i="166" a="1"/>
  <c r="AJ403" i="166" a="1"/>
  <c r="N31" i="168" a="1"/>
  <c r="Q6" i="163" a="1"/>
  <c r="E8" i="166" a="1"/>
  <c r="AO74" i="166" a="1"/>
  <c r="Q10" i="168" a="1"/>
  <c r="D4" i="165" a="1"/>
  <c r="G3" i="166" a="1"/>
  <c r="Q15" i="166" a="1"/>
  <c r="N15" i="164" a="1"/>
  <c r="Q21" i="166" a="1"/>
  <c r="AR338" i="168" a="1"/>
  <c r="AP338" i="166" a="1"/>
  <c r="L42" i="167" a="1"/>
  <c r="M24" i="166" a="1"/>
  <c r="J2" i="165" a="1"/>
  <c r="J35" i="168" a="1"/>
  <c r="AQ332" i="166" a="1"/>
  <c r="C10" i="165" a="1"/>
  <c r="J34" i="164" a="1"/>
  <c r="P11" i="166" a="1"/>
  <c r="K35" i="165" a="1"/>
  <c r="D28" i="168" a="1"/>
  <c r="I23" i="168" a="1"/>
  <c r="AO74" i="168" a="1"/>
  <c r="F29" i="167" a="1"/>
  <c r="AJ330" i="166" a="1"/>
  <c r="AJ344" i="166" a="1"/>
  <c r="J13" i="168" a="1"/>
  <c r="J27" i="165" a="1"/>
  <c r="H49" i="166" a="1"/>
  <c r="D29" i="166" a="1"/>
  <c r="D27" i="168" a="1"/>
  <c r="E11" i="165" a="1"/>
  <c r="C9" i="165" a="1"/>
  <c r="AP464" i="166" a="1"/>
  <c r="J28" i="167" a="1"/>
  <c r="E35" i="168" a="1"/>
  <c r="E31" i="167" a="1"/>
  <c r="AP468" i="166" a="1"/>
  <c r="H5" i="165" a="1"/>
  <c r="P11" i="167" a="1"/>
  <c r="F41" i="168" a="1"/>
  <c r="AO268" i="163" a="1"/>
  <c r="AJ268" i="168" a="1"/>
  <c r="D26" i="166" a="1"/>
  <c r="AP77" i="168" a="1"/>
  <c r="AR142" i="168" a="1"/>
  <c r="AQ464" i="166" a="1"/>
  <c r="AR138" i="166" a="1"/>
  <c r="AR10" i="164" a="1"/>
  <c r="G37" i="168" a="1"/>
  <c r="L44" i="166" a="1"/>
  <c r="AP147" i="166" a="1"/>
  <c r="Q3" i="168" a="1"/>
  <c r="AR82" i="166" a="1"/>
  <c r="AQ462" i="166" a="1"/>
  <c r="H41" i="166" a="1"/>
  <c r="E23" i="168" a="1"/>
  <c r="F31" i="165" a="1"/>
  <c r="AR333" i="168" a="1"/>
  <c r="P11" i="164" a="1"/>
  <c r="K30" i="165" a="1"/>
  <c r="AR210" i="166" a="1"/>
  <c r="C34" i="164" a="1"/>
  <c r="AP146" i="168" a="1"/>
  <c r="AP337" i="166" a="1"/>
  <c r="L44" i="167" a="1"/>
  <c r="P26" i="167" a="1"/>
  <c r="C49" i="168" a="1"/>
  <c r="AO461" i="166" a="1"/>
  <c r="C24" i="166" a="1"/>
  <c r="F36" i="167" a="1"/>
  <c r="AJ525" i="166" a="1"/>
  <c r="AQ206" i="168" a="1"/>
  <c r="H40" i="165" a="1"/>
  <c r="K48" i="166" a="1"/>
  <c r="J48" i="166" a="1"/>
  <c r="E45" i="164" a="1"/>
  <c r="AQ401" i="166" a="1"/>
  <c r="AP273" i="168" a="1"/>
  <c r="L27" i="167" a="1"/>
  <c r="F45" i="166" a="1"/>
  <c r="AQ274" i="168" a="1"/>
  <c r="D35" i="167" a="1"/>
  <c r="J8" i="166" a="1"/>
  <c r="J50" i="167" a="1"/>
  <c r="H6" i="166" a="1"/>
  <c r="AR10" i="165" a="1"/>
  <c r="P46" i="167" a="1"/>
  <c r="P33" i="168" a="1"/>
  <c r="D14" i="168" a="1"/>
  <c r="P29" i="168" a="1"/>
  <c r="L42" i="166" a="1"/>
  <c r="K35" i="166" a="1"/>
  <c r="I48" i="167" a="1"/>
  <c r="Q31" i="166" a="1"/>
  <c r="AQ10" i="168" a="1"/>
  <c r="L13" i="167" a="1"/>
  <c r="N30" i="166" a="1"/>
  <c r="C29" i="168" a="1"/>
  <c r="G15" i="168" a="1"/>
  <c r="F12" i="168" a="1"/>
  <c r="I49" i="167" a="1"/>
  <c r="N21" i="165" a="1"/>
  <c r="G34" i="168" a="1"/>
  <c r="C5" i="167" a="1"/>
  <c r="J11" i="165" a="1"/>
  <c r="G40" i="167" a="1"/>
  <c r="P46" i="168" a="1"/>
  <c r="Q19" i="165" a="1"/>
  <c r="M26" i="168" a="1"/>
  <c r="AR147" i="168" a="1"/>
  <c r="AR341" i="168" a="1"/>
  <c r="I7" i="164" a="1"/>
  <c r="K22" i="167" a="1"/>
  <c r="AR207" i="166" a="1"/>
  <c r="AJ75" i="168" a="1"/>
  <c r="L15" i="167" a="1"/>
  <c r="AO270" i="168" a="1"/>
  <c r="AR146" i="166" a="1"/>
  <c r="Q27" i="164" a="1"/>
  <c r="I40" i="167" a="1"/>
  <c r="AO403" i="166" a="1"/>
  <c r="AO272" i="166" a="1"/>
  <c r="AO147" i="168" a="1"/>
  <c r="P38" i="166" a="1"/>
  <c r="C23" i="167" a="1"/>
  <c r="Q43" i="168" a="1"/>
  <c r="E3" i="167" a="1"/>
  <c r="AO75" i="168" a="1"/>
  <c r="H21" i="168" a="1"/>
  <c r="I27" i="166" a="1"/>
  <c r="L29" i="168" a="1"/>
  <c r="K21" i="168" a="1"/>
  <c r="H33" i="165" a="1"/>
  <c r="D34" i="168" a="1"/>
  <c r="N22" i="168" a="1"/>
  <c r="AJ338" i="166" a="1"/>
  <c r="L20" i="167" a="1"/>
  <c r="AO462" i="166" a="1"/>
  <c r="L34" i="168" a="1"/>
  <c r="M39" i="167" a="1"/>
  <c r="P45" i="165" a="1"/>
  <c r="AO145" i="168" a="1"/>
  <c r="AO274" i="168" a="1"/>
  <c r="F13" i="164" a="1"/>
  <c r="P21" i="167" a="1"/>
  <c r="J34" i="166" a="1"/>
  <c r="I42" i="166" a="1"/>
  <c r="J35" i="167" a="1"/>
  <c r="I3" i="165" a="1"/>
  <c r="G10" i="165" a="1"/>
  <c r="P10" i="167" a="1"/>
  <c r="J13" i="166" a="1"/>
  <c r="I37" i="168" a="1"/>
  <c r="G8" i="167" a="1"/>
  <c r="J9" i="166" a="1"/>
  <c r="AJ82" i="166" a="1"/>
  <c r="E26" i="167" a="1"/>
  <c r="G39" i="165" a="1"/>
  <c r="G32" i="165" a="1"/>
  <c r="J18" i="166" a="1"/>
  <c r="E43" i="166" a="1"/>
  <c r="N15" i="167" a="1"/>
  <c r="AO143" i="166" a="1"/>
  <c r="N10" i="166" a="1"/>
  <c r="I10" i="167" a="1"/>
  <c r="G49" i="167" a="1"/>
  <c r="L23" i="165" a="1"/>
  <c r="AR75" i="166" a="1"/>
  <c r="J4" i="166" a="1"/>
  <c r="M28" i="165" a="1"/>
  <c r="I42" i="167" a="1"/>
  <c r="C4" i="165" a="1"/>
  <c r="G47" i="167" a="1"/>
  <c r="M2" i="164" a="1"/>
  <c r="G18" i="166" a="1"/>
  <c r="L17" i="167" a="1"/>
  <c r="C25" i="164" a="1"/>
  <c r="AP70" i="168" a="1"/>
  <c r="I35" i="165" a="1"/>
  <c r="P27" i="167" a="1"/>
  <c r="I35" i="168" a="1"/>
  <c r="L13" i="168" a="1"/>
  <c r="AQ334" i="168" a="1"/>
  <c r="I3" i="166" a="1"/>
  <c r="L31" i="166" a="1"/>
  <c r="P27" i="168" a="1"/>
  <c r="E11" i="166" a="1"/>
  <c r="P33" i="165" a="1"/>
  <c r="P34" i="166" a="1"/>
  <c r="N38" i="167" a="1"/>
  <c r="L31" i="168" a="1"/>
  <c r="Q44" i="166" a="1"/>
  <c r="AJ210" i="166" a="1"/>
  <c r="H27" i="166" a="1"/>
  <c r="I49" i="164" a="1"/>
  <c r="E35" i="165" a="1"/>
  <c r="AQ146" i="168" a="1"/>
  <c r="P26" i="165" a="1"/>
  <c r="F9" i="168" a="1"/>
  <c r="N21" i="167" a="1"/>
  <c r="AR7" i="168" a="1"/>
  <c r="I16" i="168" a="1"/>
  <c r="F29" i="164" a="1"/>
  <c r="H16" i="168" a="1"/>
  <c r="AJ79" i="166" a="1"/>
  <c r="D37" i="168" a="1"/>
  <c r="H38" i="164" a="1"/>
  <c r="D42" i="165" a="1"/>
  <c r="F37" i="167" a="1"/>
  <c r="K51" i="169" a="1"/>
  <c r="AO151" i="168" a="1"/>
  <c r="AR206" i="163" a="1"/>
  <c r="H39" i="166" a="1"/>
  <c r="M14" i="166" a="1"/>
  <c r="C24" i="165" a="1"/>
  <c r="J35" i="166" a="1"/>
  <c r="Q33" i="165" a="1"/>
  <c r="J18" i="165" a="1"/>
  <c r="N27" i="165" a="1"/>
  <c r="Q41" i="165" a="1"/>
  <c r="D28" i="166" a="1"/>
  <c r="E38" i="166" a="1"/>
  <c r="D21" i="168" a="1"/>
  <c r="M30" i="166" a="1"/>
  <c r="E44" i="164" a="1"/>
  <c r="K49" i="165" a="1"/>
  <c r="F37" i="165" a="1"/>
  <c r="E41" i="168" a="1"/>
  <c r="AQ72" i="168" a="1"/>
  <c r="Q23" i="164" a="1"/>
  <c r="C50" i="166" a="1"/>
  <c r="AP529" i="166" a="1"/>
  <c r="AO201" i="166" a="1"/>
  <c r="F16" i="167" a="1"/>
  <c r="F47" i="166" a="1"/>
  <c r="D49" i="166" a="1"/>
  <c r="D48" i="166" a="1"/>
  <c r="K14" i="166" a="1"/>
  <c r="AJ74" i="166" a="1"/>
  <c r="AJ146" i="166" a="1"/>
  <c r="N47" i="166" a="1"/>
  <c r="C2" i="168" a="1"/>
  <c r="C18" i="167" a="1"/>
  <c r="K8" i="166" a="1"/>
  <c r="Q32" i="167" a="1"/>
  <c r="AO397" i="166" a="1"/>
  <c r="AR77" i="166" a="1"/>
  <c r="AO140" i="166" a="1"/>
  <c r="AQ268" i="166" a="1"/>
  <c r="M19" i="166" a="1"/>
  <c r="AO135" i="166" a="1"/>
  <c r="L38" i="167" a="1"/>
  <c r="Q9" i="167" a="1"/>
  <c r="D9" i="166" a="1"/>
  <c r="F48" i="165" a="1"/>
  <c r="P50" i="164" a="1"/>
  <c r="L11" i="164" a="1"/>
  <c r="H29" i="167" a="1"/>
  <c r="AP213" i="159" a="1"/>
  <c r="M35" i="164" a="1"/>
  <c r="AR332" i="168" a="1"/>
  <c r="AO137" i="168" a="1"/>
  <c r="Q43" i="165" a="1"/>
  <c r="E16" i="168" a="1"/>
  <c r="Q13" i="165" a="1"/>
  <c r="P25" i="165" a="1"/>
  <c r="E47" i="164" a="1"/>
  <c r="L40" i="166" a="1"/>
  <c r="Q45" i="167" a="1"/>
  <c r="F15" i="168" a="1"/>
  <c r="AP79" i="168" a="1"/>
  <c r="AJ150" i="168" a="1"/>
  <c r="N13" i="167" a="1"/>
  <c r="AR6" i="168" a="1"/>
  <c r="H50" i="167" a="1"/>
  <c r="K32" i="168" a="1"/>
  <c r="E38" i="167" a="1"/>
  <c r="AJ529" i="166" a="1"/>
  <c r="C42" i="167" a="1"/>
  <c r="I33" i="168" a="1"/>
  <c r="AJ144" i="168" a="1"/>
  <c r="AR275" i="166" a="1"/>
  <c r="K23" i="165" a="1"/>
  <c r="AO13" i="166" a="1"/>
  <c r="AO467" i="166" a="1"/>
  <c r="AJ13" i="166" a="1"/>
  <c r="AJ342" i="166" a="1"/>
  <c r="AO468" i="166" a="1"/>
  <c r="I15" i="167" a="1"/>
  <c r="E24" i="164" a="1"/>
  <c r="H13" i="168" a="1"/>
  <c r="N26" i="168" a="1"/>
  <c r="J12" i="167" a="1"/>
  <c r="AP338" i="168" a="1"/>
  <c r="AQ149" i="168" a="1"/>
  <c r="N20" i="166" a="1"/>
  <c r="G51" i="168" a="1"/>
  <c r="AJ531" i="166" a="1"/>
  <c r="AO5" i="168" a="1"/>
  <c r="I16" i="166" a="1"/>
  <c r="AP330" i="168" a="1"/>
  <c r="P48" i="165" a="1"/>
  <c r="G11" i="167" a="1"/>
  <c r="AJ526" i="166" a="1"/>
  <c r="AP201" i="168" a="1"/>
  <c r="L45" i="166" a="1"/>
  <c r="G4" i="167" a="1"/>
  <c r="K38" i="168" a="1"/>
  <c r="AP139" i="168" a="1"/>
  <c r="AQ135" i="168" a="1"/>
  <c r="Q27" i="166" a="1"/>
  <c r="N16" i="167" a="1"/>
  <c r="C46" i="166" a="1"/>
  <c r="M9" i="167" a="1"/>
  <c r="I8" i="167" a="1"/>
  <c r="H19" i="164" a="1"/>
  <c r="E26" i="165" a="1"/>
  <c r="F19" i="164" a="1"/>
  <c r="AO336" i="166" a="1"/>
  <c r="Q32" i="166" a="1"/>
  <c r="Q17" i="167" a="1"/>
  <c r="N28" i="168" a="1"/>
  <c r="E51" i="169" a="1"/>
  <c r="Q10" i="166" a="1"/>
  <c r="AQ207" i="166" a="1"/>
  <c r="L21" i="165" a="1"/>
  <c r="AP266" i="168" a="1"/>
  <c r="D22" i="168" a="1"/>
  <c r="J27" i="168" a="1"/>
  <c r="N13" i="168" a="1"/>
  <c r="P31" i="168" a="1"/>
  <c r="I30" i="168" a="1"/>
  <c r="C21" i="165" a="1"/>
  <c r="I46" i="165" a="1"/>
  <c r="M49" i="166" a="1"/>
  <c r="F14" i="168" a="1"/>
  <c r="L36" i="165" a="1"/>
  <c r="AR201" i="168" a="1"/>
  <c r="E18" i="167" a="1"/>
  <c r="AO209" i="166" a="1"/>
  <c r="AR138" i="168" a="1"/>
  <c r="I32" i="165" a="1"/>
  <c r="I18" i="164" a="1"/>
  <c r="AJ144" i="166" a="1"/>
  <c r="G40" i="164" a="1"/>
  <c r="F43" i="167" a="1"/>
  <c r="N12" i="165" a="1"/>
  <c r="AQ204" i="166" a="1"/>
  <c r="AQ136" i="166" a="1"/>
  <c r="D6" i="168" a="1"/>
  <c r="AO9" i="165" a="1"/>
  <c r="L17" i="165" a="1"/>
  <c r="AR140" i="168" a="1"/>
  <c r="AQ77" i="166" a="1"/>
  <c r="AQ343" i="166" a="1"/>
  <c r="E18" i="165" a="1"/>
  <c r="C42" i="168" a="1"/>
  <c r="AR8" i="164" a="1"/>
  <c r="AP140" i="166" a="1"/>
  <c r="Q30" i="165" a="1"/>
  <c r="AJ138" i="168" a="1"/>
  <c r="AR141" i="166" a="1"/>
  <c r="N19" i="167" a="1"/>
  <c r="AR271" i="166" a="1"/>
  <c r="L32" i="168" a="1"/>
  <c r="I2" i="166" a="1"/>
  <c r="E17" i="167" a="1"/>
  <c r="F51" i="165" a="1"/>
  <c r="P27" i="166" a="1"/>
  <c r="H9" i="167" a="1"/>
  <c r="AJ8" i="168" a="1"/>
  <c r="AQ398" i="166" a="1"/>
  <c r="AO526" i="166" a="1"/>
  <c r="AR333" i="166" a="1"/>
  <c r="Q32" i="164" a="1"/>
  <c r="Q37" i="164" a="1"/>
  <c r="N35" i="168" a="1"/>
  <c r="C7" i="164" a="1"/>
  <c r="K33" i="164" a="1"/>
  <c r="AJ75" i="166" a="1"/>
  <c r="F46" i="167" a="1"/>
  <c r="AO141" i="168" a="1"/>
  <c r="AQ14" i="164" a="1"/>
  <c r="N37" i="167" a="1"/>
  <c r="AQ13" i="165" a="1"/>
  <c r="G28" i="164" a="1"/>
  <c r="Q29" i="166" a="1"/>
  <c r="K21" i="166" a="1"/>
  <c r="AJ272" i="168" a="1"/>
  <c r="D41" i="166" a="1"/>
  <c r="K50" i="167" a="1"/>
  <c r="C41" i="165" a="1"/>
  <c r="H29" i="165" a="1"/>
  <c r="C23" i="165" a="1"/>
  <c r="AJ467" i="166" a="1"/>
  <c r="F9" i="165" a="1"/>
  <c r="N45" i="166" a="1"/>
  <c r="M21" i="165" a="1"/>
  <c r="P31" i="166" a="1"/>
  <c r="K20" i="164" a="1"/>
  <c r="M10" i="164" a="1"/>
  <c r="D15" i="168" a="1"/>
  <c r="AR401" i="166" a="1"/>
  <c r="I31" i="164" a="1"/>
  <c r="M22" i="166" a="1"/>
  <c r="C32" i="164" a="1"/>
  <c r="I9" i="167" a="1"/>
  <c r="D24" i="168" a="1"/>
  <c r="Q14" i="166" a="1"/>
  <c r="E50" i="166" a="1"/>
  <c r="P40" i="164" a="1"/>
  <c r="Q9" i="168" a="1"/>
  <c r="P20" i="167" a="1"/>
  <c r="C9" i="168" a="1"/>
  <c r="D20" i="167" a="1"/>
  <c r="M39" i="164" a="1"/>
  <c r="K15" i="164" a="1"/>
  <c r="AP9" i="166" a="1"/>
  <c r="Q41" i="168" a="1"/>
  <c r="E27" i="165" a="1"/>
  <c r="L49" i="166" a="1"/>
  <c r="E39" i="168" a="1"/>
  <c r="H51" i="169" a="1"/>
  <c r="H48" i="164" a="1"/>
  <c r="C49" i="166" a="1"/>
  <c r="K26" i="166" a="1"/>
  <c r="I5" i="168" a="1"/>
  <c r="N16" i="164" a="1"/>
  <c r="AJ468" i="166" a="1"/>
  <c r="P6" i="168" a="1"/>
  <c r="N40" i="168" a="1"/>
  <c r="J5" i="167" a="1"/>
  <c r="Q11" i="164" a="1"/>
  <c r="K9" i="164" a="1"/>
  <c r="G34" i="167" a="1"/>
  <c r="J26" i="164" a="1"/>
  <c r="G23" i="165" a="1"/>
  <c r="AJ209" i="159" a="1"/>
  <c r="E41" i="166" a="1"/>
  <c r="AJ404" i="166" a="1"/>
  <c r="G6" i="166" a="1"/>
  <c r="C21" i="168" a="1"/>
  <c r="K16" i="165" a="1"/>
  <c r="AP203" i="168" a="1"/>
  <c r="C36" i="166" a="1"/>
  <c r="AQ204" i="168" a="1"/>
  <c r="AO80" i="166" a="1"/>
  <c r="Q33" i="167" a="1"/>
  <c r="I12" i="166" a="1"/>
  <c r="AJ5" i="164" a="1"/>
  <c r="AQ75" i="168" a="1"/>
  <c r="H20" i="164" a="1"/>
  <c r="E7" i="167" a="1"/>
  <c r="H14" i="167" a="1"/>
  <c r="AO272" i="168" a="1"/>
  <c r="AJ399" i="166" a="1"/>
  <c r="E14" i="165" a="1"/>
  <c r="AP5" i="164" a="1"/>
  <c r="G23" i="166" a="1"/>
  <c r="E21" i="165" a="1"/>
  <c r="K34" i="166" a="1"/>
  <c r="Q23" i="167" a="1"/>
  <c r="N2" i="167" a="1"/>
  <c r="D20" i="166" a="1"/>
  <c r="I4" i="164" a="1"/>
  <c r="E29" i="165" a="1"/>
  <c r="K43" i="166" a="1"/>
  <c r="C22" i="166" a="1"/>
  <c r="E46" i="166" a="1"/>
  <c r="AO210" i="166" a="1"/>
  <c r="M44" i="165" a="1"/>
  <c r="L24" i="168" a="1"/>
  <c r="M17" i="168" a="1"/>
  <c r="AO330" i="166" a="1"/>
  <c r="N24" i="167" a="1"/>
  <c r="AJ342" i="168" a="1"/>
  <c r="K44" i="166" a="1"/>
  <c r="AQ270" i="163" a="1"/>
  <c r="AO79" i="168" a="1"/>
  <c r="C16" i="167" a="1"/>
  <c r="K50" i="164" a="1"/>
  <c r="Q19" i="166" a="1"/>
  <c r="AJ73" i="166" a="1"/>
  <c r="F34" i="168" a="1"/>
  <c r="D23" i="168" a="1"/>
  <c r="J24" i="165" a="1"/>
  <c r="I22" i="165" a="1"/>
  <c r="H27" i="165" a="1"/>
  <c r="M37" i="165" a="1"/>
  <c r="AO404" i="166" a="1"/>
  <c r="AJ7" i="168" a="1"/>
  <c r="E23" i="165" a="1"/>
  <c r="P42" i="166" a="1"/>
  <c r="C30" i="167" a="1"/>
  <c r="E10" i="165" a="1"/>
  <c r="AP9" i="165" a="1"/>
  <c r="AR5" i="164" a="1"/>
  <c r="I5" i="166" a="1"/>
  <c r="C27" i="165" a="1"/>
  <c r="P34" i="167" a="1"/>
  <c r="E36" i="164" a="1"/>
  <c r="AP336" i="166" a="1"/>
  <c r="AQ344" i="168" a="1"/>
  <c r="H6" i="168" a="1"/>
  <c r="N44" i="164" a="1"/>
  <c r="AR202" i="166" a="1"/>
  <c r="AO9" i="164" a="1"/>
  <c r="K5" i="164" a="1"/>
  <c r="E16" i="166" a="1"/>
  <c r="D51" i="165" a="1"/>
  <c r="AP206" i="163" a="1"/>
  <c r="E50" i="168" a="1"/>
  <c r="AQ11" i="166" a="1"/>
  <c r="C10" i="167" a="1"/>
  <c r="J12" i="164" a="1"/>
  <c r="H14" i="168" a="1"/>
  <c r="N17" i="165" a="1"/>
  <c r="Q20" i="166" a="1"/>
  <c r="C24" i="168" a="1"/>
  <c r="E40" i="166" a="1"/>
  <c r="AJ72" i="168" a="1"/>
  <c r="I14" i="166" a="1"/>
  <c r="F18" i="167" a="1"/>
  <c r="I8" i="166" a="1"/>
  <c r="H48" i="167" a="1"/>
  <c r="H35" i="168" a="1"/>
  <c r="I39" i="164" a="1"/>
  <c r="AP207" i="163" a="1"/>
  <c r="AR209" i="168" a="1"/>
  <c r="G42" i="165" a="1"/>
  <c r="L27" i="166" a="1"/>
  <c r="Q27" i="167" a="1"/>
  <c r="H38" i="165" a="1"/>
  <c r="H21" i="167" a="1"/>
  <c r="N47" i="164" a="1"/>
  <c r="J12" i="165" a="1"/>
  <c r="AO8" i="164" a="1"/>
  <c r="H20" i="166" a="1"/>
  <c r="AO9" i="168" a="1"/>
  <c r="AQ135" i="163" a="1"/>
  <c r="N18" i="167" a="1"/>
  <c r="H38" i="167" a="1"/>
  <c r="AR12" i="165" a="1"/>
  <c r="Q21" i="167" a="1"/>
  <c r="AR12" i="164" a="1"/>
  <c r="E28" i="166" a="1"/>
  <c r="F16" i="165" a="1"/>
  <c r="J16" i="164" a="1"/>
  <c r="P15" i="168" a="1"/>
  <c r="AR205" i="163" a="1"/>
  <c r="L12" i="165" a="1"/>
  <c r="I34" i="167" a="1"/>
  <c r="C37" i="164" a="1"/>
  <c r="P35" i="166" a="1"/>
  <c r="H34" i="168" a="1"/>
  <c r="AJ402" i="166" a="1"/>
  <c r="E6" i="166" a="1"/>
  <c r="H32" i="165" a="1"/>
  <c r="AO83" i="166" a="1"/>
  <c r="F35" i="165" a="1"/>
  <c r="M47" i="167" a="1"/>
  <c r="J45" i="166" a="1"/>
  <c r="H8" i="164" a="1"/>
  <c r="P37" i="164" a="1"/>
  <c r="F47" i="165" a="1"/>
  <c r="AQ9" i="164" a="1"/>
  <c r="L48" i="166" a="1"/>
  <c r="M32" i="165" a="1"/>
  <c r="D51" i="164" a="1"/>
  <c r="AO138" i="168" a="1"/>
  <c r="AR135" i="168" a="1"/>
  <c r="M12" i="164" a="1"/>
  <c r="AQ145" i="166" a="1"/>
  <c r="AR344" i="168" a="1"/>
  <c r="E17" i="164" a="1"/>
  <c r="AP274" i="168" a="1"/>
  <c r="K13" i="168" a="1"/>
  <c r="M13" i="165" a="1"/>
  <c r="AJ213" i="159" a="1"/>
  <c r="AR207" i="168" a="1"/>
  <c r="AO6" i="164" a="1"/>
  <c r="AR208" i="163" a="1"/>
  <c r="H20" i="167" a="1"/>
  <c r="D28" i="165" a="1"/>
  <c r="AR9" i="165" a="1"/>
  <c r="AO208" i="168" a="1"/>
  <c r="AP342" i="168" a="1"/>
  <c r="C40" i="167" a="1"/>
  <c r="AQ270" i="166" a="1"/>
  <c r="J23" i="165" a="1"/>
  <c r="E33" i="166" a="1"/>
  <c r="M48" i="165" a="1"/>
  <c r="AQ206" i="163" a="1"/>
  <c r="AQ530" i="166" a="1"/>
  <c r="AR335" i="168" a="1"/>
  <c r="Q24" i="168" a="1"/>
  <c r="M33" i="165" a="1"/>
  <c r="AJ149" i="166" a="1"/>
  <c r="L10" i="168" a="1"/>
  <c r="J9" i="164" a="1"/>
  <c r="J36" i="165" a="1"/>
  <c r="I28" i="164" a="1"/>
  <c r="Q44" i="168" a="1"/>
  <c r="K51" i="164" a="1"/>
  <c r="Q45" i="168" a="1"/>
  <c r="K12" i="168" a="1"/>
  <c r="D7" i="166" a="1"/>
  <c r="M41" i="165" a="1"/>
  <c r="AP207" i="168" a="1"/>
  <c r="AP6" i="166" a="1"/>
  <c r="C22" i="168" a="1"/>
  <c r="AJ208" i="168" a="1"/>
  <c r="P44" i="166" a="1"/>
  <c r="AO7" i="165" a="1"/>
  <c r="AQ402" i="166" a="1"/>
  <c r="Q16" i="167" a="1"/>
  <c r="H32" i="164" a="1"/>
  <c r="D47" i="164" a="1"/>
  <c r="N9" i="164" a="1"/>
  <c r="J21" i="165" a="1"/>
  <c r="AP209" i="163" a="1"/>
  <c r="D40" i="164" a="1"/>
  <c r="F30" i="168" a="1"/>
  <c r="AQ10" i="164" a="1"/>
  <c r="AJ267" i="166" a="1"/>
  <c r="G20" i="167" a="1"/>
  <c r="AP274" i="166" a="1"/>
  <c r="J47" i="167" a="1"/>
  <c r="AP82" i="166" a="1"/>
  <c r="AP341" i="168" a="1"/>
  <c r="N4" i="164" a="1"/>
  <c r="AR332" i="166" a="1"/>
  <c r="P38" i="164" a="1"/>
  <c r="E37" i="165" a="1"/>
  <c r="F37" i="166" a="1"/>
  <c r="N2" i="164" a="1"/>
  <c r="J43" i="165" a="1"/>
  <c r="G37" i="166" a="1"/>
  <c r="M35" i="168" a="1"/>
  <c r="K46" i="167" a="1"/>
  <c r="AO205" i="163" a="1"/>
  <c r="P36" i="164" a="1"/>
  <c r="F22" i="165" a="1"/>
  <c r="AR138" i="163" a="1"/>
  <c r="G3" i="168" a="1"/>
  <c r="C22" i="164" a="1"/>
  <c r="F20" i="166" a="1"/>
  <c r="P2" i="167" a="1"/>
  <c r="F8" i="164" a="1"/>
  <c r="G50" i="164" a="1"/>
  <c r="AO206" i="166" a="1"/>
  <c r="H22" i="164" a="1"/>
  <c r="G33" i="164" a="1"/>
  <c r="AR395" i="166" a="1"/>
  <c r="I25" i="166" a="1"/>
  <c r="F26" i="164" a="1"/>
  <c r="P7" i="164" a="1"/>
  <c r="AL265" i="163" a="1"/>
  <c r="K36" i="164" a="1"/>
  <c r="N18" i="168" a="1"/>
  <c r="AL267" i="168" a="1"/>
  <c r="AL268" i="168" a="1"/>
  <c r="AR205" i="159" a="1"/>
  <c r="F33" i="166" a="1"/>
  <c r="AL340" i="166" a="1"/>
  <c r="I8" i="165" a="1"/>
  <c r="AO211" i="159" a="1"/>
  <c r="C44" i="164" a="1"/>
  <c r="G17" i="164" a="1"/>
  <c r="AJ335" i="166" a="1"/>
  <c r="G42" i="164" a="1"/>
  <c r="G3" i="167" a="1"/>
  <c r="K14" i="164" a="1"/>
  <c r="D2" i="167" a="1"/>
  <c r="P35" i="168" a="1"/>
  <c r="L6" i="166" a="1"/>
  <c r="K35" i="167" a="1"/>
  <c r="AO331" i="168" a="1"/>
  <c r="H10" i="168" a="1"/>
  <c r="K11" i="166" a="1"/>
  <c r="AJ265" i="163" a="1"/>
  <c r="M12" i="166" a="1"/>
  <c r="N2" i="168" a="1"/>
  <c r="L50" i="165" a="1"/>
  <c r="J49" i="167" a="1"/>
  <c r="N45" i="164" a="1"/>
  <c r="K11" i="164" a="1"/>
  <c r="E49" i="164" a="1"/>
  <c r="E43" i="165" a="1"/>
  <c r="AJ136" i="163" a="1"/>
  <c r="E47" i="165" a="1"/>
  <c r="Q51" i="169" a="1"/>
  <c r="L43" i="168" a="1"/>
  <c r="H15" i="164" a="1"/>
  <c r="F51" i="166" a="1"/>
  <c r="AO340" i="166" a="1"/>
  <c r="I18" i="166" a="1"/>
  <c r="J29" i="166" a="1"/>
  <c r="G50" i="168" a="1"/>
  <c r="J11" i="164" a="1"/>
  <c r="AP332" i="166" a="1"/>
  <c r="H45" i="164" a="1"/>
  <c r="D12" i="166" a="1"/>
  <c r="M39" i="168" a="1"/>
  <c r="C11" i="166" a="1"/>
  <c r="H9" i="164" a="1"/>
  <c r="K25" i="164" a="1"/>
  <c r="P38" i="168" a="1"/>
  <c r="AO209" i="159" a="1"/>
  <c r="I47" i="164" a="1"/>
  <c r="L8" i="165" a="1"/>
  <c r="F26" i="166" a="1"/>
  <c r="D7" i="167" a="1"/>
  <c r="J46" i="166" a="1"/>
  <c r="H51" i="167" a="1"/>
  <c r="K44" i="165" a="1"/>
  <c r="AP273" i="166" a="1"/>
  <c r="AP73" i="166" a="1"/>
  <c r="E27" i="168" a="1"/>
  <c r="L14" i="165" a="1"/>
  <c r="AQ209" i="166" a="1"/>
  <c r="L18" i="167" a="1"/>
  <c r="E15" i="168" a="1"/>
  <c r="AQ344" i="166" a="1"/>
  <c r="P23" i="165" a="1"/>
  <c r="G12" i="167" a="1"/>
  <c r="E5" i="166" a="1"/>
  <c r="C41" i="167" a="1"/>
  <c r="I32" i="166" a="1"/>
  <c r="G46" i="167" a="1"/>
  <c r="J15" i="164" a="1"/>
  <c r="N31" i="166" a="1"/>
  <c r="J2" i="167" a="1"/>
  <c r="N19" i="165" a="1"/>
  <c r="N35" i="166" a="1"/>
  <c r="E11" i="168" a="1"/>
  <c r="AR6" i="167" a="1"/>
  <c r="L7" i="167" a="1"/>
  <c r="M14" i="168" a="1"/>
  <c r="AP142" i="168" a="1"/>
  <c r="M38" i="167" a="1"/>
  <c r="AJ147" i="166" a="1"/>
  <c r="AJ266" i="168" a="1"/>
  <c r="AJ7" i="164" a="1"/>
  <c r="Q28" i="167" a="1"/>
  <c r="AQ14" i="166" a="1"/>
  <c r="AP139" i="166" a="1"/>
  <c r="M16" i="165" a="1"/>
  <c r="J48" i="165" a="1"/>
  <c r="D3" i="165" a="1"/>
  <c r="AR274" i="166" a="1"/>
  <c r="N9" i="168" a="1"/>
  <c r="P10" i="165" a="1"/>
  <c r="AP143" i="168" a="1"/>
  <c r="D35" i="166" a="1"/>
  <c r="C43" i="166" a="1"/>
  <c r="N5" i="165" a="1"/>
  <c r="F50" i="167" a="1"/>
  <c r="K47" i="166" a="1"/>
  <c r="C33" i="165" a="1"/>
  <c r="N51" i="167" a="1"/>
  <c r="AQ12" i="165" a="1"/>
  <c r="F21" i="166" a="1"/>
  <c r="AR463" i="166" a="1"/>
  <c r="G16" i="164" a="1"/>
  <c r="I19" i="167" a="1"/>
  <c r="H2" i="164" a="1"/>
  <c r="I45" i="165" a="1"/>
  <c r="J31" i="167" a="1"/>
  <c r="Q43" i="166" a="1"/>
  <c r="J23" i="164" a="1"/>
  <c r="M18" i="165" a="1"/>
  <c r="K9" i="165" a="1"/>
  <c r="M37" i="167" a="1"/>
  <c r="P14" i="165" a="1"/>
  <c r="D23" i="166" a="1"/>
  <c r="Q46" i="164" a="1"/>
  <c r="D29" i="165" a="1"/>
  <c r="P15" i="167" a="1"/>
  <c r="C34" i="167" a="1"/>
  <c r="E9" i="167" a="1"/>
  <c r="N47" i="165" a="1"/>
  <c r="H13" i="165" a="1"/>
  <c r="E12" i="166" a="1"/>
  <c r="AQ203" i="168" a="1"/>
  <c r="C17" i="168" a="1"/>
  <c r="G3" i="164" a="1"/>
  <c r="AQ525" i="166" a="1"/>
  <c r="L36" i="166" a="1"/>
  <c r="L8" i="164" a="1"/>
  <c r="J7" i="164" a="1"/>
  <c r="J19" i="167" a="1"/>
  <c r="L51" i="169" a="1"/>
  <c r="J6" i="168" a="1"/>
  <c r="G6" i="165" a="1"/>
  <c r="C43" i="164" a="1"/>
  <c r="E2" i="167" a="1"/>
  <c r="H16" i="166" a="1"/>
  <c r="M21" i="166" a="1"/>
  <c r="L8" i="168" a="1"/>
  <c r="G33" i="166" a="1"/>
  <c r="AJ205" i="163" a="1"/>
  <c r="G51" i="167" a="1"/>
  <c r="C21" i="167" a="1"/>
  <c r="F5" i="166" a="1"/>
  <c r="N8" i="164" a="1"/>
  <c r="F15" i="165" a="1"/>
  <c r="N39" i="167" a="1"/>
  <c r="AJ80" i="166" a="1"/>
  <c r="G16" i="168" a="1"/>
  <c r="H2" i="166" a="1"/>
  <c r="Q20" i="165" a="1"/>
  <c r="H48" i="168" a="1"/>
  <c r="D45" i="165" a="1"/>
  <c r="AJ205" i="159" a="1"/>
  <c r="C45" i="167" a="1"/>
  <c r="M30" i="165" a="1"/>
  <c r="N49" i="166" a="1"/>
  <c r="M17" i="167" a="1"/>
  <c r="L2" i="165" a="1"/>
  <c r="AR399" i="166" a="1"/>
  <c r="AR11" i="164" a="1"/>
  <c r="J8" i="164" a="1"/>
  <c r="Q6" i="167" a="1"/>
  <c r="D49" i="164" a="1"/>
  <c r="L41" i="165" a="1"/>
  <c r="D19" i="164" a="1"/>
  <c r="AJ395" i="166" a="1"/>
  <c r="K25" i="167" a="1"/>
  <c r="M43" i="166" a="1"/>
  <c r="AP14" i="166" a="1"/>
  <c r="P25" i="167" a="1"/>
  <c r="AP144" i="168" a="1"/>
  <c r="H43" i="167" a="1"/>
  <c r="AJ209" i="163" a="1"/>
  <c r="C15" i="165" a="1"/>
  <c r="I33" i="167" a="1"/>
  <c r="AP269" i="166" a="1"/>
  <c r="AJ274" i="166" a="1"/>
  <c r="H39" i="168" a="1"/>
  <c r="F15" i="164" a="1"/>
  <c r="L14" i="166" a="1"/>
  <c r="C16" i="165" a="1"/>
  <c r="F13" i="166" a="1"/>
  <c r="D33" i="167" a="1"/>
  <c r="C28" i="168" a="1"/>
  <c r="AP330" i="166" a="1"/>
  <c r="D25" i="164" a="1"/>
  <c r="N29" i="165" a="1"/>
  <c r="AP526" i="166" a="1"/>
  <c r="AO14" i="166" a="1"/>
  <c r="C17" i="164" a="1"/>
  <c r="J2" i="168" a="1"/>
  <c r="I17" i="164" a="1"/>
  <c r="C30" i="165" a="1"/>
  <c r="N45" i="165" a="1"/>
  <c r="AP525" i="166" a="1"/>
  <c r="AO343" i="168" a="1"/>
  <c r="G30" i="168" a="1"/>
  <c r="C28" i="166" a="1"/>
  <c r="C17" i="166" a="1"/>
  <c r="E18" i="166" a="1"/>
  <c r="N41" i="165" a="1"/>
  <c r="G25" i="166" a="1"/>
  <c r="AR267" i="166" a="1"/>
  <c r="K3" i="165" a="1"/>
  <c r="K47" i="168" a="1"/>
  <c r="AR339" i="166" a="1"/>
  <c r="AR75" i="168" a="1"/>
  <c r="AP460" i="166" a="1"/>
  <c r="AR148" i="166" a="1"/>
  <c r="L35" i="165" a="1"/>
  <c r="C42" i="165" a="1"/>
  <c r="K13" i="165" a="1"/>
  <c r="H50" i="168" a="1"/>
  <c r="N20" i="165" a="1"/>
  <c r="Q30" i="164" a="1"/>
  <c r="AR145" i="166" a="1"/>
  <c r="M18" i="166" a="1"/>
  <c r="G17" i="167" a="1"/>
  <c r="M14" i="164" a="1"/>
  <c r="H9" i="168" a="1"/>
  <c r="Q45" i="165" a="1"/>
  <c r="AO332" i="168" a="1"/>
  <c r="G9" i="166" a="1"/>
  <c r="AR342" i="168" a="1"/>
  <c r="N32" i="167" a="1"/>
  <c r="H12" i="164" a="1"/>
  <c r="N38" i="166" a="1"/>
  <c r="N38" i="168" a="1"/>
  <c r="F34" i="166" a="1"/>
  <c r="G36" i="168" a="1"/>
  <c r="AQ6" i="164" a="1"/>
  <c r="AP467" i="166" a="1"/>
  <c r="L28" i="167" a="1"/>
  <c r="AP135" i="166" a="1"/>
  <c r="L37" i="164" a="1"/>
  <c r="AR208" i="168" a="1"/>
  <c r="C51" i="165" a="1"/>
  <c r="AJ330" i="168" a="1"/>
  <c r="D36" i="166" a="1"/>
  <c r="M11" i="165" a="1"/>
  <c r="P51" i="164" a="1"/>
  <c r="AP77" i="166" a="1"/>
  <c r="F38" i="166" a="1"/>
  <c r="F16" i="168" a="1"/>
  <c r="I3" i="164" a="1"/>
  <c r="AR72" i="168" a="1"/>
  <c r="C30" i="166" a="1"/>
  <c r="F32" i="166" a="1"/>
  <c r="G20" i="166" a="1"/>
  <c r="Q22" i="166" a="1"/>
  <c r="K31" i="167" a="1"/>
  <c r="M20" i="165" a="1"/>
  <c r="Q4" i="164" a="1"/>
  <c r="F4" i="164" a="1"/>
  <c r="P21" i="164" a="1"/>
  <c r="AR146" i="168" a="1"/>
  <c r="AP200" i="159" a="1"/>
  <c r="AJ139" i="163" a="1"/>
  <c r="AQ337" i="168" a="1"/>
  <c r="J3" i="166" a="1"/>
  <c r="M9" i="166" a="1"/>
  <c r="L13" i="165" a="1"/>
  <c r="AO269" i="168" a="1"/>
  <c r="P24" i="167" a="1"/>
  <c r="J51" i="169" a="1"/>
  <c r="Q38" i="166" a="1"/>
  <c r="Q48" i="168" a="1"/>
  <c r="E48" i="164" a="1"/>
  <c r="K45" i="164" a="1"/>
  <c r="J34" i="168" a="1"/>
  <c r="E49" i="167" a="1"/>
  <c r="N31" i="167" a="1"/>
  <c r="F44" i="167" a="1"/>
  <c r="L6" i="167" a="1"/>
  <c r="G28" i="167" a="1"/>
  <c r="Q17" i="166" a="1"/>
  <c r="I11" i="165" a="1"/>
  <c r="N43" i="165" a="1"/>
  <c r="H36" i="167" a="1"/>
  <c r="H49" i="164" a="1"/>
  <c r="AJ201" i="159" a="1"/>
  <c r="AQ138" i="163" a="1"/>
  <c r="M16" i="168" a="1"/>
  <c r="I6" i="168" a="1"/>
  <c r="AQ83" i="166" a="1"/>
  <c r="D11" i="167" a="1"/>
  <c r="AQ340" i="166" a="1"/>
  <c r="M36" i="167" a="1"/>
  <c r="L46" i="165" a="1"/>
  <c r="J19" i="168" a="1"/>
  <c r="D31" i="168" a="1"/>
  <c r="AR334" i="168" a="1"/>
  <c r="K43" i="165" a="1"/>
  <c r="AQ343" i="168" a="1"/>
  <c r="I27" i="168" a="1"/>
  <c r="M3" i="168" a="1"/>
  <c r="G19" i="167" a="1"/>
  <c r="K44" i="164" a="1"/>
  <c r="G29" i="167" a="1"/>
  <c r="G21" i="165" a="1"/>
  <c r="AP10" i="165" a="1"/>
  <c r="I39" i="166" a="1"/>
  <c r="G29" i="164" a="1"/>
  <c r="D15" i="167" a="1"/>
  <c r="AP273" i="163" a="1"/>
  <c r="F3" i="164" a="1"/>
  <c r="I4" i="165" a="1"/>
  <c r="M32" i="164" a="1"/>
  <c r="I48" i="164" a="1"/>
  <c r="Q25" i="165" a="1"/>
  <c r="J13" i="164" a="1"/>
  <c r="J44" i="164" a="1"/>
  <c r="N49" i="167" a="1"/>
  <c r="AR212" i="159" a="1"/>
  <c r="J33" i="167" a="1"/>
  <c r="N47" i="167" a="1"/>
  <c r="E32" i="167" a="1"/>
  <c r="I43" i="164" a="1"/>
  <c r="C45" i="168" a="1"/>
  <c r="G48" i="164" a="1"/>
  <c r="P48" i="164" a="1"/>
  <c r="N20" i="167" a="1"/>
  <c r="G27" i="167" a="1"/>
  <c r="AJ345" i="166" a="1"/>
  <c r="G31" i="164" a="1"/>
  <c r="F2" i="167" a="1"/>
  <c r="AQ140" i="168" a="1"/>
  <c r="L38" i="165" a="1"/>
  <c r="D5" i="164" a="1"/>
  <c r="E21" i="164" a="1"/>
  <c r="P17" i="165" a="1"/>
  <c r="AJ209" i="166" a="1"/>
  <c r="E14" i="166" a="1"/>
  <c r="AQ265" i="163" a="1"/>
  <c r="F24" i="165" a="1"/>
  <c r="L22" i="165" a="1"/>
  <c r="AO200" i="163" a="1"/>
  <c r="F50" i="164" a="1"/>
  <c r="AJ462" i="166" a="1"/>
  <c r="Q48" i="164" a="1"/>
  <c r="L22" i="168" a="1"/>
  <c r="AP208" i="159" a="1"/>
  <c r="AO142" i="163" a="1"/>
  <c r="E42" i="165" a="1"/>
  <c r="P24" i="164" a="1"/>
  <c r="M43" i="164" a="1"/>
  <c r="Q12" i="165" a="1"/>
  <c r="N12" i="164" a="1"/>
  <c r="L33" i="165" a="1"/>
  <c r="AJ344" i="168" a="1"/>
  <c r="AO142" i="168" a="1"/>
  <c r="AO466" i="166" a="1"/>
  <c r="C42" i="164" a="1"/>
  <c r="D39" i="165" a="1"/>
  <c r="P46" i="166" a="1"/>
  <c r="J33" i="166" a="1"/>
  <c r="K2" i="168" a="1"/>
  <c r="N21" i="166" a="1"/>
  <c r="H23" i="164" a="1"/>
  <c r="AJ337" i="166" a="1"/>
  <c r="P42" i="164" a="1"/>
  <c r="I44" i="167" a="1"/>
  <c r="G2" i="167" a="1"/>
  <c r="M20" i="167" a="1"/>
  <c r="M41" i="166" a="1"/>
  <c r="AJ137" i="163" a="1"/>
  <c r="P9" i="164" a="1"/>
  <c r="G8" i="164" a="1"/>
  <c r="I38" i="165" a="1"/>
  <c r="AO12" i="164" a="1"/>
  <c r="AO140" i="168" a="1"/>
  <c r="AJ6" i="164" a="1"/>
  <c r="AJ7" i="165" a="1"/>
  <c r="D9" i="167" a="1"/>
  <c r="J10" i="164" a="1"/>
  <c r="L2" i="166" a="1"/>
  <c r="J4" i="164" a="1"/>
  <c r="G41" i="165" a="1"/>
  <c r="M10" i="168" a="1"/>
  <c r="N22" i="166" a="1"/>
  <c r="H22" i="165" a="1"/>
  <c r="Q36" i="168" a="1"/>
  <c r="AO336" i="168" a="1"/>
  <c r="E3" i="165" a="1"/>
  <c r="D27" i="167" a="1"/>
  <c r="N13" i="165" a="1"/>
  <c r="M10" i="166" a="1"/>
  <c r="H22" i="168" a="1"/>
  <c r="I15" i="168" a="1"/>
  <c r="AO273" i="166" a="1"/>
  <c r="M29" i="166" a="1"/>
  <c r="L38" i="166" a="1"/>
  <c r="Q14" i="168" a="1"/>
  <c r="H43" i="165" a="1"/>
  <c r="AQ9" i="165" a="1"/>
  <c r="D24" i="164" a="1"/>
  <c r="D40" i="168" a="1"/>
  <c r="C50" i="164" a="1"/>
  <c r="J51" i="166" a="1"/>
  <c r="G33" i="167" a="1"/>
  <c r="N24" i="168" a="1"/>
  <c r="F29" i="168" a="1"/>
  <c r="N25" i="166" a="1"/>
  <c r="M45" i="164" a="1"/>
  <c r="J41" i="164" a="1"/>
  <c r="AR209" i="166" a="1"/>
  <c r="G32" i="167" a="1"/>
  <c r="C18" i="168" a="1"/>
  <c r="I37" i="167" a="1"/>
  <c r="I51" i="165" a="1"/>
  <c r="L4" i="166" a="1"/>
  <c r="G22" i="164" a="1"/>
  <c r="G18" i="165" a="1"/>
  <c r="AR265" i="163" a="1"/>
  <c r="K48" i="167" a="1"/>
  <c r="AO395" i="166" a="1"/>
  <c r="L12" i="164" a="1"/>
  <c r="AR206" i="159" a="1"/>
  <c r="H31" i="167" a="1"/>
  <c r="J28" i="164" a="1"/>
  <c r="I48" i="168" a="1"/>
  <c r="N51" i="166" a="1"/>
  <c r="N21" i="168" a="1"/>
  <c r="AJ206" i="166" a="1"/>
  <c r="P38" i="167" a="1"/>
  <c r="F49" i="168" a="1"/>
  <c r="L24" i="166" a="1"/>
  <c r="AP75" i="168" a="1"/>
  <c r="AP7" i="168" a="1"/>
  <c r="D20" i="168" a="1"/>
  <c r="AP147" i="168" a="1"/>
  <c r="C14" i="166" a="1"/>
  <c r="AQ10" i="166" a="1"/>
  <c r="D47" i="165" a="1"/>
  <c r="N14" i="168" a="1"/>
  <c r="N16" i="165" a="1"/>
  <c r="AQ202" i="159" a="1"/>
  <c r="P40" i="166" a="1"/>
  <c r="F20" i="167" a="1"/>
  <c r="D10" i="165" a="1"/>
  <c r="AQ7" i="168" a="1"/>
  <c r="G49" i="165" a="1"/>
  <c r="E19" i="165" a="1"/>
  <c r="P16" i="164" a="1"/>
  <c r="F23" i="164" a="1"/>
  <c r="Q11" i="166" a="1"/>
  <c r="AP143" i="163" a="1"/>
  <c r="H45" i="168" a="1"/>
  <c r="N14" i="167" a="1"/>
  <c r="P28" i="168" a="1"/>
  <c r="F32" i="168" a="1"/>
  <c r="H11" i="164" a="1"/>
  <c r="J21" i="167" a="1"/>
  <c r="AQ81" i="166" a="1"/>
  <c r="C2" i="166" a="1"/>
  <c r="D47" i="168" a="1"/>
  <c r="K35" i="164" a="1"/>
  <c r="K35" i="168" a="1"/>
  <c r="Q32" i="168" a="1"/>
  <c r="AR5" i="167" a="1"/>
  <c r="Q5" i="165" a="1"/>
  <c r="D33" i="166" a="1"/>
  <c r="E17" i="166" a="1"/>
  <c r="AP5" i="165" a="1"/>
  <c r="H48" i="166" a="1"/>
  <c r="AP137" i="166" a="1"/>
  <c r="N36" i="166" a="1"/>
  <c r="E4" i="165" a="1"/>
  <c r="AR206" i="168" a="1"/>
  <c r="Q22" i="165" a="1"/>
  <c r="AR404" i="166" a="1"/>
  <c r="H26" i="167" a="1"/>
  <c r="D10" i="166" a="1"/>
  <c r="AP398" i="166" a="1"/>
  <c r="F18" i="165" a="1"/>
  <c r="H42" i="168" a="1"/>
  <c r="H4" i="166" a="1"/>
  <c r="AQ203" i="163" a="1"/>
  <c r="K40" i="165" a="1"/>
  <c r="AP205" i="159" a="1"/>
  <c r="C20" i="166" a="1"/>
  <c r="N50" i="164" a="1"/>
  <c r="AP5" i="167" a="1"/>
  <c r="J40" i="168" a="1"/>
  <c r="H25" i="165" a="1"/>
  <c r="Q19" i="164" a="1"/>
  <c r="AJ270" i="168" a="1"/>
  <c r="L39" i="166" a="1"/>
  <c r="F31" i="167" a="1"/>
  <c r="C12" i="167" a="1"/>
  <c r="G23" i="164" a="1"/>
  <c r="G5" i="166" a="1"/>
  <c r="G8" i="168" a="1"/>
  <c r="P51" i="166" a="1"/>
  <c r="M18" i="167" a="1"/>
  <c r="P4" i="166" a="1"/>
  <c r="AP210" i="166" a="1"/>
  <c r="AR151" i="168" a="1"/>
  <c r="Q51" i="168" a="1"/>
  <c r="N28" i="165" a="1"/>
  <c r="F2" i="166" a="1"/>
  <c r="D8" i="167" a="1"/>
  <c r="AP145" i="168" a="1"/>
  <c r="M32" i="166" a="1"/>
  <c r="J18" i="167" a="1"/>
  <c r="C30" i="164" a="1"/>
  <c r="H31" i="166" a="1"/>
  <c r="AJ397" i="166" a="1"/>
  <c r="AP334" i="168" a="1"/>
  <c r="I41" i="164" a="1"/>
  <c r="E44" i="167" a="1"/>
  <c r="K22" i="168" a="1"/>
  <c r="P14" i="166" a="1"/>
  <c r="AR73" i="166" a="1"/>
  <c r="K8" i="168" a="1"/>
  <c r="P10" i="168" a="1"/>
  <c r="H36" i="168" a="1"/>
  <c r="D2" i="164" a="1"/>
  <c r="F18" i="166" a="1"/>
  <c r="AO149" i="166" a="1"/>
  <c r="P18" i="164" a="1"/>
  <c r="E42" i="168" a="1"/>
  <c r="M41" i="168" a="1"/>
  <c r="H5" i="168" a="1"/>
  <c r="E5" i="167" a="1"/>
  <c r="Q6" i="166" a="1"/>
  <c r="F40" i="168" a="1"/>
  <c r="AJ139" i="168" a="1"/>
  <c r="D38" i="167" a="1"/>
  <c r="D30" i="165" a="1"/>
  <c r="AJ206" i="159" a="1"/>
  <c r="K46" i="164" a="1"/>
  <c r="C13" i="166" a="1"/>
  <c r="AP11" i="164" a="1"/>
  <c r="K7" i="164" a="1"/>
  <c r="M17" i="166" a="1"/>
  <c r="N10" i="168" a="1"/>
  <c r="P17" i="168" a="1"/>
  <c r="M9" i="164" a="1"/>
  <c r="N43" i="167" a="1"/>
  <c r="AO139" i="166" a="1"/>
  <c r="F47" i="164" a="1"/>
  <c r="L18" i="166" a="1"/>
  <c r="K50" i="168" a="1"/>
  <c r="C20" i="168" a="1"/>
  <c r="E37" i="168" a="1"/>
  <c r="AO399" i="166" a="1"/>
  <c r="M4" i="165" a="1"/>
  <c r="C41" i="168" a="1"/>
  <c r="I7" i="168" a="1"/>
  <c r="N10" i="165" a="1"/>
  <c r="K51" i="166" a="1"/>
  <c r="AP271" i="163" a="1"/>
  <c r="L31" i="167" a="1"/>
  <c r="I26" i="166" a="1"/>
  <c r="J2" i="164" a="1"/>
  <c r="AR6" i="165" a="1"/>
  <c r="P37" i="166" a="1"/>
  <c r="K32" i="164" a="1"/>
  <c r="H38" i="166" a="1"/>
  <c r="Q17" i="165" a="1"/>
  <c r="E43" i="164" a="1"/>
  <c r="D21" i="164" a="1"/>
  <c r="N49" i="165" a="1"/>
  <c r="K31" i="164" a="1"/>
  <c r="L34" i="167" a="1"/>
  <c r="N25" i="168" a="1"/>
  <c r="M25" i="166" a="1"/>
  <c r="L42" i="165" a="1"/>
  <c r="M29" i="164" a="1"/>
  <c r="AQ399" i="166" a="1"/>
  <c r="L45" i="165" a="1"/>
  <c r="I36" i="165" a="1"/>
  <c r="E21" i="168" a="1"/>
  <c r="G34" i="164" a="1"/>
  <c r="J41" i="168" a="1"/>
  <c r="P25" i="168" a="1"/>
  <c r="N37" i="164" a="1"/>
  <c r="H35" i="165" a="1"/>
  <c r="AR71" i="168" a="1"/>
  <c r="I44" i="164" a="1"/>
  <c r="C49" i="164" a="1"/>
  <c r="AO207" i="168" a="1"/>
  <c r="N43" i="166" a="1"/>
  <c r="L40" i="165" a="1"/>
  <c r="L5" i="167" a="1"/>
  <c r="M25" i="167" a="1"/>
  <c r="M30" i="167" a="1"/>
  <c r="G38" i="168" a="1"/>
  <c r="Q4" i="168" a="1"/>
  <c r="F4" i="167" a="1"/>
  <c r="M22" i="165" a="1"/>
  <c r="L44" i="164" a="1"/>
  <c r="AJ149" i="168" a="1"/>
  <c r="AP212" i="159" a="1"/>
  <c r="M30" i="164" a="1"/>
  <c r="N40" i="164" a="1"/>
  <c r="AQ204" i="163" a="1"/>
  <c r="K42" i="164" a="1"/>
  <c r="L7" i="164" a="1"/>
  <c r="H3" i="164" a="1"/>
  <c r="G35" i="165" a="1"/>
  <c r="C11" i="164" a="1"/>
  <c r="Q7" i="164" a="1"/>
  <c r="K37" i="164" a="1"/>
  <c r="K10" i="165" a="1"/>
  <c r="F31" i="164" a="1"/>
  <c r="E45" i="165" a="1"/>
  <c r="Q47" i="168" a="1"/>
  <c r="H34" i="164" a="1"/>
  <c r="AO13" i="165" a="1"/>
  <c r="N5" i="164" a="1"/>
  <c r="L49" i="164" a="1"/>
  <c r="I50" i="164" a="1"/>
  <c r="H10" i="164" a="1"/>
  <c r="F14" i="165" a="1"/>
  <c r="L51" i="164" a="1"/>
  <c r="H8" i="165" a="1"/>
  <c r="AP80" i="166" a="1"/>
  <c r="H26" i="166" a="1"/>
  <c r="L51" i="165" a="1"/>
  <c r="C40" i="166" a="1"/>
  <c r="M47" i="164" a="1"/>
  <c r="H36" i="164" a="1"/>
  <c r="L47" i="167" a="1"/>
  <c r="M48" i="166" a="1"/>
  <c r="C49" i="167" a="1"/>
  <c r="C4" i="166" a="1"/>
  <c r="H41" i="164" a="1"/>
  <c r="F41" i="167" a="1"/>
  <c r="E14" i="164" a="1"/>
  <c r="AR6" i="164" a="1"/>
  <c r="AP205" i="168" a="1"/>
  <c r="AR272" i="163" a="1"/>
  <c r="F7" i="166" a="1"/>
  <c r="L3" i="164" a="1"/>
  <c r="I21" i="164" a="1"/>
  <c r="M51" i="168" a="1"/>
  <c r="H13" i="167" a="1"/>
  <c r="L10" i="164" a="1"/>
  <c r="F12" i="167" a="1"/>
  <c r="C38" i="167" a="1"/>
  <c r="M13" i="168" a="1"/>
  <c r="M46" i="164" a="1"/>
  <c r="L47" i="164" a="1"/>
  <c r="AJ212" i="159" a="1"/>
  <c r="Q37" i="168" a="1"/>
  <c r="C5" i="166" a="1"/>
  <c r="G24" i="164" a="1"/>
  <c r="E8" i="164" a="1"/>
  <c r="D31" i="164" a="1"/>
  <c r="AQ11" i="164" a="1"/>
  <c r="AP148" i="168" a="1"/>
  <c r="H40" i="164" a="1"/>
  <c r="J37" i="164" a="1"/>
  <c r="P40" i="168" a="1"/>
  <c r="C21" i="164" a="1"/>
  <c r="AL200" i="163" a="1"/>
  <c r="AL11" i="166" a="1"/>
  <c r="N44" i="167" a="1"/>
  <c r="M18" i="164" a="1"/>
  <c r="M29" i="168" a="1"/>
  <c r="AL333" i="166" a="1"/>
  <c r="F27" i="167" a="1"/>
  <c r="F34" i="165" a="1"/>
  <c r="C2" i="164" a="1"/>
  <c r="F49" i="167" a="1"/>
  <c r="L6" i="168" a="1"/>
  <c r="AR140" i="163" a="1"/>
  <c r="L29" i="164" a="1"/>
  <c r="AO209" i="168" a="1"/>
  <c r="G10" i="167" a="1"/>
  <c r="H47" i="164" a="1"/>
  <c r="AR78" i="168" a="1"/>
  <c r="AJ206" i="168" a="1"/>
  <c r="E4" i="166" a="1"/>
  <c r="K10" i="168" a="1"/>
  <c r="C37" i="168" a="1"/>
  <c r="AO77" i="166" a="1"/>
  <c r="C31" i="166" a="1"/>
  <c r="AO71" i="166" a="1"/>
  <c r="M14" i="167" a="1"/>
  <c r="AP76" i="166" a="1"/>
  <c r="I11" i="166" a="1"/>
  <c r="L42" i="168" a="1"/>
  <c r="D46" i="167" a="1"/>
  <c r="L15" i="164" a="1"/>
  <c r="AP271" i="166" a="1"/>
  <c r="H45" i="166" a="1"/>
  <c r="G26" i="165" a="1"/>
  <c r="G23" i="168" a="1"/>
  <c r="H27" i="164" a="1"/>
  <c r="K14" i="165" a="1"/>
  <c r="K18" i="168" a="1"/>
  <c r="M4" i="167" a="1"/>
  <c r="P19" i="166" a="1"/>
  <c r="D31" i="165" a="1"/>
  <c r="I46" i="164" a="1"/>
  <c r="Q35" i="168" a="1"/>
  <c r="J13" i="165" a="1"/>
  <c r="I26" i="167" a="1"/>
  <c r="AQ71" i="166" a="1"/>
  <c r="AR145" i="168" a="1"/>
  <c r="H26" i="164" a="1"/>
  <c r="M7" i="168" a="1"/>
  <c r="AO135" i="168" a="1"/>
  <c r="E41" i="164" a="1"/>
  <c r="C51" i="169" a="1"/>
  <c r="I7" i="165" a="1"/>
  <c r="AQ200" i="159" a="1"/>
  <c r="I31" i="165" a="1"/>
  <c r="P47" i="166" a="1"/>
  <c r="AR142" i="163" a="1"/>
  <c r="AO201" i="168" a="1"/>
  <c r="D38" i="164" a="1"/>
  <c r="C15" i="166" a="1"/>
  <c r="AJ70" i="166" a="1"/>
  <c r="F48" i="167" a="1"/>
  <c r="AQ208" i="166" a="1"/>
  <c r="F8" i="166" a="1"/>
  <c r="Q8" i="167" a="1"/>
  <c r="H33" i="168" a="1"/>
  <c r="P9" i="168" a="1"/>
  <c r="G25" i="167" a="1"/>
  <c r="J25" i="167" a="1"/>
  <c r="AR5" i="165" a="1"/>
  <c r="AQ209" i="163" a="1"/>
  <c r="H24" i="168" a="1"/>
  <c r="I11" i="168" a="1"/>
  <c r="N32" i="165" a="1"/>
  <c r="AJ148" i="168" a="1"/>
  <c r="AP528" i="166" a="1"/>
  <c r="C28" i="167" a="1"/>
  <c r="J38" i="168" a="1"/>
  <c r="P16" i="168" a="1"/>
  <c r="L25" i="166" a="1"/>
  <c r="F27" i="166" a="1"/>
  <c r="AO72" i="166" a="1"/>
  <c r="K7" i="166" a="1"/>
  <c r="C50" i="167" a="1"/>
  <c r="Q15" i="168" a="1"/>
  <c r="AR149" i="168" a="1"/>
  <c r="G11" i="168" a="1"/>
  <c r="N50" i="165" a="1"/>
  <c r="E31" i="165" a="1"/>
  <c r="AJ8" i="165" a="1"/>
  <c r="E23" i="166" a="1"/>
  <c r="F6" i="167" a="1"/>
  <c r="D2" i="166" a="1"/>
  <c r="Q13" i="168" a="1"/>
  <c r="E12" i="167" a="1"/>
  <c r="E46" i="165" a="1"/>
  <c r="AO396" i="166" a="1"/>
  <c r="M31" i="164" a="1"/>
  <c r="AO147" i="166" a="1"/>
  <c r="L48" i="167" a="1"/>
  <c r="J32" i="168" a="1"/>
  <c r="L36" i="168" a="1"/>
  <c r="M47" i="165" a="1"/>
  <c r="AJ5" i="168" a="1"/>
  <c r="N42" i="164" a="1"/>
  <c r="L39" i="167" a="1"/>
  <c r="N26" i="164" a="1"/>
  <c r="K23" i="164" a="1"/>
  <c r="AQ139" i="163" a="1"/>
  <c r="N48" i="165" a="1"/>
  <c r="J39" i="166" a="1"/>
  <c r="M30" i="168" a="1"/>
  <c r="AR207" i="163" a="1"/>
  <c r="I43" i="166" a="1"/>
  <c r="AQ79" i="168" a="1"/>
  <c r="C44" i="167" a="1"/>
  <c r="K48" i="165" a="1"/>
  <c r="H39" i="165" a="1"/>
  <c r="P13" i="166" a="1"/>
  <c r="C3" i="166" a="1"/>
  <c r="C27" i="168" a="1"/>
  <c r="AO265" i="163" a="1"/>
  <c r="N33" i="166" a="1"/>
  <c r="F46" i="164" a="1"/>
  <c r="G14" i="164" a="1"/>
  <c r="J49" i="168" a="1"/>
  <c r="L40" i="168" a="1"/>
  <c r="F5" i="167" a="1"/>
  <c r="F2" i="168" a="1"/>
  <c r="N46" i="166" a="1"/>
  <c r="I24" i="165" a="1"/>
  <c r="D22" i="164" a="1"/>
  <c r="AR77" i="168" a="1"/>
  <c r="E20" i="168" a="1"/>
  <c r="P37" i="168" a="1"/>
  <c r="F5" i="164" a="1"/>
  <c r="G41" i="164" a="1"/>
  <c r="K50" i="166" a="1"/>
  <c r="AJ203" i="159" a="1"/>
  <c r="H17" i="168" a="1"/>
  <c r="M6" i="168" a="1"/>
  <c r="G12" i="165" a="1"/>
  <c r="D37" i="164" a="1"/>
  <c r="K9" i="166" a="1"/>
  <c r="C5" i="165" a="1"/>
  <c r="G5" i="165" a="1"/>
  <c r="AQ70" i="168" a="1"/>
  <c r="I27" i="164" a="1"/>
  <c r="D38" i="165" a="1"/>
  <c r="D11" i="168" a="1"/>
  <c r="P46" i="164" a="1"/>
  <c r="N48" i="164" a="1"/>
  <c r="H13" i="166" a="1"/>
  <c r="P13" i="168" a="1"/>
  <c r="F35" i="166" a="1"/>
  <c r="D45" i="167" a="1"/>
  <c r="AQ272" i="168" a="1"/>
  <c r="J3" i="165" a="1"/>
  <c r="D6" i="167" a="1"/>
  <c r="H17" i="165" a="1"/>
  <c r="C19" i="164" a="1"/>
  <c r="C18" i="164" a="1"/>
  <c r="L45" i="168" a="1"/>
  <c r="H25" i="168" a="1"/>
  <c r="K39" i="167" a="1"/>
  <c r="AO71" i="168" a="1"/>
  <c r="I9" i="164" a="1"/>
  <c r="N14" i="164" a="1"/>
  <c r="L51" i="168" a="1"/>
  <c r="AO136" i="166" a="1"/>
  <c r="E2" i="168" a="1"/>
  <c r="C25" i="165" a="1"/>
  <c r="H12" i="165" a="1"/>
  <c r="AO7" i="164" a="1"/>
  <c r="AJ200" i="159" a="1"/>
  <c r="AP70" i="166" a="1"/>
  <c r="D43" i="164" a="1"/>
  <c r="I41" i="165" a="1"/>
  <c r="L19" i="168" a="1"/>
  <c r="L19" i="167" a="1"/>
  <c r="P2" i="168" a="1"/>
  <c r="M10" i="167" a="1"/>
  <c r="H8" i="166" a="1"/>
  <c r="G27" i="168" a="1"/>
  <c r="J44" i="168" a="1"/>
  <c r="D3" i="168" a="1"/>
  <c r="E2" i="166" a="1"/>
  <c r="M50" i="168" a="1"/>
  <c r="AQ465" i="166" a="1"/>
  <c r="E43" i="167" a="1"/>
  <c r="J28" i="165" a="1"/>
  <c r="Q40" i="168" a="1"/>
  <c r="H16" i="164" a="1"/>
  <c r="Q31" i="164" a="1"/>
  <c r="C9" i="164" a="1"/>
  <c r="E2" i="164" a="1"/>
  <c r="AQ200" i="163" a="1"/>
  <c r="AO344" i="166" a="1"/>
  <c r="L41" i="167" a="1"/>
  <c r="C17" i="167" a="1"/>
  <c r="P51" i="165" a="1"/>
  <c r="F26" i="165" a="1"/>
  <c r="N38" i="165" a="1"/>
  <c r="N43" i="168" a="1"/>
  <c r="J46" i="168" a="1"/>
  <c r="AQ201" i="159" a="1"/>
  <c r="AO6" i="168" a="1"/>
  <c r="N6" i="167" a="1"/>
  <c r="F17" i="164" a="1"/>
  <c r="M31" i="168" a="1"/>
  <c r="F24" i="164" a="1"/>
  <c r="I24" i="167" a="1"/>
  <c r="AQ140" i="166" a="1"/>
  <c r="L46" i="168" a="1"/>
  <c r="N46" i="168" a="1"/>
  <c r="E7" i="165" a="1"/>
  <c r="P35" i="164" a="1"/>
  <c r="I7" i="166" a="1"/>
  <c r="M21" i="164" a="1"/>
  <c r="D29" i="167" a="1"/>
  <c r="G43" i="166" a="1"/>
  <c r="M2" i="168" a="1"/>
  <c r="P28" i="167" a="1"/>
  <c r="H45" i="167" a="1"/>
  <c r="N29" i="166" a="1"/>
  <c r="Q16" i="164" a="1"/>
  <c r="C17" i="165" a="1"/>
  <c r="AR139" i="163" a="1"/>
  <c r="AJ211" i="159" a="1"/>
  <c r="AO70" i="166" a="1"/>
  <c r="K32" i="166" a="1"/>
  <c r="K25" i="166" a="1"/>
  <c r="J27" i="166" a="1"/>
  <c r="Q35" i="166" a="1"/>
  <c r="J35" i="164" a="1"/>
  <c r="AO269" i="163" a="1"/>
  <c r="AJ137" i="168" a="1"/>
  <c r="I50" i="168" a="1"/>
  <c r="H18" i="165" a="1"/>
  <c r="I51" i="164" a="1"/>
  <c r="H33" i="167" a="1"/>
  <c r="J8" i="167" a="1"/>
  <c r="AQ137" i="166" a="1"/>
  <c r="E33" i="164" a="1"/>
  <c r="I14" i="164" a="1"/>
  <c r="AP269" i="168" a="1"/>
  <c r="G39" i="164" a="1"/>
  <c r="M19" i="167" a="1"/>
  <c r="C14" i="165" a="1"/>
  <c r="AP202" i="166" a="1"/>
  <c r="K18" i="165" a="1"/>
  <c r="Q27" i="168" a="1"/>
  <c r="F2" i="164" a="1"/>
  <c r="L42" i="164" a="1"/>
  <c r="AO13" i="164" a="1"/>
  <c r="K30" i="164" a="1"/>
  <c r="AL266" i="163" a="1"/>
  <c r="AL8" i="168" a="1"/>
  <c r="AL77" i="166" a="1"/>
  <c r="I43" i="167" a="1"/>
  <c r="F12" i="164" a="1"/>
  <c r="F6" i="168" a="1"/>
  <c r="AO205" i="166" a="1"/>
  <c r="I44" i="168" a="1"/>
  <c r="L14" i="168" a="1"/>
  <c r="I28" i="166" a="1"/>
  <c r="D39" i="166" a="1"/>
  <c r="AQ11" i="168" a="1"/>
  <c r="E36" i="168" a="1"/>
  <c r="I27" i="165" a="1"/>
  <c r="Q3" i="165" a="1"/>
  <c r="N40" i="165" a="1"/>
  <c r="AJ151" i="168" a="1"/>
  <c r="N11" i="165" a="1"/>
  <c r="L24" i="167" a="1"/>
  <c r="H10" i="165" a="1"/>
  <c r="G13" i="168" a="1"/>
  <c r="C35" i="167" a="1"/>
  <c r="C10" i="164" a="1"/>
  <c r="AO340" i="168" a="1"/>
  <c r="P30" i="166" a="1"/>
  <c r="D30" i="168" a="1"/>
  <c r="C32" i="168" a="1"/>
  <c r="AP200" i="163" a="1"/>
  <c r="AO270" i="166" a="1"/>
  <c r="AR139" i="166" a="1"/>
  <c r="J12" i="166" a="1"/>
  <c r="Q47" i="167" a="1"/>
  <c r="I25" i="167" a="1"/>
  <c r="E27" i="167" a="1"/>
  <c r="K41" i="166" a="1"/>
  <c r="J38" i="165" a="1"/>
  <c r="M23" i="168" a="1"/>
  <c r="G51" i="169" a="1"/>
  <c r="Q17" i="164" a="1"/>
  <c r="C39" i="164" a="1"/>
  <c r="E51" i="167" a="1"/>
  <c r="E19" i="164" a="1"/>
  <c r="J32" i="164" a="1"/>
  <c r="C51" i="167" a="1"/>
  <c r="C3" i="167" a="1"/>
  <c r="AO146" i="168" a="1"/>
  <c r="C48" i="164" a="1"/>
  <c r="H47" i="165" a="1"/>
  <c r="Q27" i="165" a="1"/>
  <c r="D33" i="165" a="1"/>
  <c r="C3" i="168" a="1"/>
  <c r="M19" i="168" a="1"/>
  <c r="P23" i="168" a="1"/>
  <c r="F9" i="164" a="1"/>
  <c r="D6" i="165" a="1"/>
  <c r="J36" i="166" a="1"/>
  <c r="N35" i="165" a="1"/>
  <c r="AP275" i="166" a="1"/>
  <c r="AQ139" i="166" a="1"/>
  <c r="P23" i="166" a="1"/>
  <c r="M12" i="167" a="1"/>
  <c r="J33" i="168" a="1"/>
  <c r="Q21" i="164" a="1"/>
  <c r="D5" i="165" a="1"/>
  <c r="D24" i="165" a="1"/>
  <c r="L19" i="165" a="1"/>
  <c r="I49" i="168" a="1"/>
  <c r="G9" i="167" a="1"/>
  <c r="M42" i="168" a="1"/>
  <c r="F24" i="167" a="1"/>
  <c r="F10" i="168" a="1"/>
  <c r="AJ76" i="168" a="1"/>
  <c r="AR83" i="166" a="1"/>
  <c r="H37" i="166" a="1"/>
  <c r="P24" i="165" a="1"/>
  <c r="AP5" i="168" a="1"/>
  <c r="AP142" i="163" a="1"/>
  <c r="AQ337" i="166" a="1"/>
  <c r="K2" i="165" a="1"/>
  <c r="P37" i="167" a="1"/>
  <c r="M35" i="167" a="1"/>
  <c r="G15" i="165" a="1"/>
  <c r="J50" i="165" a="1"/>
  <c r="J24" i="168" a="1"/>
  <c r="G34" i="165" a="1"/>
  <c r="AQ467" i="166" a="1"/>
  <c r="Q15" i="164" a="1"/>
  <c r="L3" i="168" a="1"/>
  <c r="AQ275" i="166" a="1"/>
  <c r="AJ270" i="163" a="1"/>
  <c r="AR204" i="163" a="1"/>
  <c r="F34" i="164" a="1"/>
  <c r="J32" i="165" a="1"/>
  <c r="Q18" i="168" a="1"/>
  <c r="G42" i="167" a="1"/>
  <c r="AP200" i="168" a="1"/>
  <c r="F3" i="165" a="1"/>
  <c r="N4" i="167" a="1"/>
  <c r="P3" i="164" a="1"/>
  <c r="K45" i="167" a="1"/>
  <c r="K39" i="164" a="1"/>
  <c r="L2" i="168" a="1"/>
  <c r="F44" i="166" a="1"/>
  <c r="D10" i="167" a="1"/>
  <c r="N32" i="166" a="1"/>
  <c r="C6" i="166" a="1"/>
  <c r="L25" i="164" a="1"/>
  <c r="K6" i="166" a="1"/>
  <c r="AP333" i="168" a="1"/>
  <c r="AP267" i="168" a="1"/>
  <c r="M50" i="167" a="1"/>
  <c r="I5" i="167" a="1"/>
  <c r="J8" i="168" a="1"/>
  <c r="L50" i="167" a="1"/>
  <c r="C31" i="164" a="1"/>
  <c r="P47" i="168" a="1"/>
  <c r="AP143" i="166" a="1"/>
  <c r="AQ266" i="163" a="1"/>
  <c r="AO210" i="159" a="1"/>
  <c r="N28" i="164" a="1"/>
  <c r="AP137" i="163" a="1"/>
  <c r="C8" i="166" a="1"/>
  <c r="AR201" i="159" a="1"/>
  <c r="P22" i="166" a="1"/>
  <c r="P19" i="164" a="1"/>
  <c r="AO14" i="164" a="1"/>
  <c r="I42" i="168" a="1"/>
  <c r="F25" i="166" a="1"/>
  <c r="M5" i="165" a="1"/>
  <c r="M28" i="168" a="1"/>
  <c r="AP343" i="168" a="1"/>
  <c r="AJ341" i="168" a="1"/>
  <c r="AP200" i="166" a="1"/>
  <c r="H46" i="168" a="1"/>
  <c r="N4" i="166" a="1"/>
  <c r="K46" i="166" a="1"/>
  <c r="AR8" i="166" a="1"/>
  <c r="K28" i="168" a="1"/>
  <c r="AQ273" i="166" a="1"/>
  <c r="K41" i="164" a="1"/>
  <c r="D16" i="164" a="1"/>
  <c r="N17" i="168" a="1"/>
  <c r="L3" i="167" a="1"/>
  <c r="AJ9" i="165" a="1"/>
  <c r="P6" i="164" a="1"/>
  <c r="C12" i="165" a="1"/>
  <c r="L30" i="168" a="1"/>
  <c r="H24" i="165" a="1"/>
  <c r="G19" i="164" a="1"/>
  <c r="AR205" i="166" a="1"/>
  <c r="AQ8" i="164" a="1"/>
  <c r="E19" i="167" a="1"/>
  <c r="J43" i="166" a="1"/>
  <c r="E25" i="164" a="1"/>
  <c r="I30" i="167" a="1"/>
  <c r="AO139" i="163" a="1"/>
  <c r="N25" i="167" a="1"/>
  <c r="L25" i="167" a="1"/>
  <c r="AO464" i="166" a="1"/>
  <c r="AO148" i="168" a="1"/>
  <c r="AP141" i="163" a="1"/>
  <c r="J15" i="168" a="1"/>
  <c r="C8" i="164" a="1"/>
  <c r="D22" i="167" a="1"/>
  <c r="D33" i="168" a="1"/>
  <c r="G16" i="165" a="1"/>
  <c r="C29" i="167" a="1"/>
  <c r="AQ151" i="168" a="1"/>
  <c r="J33" i="165" a="1"/>
  <c r="J49" i="166" a="1"/>
  <c r="AO342" i="168" a="1"/>
  <c r="F36" i="166" a="1"/>
  <c r="E46" i="168" a="1"/>
  <c r="I31" i="167" a="1"/>
  <c r="M40" i="168" a="1"/>
  <c r="K19" i="165" a="1"/>
  <c r="F20" i="168" a="1"/>
  <c r="M8" i="165" a="1"/>
  <c r="AQ205" i="163" a="1"/>
  <c r="AO266" i="168" a="1"/>
  <c r="AO207" i="163" a="1"/>
  <c r="G31" i="167" a="1"/>
  <c r="C38" i="168" a="1"/>
  <c r="N6" i="164" a="1"/>
  <c r="AR266" i="163" a="1"/>
  <c r="AR74" i="166" a="1"/>
  <c r="N30" i="164" a="1"/>
  <c r="G15" i="166" a="1"/>
  <c r="H32" i="168" a="1"/>
  <c r="N18" i="164" a="1"/>
  <c r="H46" i="164" a="1"/>
  <c r="J3" i="167" a="1"/>
  <c r="M49" i="167" a="1"/>
  <c r="J21" i="164" a="1"/>
  <c r="C40" i="168" a="1"/>
  <c r="C34" i="168" a="1"/>
  <c r="K27" i="165" a="1"/>
  <c r="M22" i="167" a="1"/>
  <c r="AR6" i="166" a="1"/>
  <c r="H35" i="164" a="1"/>
  <c r="G36" i="164" a="1"/>
  <c r="N39" i="168" a="1"/>
  <c r="G39" i="167" a="1"/>
  <c r="Q7" i="168" a="1"/>
  <c r="Q35" i="167" a="1"/>
  <c r="D19" i="168" a="1"/>
  <c r="D4" i="167" a="1"/>
  <c r="I19" i="168" a="1"/>
  <c r="AQ136" i="163" a="1"/>
  <c r="I2" i="164" a="1"/>
  <c r="G38" i="167" a="1"/>
  <c r="AO333" i="166" a="1"/>
  <c r="G22" i="165" a="1"/>
  <c r="M6" i="166" a="1"/>
  <c r="J34" i="167" a="1"/>
  <c r="M41" i="167" a="1"/>
  <c r="G43" i="167" a="1"/>
  <c r="AR273" i="166" a="1"/>
  <c r="C33" i="168" a="1"/>
  <c r="K26" i="165" a="1"/>
  <c r="P11" i="165" a="1"/>
  <c r="AO5" i="166" a="1"/>
  <c r="D28" i="164" a="1"/>
  <c r="AR269" i="166" a="1"/>
  <c r="I36" i="164" a="1"/>
  <c r="AR7" i="166" a="1"/>
  <c r="P8" i="164" a="1"/>
  <c r="M36" i="164" a="1"/>
  <c r="P18" i="165" a="1"/>
  <c r="P22" i="165" a="1"/>
  <c r="AR136" i="163" a="1"/>
  <c r="D23" i="164" a="1"/>
  <c r="AJ204" i="163" a="1"/>
  <c r="N12" i="168" a="1"/>
  <c r="K48" i="164" a="1"/>
  <c r="AJ334" i="168" a="1"/>
  <c r="AO138" i="163" a="1"/>
  <c r="C45" i="165" a="1"/>
  <c r="H34" i="165" a="1"/>
  <c r="AP142" i="166" a="1"/>
  <c r="AJ200" i="163" a="1"/>
  <c r="C14" i="164" a="1"/>
  <c r="L46" i="164" a="1"/>
  <c r="I25" i="164" a="1"/>
  <c r="H44" i="168" a="1"/>
  <c r="AL342" i="168" a="1"/>
  <c r="AL12" i="165" a="1"/>
  <c r="AL71" i="166" a="1"/>
  <c r="I20" i="167" a="1"/>
  <c r="D40" i="166" a="1"/>
  <c r="AL9" i="168" a="1"/>
  <c r="N17" i="164" a="1"/>
  <c r="P12" i="167" a="1"/>
  <c r="D49" i="167" a="1"/>
  <c r="G6" i="168" a="1"/>
  <c r="J10" i="167" a="1"/>
  <c r="AJ140" i="163" a="1"/>
  <c r="G46" i="165" a="1"/>
  <c r="H19" i="165" a="1"/>
  <c r="F48" i="164" a="1"/>
  <c r="AJ339" i="168" a="1"/>
  <c r="C18" i="166" a="1"/>
  <c r="C9" i="166" a="1"/>
  <c r="Q16" i="165" a="1"/>
  <c r="AR206" i="166" a="1"/>
  <c r="F33" i="164" a="1"/>
  <c r="AR8" i="165" a="1"/>
  <c r="AJ6" i="168" a="1"/>
  <c r="C12" i="164" a="1"/>
  <c r="D44" i="164" a="1"/>
  <c r="AO341" i="168" a="1"/>
  <c r="M2" i="166" a="1"/>
  <c r="M28" i="166" a="1"/>
  <c r="K33" i="165" a="1"/>
  <c r="AR7" i="164" a="1"/>
  <c r="AO70" i="168" a="1"/>
  <c r="F22" i="168" a="1"/>
  <c r="C37" i="165" a="1"/>
  <c r="K18" i="164" a="1"/>
  <c r="H12" i="166" a="1"/>
  <c r="G20" i="168" a="1"/>
  <c r="E26" i="164" a="1"/>
  <c r="N18" i="166" a="1"/>
  <c r="K36" i="167" a="1"/>
  <c r="F19" i="168" a="1"/>
  <c r="E12" i="168" a="1"/>
  <c r="M21" i="167" a="1"/>
  <c r="AR135" i="166" a="1"/>
  <c r="F9" i="167" a="1"/>
  <c r="P32" i="168" a="1"/>
  <c r="D46" i="164" a="1"/>
  <c r="H17" i="167" a="1"/>
  <c r="M33" i="167" a="1"/>
  <c r="AP265" i="168" a="1"/>
  <c r="N23" i="164" a="1"/>
  <c r="AJ530" i="166" a="1"/>
  <c r="C14" i="168" a="1"/>
  <c r="AJ13" i="164" a="1"/>
  <c r="F32" i="164" a="1"/>
  <c r="F35" i="164" a="1"/>
  <c r="Q42" i="165" a="1"/>
  <c r="F49" i="165" a="1"/>
  <c r="Q8" i="166" a="1"/>
  <c r="N7" i="166" a="1"/>
  <c r="N3" i="168" a="1"/>
  <c r="AR200" i="166" a="1"/>
  <c r="G33" i="165" a="1"/>
  <c r="I13" i="164" a="1"/>
  <c r="G44" i="168" a="1"/>
  <c r="D36" i="164" a="1"/>
  <c r="G11" i="164" a="1"/>
  <c r="AJ9" i="164" a="1"/>
  <c r="L22" i="167" a="1"/>
  <c r="P12" i="168" a="1"/>
  <c r="Q37" i="166" a="1"/>
  <c r="D43" i="167" a="1"/>
  <c r="H6" i="167" a="1"/>
  <c r="AJ275" i="166" a="1"/>
  <c r="P25" i="164" a="1"/>
  <c r="L38" i="164" a="1"/>
  <c r="N26" i="165" a="1"/>
  <c r="E39" i="166" a="1"/>
  <c r="F7" i="167" a="1"/>
  <c r="E51" i="165" a="1"/>
  <c r="J20" i="168" a="1"/>
  <c r="M23" i="167" a="1"/>
  <c r="Q38" i="164" a="1"/>
  <c r="F46" i="168" a="1"/>
  <c r="J23" i="166" a="1"/>
  <c r="C15" i="168" a="1"/>
  <c r="N36" i="164" a="1"/>
  <c r="I41" i="167" a="1"/>
  <c r="F4" i="168" a="1"/>
  <c r="AO335" i="168" a="1"/>
  <c r="F13" i="167" a="1"/>
  <c r="E18" i="164" a="1"/>
  <c r="AR76" i="166" a="1"/>
  <c r="F11" i="166" a="1"/>
  <c r="J29" i="164" a="1"/>
  <c r="AR139" i="168" a="1"/>
  <c r="G48" i="167" a="1"/>
  <c r="AO76" i="166" a="1"/>
  <c r="AR210" i="159" a="1"/>
  <c r="C3" i="164" a="1"/>
  <c r="M28" i="164" a="1"/>
  <c r="G47" i="164" a="1"/>
  <c r="G5" i="167" a="1"/>
  <c r="H30" i="164" a="1"/>
  <c r="E5" i="165" a="1"/>
  <c r="D46" i="166" a="1"/>
  <c r="AP530" i="166" a="1"/>
  <c r="D47" i="167" a="1"/>
  <c r="AL337" i="166" a="1"/>
  <c r="P14" i="167" a="1"/>
  <c r="AL8" i="164" a="1"/>
  <c r="C8" i="167" a="1"/>
  <c r="D17" i="168" a="1"/>
  <c r="Q12" i="164" a="1"/>
  <c r="J45" i="165" a="1"/>
  <c r="G4" i="166" a="1"/>
  <c r="L2" i="164" a="1"/>
  <c r="K38" i="167" a="1"/>
  <c r="D26" i="164" a="1"/>
  <c r="AJ14" i="164" a="1"/>
  <c r="M2" i="165" a="1"/>
  <c r="I24" i="164" a="1"/>
  <c r="H33" i="164" a="1"/>
  <c r="K19" i="164" a="1"/>
  <c r="AQ529" i="166" a="1"/>
  <c r="K40" i="164" a="1"/>
  <c r="AL273" i="163" a="1"/>
  <c r="P35" i="165" a="1"/>
  <c r="AR80" i="168" a="1"/>
  <c r="AL201" i="166" a="1"/>
  <c r="AJ71" i="166" a="1"/>
  <c r="H6" i="164" a="1"/>
  <c r="D3" i="166" a="1"/>
  <c r="I22" i="166" a="1"/>
  <c r="L35" i="168" a="1"/>
  <c r="AR268" i="168" a="1"/>
  <c r="AO135" i="163" a="1"/>
  <c r="AJ339" i="166" a="1"/>
  <c r="P15" i="166" a="1"/>
  <c r="H11" i="168" a="1"/>
  <c r="L34" i="164" a="1"/>
  <c r="C46" i="168" a="1"/>
  <c r="P20" i="165" a="1"/>
  <c r="J29" i="167" a="1"/>
  <c r="P29" i="165" a="1"/>
  <c r="L37" i="168" a="1"/>
  <c r="N20" i="164" a="1"/>
  <c r="AP271" i="168" a="1"/>
  <c r="C19" i="165" a="1"/>
  <c r="AL5" i="168" a="1"/>
  <c r="AL460" i="166" a="1"/>
  <c r="AJ11" i="166" a="1"/>
  <c r="M23" i="164" a="1"/>
  <c r="P43" i="164" a="1"/>
  <c r="P12" i="164" a="1"/>
  <c r="AJ333" i="166" a="1"/>
  <c r="C45" i="166" a="1"/>
  <c r="Q18" i="165" a="1"/>
  <c r="C38" i="165" a="1"/>
  <c r="P32" i="166" a="1"/>
  <c r="K22" i="165" a="1"/>
  <c r="P13" i="165" a="1"/>
  <c r="D14" i="166" a="1"/>
  <c r="E47" i="167" a="1"/>
  <c r="H12" i="168" a="1"/>
  <c r="K39" i="168" a="1"/>
  <c r="K34" i="168" a="1"/>
  <c r="AO12" i="165" a="1"/>
  <c r="C35" i="166" a="1"/>
  <c r="AL78" i="168" a="1"/>
  <c r="C10" i="168" a="1"/>
  <c r="AO5" i="165" a="1"/>
  <c r="C51" i="164" a="1"/>
  <c r="F21" i="164" a="1"/>
  <c r="F5" i="165" a="1"/>
  <c r="L20" i="166" a="1"/>
  <c r="P51" i="169" a="1"/>
  <c r="C16" i="164" a="1"/>
  <c r="K47" i="165" a="1"/>
  <c r="P18" i="166" a="1"/>
  <c r="D26" i="165" a="1"/>
  <c r="H32" i="166" a="1"/>
  <c r="AQ6" i="167" a="1"/>
  <c r="M9" i="168" a="1"/>
  <c r="L15" i="165" a="1"/>
  <c r="AR208" i="159" a="1"/>
  <c r="M11" i="168" a="1"/>
  <c r="K16" i="167" a="1"/>
  <c r="E28" i="164" a="1"/>
  <c r="AJ77" i="166" a="1"/>
  <c r="I40" i="164" a="1"/>
  <c r="E23" i="167" a="1"/>
  <c r="AR79" i="166" a="1"/>
  <c r="K44" i="167" a="1"/>
  <c r="M22" i="164" a="1"/>
  <c r="AP10" i="164" a="1"/>
  <c r="P49" i="167" a="1"/>
  <c r="L26" i="165" a="1"/>
  <c r="D48" i="164" a="1"/>
  <c r="P16" i="166" a="1"/>
  <c r="J47" i="166" a="1"/>
  <c r="P23" i="164" a="1"/>
  <c r="AJ202" i="159" a="1"/>
  <c r="AP204" i="159" a="1"/>
  <c r="H12" i="167" a="1"/>
  <c r="H15" i="166" a="1"/>
  <c r="F17" i="167" a="1"/>
  <c r="AP138" i="163" a="1"/>
  <c r="G6" i="159" a="1"/>
  <c r="J30" i="165" a="1"/>
  <c r="AL144" i="166" a="1"/>
  <c r="AL10" i="166" a="1"/>
  <c r="J22" i="168" a="1"/>
  <c r="F12" i="165" a="1"/>
  <c r="AL267" i="163" a="1"/>
  <c r="AP72" i="168" a="1"/>
  <c r="J25" i="168" a="1"/>
  <c r="P34" i="165" a="1"/>
  <c r="AQ203" i="159" a="1"/>
  <c r="AR341" i="166" a="1"/>
  <c r="H29" i="164" a="1"/>
  <c r="C7" i="168" a="1"/>
  <c r="E8" i="165" a="1"/>
  <c r="N43" i="164" a="1"/>
  <c r="L10" i="166" a="1"/>
  <c r="C9" i="167" a="1"/>
  <c r="AQ142" i="163" a="1"/>
  <c r="AQ201" i="166" a="1"/>
  <c r="AJ204" i="159" a="1"/>
  <c r="M20" i="164" a="1"/>
  <c r="N21" i="164" a="1"/>
  <c r="K24" i="164" a="1"/>
  <c r="AL143" i="168" a="1"/>
  <c r="AL330" i="168" a="1"/>
  <c r="D30" i="164" a="1"/>
  <c r="J37" i="168" a="1"/>
  <c r="AQ265" i="166" a="1"/>
  <c r="AL79" i="168" a="1"/>
  <c r="AL202" i="168" a="1"/>
  <c r="AL462" i="166" a="1"/>
  <c r="AL209" i="168" a="1"/>
  <c r="AL208" i="163" a="1"/>
  <c r="AL342" i="166" a="1"/>
  <c r="E7" i="168" a="1"/>
  <c r="C37" i="166" a="1"/>
  <c r="AR274" i="168" a="1"/>
  <c r="AQ202" i="168" a="1"/>
  <c r="AQ202" i="163" a="1"/>
  <c r="G50" i="167" a="1"/>
  <c r="Q50" i="164" a="1"/>
  <c r="M19" i="164" a="1"/>
  <c r="L5" i="166" a="1"/>
  <c r="AO267" i="168" a="1"/>
  <c r="L16" i="165" a="1"/>
  <c r="AR529" i="166" a="1"/>
  <c r="K3" i="164" a="1"/>
  <c r="E7" i="166" a="1"/>
  <c r="AJ336" i="166" a="1"/>
  <c r="AR143" i="163" a="1"/>
  <c r="AJ6" i="165" a="1"/>
  <c r="K28" i="166" a="1"/>
  <c r="AO272" i="163" a="1"/>
  <c r="K45" i="165" a="1"/>
  <c r="C49" i="165" a="1"/>
  <c r="J5" i="166" a="1"/>
  <c r="AQ80" i="166" a="1"/>
  <c r="P5" i="165" a="1"/>
  <c r="F11" i="167" a="1"/>
  <c r="AJ202" i="163" a="1"/>
  <c r="J31" i="165" a="1"/>
  <c r="D34" i="166" a="1"/>
  <c r="G22" i="167" a="1"/>
  <c r="Q3" i="164" a="1"/>
  <c r="H3" i="166" a="1"/>
  <c r="N29" i="167" a="1"/>
  <c r="AR74" i="168" a="1"/>
  <c r="J41" i="165" a="1"/>
  <c r="N49" i="164" a="1"/>
  <c r="P5" i="166" a="1"/>
  <c r="L36" i="164" a="1"/>
  <c r="I22" i="168" a="1"/>
  <c r="AJ334" i="166" a="1"/>
  <c r="AR204" i="159" a="1"/>
  <c r="P23" i="167" a="1"/>
  <c r="AR13" i="166" a="1"/>
  <c r="AQ72" i="166" a="1"/>
  <c r="J51" i="167" a="1"/>
  <c r="AP6" i="164" a="1"/>
  <c r="E46" i="164" a="1"/>
  <c r="C45" i="164" a="1"/>
  <c r="D20" i="164" a="1"/>
  <c r="P47" i="164" a="1"/>
  <c r="M6" i="165" a="1"/>
  <c r="N37" i="166" a="1"/>
  <c r="F21" i="168" a="1"/>
  <c r="F51" i="167" a="1"/>
  <c r="I7" i="167" a="1"/>
  <c r="C50" i="165" a="1"/>
  <c r="N26" i="166" a="1"/>
  <c r="Q43" i="164" a="1"/>
  <c r="AP266" i="163" a="1"/>
  <c r="P35" i="167" a="1"/>
  <c r="E32" i="165" a="1"/>
  <c r="N34" i="164" a="1"/>
  <c r="J19" i="165" a="1"/>
  <c r="AO6" i="165" a="1"/>
  <c r="N19" i="164" a="1"/>
  <c r="Q30" i="168" a="1"/>
  <c r="N16" i="166" a="1"/>
  <c r="E38" i="164" a="1"/>
  <c r="G10" i="164" a="1"/>
  <c r="P22" i="168" a="1"/>
  <c r="AL338" i="166" a="1"/>
  <c r="F49" i="166" a="1"/>
  <c r="J28" i="166" a="1"/>
  <c r="D41" i="167" a="1"/>
  <c r="Q7" i="166" a="1"/>
  <c r="Q14" i="164" a="1"/>
  <c r="P22" i="167" a="1"/>
  <c r="J6" i="165" a="1"/>
  <c r="M49" i="164" a="1"/>
  <c r="F27" i="164" a="1"/>
  <c r="AR267" i="168" a="1"/>
  <c r="AJ271" i="168" a="1"/>
  <c r="D17" i="165" a="1"/>
  <c r="D50" i="164" a="1"/>
  <c r="K8" i="165" a="1"/>
  <c r="J36" i="164" a="1"/>
  <c r="AR144" i="168" a="1"/>
  <c r="N42" i="166" a="1"/>
  <c r="AL211" i="159" a="1"/>
  <c r="H49" i="165" a="1"/>
  <c r="L41" i="166" a="1"/>
  <c r="AL398" i="166" a="1"/>
  <c r="AQ143" i="163" a="1"/>
  <c r="N32" i="164" a="1"/>
  <c r="D48" i="165" a="1"/>
  <c r="G43" i="164" a="1"/>
  <c r="AO270" i="163" a="1"/>
  <c r="F25" i="164" a="1"/>
  <c r="C10" i="166" a="1"/>
  <c r="C47" i="165" a="1"/>
  <c r="D21" i="167" a="1"/>
  <c r="Q20" i="168" a="1"/>
  <c r="AP337" i="168" a="1"/>
  <c r="I5" i="164" a="1"/>
  <c r="L29" i="165" a="1"/>
  <c r="D18" i="167" a="1"/>
  <c r="C5" i="168" a="1"/>
  <c r="J46" i="164" a="1"/>
  <c r="H27" i="168" a="1"/>
  <c r="P13" i="164" a="1"/>
  <c r="P33" i="167" a="1"/>
  <c r="AL76" i="168" a="1"/>
  <c r="C27" i="164" a="1"/>
  <c r="F16" i="164" a="1"/>
  <c r="L11" i="168" a="1"/>
  <c r="J23" i="168" a="1"/>
  <c r="I39" i="165" a="1"/>
  <c r="E40" i="164" a="1"/>
  <c r="D10" i="164" a="1"/>
  <c r="F36" i="164" a="1"/>
  <c r="P7" i="168" a="1"/>
  <c r="AQ149" i="166" a="1"/>
  <c r="J49" i="164" a="1"/>
  <c r="C36" i="164" a="1"/>
  <c r="K2" i="167" a="1"/>
  <c r="N13" i="166" a="1"/>
  <c r="AP276" i="166" a="1"/>
  <c r="G13" i="166" a="1"/>
  <c r="AJ11" i="165" a="1"/>
  <c r="L31" i="165" a="1"/>
  <c r="Q2" i="164" a="1"/>
  <c r="AL139" i="166" a="1"/>
  <c r="E44" i="168" a="1"/>
  <c r="H28" i="164" a="1"/>
  <c r="N10" i="167" a="1"/>
  <c r="D17" i="166" a="1"/>
  <c r="P39" i="164" a="1"/>
  <c r="G9" i="164" a="1"/>
  <c r="AR464" i="166" a="1"/>
  <c r="AQ74" i="166" a="1"/>
  <c r="AP8" i="164" a="1"/>
  <c r="M5" i="168" a="1"/>
  <c r="I19" i="166" a="1"/>
  <c r="I26" i="165" a="1"/>
  <c r="H6" i="165" a="1"/>
  <c r="AP5" i="166" a="1"/>
  <c r="M16" i="167" a="1"/>
  <c r="AP267" i="163" a="1"/>
  <c r="AO274" i="166" a="1"/>
  <c r="I36" i="168" a="1"/>
  <c r="J30" i="168" a="1"/>
  <c r="L47" i="166" a="1"/>
  <c r="C33" i="164" a="1"/>
  <c r="I16" i="165" a="1"/>
  <c r="AO213" i="159" a="1"/>
  <c r="Q47" i="165" a="1"/>
  <c r="C38" i="166" a="1"/>
  <c r="D19" i="165" a="1"/>
  <c r="AJ142" i="163" a="1"/>
  <c r="N3" i="167" a="1"/>
  <c r="AP268" i="163" a="1"/>
  <c r="G36" i="165" a="1"/>
  <c r="AJ208" i="166" a="1"/>
  <c r="AR204" i="168" a="1"/>
  <c r="AR526" i="166" a="1"/>
  <c r="J17" i="168" a="1"/>
  <c r="D30" i="166" a="1"/>
  <c r="AP265" i="166" a="1"/>
  <c r="G7" i="166" a="1"/>
  <c r="AJ332" i="168" a="1"/>
  <c r="H8" i="168" a="1"/>
  <c r="K31" i="168" a="1"/>
  <c r="AL136" i="166" a="1"/>
  <c r="AL13" i="166" a="1"/>
  <c r="H25" i="164" a="1"/>
  <c r="AP140" i="163" a="1"/>
  <c r="M45" i="168" a="1"/>
  <c r="F11" i="164" a="1"/>
  <c r="AP203" i="166" a="1"/>
  <c r="AO7" i="168" a="1"/>
  <c r="C26" i="164" a="1"/>
  <c r="Q25" i="164" a="1"/>
  <c r="M28" i="167" a="1"/>
  <c r="P8" i="166" a="1"/>
  <c r="P50" i="165" a="1"/>
  <c r="J6" i="167" a="1"/>
  <c r="AR70" i="168" a="1"/>
  <c r="E26" i="166" a="1"/>
  <c r="I42" i="165" a="1"/>
  <c r="E15" i="164" a="1"/>
  <c r="Q28" i="165" a="1"/>
  <c r="G25" i="164" a="1"/>
  <c r="H17" i="164" a="1"/>
  <c r="J45" i="164" a="1"/>
  <c r="AL5" i="165" a="1"/>
  <c r="AL77" i="168" a="1"/>
  <c r="AL337" i="168" a="1"/>
  <c r="Q2" i="165" a="1"/>
  <c r="I21" i="168" a="1"/>
  <c r="AL6" i="164" a="1"/>
  <c r="AL8" i="165" a="1"/>
  <c r="AL274" i="166" a="1"/>
  <c r="AL203" i="163" a="1"/>
  <c r="AL404" i="166" a="1"/>
  <c r="AL206" i="163" a="1"/>
  <c r="AL207" i="166" a="1"/>
  <c r="AL270" i="166" a="1"/>
  <c r="AL463" i="166" a="1"/>
  <c r="AL201" i="163" a="1"/>
  <c r="AL205" i="163" a="1"/>
  <c r="AL6" i="168" a="1"/>
  <c r="AL75" i="166" a="1"/>
  <c r="AL273" i="168" a="1"/>
  <c r="AL207" i="163" a="1"/>
  <c r="I9" i="166" a="1"/>
  <c r="P14" i="164" a="1"/>
  <c r="AJ207" i="166" a="1"/>
  <c r="E31" i="164" a="1"/>
  <c r="K15" i="168" a="1"/>
  <c r="P27" i="164" a="1"/>
  <c r="K10" i="167" a="1"/>
  <c r="P43" i="165" a="1"/>
  <c r="AL7" i="166" a="1"/>
  <c r="AQ212" i="159" a="1"/>
  <c r="P15" i="165" a="1"/>
  <c r="I6" i="166" a="1"/>
  <c r="H4" i="164" a="1"/>
  <c r="Q39" i="164" a="1"/>
  <c r="M6" i="164" a="1"/>
  <c r="H35" i="166" a="1"/>
  <c r="H44" i="166" a="1"/>
  <c r="D15" i="164" a="1"/>
  <c r="AP12" i="166" a="1"/>
  <c r="AR10" i="168" a="1"/>
  <c r="G35" i="167" a="1"/>
  <c r="AL76" i="166" a="1"/>
  <c r="K40" i="168" a="1"/>
  <c r="AQ210" i="159" a="1"/>
  <c r="AL7" i="165" a="1"/>
  <c r="AL467" i="166" a="1"/>
  <c r="AL6" i="166" a="1"/>
  <c r="AL6" i="167" a="1"/>
  <c r="AL201" i="168" a="1"/>
  <c r="AL138" i="166" a="1"/>
  <c r="AL340" i="168" a="1"/>
  <c r="AL141" i="163" a="1"/>
  <c r="H34" i="167" a="1"/>
  <c r="H30" i="168" a="1"/>
  <c r="F7" i="164" a="1"/>
  <c r="M40" i="166" a="1"/>
  <c r="P29" i="164" a="1"/>
  <c r="L50" i="166" a="1"/>
  <c r="Q36" i="165" a="1"/>
  <c r="AR205" i="168" a="1"/>
  <c r="N50" i="167" a="1"/>
  <c r="P32" i="164" a="1"/>
  <c r="K6" i="168" a="1"/>
  <c r="N48" i="168" a="1"/>
  <c r="D12" i="165" a="1"/>
  <c r="K39" i="165" a="1"/>
  <c r="AQ137" i="163" a="1"/>
  <c r="J42" i="164" a="1"/>
  <c r="AR272" i="166" a="1"/>
  <c r="L16" i="168" a="1"/>
  <c r="E17" i="165" a="1"/>
  <c r="M33" i="164" a="1"/>
  <c r="N17" i="166" a="1"/>
  <c r="AP465" i="166" a="1"/>
  <c r="D22" i="166" a="1"/>
  <c r="G25" i="168" a="1"/>
  <c r="AO463" i="166" a="1"/>
  <c r="AP344" i="166" a="1"/>
  <c r="J22" i="167" a="1"/>
  <c r="I23" i="165" a="1"/>
  <c r="M13" i="166" a="1"/>
  <c r="L46" i="167" a="1"/>
  <c r="AQ143" i="166" a="1"/>
  <c r="N42" i="167" a="1"/>
  <c r="AP149" i="166" a="1"/>
  <c r="Q6" i="165" a="1"/>
  <c r="AO79" i="166" a="1"/>
  <c r="G45" i="166" a="1"/>
  <c r="AR13" i="164" a="1"/>
  <c r="Q46" i="167" a="1"/>
  <c r="J25" i="164" a="1"/>
  <c r="F39" i="164" a="1"/>
  <c r="Q40" i="164" a="1"/>
  <c r="J31" i="168" a="1"/>
  <c r="M8" i="167" a="1"/>
  <c r="I21" i="167" a="1"/>
  <c r="K29" i="164" a="1"/>
  <c r="AJ143" i="163" a="1"/>
  <c r="C40" i="165" a="1"/>
  <c r="M13" i="164" a="1"/>
  <c r="G37" i="165" a="1"/>
  <c r="C6" i="168" a="1"/>
  <c r="AR144" i="166" a="1"/>
  <c r="I47" i="166" a="1"/>
  <c r="P2" i="169" a="1"/>
  <c r="AQ272" i="166" a="1"/>
  <c r="AJ10" i="164" a="1"/>
  <c r="P30" i="164" a="1"/>
  <c r="J20" i="164" a="1"/>
  <c r="E27" i="164" a="1"/>
  <c r="H25" i="167" a="1"/>
  <c r="K20" i="167" a="1"/>
  <c r="E20" i="165" a="1"/>
  <c r="M4" i="168" a="1"/>
  <c r="P12" i="166" a="1"/>
  <c r="AR267" i="163" a="1"/>
  <c r="AJ137" i="166" a="1"/>
  <c r="AP140" i="168" a="1"/>
  <c r="Q33" i="164" a="1"/>
  <c r="H3" i="165" a="1"/>
  <c r="N11" i="164" a="1"/>
  <c r="N22" i="165" a="1"/>
  <c r="N18" i="165" a="1"/>
  <c r="AP265" i="163" a="1"/>
  <c r="H26" i="165" a="1"/>
  <c r="M25" i="165" a="1"/>
  <c r="D4" i="164" a="1"/>
  <c r="Q9" i="164" a="1"/>
  <c r="P3" i="167" a="1"/>
  <c r="F42" i="164" a="1"/>
  <c r="AL206" i="168" a="1"/>
  <c r="H48" i="165" a="1"/>
  <c r="AJ83" i="166" a="1"/>
  <c r="K13" i="166" a="1"/>
  <c r="Q13" i="164" a="1"/>
  <c r="AJ266" i="163" a="1"/>
  <c r="G31" i="166" a="1"/>
  <c r="F46" i="166" a="1"/>
  <c r="H17" i="166" a="1"/>
  <c r="E12" i="165" a="1"/>
  <c r="K28" i="164" a="1"/>
  <c r="L13" i="166" a="1"/>
  <c r="AR141" i="163" a="1"/>
  <c r="K15" i="165" a="1"/>
  <c r="M47" i="168" a="1"/>
  <c r="N12" i="167" a="1"/>
  <c r="K3" i="166" a="1"/>
  <c r="D32" i="166" a="1"/>
  <c r="J32" i="167" a="1"/>
  <c r="AL12" i="166" a="1"/>
  <c r="K16" i="168" a="1"/>
  <c r="N50" i="166" a="1"/>
  <c r="AL209" i="166" a="1"/>
  <c r="M29" i="165" a="1"/>
  <c r="P20" i="166" a="1"/>
  <c r="L27" i="165" a="1"/>
  <c r="E40" i="168" a="1"/>
  <c r="P48" i="166" a="1"/>
  <c r="D27" i="165" a="1"/>
  <c r="AR211" i="159" a="1"/>
  <c r="H30" i="165" a="1"/>
  <c r="E22" i="164" a="1"/>
  <c r="P49" i="168" a="1"/>
  <c r="C38" i="164" a="1"/>
  <c r="M38" i="166" a="1"/>
  <c r="L51" i="167" a="1"/>
  <c r="J22" i="165" a="1"/>
  <c r="D27" i="164" a="1"/>
  <c r="AJ81" i="166" a="1"/>
  <c r="E48" i="168" a="1"/>
  <c r="AP203" i="163" a="1"/>
  <c r="N19" i="166" a="1"/>
  <c r="AQ137" i="168" a="1"/>
  <c r="J11" i="166" a="1"/>
  <c r="H18" i="164" a="1"/>
  <c r="AL338" i="168" a="1"/>
  <c r="F17" i="165" a="1"/>
  <c r="J37" i="165" a="1"/>
  <c r="D48" i="167" a="1"/>
  <c r="K20" i="168" a="1"/>
  <c r="N11" i="168" a="1"/>
  <c r="AQ208" i="163" a="1"/>
  <c r="L36" i="167" a="1"/>
  <c r="AO531" i="166" a="1"/>
  <c r="AQ7" i="165" a="1"/>
  <c r="G5" i="168" a="1"/>
  <c r="H31" i="168" a="1"/>
  <c r="AJ76" i="166" a="1"/>
  <c r="C29" i="164" a="1"/>
  <c r="Q17" i="168" a="1"/>
  <c r="Q24" i="164" a="1"/>
  <c r="Q35" i="165" a="1"/>
  <c r="J7" i="167" a="1"/>
  <c r="AJ9" i="168" a="1"/>
  <c r="I29" i="168" a="1"/>
  <c r="J39" i="168" a="1"/>
  <c r="E16" i="167" a="1"/>
  <c r="I27" i="167" a="1"/>
  <c r="K24" i="165" a="1"/>
  <c r="AP461" i="166" a="1"/>
  <c r="I11" i="167" a="1"/>
  <c r="I38" i="164" a="1"/>
  <c r="AR202" i="163" a="1"/>
  <c r="I21" i="166" a="1"/>
  <c r="J7" i="165" a="1"/>
  <c r="AR137" i="163" a="1"/>
  <c r="G43" i="168" a="1"/>
  <c r="AP334" i="166" a="1"/>
  <c r="AP333" i="166" a="1"/>
  <c r="K43" i="167" a="1"/>
  <c r="F6" i="164" a="1"/>
  <c r="H13" i="164" a="1"/>
  <c r="I50" i="165" a="1"/>
  <c r="AP201" i="159" a="1"/>
  <c r="AP206" i="166" a="1"/>
  <c r="L30" i="164" a="1"/>
  <c r="D18" i="164" a="1"/>
  <c r="P44" i="165" a="1"/>
  <c r="L46" i="166" a="1"/>
  <c r="L6" i="165" a="1"/>
  <c r="I48" i="165" a="1"/>
  <c r="I40" i="165" a="1"/>
  <c r="AP403" i="166" a="1"/>
  <c r="I32" i="164" a="1"/>
  <c r="H21" i="166" a="1"/>
  <c r="AL271" i="166" a="1"/>
  <c r="G30" i="166" a="1"/>
  <c r="L19" i="164" a="1"/>
  <c r="L15" i="168" a="1"/>
  <c r="L20" i="165" a="1"/>
  <c r="AP83" i="166" a="1"/>
  <c r="D2" i="165" a="1"/>
  <c r="G44" i="164" a="1"/>
  <c r="L23" i="167" a="1"/>
  <c r="AL275" i="166" a="1"/>
  <c r="D9" i="164" a="1"/>
  <c r="AL73" i="168" a="1"/>
  <c r="AL145" i="168" a="1"/>
  <c r="AL265" i="168" a="1"/>
  <c r="AL7" i="168" a="1"/>
  <c r="AL267" i="166" a="1"/>
  <c r="AL202" i="163" a="1"/>
  <c r="AL142" i="163" a="1"/>
  <c r="L3" i="165" a="1"/>
  <c r="F15" i="167" a="1"/>
  <c r="P34" i="168" a="1"/>
  <c r="P44" i="168" a="1"/>
  <c r="AQ79" i="166" a="1"/>
  <c r="G12" i="164" a="1"/>
  <c r="M10" i="165" a="1"/>
  <c r="AJ8" i="166" a="1"/>
  <c r="C20" i="165" a="1"/>
  <c r="AP210" i="159" a="1"/>
  <c r="AR466" i="166" a="1"/>
  <c r="M35" i="165" a="1"/>
  <c r="C4" i="164" a="1"/>
  <c r="I20" i="164" a="1"/>
  <c r="J17" i="167" a="1"/>
  <c r="H16" i="165" a="1"/>
  <c r="H7" i="166" a="1"/>
  <c r="K18" i="166" a="1"/>
  <c r="I37" i="165" a="1"/>
  <c r="E37" i="164" a="1"/>
  <c r="Q41" i="164" a="1"/>
  <c r="I34" i="164" a="1"/>
  <c r="J22" i="164" a="1"/>
  <c r="G26" i="164" a="1"/>
  <c r="L20" i="168" a="1"/>
  <c r="H2" i="165" a="1"/>
  <c r="L41" i="164" a="1"/>
  <c r="AO137" i="163" a="1"/>
  <c r="AO10" i="165" a="1"/>
  <c r="M6" i="167" a="1"/>
  <c r="P6" i="167" a="1"/>
  <c r="Q31" i="165" a="1"/>
  <c r="G2" i="168" a="1"/>
  <c r="AJ205" i="168" a="1"/>
  <c r="H14" i="165" a="1"/>
  <c r="E50" i="167" a="1"/>
  <c r="F38" i="167" a="1"/>
  <c r="L51" i="166" a="1"/>
  <c r="N44" i="166" a="1"/>
  <c r="D40" i="167" a="1"/>
  <c r="N46" i="167" a="1"/>
  <c r="P34" i="164" a="1"/>
  <c r="E40" i="167" a="1"/>
  <c r="G50" i="166" a="1"/>
  <c r="N23" i="166" a="1"/>
  <c r="P45" i="166" a="1"/>
  <c r="P10" i="166" a="1"/>
  <c r="L21" i="164" a="1"/>
  <c r="M9" i="165" a="1"/>
  <c r="AP466" i="166" a="1"/>
  <c r="I25" i="165" a="1"/>
  <c r="I18" i="165" a="1"/>
  <c r="K43" i="164" a="1"/>
  <c r="J30" i="164" a="1"/>
  <c r="AP141" i="166" a="1"/>
  <c r="AQ13" i="164" a="1"/>
  <c r="I50" i="166" a="1"/>
  <c r="J38" i="166" a="1"/>
  <c r="E48" i="165" a="1"/>
  <c r="AQ148" i="166" a="1"/>
  <c r="P12" i="165" a="1"/>
  <c r="F10" i="165" a="1"/>
  <c r="H11" i="165" a="1"/>
  <c r="D15" i="166" a="1"/>
  <c r="AQ206" i="159" a="1"/>
  <c r="AO202" i="159" a="1"/>
  <c r="P45" i="164" a="1"/>
  <c r="AO143" i="168" a="1"/>
  <c r="AO267" i="163" a="1"/>
  <c r="M24" i="168" a="1"/>
  <c r="D38" i="166" a="1"/>
  <c r="Q28" i="166" a="1"/>
  <c r="AP8" i="168" a="1"/>
  <c r="AL344" i="168" a="1"/>
  <c r="AL331" i="166" a="1"/>
  <c r="G46" i="164" a="1"/>
  <c r="AQ73" i="168" a="1"/>
  <c r="I51" i="168" a="1"/>
  <c r="N7" i="167" a="1"/>
  <c r="N37" i="165" a="1"/>
  <c r="D35" i="164" a="1"/>
  <c r="M31" i="165" a="1"/>
  <c r="AQ334" i="166" a="1"/>
  <c r="AP10" i="166" a="1"/>
  <c r="H24" i="164" a="1"/>
  <c r="F3" i="167" a="1"/>
  <c r="J26" i="168" a="1"/>
  <c r="F51" i="164" a="1"/>
  <c r="AP202" i="159" a="1"/>
  <c r="H2" i="167" a="1"/>
  <c r="D21" i="165" a="1"/>
  <c r="AO208" i="163" a="1"/>
  <c r="AL466" i="166" a="1"/>
  <c r="AL70" i="168" a="1"/>
  <c r="Q10" i="164" a="1"/>
  <c r="K38" i="164" a="1"/>
  <c r="AL13" i="164" a="1"/>
  <c r="D9" i="165" a="1"/>
  <c r="N38" i="164" a="1"/>
  <c r="AP7" i="164" a="1"/>
  <c r="AP208" i="163" a="1"/>
  <c r="C39" i="167" a="1"/>
  <c r="AJ527" i="166" a="1"/>
  <c r="M14" i="165" a="1"/>
  <c r="K6" i="164" a="1"/>
  <c r="AJ5" i="167" a="1"/>
  <c r="L47" i="165" a="1"/>
  <c r="D51" i="166" a="1"/>
  <c r="N42" i="168" a="1"/>
  <c r="AR202" i="159" a="1"/>
  <c r="AJ207" i="159" a="1"/>
  <c r="N35" i="164" a="1"/>
  <c r="H42" i="167" a="1"/>
  <c r="L24" i="164" a="1"/>
  <c r="AO273" i="168" a="1"/>
  <c r="I15" i="166" a="1"/>
  <c r="F6" i="165" a="1"/>
  <c r="Q34" i="164" a="1"/>
  <c r="H31" i="165" a="1"/>
  <c r="C29" i="165" a="1"/>
  <c r="M31" i="166" a="1"/>
  <c r="D13" i="167" a="1"/>
  <c r="K41" i="167" a="1"/>
  <c r="AQ140" i="163" a="1"/>
  <c r="P39" i="168" a="1"/>
  <c r="AP6" i="168" a="1"/>
  <c r="P28" i="164" a="1"/>
  <c r="AQ75" i="166" a="1"/>
  <c r="AO209" i="163" a="1"/>
  <c r="AR400" i="166" a="1"/>
  <c r="AJ145" i="168" a="1"/>
  <c r="H30" i="167" a="1"/>
  <c r="AO202" i="163" a="1"/>
  <c r="AL72" i="166" a="1"/>
  <c r="D20" i="165" a="1"/>
  <c r="K23" i="168" a="1"/>
  <c r="AO11" i="164" a="1"/>
  <c r="L11" i="166" a="1"/>
  <c r="D23" i="165" a="1"/>
  <c r="D14" i="164" a="1"/>
  <c r="M3" i="164" a="1"/>
  <c r="L6" i="164" a="1"/>
  <c r="N39" i="164" a="1"/>
  <c r="G18" i="164" a="1"/>
  <c r="AQ527" i="166" a="1"/>
  <c r="AP12" i="165" a="1"/>
  <c r="P51" i="167" a="1"/>
  <c r="P40" i="167" a="1"/>
  <c r="AJ208" i="159" a="1"/>
  <c r="AL10" i="165" a="1"/>
  <c r="AJ333" i="168" a="1"/>
  <c r="AR207" i="159" a="1"/>
  <c r="L50" i="168" a="1"/>
  <c r="P8" i="165" a="1"/>
  <c r="AO201" i="163" a="1"/>
  <c r="P15" i="164" a="1"/>
  <c r="AO204" i="159" a="1"/>
  <c r="AP269" i="163" a="1"/>
  <c r="D3" i="167" a="1"/>
  <c r="AR81" i="166" a="1"/>
  <c r="E47" i="168" a="1"/>
  <c r="D29" i="164" a="1"/>
  <c r="AP145" i="166" a="1"/>
  <c r="D29" i="168" a="1"/>
  <c r="AP74" i="166" a="1"/>
  <c r="AO333" i="168" a="1"/>
  <c r="AP204" i="163" a="1"/>
  <c r="C8" i="165" a="1"/>
  <c r="I48" i="166" a="1"/>
  <c r="G20" i="164" a="1"/>
  <c r="C27" i="166" a="1"/>
  <c r="Q10" i="165" a="1"/>
  <c r="F11" i="165" a="1"/>
  <c r="Q40" i="165" a="1"/>
  <c r="L17" i="166" a="1"/>
  <c r="Q42" i="166" a="1"/>
  <c r="AL335" i="166" a="1"/>
  <c r="AP13" i="166" a="1"/>
  <c r="M23" i="165" a="1"/>
  <c r="C41" i="164" a="1"/>
  <c r="M44" i="168" a="1"/>
  <c r="J50" i="166" a="1"/>
  <c r="L16" i="167" a="1"/>
  <c r="AO149" i="168" a="1"/>
  <c r="M25" i="164" a="1"/>
  <c r="P18" i="168" a="1"/>
  <c r="Q7" i="167" a="1"/>
  <c r="Q30" i="167" a="1"/>
  <c r="AQ267" i="163" a="1"/>
  <c r="D46" i="168" a="1"/>
  <c r="I8" i="164" a="1"/>
  <c r="Q47" i="166" a="1"/>
  <c r="J33" i="164" a="1"/>
  <c r="M51" i="164" a="1"/>
  <c r="AQ209" i="159" a="1"/>
  <c r="H5" i="164" a="1"/>
  <c r="J17" i="164" a="1"/>
  <c r="AL213" i="159" a="1"/>
  <c r="AL141" i="168" a="1"/>
  <c r="AL269" i="168" a="1"/>
  <c r="AL395" i="166" a="1"/>
  <c r="AL149" i="168" a="1"/>
  <c r="H14" i="164" a="1"/>
  <c r="AL266" i="166" a="1"/>
  <c r="AL396" i="166" a="1"/>
  <c r="AL200" i="166" a="1"/>
  <c r="AL339" i="168" a="1"/>
  <c r="AL210" i="166" a="1"/>
  <c r="AL137" i="168" a="1"/>
  <c r="AL208" i="159" a="1"/>
  <c r="AL205" i="166" a="1"/>
  <c r="AL268" i="163" a="1"/>
  <c r="AL138" i="163" a="1"/>
  <c r="AL143" i="163" a="1"/>
  <c r="AL75" i="168" a="1"/>
  <c r="AL332" i="166" a="1"/>
  <c r="AL11" i="164" a="1"/>
  <c r="AL80" i="166" a="1"/>
  <c r="Q22" i="167" a="1"/>
  <c r="AL79" i="166" a="1"/>
  <c r="H37" i="164" a="1"/>
  <c r="F44" i="164" a="1"/>
  <c r="E3" i="164" a="1"/>
  <c r="AP331" i="166" a="1"/>
  <c r="E39" i="164" a="1"/>
  <c r="G38" i="164" a="1"/>
  <c r="G13" i="165" a="1"/>
  <c r="K49" i="164" a="1"/>
  <c r="K22" i="166" a="1"/>
  <c r="AP71" i="168" a="1"/>
  <c r="AL330" i="166" a="1"/>
  <c r="AL11" i="168" a="1"/>
  <c r="AQ8" i="165" a="1"/>
  <c r="AL270" i="168" a="1"/>
  <c r="AL147" i="168" a="1"/>
  <c r="AL203" i="166" a="1"/>
  <c r="AL200" i="168" a="1"/>
  <c r="AL204" i="163" a="1"/>
  <c r="AL464" i="166" a="1"/>
  <c r="AL208" i="166" a="1"/>
  <c r="AO143" i="163" a="1"/>
  <c r="D36" i="165" a="1"/>
  <c r="L29" i="167" a="1"/>
  <c r="AR5" i="168" a="1"/>
  <c r="AR136" i="168" a="1"/>
  <c r="E11" i="167" a="1"/>
  <c r="Q26" i="166" a="1"/>
  <c r="AQ528" i="166" a="1"/>
  <c r="F10" i="164" a="1"/>
  <c r="F9" i="166" a="1"/>
  <c r="Q29" i="165" a="1"/>
  <c r="AO204" i="163" a="1"/>
  <c r="M24" i="164" a="1"/>
  <c r="J3" i="164" a="1"/>
  <c r="C5" i="164" a="1"/>
  <c r="AR73" i="168" a="1"/>
  <c r="K23" i="167" a="1"/>
  <c r="J26" i="166" a="1"/>
  <c r="C32" i="165" a="1"/>
  <c r="G35" i="166" a="1"/>
  <c r="H23" i="165" a="1"/>
  <c r="G8" i="165" a="1"/>
  <c r="M32" i="168" a="1"/>
  <c r="AP272" i="166" a="1"/>
  <c r="N27" i="164" a="1"/>
  <c r="L30" i="165" a="1"/>
  <c r="L5" i="164" a="1"/>
  <c r="J5" i="164" a="1"/>
  <c r="Q33" i="166" a="1"/>
  <c r="G16" i="167" a="1"/>
  <c r="L33" i="166" a="1"/>
  <c r="J18" i="164" a="1"/>
  <c r="F41" i="165" a="1"/>
  <c r="E9" i="164" a="1"/>
  <c r="J17" i="166" a="1"/>
  <c r="H28" i="166" a="1"/>
  <c r="J30" i="166" a="1"/>
  <c r="D7" i="168" a="1"/>
  <c r="D48" i="168" a="1"/>
  <c r="H41" i="168" a="1"/>
  <c r="I51" i="167" a="1"/>
  <c r="AQ269" i="163" a="1"/>
  <c r="E38" i="168" a="1"/>
  <c r="E10" i="167" a="1"/>
  <c r="L14" i="167" a="1"/>
  <c r="D41" i="168" a="1"/>
  <c r="M3" i="167" a="1"/>
  <c r="AO10" i="168" a="1"/>
  <c r="N34" i="167" a="1"/>
  <c r="Q34" i="168" a="1"/>
  <c r="H47" i="168" a="1"/>
  <c r="M15" i="164" a="1"/>
  <c r="AJ10" i="165" a="1"/>
  <c r="G40" i="166" a="1"/>
  <c r="K21" i="165" a="1"/>
  <c r="F41" i="164" a="1"/>
  <c r="M32" i="167" a="1"/>
  <c r="Q8" i="164" a="1"/>
  <c r="AQ78" i="168" a="1"/>
  <c r="M24" i="165" a="1"/>
  <c r="AJ269" i="163" a="1"/>
  <c r="G36" i="167" a="1"/>
  <c r="L12" i="167" a="1"/>
  <c r="N24" i="166" a="1"/>
  <c r="Q47" i="164" a="1"/>
  <c r="AJ135" i="166" a="1"/>
  <c r="Q46" i="166" a="1"/>
  <c r="E25" i="165" a="1"/>
  <c r="AJ202" i="166" a="1"/>
  <c r="H4" i="167" a="1"/>
  <c r="I50" i="167" a="1"/>
  <c r="L10" i="167" a="1"/>
  <c r="M48" i="164" a="1"/>
  <c r="D51" i="169" a="1"/>
  <c r="N31" i="165" a="1"/>
  <c r="D12" i="164" a="1"/>
  <c r="E28" i="165" a="1"/>
  <c r="AQ9" i="166" a="1"/>
  <c r="AP335" i="166" a="1"/>
  <c r="K29" i="168" a="1"/>
  <c r="K51" i="168" a="1"/>
  <c r="G27" i="166" a="1"/>
  <c r="I3" i="168" a="1"/>
  <c r="H38" i="168" a="1"/>
  <c r="Q48" i="167" a="1"/>
  <c r="AL5" i="167" a="1"/>
  <c r="AL74" i="168" a="1"/>
  <c r="AJ340" i="166" a="1"/>
  <c r="H44" i="164" a="1"/>
  <c r="Q28" i="164" a="1"/>
  <c r="P5" i="164" a="1"/>
  <c r="AO10" i="164" a="1"/>
  <c r="K46" i="165" a="1"/>
  <c r="I45" i="164" a="1"/>
  <c r="J10" i="165" a="1"/>
  <c r="AR14" i="164" a="1"/>
  <c r="J4" i="168" a="1"/>
  <c r="D33" i="164" a="1"/>
  <c r="M5" i="164" a="1"/>
  <c r="I36" i="167" a="1"/>
  <c r="AJ268" i="163" a="1"/>
  <c r="E16" i="164" a="1"/>
  <c r="M17" i="165" a="1"/>
  <c r="AR265" i="166" a="1"/>
  <c r="AL205" i="159" a="1"/>
  <c r="AL8" i="166" a="1"/>
  <c r="AL83" i="166" a="1"/>
  <c r="AP203" i="159" a="1"/>
  <c r="M38" i="164" a="1"/>
  <c r="E23" i="164" a="1"/>
  <c r="G35" i="164" a="1"/>
  <c r="P51" i="168" a="1"/>
  <c r="C23" i="164" a="1"/>
  <c r="P2" i="166" a="1"/>
  <c r="N33" i="164" a="1"/>
  <c r="G14" i="167" a="1"/>
  <c r="AP207" i="159" a="1"/>
  <c r="AR200" i="163" a="1"/>
  <c r="C47" i="166" a="1"/>
  <c r="G26" i="166" a="1"/>
  <c r="AP79" i="166" a="1"/>
  <c r="E45" i="168" a="1"/>
  <c r="Q34" i="166" a="1"/>
  <c r="C43" i="167" a="1"/>
  <c r="AJ12" i="166" a="1"/>
  <c r="AO205" i="159" a="1"/>
  <c r="I10" i="166" a="1"/>
  <c r="M34" i="167" a="1"/>
  <c r="AL206" i="159" a="1"/>
  <c r="C35" i="164" a="1"/>
  <c r="I29" i="165" a="1"/>
  <c r="G28" i="168" a="1"/>
  <c r="F32" i="165" a="1"/>
  <c r="AQ138" i="168" a="1"/>
  <c r="G4" i="165" a="1"/>
  <c r="J14" i="167" a="1"/>
  <c r="AJ141" i="163" a="1"/>
  <c r="Q42" i="164" a="1"/>
  <c r="G12" i="168" a="1"/>
  <c r="AQ210" i="166" a="1"/>
  <c r="AP9" i="168" a="1"/>
  <c r="L32" i="164" a="1"/>
  <c r="G29" i="168" a="1"/>
  <c r="C37" i="167" a="1"/>
  <c r="AO332" i="166" a="1"/>
  <c r="AL344" i="166" a="1"/>
  <c r="M15" i="165" a="1"/>
  <c r="F51" i="169" a="1"/>
  <c r="L32" i="165" a="1"/>
  <c r="C39" i="165" a="1"/>
  <c r="F22" i="164" a="1"/>
  <c r="Q26" i="164" a="1"/>
  <c r="F28" i="165" a="1"/>
  <c r="Q11" i="168" a="1"/>
  <c r="AQ204" i="159" a="1"/>
  <c r="G24" i="165" a="1"/>
  <c r="AJ5" i="165" a="1"/>
  <c r="L18" i="164" a="1"/>
  <c r="AR270" i="163" a="1"/>
  <c r="M4" i="164" a="1"/>
  <c r="J43" i="168" a="1"/>
  <c r="AL81" i="166" a="1"/>
  <c r="G30" i="165" a="1"/>
  <c r="AO345" i="166" a="1"/>
  <c r="L17" i="164" a="1"/>
  <c r="E33" i="167" a="1"/>
  <c r="AP341" i="166" a="1"/>
  <c r="E5" i="164" a="1"/>
  <c r="AQ205" i="168" a="1"/>
  <c r="AP11" i="166" a="1"/>
  <c r="G15" i="164" a="1"/>
  <c r="AO203" i="159" a="1"/>
  <c r="C23" i="168" a="1"/>
  <c r="N34" i="166" a="1"/>
  <c r="F32" i="167" a="1"/>
  <c r="E30" i="166" a="1"/>
  <c r="AR213" i="159" a="1"/>
  <c r="AJ336" i="168" a="1"/>
  <c r="AJ465" i="166" a="1"/>
  <c r="AR209" i="163" a="1"/>
  <c r="AJ202" i="168" a="1"/>
  <c r="G33" i="168" a="1"/>
  <c r="AJ343" i="166" a="1"/>
  <c r="AJ272" i="163" a="1"/>
  <c r="M33" i="168" a="1"/>
  <c r="AQ7" i="164" a="1"/>
  <c r="G25" i="165" a="1"/>
  <c r="AQ273" i="168" a="1"/>
  <c r="AL146" i="166" a="1"/>
  <c r="Q5" i="164" a="1"/>
  <c r="E10" i="164" a="1"/>
  <c r="K20" i="165" a="1"/>
  <c r="E6" i="165" a="1"/>
  <c r="AJ210" i="159" a="1"/>
  <c r="P17" i="164" a="1"/>
  <c r="J50" i="164" a="1"/>
  <c r="C42" i="166" a="1"/>
  <c r="AL9" i="166" a="1"/>
  <c r="G38" i="166" a="1"/>
  <c r="AQ12" i="164" a="1"/>
  <c r="AL206" i="166" a="1"/>
  <c r="AL204" i="166" a="1"/>
  <c r="AL141" i="166" a="1"/>
  <c r="AL529" i="166" a="1"/>
  <c r="AL335" i="168" a="1"/>
  <c r="AL144" i="168" a="1"/>
  <c r="AL272" i="163" a="1"/>
  <c r="H15" i="165" a="1"/>
  <c r="M45" i="167" a="1"/>
  <c r="K16" i="166" a="1"/>
  <c r="AQ141" i="168" a="1"/>
  <c r="I46" i="167" a="1"/>
  <c r="AO203" i="163" a="1"/>
  <c r="F8" i="165" a="1"/>
  <c r="N25" i="164" a="1"/>
  <c r="J49" i="165" a="1"/>
  <c r="H4" i="165" a="1"/>
  <c r="E9" i="168" a="1"/>
  <c r="AJ268" i="166" a="1"/>
  <c r="K18" i="167" a="1"/>
  <c r="H40" i="167" a="1"/>
  <c r="AQ396" i="166" a="1"/>
  <c r="Q18" i="164" a="1"/>
  <c r="E32" i="168" a="1"/>
  <c r="L23" i="164" a="1"/>
  <c r="M37" i="168" a="1"/>
  <c r="N48" i="166" a="1"/>
  <c r="K12" i="164" a="1"/>
  <c r="AP206" i="159" a="1"/>
  <c r="L4" i="165" a="1"/>
  <c r="P50" i="166" a="1"/>
  <c r="AP209" i="159" a="1"/>
  <c r="AL334" i="168" a="1"/>
  <c r="L43" i="164" a="1"/>
  <c r="AR204" i="166" a="1"/>
  <c r="L47" i="168" a="1"/>
  <c r="AJ267" i="163" a="1"/>
  <c r="K2" i="164" a="1"/>
  <c r="P47" i="165" a="1"/>
  <c r="AL397" i="166" a="1"/>
  <c r="H40" i="166" a="1"/>
  <c r="AR136" i="166" a="1"/>
  <c r="J6" i="164" a="1"/>
  <c r="N9" i="165" a="1"/>
  <c r="J19" i="164" a="1"/>
  <c r="AR12" i="166" a="1"/>
  <c r="G31" i="165" a="1"/>
  <c r="AQ6" i="165" a="1"/>
  <c r="E40" i="165" a="1"/>
  <c r="F38" i="168" a="1"/>
  <c r="I33" i="164" a="1"/>
  <c r="AQ5" i="165" a="1"/>
  <c r="F23" i="167" a="1"/>
  <c r="AQ5" i="167" a="1"/>
  <c r="M34" i="164" a="1"/>
  <c r="F28" i="164" a="1"/>
  <c r="G48" i="165" a="1"/>
  <c r="AR201" i="163" a="1"/>
  <c r="N42" i="165" a="1"/>
  <c r="L14" i="164" a="1"/>
  <c r="AL271" i="163" a="1"/>
  <c r="K30" i="168" a="1"/>
  <c r="H9" i="166" a="1"/>
  <c r="E49" i="168" a="1"/>
  <c r="AR137" i="166" a="1"/>
  <c r="G51" i="164" a="1"/>
  <c r="D37" i="165" a="1"/>
  <c r="D46" i="165" a="1"/>
  <c r="Q25" i="167" a="1"/>
  <c r="C13" i="164" a="1"/>
  <c r="G37" i="164" a="1"/>
  <c r="D8" i="164" a="1"/>
  <c r="F48" i="166" a="1"/>
  <c r="M25" i="168" a="1"/>
  <c r="M11" i="164" a="1"/>
  <c r="D32" i="165" a="1"/>
  <c r="AJ464" i="166" a="1"/>
  <c r="C39" i="166" a="1"/>
  <c r="C34" i="166" a="1"/>
  <c r="AL139" i="168" a="1"/>
  <c r="E13" i="166" a="1"/>
  <c r="AL80" i="168" a="1"/>
  <c r="AL14" i="164" a="1"/>
  <c r="AL204" i="168" a="1"/>
  <c r="AL145" i="166" a="1"/>
  <c r="AL265" i="166" a="1"/>
  <c r="AL136" i="168" a="1"/>
  <c r="AL269" i="163" a="1"/>
  <c r="AR9" i="164" a="1"/>
  <c r="L33" i="164" a="1"/>
  <c r="Q50" i="168" a="1"/>
  <c r="I19" i="165" a="1"/>
  <c r="AL332" i="168" a="1"/>
  <c r="AL208" i="168" a="1"/>
  <c r="AL268" i="166" a="1"/>
  <c r="AL271" i="168" a="1"/>
  <c r="AL205" i="168" a="1"/>
  <c r="AL11" i="165" a="1"/>
  <c r="AL137" i="166" a="1"/>
  <c r="L3" i="166" a="1"/>
  <c r="M7" i="167" a="1"/>
  <c r="Q51" i="167" a="1"/>
  <c r="AQ206" i="166" a="1"/>
  <c r="I17" i="167" a="1"/>
  <c r="AL270" i="163" a="1"/>
  <c r="G40" i="168" a="1"/>
  <c r="I37" i="166" a="1"/>
  <c r="P39" i="167" a="1"/>
  <c r="E7" i="164" a="1"/>
  <c r="AJ135" i="163" a="1"/>
  <c r="J40" i="165" a="1"/>
  <c r="I16" i="164" a="1"/>
  <c r="AL9" i="165" a="1"/>
  <c r="AL209" i="163" a="1"/>
  <c r="AQ5" i="168" a="1"/>
  <c r="G45" i="168" a="1"/>
  <c r="Q4" i="166" a="1"/>
  <c r="I45" i="166" a="1"/>
  <c r="AJ11" i="164" a="1"/>
  <c r="AJ201" i="163" a="1"/>
  <c r="AO271" i="163" a="1"/>
  <c r="I42" i="164" a="1"/>
  <c r="F37" i="164" a="1"/>
  <c r="D3" i="164" a="1"/>
  <c r="F25" i="168" a="1"/>
  <c r="AP205" i="163" a="1"/>
  <c r="N34" i="168" a="1"/>
  <c r="AQ141" i="163" a="1"/>
  <c r="AQ271" i="166" a="1"/>
  <c r="AL135" i="163" a="1"/>
  <c r="K24" i="168" a="1"/>
  <c r="K16" i="164" a="1"/>
  <c r="C43" i="168" a="1"/>
  <c r="M43" i="167" a="1"/>
  <c r="Q19" i="167" a="1"/>
  <c r="E20" i="164" a="1"/>
  <c r="N44" i="168" a="1"/>
  <c r="AQ7" i="166" a="1"/>
  <c r="M51" i="165" a="1"/>
  <c r="Q49" i="164" a="1"/>
  <c r="N40" i="166" a="1"/>
  <c r="D13" i="168" a="1"/>
  <c r="D32" i="167" a="1"/>
  <c r="D7" i="164" a="1"/>
  <c r="AQ335" i="166" a="1"/>
  <c r="Q51" i="164" a="1"/>
  <c r="AQ339" i="168" a="1"/>
  <c r="N27" i="166" a="1"/>
  <c r="G2" i="166" a="1"/>
  <c r="J40" i="167" a="1"/>
  <c r="L34" i="166" a="1"/>
  <c r="AO267" i="166" a="1"/>
  <c r="AP211" i="159" a="1"/>
  <c r="D39" i="164" a="1"/>
  <c r="L38" i="168" a="1"/>
  <c r="D13" i="164" a="1"/>
  <c r="P29" i="166" a="1"/>
  <c r="K8" i="167" a="1"/>
  <c r="F18" i="168" a="1"/>
  <c r="AP136" i="163" a="1"/>
  <c r="Q5" i="166" a="1"/>
  <c r="G36" i="166" a="1"/>
  <c r="F18" i="164" a="1"/>
  <c r="AL140" i="168" a="1"/>
  <c r="J37" i="166" a="1"/>
  <c r="I33" i="165" a="1"/>
  <c r="M3" i="166" a="1"/>
  <c r="Q4" i="167" a="1"/>
  <c r="D44" i="166" a="1"/>
  <c r="AQ205" i="159" a="1"/>
  <c r="P4" i="165" a="1"/>
  <c r="K6" i="165" a="1"/>
  <c r="L41" i="168" a="1"/>
  <c r="D41" i="164" a="1"/>
  <c r="D31" i="166" a="1"/>
  <c r="AQ150" i="168" a="1"/>
  <c r="N24" i="164" a="1"/>
  <c r="M16" i="164" a="1"/>
  <c r="C20" i="164" a="1"/>
  <c r="M8" i="168" a="1"/>
  <c r="F38" i="164" a="1"/>
  <c r="L22" i="164" a="1"/>
  <c r="N5" i="166" a="1"/>
  <c r="AJ208" i="163" a="1"/>
  <c r="E20" i="167" a="1"/>
  <c r="J9" i="165" a="1"/>
  <c r="AL140" i="166" a="1"/>
  <c r="I37" i="164" a="1"/>
  <c r="P39" i="165" a="1"/>
  <c r="J29" i="165" a="1"/>
  <c r="G7" i="164" a="1"/>
  <c r="AL82" i="166" a="1"/>
  <c r="AL139" i="163" a="1"/>
  <c r="AL140" i="163" a="1"/>
  <c r="N33" i="168" a="1"/>
  <c r="G29" i="166" a="1"/>
  <c r="L48" i="164" a="1"/>
  <c r="AO460" i="166" a="1"/>
  <c r="J13" i="167" a="1"/>
  <c r="E42" i="167" a="1"/>
  <c r="P42" i="168" a="1"/>
  <c r="AL207" i="168" a="1"/>
  <c r="G44" i="165" a="1"/>
  <c r="F23" i="166" a="1"/>
  <c r="G3" i="165" a="1"/>
  <c r="D45" i="164" a="1"/>
  <c r="L17" i="168" a="1"/>
  <c r="F4" i="165" a="1"/>
  <c r="AL148" i="166" a="1"/>
  <c r="F2" i="165" a="1"/>
  <c r="J24" i="164" a="1"/>
  <c r="I30" i="165" a="1"/>
  <c r="Q50" i="167" a="1"/>
  <c r="P26" i="168" a="1"/>
  <c r="Q14" i="165" a="1"/>
  <c r="F47" i="168" a="1"/>
  <c r="I26" i="164" a="1"/>
  <c r="Q6" i="164" a="1"/>
  <c r="D5" i="168" a="1"/>
  <c r="AO146" i="166" a="1"/>
  <c r="N14" i="166" a="1"/>
  <c r="G24" i="166" a="1"/>
  <c r="AP7" i="166" a="1"/>
  <c r="AR270" i="166" a="1"/>
  <c r="P2" i="164" a="1"/>
  <c r="M15" i="167" a="1"/>
  <c r="J38" i="164" a="1"/>
  <c r="M16" i="166" a="1"/>
  <c r="N36" i="165" a="1"/>
  <c r="G49" i="164" a="1"/>
  <c r="M26" i="164" a="1"/>
  <c r="D42" i="164" a="1"/>
  <c r="AJ207" i="163" a="1"/>
  <c r="AL402" i="166" a="1"/>
  <c r="I35" i="164" a="1"/>
  <c r="AL527" i="166" a="1"/>
  <c r="AO72" i="168" a="1"/>
  <c r="P30" i="165" a="1"/>
  <c r="D15" i="165" a="1"/>
  <c r="AQ273" i="163" a="1"/>
  <c r="K11" i="165" a="1"/>
  <c r="C4" i="168" a="1"/>
  <c r="AP13" i="165" a="1"/>
  <c r="AJ13" i="165" a="1"/>
  <c r="E12" i="164" a="1"/>
  <c r="Q13" i="167" a="1"/>
  <c r="E6" i="164" a="1"/>
  <c r="Q9" i="166" a="1"/>
  <c r="AO140" i="163" a="1"/>
  <c r="Q31" i="168" a="1"/>
  <c r="E25" i="167" a="1"/>
  <c r="AQ268" i="163" a="1"/>
  <c r="H8" i="167" a="1"/>
  <c r="M33" i="166" a="1"/>
  <c r="AO206" i="163" a="1"/>
  <c r="D32" i="164" a="1"/>
  <c r="E34" i="164" a="1"/>
  <c r="G21" i="166" a="1"/>
  <c r="AO212" i="159" a="1"/>
  <c r="AR135" i="163" a="1"/>
  <c r="K40" i="166" a="1"/>
  <c r="C7" i="165" a="1"/>
  <c r="H43" i="168" a="1"/>
  <c r="K17" i="164" a="1"/>
  <c r="AL345" i="166" a="1"/>
  <c r="AL334" i="166" a="1"/>
  <c r="AR203" i="168" a="1"/>
  <c r="H51" i="164" a="1"/>
  <c r="AQ207" i="159" a="1"/>
  <c r="AO273" i="163" a="1"/>
  <c r="L13" i="164" a="1"/>
  <c r="AO207" i="159" a="1"/>
  <c r="AL10" i="164" a="1"/>
  <c r="AL400" i="166" a="1"/>
  <c r="G6" i="164" a="1"/>
  <c r="AL14" i="166" a="1"/>
  <c r="AL13" i="165" a="1"/>
  <c r="AL74" i="166" a="1"/>
  <c r="AQ200" i="166" a="1"/>
  <c r="AO201" i="159" a="1"/>
  <c r="L27" i="168" a="1"/>
  <c r="E4" i="164" a="1"/>
  <c r="D16" i="166" a="1"/>
  <c r="AL149" i="166" a="1"/>
  <c r="AP202" i="163" a="1"/>
  <c r="L20" i="164" a="1"/>
  <c r="AO5" i="164" a="1"/>
  <c r="C11" i="167" a="1"/>
  <c r="AL135" i="168" a="1"/>
  <c r="AP201" i="166" a="1"/>
  <c r="P36" i="165" a="1"/>
  <c r="D17" i="164" a="1"/>
  <c r="F28" i="167" a="1"/>
  <c r="J48" i="167" a="1"/>
  <c r="D4" i="166" a="1"/>
  <c r="AO276" i="166" a="1"/>
  <c r="K45" i="166" a="1"/>
  <c r="N10" i="164" a="1"/>
  <c r="L28" i="165" a="1"/>
  <c r="E32" i="164" a="1"/>
  <c r="AQ11" i="165" a="1"/>
  <c r="L44" i="165" a="1"/>
  <c r="AQ147" i="166" a="1"/>
  <c r="F19" i="165" a="1"/>
  <c r="AL136" i="163" a="1"/>
  <c r="G2" i="164" a="1"/>
  <c r="P17" i="166" a="1"/>
  <c r="J40" i="166" a="1"/>
  <c r="I9" i="168" a="1"/>
  <c r="E45" i="166" a="1"/>
  <c r="Q36" i="164" a="1"/>
  <c r="G11" i="166" a="1"/>
  <c r="I24" i="168" a="1"/>
  <c r="J47" i="165" a="1"/>
  <c r="AP10" i="168" a="1"/>
  <c r="L24" i="165" a="1"/>
  <c r="AP462" i="166" a="1"/>
  <c r="N31" i="164" a="1"/>
  <c r="J48" i="164" a="1"/>
  <c r="G6" i="167" a="1"/>
  <c r="L50" i="164" a="1"/>
  <c r="AJ341" i="166" a="1"/>
  <c r="F20" i="165" a="1"/>
  <c r="K13" i="164" a="1"/>
  <c r="P44" i="167" a="1"/>
  <c r="AO266" i="163" a="1"/>
  <c r="K27" i="164" a="1"/>
  <c r="E9" i="165" a="1"/>
  <c r="Q42" i="168" a="1"/>
  <c r="AL525" i="166" a="1"/>
  <c r="N30" i="165" a="1"/>
  <c r="H51" i="165" a="1"/>
  <c r="M46" i="165" a="1"/>
  <c r="N3" i="164" a="1"/>
  <c r="P16" i="165" a="1"/>
  <c r="AP531" i="166" a="1"/>
  <c r="E30" i="164" a="1"/>
  <c r="AL7" i="164" a="1"/>
  <c r="I12" i="164" a="1"/>
  <c r="AP78" i="166" a="1"/>
  <c r="P33" i="164" a="1"/>
  <c r="Q22" i="164" a="1"/>
  <c r="AQ136" i="168" a="1"/>
  <c r="J51" i="164" a="1"/>
  <c r="AL528" i="166" a="1"/>
  <c r="AL146" i="168" a="1"/>
  <c r="F20" i="164" a="1"/>
  <c r="E29" i="164" a="1"/>
  <c r="F40" i="165" a="1"/>
  <c r="I41" i="166" a="1"/>
  <c r="H31" i="164" a="1"/>
  <c r="K24" i="166" a="1"/>
  <c r="AR200" i="159" a="1"/>
  <c r="AO11" i="165" a="1"/>
  <c r="C31" i="167" a="1"/>
  <c r="G43" i="165" a="1"/>
  <c r="G17" i="166" a="1"/>
  <c r="AP9" i="164" a="1"/>
  <c r="G9" i="165" a="1"/>
  <c r="E19" i="166" a="1"/>
  <c r="AL137" i="163" a="1"/>
  <c r="N13" i="164" a="1"/>
  <c r="H18" i="166" a="1"/>
  <c r="AR402" i="166" a="1"/>
  <c r="AQ276" i="166" a="1"/>
  <c r="AJ147" i="168" a="1"/>
  <c r="C43" i="165" a="1"/>
  <c r="P11" i="168" a="1"/>
  <c r="AL5" i="166" a="1"/>
  <c r="P41" i="164" a="1"/>
  <c r="AL138" i="168" a="1"/>
  <c r="AL203" i="168" a="1"/>
  <c r="AL71" i="168" a="1"/>
  <c r="AL142" i="166" a="1"/>
  <c r="AL6" i="165" a="1"/>
  <c r="AL147" i="166" a="1"/>
  <c r="AL403" i="166" a="1"/>
  <c r="AR273" i="163" a="1"/>
  <c r="AP342" i="166" a="1"/>
  <c r="F30" i="166" a="1"/>
  <c r="K17" i="166" a="1"/>
  <c r="F29" i="165" a="1"/>
  <c r="AJ271" i="163" a="1"/>
  <c r="AO528" i="166" a="1"/>
  <c r="G5" i="164" a="1"/>
  <c r="N32" i="168" a="1"/>
  <c r="F39" i="168" a="1"/>
  <c r="F45" i="165" a="1"/>
  <c r="AL333" i="168" a="1"/>
  <c r="AO200" i="159" a="1"/>
  <c r="N7" i="164" a="1"/>
  <c r="M42" i="164" a="1"/>
  <c r="E42" i="166" a="1"/>
  <c r="AP138" i="166" a="1"/>
  <c r="H21" i="164" a="1"/>
  <c r="AL70" i="166" a="1"/>
  <c r="F49" i="164" a="1"/>
  <c r="AL272" i="168" a="1"/>
  <c r="AL336" i="166" a="1"/>
  <c r="J4" i="167" a="1"/>
  <c r="AQ145" i="168" a="1"/>
  <c r="I15" i="164" a="1"/>
  <c r="F40" i="164" a="1"/>
  <c r="K42" i="165" a="1"/>
  <c r="E34" i="166" a="1"/>
  <c r="K38" i="165" a="1"/>
  <c r="F31" i="168" a="1"/>
  <c r="D35" i="165" a="1"/>
  <c r="K5" i="166" a="1"/>
  <c r="AL343" i="166" a="1"/>
  <c r="AL269" i="166" a="1"/>
  <c r="F7" i="165" a="1"/>
  <c r="AR141" i="168" a="1"/>
  <c r="AP72" i="166" a="1"/>
  <c r="K34" i="164" a="1"/>
  <c r="L4" i="164" a="1"/>
  <c r="F30" i="165" a="1"/>
  <c r="Q51" i="166" a="1"/>
  <c r="L4" i="168" a="1"/>
  <c r="C20" i="167" a="1"/>
  <c r="L26" i="164" a="1"/>
  <c r="H2" i="168" a="1"/>
  <c r="L28" i="168" a="1"/>
  <c r="G31" i="168" a="1"/>
  <c r="P14" i="168" a="1"/>
  <c r="G23" i="167" a="1"/>
  <c r="J27" i="164" a="1"/>
  <c r="AL5" i="164" a="1"/>
  <c r="AL531" i="166" a="1"/>
  <c r="L9" i="168" a="1"/>
  <c r="L27" i="164" a="1"/>
  <c r="AQ336" i="168" a="1"/>
  <c r="AP8" i="166" a="1"/>
  <c r="F7" i="163" a="1"/>
  <c r="AJ7" i="166" a="1"/>
  <c r="P20" i="164" a="1"/>
  <c r="AP12" i="164" a="1"/>
  <c r="C24" i="164" a="1"/>
  <c r="AQ333" i="166" a="1"/>
  <c r="E8" i="168" a="1"/>
  <c r="D22" i="165" a="1"/>
  <c r="AQ211" i="159" a="1"/>
  <c r="F10" i="167" a="1"/>
  <c r="AL401" i="166" a="1"/>
  <c r="N16" i="168" a="1"/>
  <c r="AJ70" i="168" a="1"/>
  <c r="G45" i="164" a="1"/>
  <c r="AO136" i="163" a="1"/>
  <c r="AP74" i="168" a="1"/>
  <c r="AJ270" i="166" a="1"/>
  <c r="M50" i="164" a="1"/>
  <c r="D43" i="165" a="1"/>
  <c r="I30" i="164" a="1"/>
  <c r="I29" i="166" a="1"/>
  <c r="M40" i="164" a="1"/>
  <c r="AP81" i="166" a="1"/>
  <c r="D49" i="165" a="1"/>
  <c r="Q45" i="164" a="1"/>
  <c r="L45" i="164" a="1"/>
  <c r="AL78" i="166" a="1"/>
  <c r="AJ138" i="163" a="1"/>
  <c r="K8" i="164" a="1"/>
  <c r="AR208" i="166" a="1"/>
  <c r="N36" i="168" a="1"/>
  <c r="AQ213" i="159" a="1"/>
  <c r="D13" i="165" a="1"/>
  <c r="AL135" i="166" a="1"/>
  <c r="AL336" i="168" a="1"/>
  <c r="H19" i="166" a="1"/>
  <c r="L11" i="165" a="1"/>
  <c r="AQ6" i="166" a="1"/>
  <c r="F50" i="165" a="1"/>
  <c r="M45" i="165" a="1"/>
  <c r="I19" i="164" a="1"/>
  <c r="AL151" i="168" a="1"/>
  <c r="AQ138" i="166" a="1"/>
  <c r="AL339" i="166" a="1"/>
  <c r="AL12" i="164" a="1"/>
  <c r="AL142" i="168" a="1"/>
  <c r="AL266" i="168" a="1"/>
  <c r="AL341" i="166" a="1"/>
  <c r="AL341" i="168" a="1"/>
  <c r="AL143" i="166" a="1"/>
  <c r="J23" i="167" a="1"/>
  <c r="AO206" i="159" a="1"/>
  <c r="K10" i="164" a="1"/>
  <c r="AR203" i="159" a="1"/>
  <c r="J39" i="164" a="1"/>
  <c r="AQ71" i="168" a="1"/>
  <c r="G47" i="165" a="1"/>
  <c r="AL331" i="168" a="1"/>
  <c r="AL150" i="168" a="1"/>
  <c r="AL9" i="164" a="1"/>
  <c r="AL203" i="159" a="1"/>
  <c r="AL148" i="168" a="1"/>
  <c r="G15" i="167" a="1"/>
  <c r="AP267" i="166" a="1"/>
  <c r="AP268" i="168" a="1"/>
  <c r="M39" i="165" a="1"/>
  <c r="AP204" i="168" a="1"/>
  <c r="G13" i="164" a="1"/>
  <c r="M35" i="166" a="1"/>
  <c r="AJ143" i="166" a="1"/>
  <c r="E25" i="168" a="1"/>
  <c r="AL468" i="166" a="1"/>
  <c r="AL276" i="166" a="1"/>
  <c r="E9" i="166" a="1"/>
  <c r="Q29" i="167" a="1"/>
  <c r="K34" i="165" a="1"/>
  <c r="M8" i="166" a="1"/>
  <c r="AR209" i="159" a="1"/>
  <c r="N28" i="166" a="1"/>
  <c r="P26" i="164" a="1"/>
  <c r="C24" i="167" a="1"/>
  <c r="I11" i="164" a="1"/>
  <c r="N40" i="167" a="1"/>
  <c r="AL461" i="166" a="1"/>
  <c r="AL526" i="166" a="1"/>
  <c r="J39" i="165" a="1"/>
  <c r="AJ203" i="163" a="1"/>
  <c r="AQ201" i="163" a="1"/>
  <c r="K4" i="166" a="1"/>
  <c r="AJ138" i="166" a="1"/>
  <c r="Q29" i="164" a="1"/>
  <c r="K4" i="164" a="1"/>
  <c r="AR201" i="166" a="1"/>
  <c r="E28" i="167" a="1"/>
  <c r="J5" i="165" a="1"/>
  <c r="AP332" i="168" a="1"/>
  <c r="H43" i="164" a="1"/>
  <c r="AQ338" i="168" a="1"/>
  <c r="J14" i="164" a="1"/>
  <c r="K21" i="164" a="1"/>
  <c r="I34" i="166" a="1"/>
  <c r="AL399" i="166" a="1"/>
  <c r="H20" i="165" a="1"/>
  <c r="G21" i="167" a="1"/>
  <c r="AO141" i="163" a="1"/>
  <c r="L49" i="168" a="1"/>
  <c r="Q39" i="168" a="1"/>
  <c r="AR203" i="163" a="1"/>
  <c r="AL73" i="166" a="1"/>
  <c r="AL465" i="166" a="1"/>
  <c r="AP14" i="164" a="1"/>
  <c r="AJ8" i="164" a="1"/>
  <c r="H42" i="164" a="1"/>
  <c r="M44" i="164" a="1"/>
  <c r="F14" i="167" a="1"/>
  <c r="AJ136" i="166" a="1"/>
  <c r="D18" i="168" a="1"/>
  <c r="AP201" i="163" a="1"/>
  <c r="Q26" i="167" a="1"/>
  <c r="F27" i="165" a="1"/>
  <c r="AQ272" i="163" a="1"/>
  <c r="N37" i="168" a="1"/>
  <c r="J42" i="166" a="1"/>
  <c r="P5" i="168" a="1"/>
  <c r="AJ12" i="165" a="1"/>
  <c r="P49" i="164" a="1"/>
  <c r="N14" i="165" a="1"/>
  <c r="E44" i="165" a="1"/>
  <c r="AO8" i="165" a="1"/>
  <c r="J44" i="165" a="1"/>
  <c r="D26" i="167" a="1"/>
  <c r="P22" i="164" a="1"/>
  <c r="C46" i="164" a="1"/>
  <c r="N7" i="165" a="1"/>
  <c r="AO208" i="159" a="1"/>
  <c r="AQ526" i="166" a="1"/>
  <c r="C47" i="167" a="1"/>
  <c r="AR403" i="166" a="1"/>
  <c r="K32" i="165" a="1"/>
  <c r="AL530" i="166" a="1"/>
  <c r="G21" i="164" a="1"/>
  <c r="AL273" i="166" a="1"/>
  <c r="AL202" i="166" a="1"/>
  <c r="AL272" i="166" a="1"/>
  <c r="AL72" i="168" a="1"/>
  <c r="P43" i="166" a="1"/>
  <c r="D39" i="168" a="1"/>
  <c r="AR269" i="168" a="1"/>
  <c r="I10" i="164" a="1"/>
  <c r="AL10" i="168" a="1"/>
  <c r="F6" i="166" a="1"/>
  <c r="AQ5" i="164" a="1"/>
  <c r="M34" i="165" a="1"/>
  <c r="AO205" i="168" a="1"/>
  <c r="F45" i="164" a="1"/>
  <c r="Q34" i="165" a="1"/>
  <c r="M36" i="165" a="1"/>
  <c r="AL274" i="168" a="1"/>
  <c r="AL343" i="168" a="1"/>
  <c r="AL343" i="168" l="1"/>
  <c r="AM343" i="168" s="1"/>
  <c r="AL274" i="168"/>
  <c r="AM274" i="168" s="1"/>
  <c r="M36" i="165"/>
  <c r="Q34" i="165"/>
  <c r="F45" i="164"/>
  <c r="AO205" i="168"/>
  <c r="M34" i="165"/>
  <c r="AQ5" i="164"/>
  <c r="F6" i="166"/>
  <c r="AL10" i="168"/>
  <c r="AM10" i="168" s="1"/>
  <c r="I10" i="164"/>
  <c r="AR269" i="168"/>
  <c r="D39" i="168"/>
  <c r="P43" i="166"/>
  <c r="AL72" i="168"/>
  <c r="AM72" i="168" s="1"/>
  <c r="AL272" i="166"/>
  <c r="AM272" i="166" s="1"/>
  <c r="AL202" i="166"/>
  <c r="AM202" i="166" s="1"/>
  <c r="AL273" i="166"/>
  <c r="AM273" i="166" s="1"/>
  <c r="G21" i="164"/>
  <c r="AL530" i="166"/>
  <c r="AM530" i="166" s="1"/>
  <c r="K32" i="165"/>
  <c r="AR403" i="166"/>
  <c r="C47" i="167"/>
  <c r="AQ526" i="166"/>
  <c r="AO208" i="159"/>
  <c r="N7" i="165"/>
  <c r="C46" i="164"/>
  <c r="P22" i="164"/>
  <c r="D26" i="167"/>
  <c r="J44" i="165"/>
  <c r="AO8" i="165"/>
  <c r="E44" i="165"/>
  <c r="N14" i="165"/>
  <c r="P49" i="164"/>
  <c r="AJ12" i="165"/>
  <c r="AK12" i="165" s="1"/>
  <c r="P5" i="168"/>
  <c r="J42" i="166"/>
  <c r="N37" i="168"/>
  <c r="AQ272" i="163"/>
  <c r="F27" i="165"/>
  <c r="Q26" i="167"/>
  <c r="AP201" i="163"/>
  <c r="D18" i="168"/>
  <c r="AJ136" i="166"/>
  <c r="AK136" i="166" s="1"/>
  <c r="F14" i="167"/>
  <c r="M44" i="164"/>
  <c r="H42" i="164"/>
  <c r="AJ8" i="164"/>
  <c r="AK8" i="164" s="1"/>
  <c r="AP14" i="164"/>
  <c r="AL465" i="166"/>
  <c r="AM465" i="166" s="1"/>
  <c r="AL73" i="166"/>
  <c r="AM73" i="166" s="1"/>
  <c r="AR203" i="163"/>
  <c r="Q39" i="168"/>
  <c r="L49" i="168"/>
  <c r="AO141" i="163"/>
  <c r="G21" i="167"/>
  <c r="H20" i="165"/>
  <c r="AL399" i="166"/>
  <c r="AM399" i="166" s="1"/>
  <c r="I34" i="166"/>
  <c r="K21" i="164"/>
  <c r="J14" i="164"/>
  <c r="AQ338" i="168"/>
  <c r="H43" i="164"/>
  <c r="AP332" i="168"/>
  <c r="J5" i="165"/>
  <c r="E28" i="167"/>
  <c r="AR201" i="166"/>
  <c r="K4" i="164"/>
  <c r="Q29" i="164"/>
  <c r="AJ138" i="166"/>
  <c r="AK138" i="166" s="1"/>
  <c r="K4" i="166"/>
  <c r="AQ201" i="163"/>
  <c r="AJ203" i="163"/>
  <c r="AK203" i="163" s="1"/>
  <c r="J39" i="165"/>
  <c r="AL526" i="166"/>
  <c r="AM526" i="166" s="1"/>
  <c r="AL461" i="166"/>
  <c r="AM461" i="166" s="1"/>
  <c r="N40" i="167"/>
  <c r="I11" i="164"/>
  <c r="C24" i="167"/>
  <c r="P26" i="164"/>
  <c r="N28" i="166"/>
  <c r="AR209" i="159"/>
  <c r="M8" i="166"/>
  <c r="K34" i="165"/>
  <c r="Q29" i="167"/>
  <c r="E9" i="166"/>
  <c r="AL276" i="166"/>
  <c r="AM276" i="166" s="1"/>
  <c r="AL468" i="166"/>
  <c r="AM468" i="166" s="1"/>
  <c r="E25" i="168"/>
  <c r="AJ143" i="166"/>
  <c r="AK143" i="166" s="1"/>
  <c r="M35" i="166"/>
  <c r="G13" i="164"/>
  <c r="AP204" i="168"/>
  <c r="M39" i="165"/>
  <c r="AP268" i="168"/>
  <c r="AP267" i="166"/>
  <c r="G15" i="167"/>
  <c r="AL148" i="168"/>
  <c r="AM148" i="168" s="1"/>
  <c r="AL203" i="159"/>
  <c r="AM203" i="159" s="1"/>
  <c r="AL9" i="164"/>
  <c r="AM9" i="164" s="1"/>
  <c r="AL150" i="168"/>
  <c r="AM150" i="168" s="1"/>
  <c r="AL331" i="168"/>
  <c r="AM331" i="168" s="1"/>
  <c r="G47" i="165"/>
  <c r="AQ71" i="168"/>
  <c r="J39" i="164"/>
  <c r="AR203" i="159"/>
  <c r="K10" i="164"/>
  <c r="AO206" i="159"/>
  <c r="J23" i="167"/>
  <c r="AL143" i="166"/>
  <c r="AM143" i="166" s="1"/>
  <c r="AL341" i="168"/>
  <c r="AM341" i="168" s="1"/>
  <c r="AL341" i="166"/>
  <c r="AM341" i="166" s="1"/>
  <c r="AL266" i="168"/>
  <c r="AM266" i="168" s="1"/>
  <c r="AL142" i="168"/>
  <c r="AM142" i="168" s="1"/>
  <c r="AL12" i="164"/>
  <c r="AM12" i="164" s="1"/>
  <c r="AL339" i="166"/>
  <c r="AM339" i="166" s="1"/>
  <c r="AQ138" i="166"/>
  <c r="AL151" i="168"/>
  <c r="AM151" i="168" s="1"/>
  <c r="I19" i="164"/>
  <c r="M45" i="165"/>
  <c r="F50" i="165"/>
  <c r="AQ6" i="166"/>
  <c r="L11" i="165"/>
  <c r="H19" i="166"/>
  <c r="AL336" i="168"/>
  <c r="AM336" i="168" s="1"/>
  <c r="AL135" i="166"/>
  <c r="AM135" i="166" s="1"/>
  <c r="D13" i="165"/>
  <c r="AQ213" i="159"/>
  <c r="N36" i="168"/>
  <c r="AR208" i="166"/>
  <c r="K8" i="164"/>
  <c r="AJ138" i="163"/>
  <c r="AK138" i="163" s="1"/>
  <c r="AL78" i="166"/>
  <c r="AM78" i="166" s="1"/>
  <c r="L45" i="164"/>
  <c r="Q45" i="164"/>
  <c r="D49" i="165"/>
  <c r="AP81" i="166"/>
  <c r="M40" i="164"/>
  <c r="I29" i="166"/>
  <c r="I30" i="164"/>
  <c r="D43" i="165"/>
  <c r="M50" i="164"/>
  <c r="AJ270" i="166"/>
  <c r="AK270" i="166" s="1"/>
  <c r="AP74" i="168"/>
  <c r="AO136" i="163"/>
  <c r="G45" i="164"/>
  <c r="AJ70" i="168"/>
  <c r="AK70" i="168" s="1"/>
  <c r="N16" i="168"/>
  <c r="AL401" i="166"/>
  <c r="AM401" i="166" s="1"/>
  <c r="F10" i="167"/>
  <c r="AQ211" i="159"/>
  <c r="D22" i="165"/>
  <c r="E8" i="168"/>
  <c r="AQ333" i="166"/>
  <c r="C24" i="164"/>
  <c r="AP12" i="164"/>
  <c r="P20" i="164"/>
  <c r="AJ7" i="166"/>
  <c r="AK7" i="166" s="1"/>
  <c r="F7" i="163"/>
  <c r="AP8" i="166"/>
  <c r="AQ336" i="168"/>
  <c r="L27" i="164"/>
  <c r="L9" i="168"/>
  <c r="AL531" i="166"/>
  <c r="AM531" i="166" s="1"/>
  <c r="AL5" i="164"/>
  <c r="AM5" i="164" s="1"/>
  <c r="J27" i="164"/>
  <c r="G23" i="167"/>
  <c r="P14" i="168"/>
  <c r="G31" i="168"/>
  <c r="L28" i="168"/>
  <c r="H2" i="168"/>
  <c r="L26" i="164"/>
  <c r="C20" i="167"/>
  <c r="L4" i="168"/>
  <c r="Q51" i="166"/>
  <c r="F30" i="165"/>
  <c r="L4" i="164"/>
  <c r="K34" i="164"/>
  <c r="AP72" i="166"/>
  <c r="AR141" i="168"/>
  <c r="F7" i="165"/>
  <c r="AL269" i="166"/>
  <c r="AM269" i="166" s="1"/>
  <c r="AL343" i="166"/>
  <c r="AM343" i="166" s="1"/>
  <c r="K5" i="166"/>
  <c r="D35" i="165"/>
  <c r="F31" i="168"/>
  <c r="K38" i="165"/>
  <c r="E34" i="166"/>
  <c r="K42" i="165"/>
  <c r="F40" i="164"/>
  <c r="I15" i="164"/>
  <c r="AQ145" i="168"/>
  <c r="J4" i="167"/>
  <c r="AL336" i="166"/>
  <c r="AM336" i="166" s="1"/>
  <c r="AL272" i="168"/>
  <c r="AM272" i="168" s="1"/>
  <c r="F49" i="164"/>
  <c r="AL70" i="166"/>
  <c r="AM70" i="166" s="1"/>
  <c r="H21" i="164"/>
  <c r="AP138" i="166"/>
  <c r="E42" i="166"/>
  <c r="M42" i="164"/>
  <c r="N7" i="164"/>
  <c r="AO200" i="159"/>
  <c r="AL333" i="168"/>
  <c r="AM333" i="168" s="1"/>
  <c r="F45" i="165"/>
  <c r="F39" i="168"/>
  <c r="N32" i="168"/>
  <c r="G5" i="164"/>
  <c r="AO528" i="166"/>
  <c r="AJ271" i="163"/>
  <c r="AK271" i="163" s="1"/>
  <c r="F29" i="165"/>
  <c r="K17" i="166"/>
  <c r="F30" i="166"/>
  <c r="AP342" i="166"/>
  <c r="AR273" i="163"/>
  <c r="AL403" i="166"/>
  <c r="AM403" i="166" s="1"/>
  <c r="AL147" i="166"/>
  <c r="AM147" i="166" s="1"/>
  <c r="AL6" i="165"/>
  <c r="AM6" i="165" s="1"/>
  <c r="AL142" i="166"/>
  <c r="AM142" i="166" s="1"/>
  <c r="AL71" i="168"/>
  <c r="AM71" i="168" s="1"/>
  <c r="AL203" i="168"/>
  <c r="AM203" i="168" s="1"/>
  <c r="AL138" i="168"/>
  <c r="AM138" i="168" s="1"/>
  <c r="P41" i="164"/>
  <c r="AL5" i="166"/>
  <c r="AM5" i="166" s="1"/>
  <c r="P11" i="168"/>
  <c r="C43" i="165"/>
  <c r="AJ147" i="168"/>
  <c r="AK147" i="168" s="1"/>
  <c r="AQ276" i="166"/>
  <c r="AR402" i="166"/>
  <c r="H18" i="166"/>
  <c r="N13" i="164"/>
  <c r="AL137" i="163"/>
  <c r="AM137" i="163" s="1"/>
  <c r="E19" i="166"/>
  <c r="G9" i="165"/>
  <c r="AP9" i="164"/>
  <c r="G17" i="166"/>
  <c r="G43" i="165"/>
  <c r="C31" i="167"/>
  <c r="AO11" i="165"/>
  <c r="AR200" i="159"/>
  <c r="K24" i="166"/>
  <c r="H31" i="164"/>
  <c r="I41" i="166"/>
  <c r="F40" i="165"/>
  <c r="E29" i="164"/>
  <c r="F20" i="164"/>
  <c r="AL146" i="168"/>
  <c r="AM146" i="168" s="1"/>
  <c r="AL528" i="166"/>
  <c r="AM528" i="166" s="1"/>
  <c r="J51" i="164"/>
  <c r="AQ136" i="168"/>
  <c r="Q22" i="164"/>
  <c r="P33" i="164"/>
  <c r="AP78" i="166"/>
  <c r="I12" i="164"/>
  <c r="AL7" i="164"/>
  <c r="AM7" i="164" s="1"/>
  <c r="E30" i="164"/>
  <c r="AP531" i="166"/>
  <c r="P16" i="165"/>
  <c r="N3" i="164"/>
  <c r="M46" i="165"/>
  <c r="H51" i="165"/>
  <c r="N30" i="165"/>
  <c r="AL525" i="166"/>
  <c r="AM525" i="166" s="1"/>
  <c r="Q42" i="168"/>
  <c r="E9" i="165"/>
  <c r="K27" i="164"/>
  <c r="AO266" i="163"/>
  <c r="P44" i="167"/>
  <c r="K13" i="164"/>
  <c r="F20" i="165"/>
  <c r="AJ341" i="166"/>
  <c r="AK341" i="166" s="1"/>
  <c r="L50" i="164"/>
  <c r="G6" i="167"/>
  <c r="J48" i="164"/>
  <c r="N31" i="164"/>
  <c r="AP462" i="166"/>
  <c r="L24" i="165"/>
  <c r="AP10" i="168"/>
  <c r="J47" i="165"/>
  <c r="I24" i="168"/>
  <c r="G11" i="166"/>
  <c r="Q36" i="164"/>
  <c r="E45" i="166"/>
  <c r="I9" i="168"/>
  <c r="J40" i="166"/>
  <c r="P17" i="166"/>
  <c r="G2" i="164"/>
  <c r="AL136" i="163"/>
  <c r="AM136" i="163" s="1"/>
  <c r="F19" i="165"/>
  <c r="AQ147" i="166"/>
  <c r="L44" i="165"/>
  <c r="AQ11" i="165"/>
  <c r="E32" i="164"/>
  <c r="L28" i="165"/>
  <c r="N10" i="164"/>
  <c r="K45" i="166"/>
  <c r="AO276" i="166"/>
  <c r="D4" i="166"/>
  <c r="J48" i="167"/>
  <c r="F28" i="167"/>
  <c r="D17" i="164"/>
  <c r="P36" i="165"/>
  <c r="AP201" i="166"/>
  <c r="AL135" i="168"/>
  <c r="AM135" i="168" s="1"/>
  <c r="C11" i="167"/>
  <c r="AO5" i="164"/>
  <c r="L20" i="164"/>
  <c r="AP202" i="163"/>
  <c r="AL149" i="166"/>
  <c r="AM149" i="166" s="1"/>
  <c r="D16" i="166"/>
  <c r="E4" i="164"/>
  <c r="L27" i="168"/>
  <c r="AO201" i="159"/>
  <c r="AQ200" i="166"/>
  <c r="AL74" i="166"/>
  <c r="AM74" i="166" s="1"/>
  <c r="AL13" i="165"/>
  <c r="AM13" i="165" s="1"/>
  <c r="AL14" i="166"/>
  <c r="AM14" i="166" s="1"/>
  <c r="G6" i="164"/>
  <c r="AL400" i="166"/>
  <c r="AM400" i="166" s="1"/>
  <c r="AL10" i="164"/>
  <c r="AM10" i="164" s="1"/>
  <c r="AO207" i="159"/>
  <c r="L13" i="164"/>
  <c r="AO273" i="163"/>
  <c r="AQ207" i="159"/>
  <c r="H51" i="164"/>
  <c r="AR203" i="168"/>
  <c r="AL334" i="166"/>
  <c r="AM334" i="166" s="1"/>
  <c r="AL345" i="166"/>
  <c r="AM345" i="166" s="1"/>
  <c r="K17" i="164"/>
  <c r="H43" i="168"/>
  <c r="C7" i="165"/>
  <c r="K40" i="166"/>
  <c r="AR135" i="163"/>
  <c r="AO212" i="159"/>
  <c r="G21" i="166"/>
  <c r="E34" i="164"/>
  <c r="D32" i="164"/>
  <c r="AO206" i="163"/>
  <c r="M33" i="166"/>
  <c r="H8" i="167"/>
  <c r="AQ268" i="163"/>
  <c r="E25" i="167"/>
  <c r="Q31" i="168"/>
  <c r="AO140" i="163"/>
  <c r="Q9" i="166"/>
  <c r="E6" i="164"/>
  <c r="Q13" i="167"/>
  <c r="E12" i="164"/>
  <c r="AJ13" i="165"/>
  <c r="AK13" i="165" s="1"/>
  <c r="AP13" i="165"/>
  <c r="C4" i="168"/>
  <c r="K11" i="165"/>
  <c r="AQ273" i="163"/>
  <c r="D15" i="165"/>
  <c r="P30" i="165"/>
  <c r="AO72" i="168"/>
  <c r="AL527" i="166"/>
  <c r="AM527" i="166" s="1"/>
  <c r="I35" i="164"/>
  <c r="AL402" i="166"/>
  <c r="AM402" i="166" s="1"/>
  <c r="AJ207" i="163"/>
  <c r="AK207" i="163" s="1"/>
  <c r="D42" i="164"/>
  <c r="M26" i="164"/>
  <c r="G49" i="164"/>
  <c r="N36" i="165"/>
  <c r="M16" i="166"/>
  <c r="J38" i="164"/>
  <c r="M15" i="167"/>
  <c r="P2" i="164"/>
  <c r="AR270" i="166"/>
  <c r="AP7" i="166"/>
  <c r="G24" i="166"/>
  <c r="N14" i="166"/>
  <c r="AO146" i="166"/>
  <c r="D5" i="168"/>
  <c r="Q6" i="164"/>
  <c r="I26" i="164"/>
  <c r="F47" i="168"/>
  <c r="Q14" i="165"/>
  <c r="P26" i="168"/>
  <c r="Q50" i="167"/>
  <c r="I30" i="165"/>
  <c r="J24" i="164"/>
  <c r="F2" i="165"/>
  <c r="AL148" i="166"/>
  <c r="AM148" i="166" s="1"/>
  <c r="F4" i="165"/>
  <c r="L17" i="168"/>
  <c r="D45" i="164"/>
  <c r="G3" i="165"/>
  <c r="F23" i="166"/>
  <c r="G44" i="165"/>
  <c r="AL207" i="168"/>
  <c r="AM207" i="168" s="1"/>
  <c r="P42" i="168"/>
  <c r="E42" i="167"/>
  <c r="J13" i="167"/>
  <c r="AO460" i="166"/>
  <c r="L48" i="164"/>
  <c r="G29" i="166"/>
  <c r="N33" i="168"/>
  <c r="AL140" i="163"/>
  <c r="AM140" i="163" s="1"/>
  <c r="AL139" i="163"/>
  <c r="AM139" i="163" s="1"/>
  <c r="AL82" i="166"/>
  <c r="AM82" i="166" s="1"/>
  <c r="G7" i="164"/>
  <c r="J29" i="165"/>
  <c r="P39" i="165"/>
  <c r="I37" i="164"/>
  <c r="AL140" i="166"/>
  <c r="AM140" i="166" s="1"/>
  <c r="J9" i="165"/>
  <c r="E20" i="167"/>
  <c r="AJ208" i="163"/>
  <c r="AK208" i="163" s="1"/>
  <c r="N5" i="166"/>
  <c r="L22" i="164"/>
  <c r="F38" i="164"/>
  <c r="M8" i="168"/>
  <c r="C20" i="164"/>
  <c r="M16" i="164"/>
  <c r="N24" i="164"/>
  <c r="AQ150" i="168"/>
  <c r="D31" i="166"/>
  <c r="D41" i="164"/>
  <c r="L41" i="168"/>
  <c r="K6" i="165"/>
  <c r="P4" i="165"/>
  <c r="AQ205" i="159"/>
  <c r="D44" i="166"/>
  <c r="Q4" i="167"/>
  <c r="M3" i="166"/>
  <c r="I33" i="165"/>
  <c r="J37" i="166"/>
  <c r="AL140" i="168"/>
  <c r="AM140" i="168" s="1"/>
  <c r="F18" i="164"/>
  <c r="G36" i="166"/>
  <c r="Q5" i="166"/>
  <c r="AP136" i="163"/>
  <c r="F18" i="168"/>
  <c r="K8" i="167"/>
  <c r="P29" i="166"/>
  <c r="D13" i="164"/>
  <c r="L38" i="168"/>
  <c r="D39" i="164"/>
  <c r="AP211" i="159"/>
  <c r="AO267" i="166"/>
  <c r="L34" i="166"/>
  <c r="J40" i="167"/>
  <c r="G2" i="166"/>
  <c r="N27" i="166"/>
  <c r="AQ339" i="168"/>
  <c r="Q51" i="164"/>
  <c r="AQ335" i="166"/>
  <c r="D7" i="164"/>
  <c r="D32" i="167"/>
  <c r="D13" i="168"/>
  <c r="N40" i="166"/>
  <c r="Q49" i="164"/>
  <c r="M51" i="165"/>
  <c r="AQ7" i="166"/>
  <c r="N44" i="168"/>
  <c r="E20" i="164"/>
  <c r="Q19" i="167"/>
  <c r="M43" i="167"/>
  <c r="C43" i="168"/>
  <c r="K16" i="164"/>
  <c r="K24" i="168"/>
  <c r="AL135" i="163"/>
  <c r="AM135" i="163" s="1"/>
  <c r="AQ271" i="166"/>
  <c r="AQ141" i="163"/>
  <c r="N34" i="168"/>
  <c r="AP205" i="163"/>
  <c r="F25" i="168"/>
  <c r="D3" i="164"/>
  <c r="F37" i="164"/>
  <c r="I42" i="164"/>
  <c r="AO271" i="163"/>
  <c r="AJ201" i="163"/>
  <c r="AK201" i="163" s="1"/>
  <c r="AJ11" i="164"/>
  <c r="AK11" i="164" s="1"/>
  <c r="I45" i="166"/>
  <c r="Q4" i="166"/>
  <c r="G45" i="168"/>
  <c r="AQ5" i="168"/>
  <c r="AL209" i="163"/>
  <c r="AM209" i="163" s="1"/>
  <c r="AL9" i="165"/>
  <c r="AM9" i="165" s="1"/>
  <c r="I16" i="164"/>
  <c r="J40" i="165"/>
  <c r="AJ135" i="163"/>
  <c r="AK135" i="163" s="1"/>
  <c r="E7" i="164"/>
  <c r="P39" i="167"/>
  <c r="I37" i="166"/>
  <c r="G40" i="168"/>
  <c r="AL270" i="163"/>
  <c r="AM270" i="163" s="1"/>
  <c r="I17" i="167"/>
  <c r="AQ206" i="166"/>
  <c r="Q51" i="167"/>
  <c r="M7" i="167"/>
  <c r="L3" i="166"/>
  <c r="AL137" i="166"/>
  <c r="AM137" i="166" s="1"/>
  <c r="AL11" i="165"/>
  <c r="AM11" i="165" s="1"/>
  <c r="AL205" i="168"/>
  <c r="AM205" i="168" s="1"/>
  <c r="AL271" i="168"/>
  <c r="AM271" i="168" s="1"/>
  <c r="AL268" i="166"/>
  <c r="AM268" i="166" s="1"/>
  <c r="AL208" i="168"/>
  <c r="AM208" i="168" s="1"/>
  <c r="AL332" i="168"/>
  <c r="AM332" i="168" s="1"/>
  <c r="I19" i="165"/>
  <c r="Q50" i="168"/>
  <c r="L33" i="164"/>
  <c r="AR9" i="164"/>
  <c r="AL269" i="163"/>
  <c r="AM269" i="163" s="1"/>
  <c r="AL136" i="168"/>
  <c r="AM136" i="168" s="1"/>
  <c r="AL265" i="166"/>
  <c r="AM265" i="166" s="1"/>
  <c r="AL145" i="166"/>
  <c r="AM145" i="166" s="1"/>
  <c r="AL204" i="168"/>
  <c r="AM204" i="168" s="1"/>
  <c r="AL14" i="164"/>
  <c r="AM14" i="164" s="1"/>
  <c r="AL80" i="168"/>
  <c r="AM80" i="168" s="1"/>
  <c r="E13" i="166"/>
  <c r="AL139" i="168"/>
  <c r="AM139" i="168" s="1"/>
  <c r="C34" i="166"/>
  <c r="C39" i="166"/>
  <c r="AJ464" i="166"/>
  <c r="AK464" i="166" s="1"/>
  <c r="D32" i="165"/>
  <c r="M11" i="164"/>
  <c r="M25" i="168"/>
  <c r="F48" i="166"/>
  <c r="D8" i="164"/>
  <c r="G37" i="164"/>
  <c r="C13" i="164"/>
  <c r="Q25" i="167"/>
  <c r="D46" i="165"/>
  <c r="D37" i="165"/>
  <c r="G51" i="164"/>
  <c r="AR137" i="166"/>
  <c r="E49" i="168"/>
  <c r="H9" i="166"/>
  <c r="K30" i="168"/>
  <c r="AL271" i="163"/>
  <c r="AM271" i="163" s="1"/>
  <c r="L14" i="164"/>
  <c r="N42" i="165"/>
  <c r="AR201" i="163"/>
  <c r="G48" i="165"/>
  <c r="F28" i="164"/>
  <c r="M34" i="164"/>
  <c r="AQ5" i="167"/>
  <c r="F23" i="167"/>
  <c r="AQ5" i="165"/>
  <c r="I33" i="164"/>
  <c r="F38" i="168"/>
  <c r="E40" i="165"/>
  <c r="AQ6" i="165"/>
  <c r="G31" i="165"/>
  <c r="AR12" i="166"/>
  <c r="J19" i="164"/>
  <c r="N9" i="165"/>
  <c r="J6" i="164"/>
  <c r="AR136" i="166"/>
  <c r="H40" i="166"/>
  <c r="AL397" i="166"/>
  <c r="AM397" i="166" s="1"/>
  <c r="P47" i="165"/>
  <c r="K2" i="164"/>
  <c r="AJ267" i="163"/>
  <c r="AK267" i="163" s="1"/>
  <c r="L47" i="168"/>
  <c r="AR204" i="166"/>
  <c r="L43" i="164"/>
  <c r="AL334" i="168"/>
  <c r="AM334" i="168" s="1"/>
  <c r="AP209" i="159"/>
  <c r="P50" i="166"/>
  <c r="L4" i="165"/>
  <c r="AP206" i="159"/>
  <c r="K12" i="164"/>
  <c r="N48" i="166"/>
  <c r="M37" i="168"/>
  <c r="L23" i="164"/>
  <c r="E32" i="168"/>
  <c r="Q18" i="164"/>
  <c r="AQ396" i="166"/>
  <c r="H40" i="167"/>
  <c r="K18" i="167"/>
  <c r="AJ268" i="166"/>
  <c r="AK268" i="166" s="1"/>
  <c r="E9" i="168"/>
  <c r="H4" i="165"/>
  <c r="J49" i="165"/>
  <c r="N25" i="164"/>
  <c r="F8" i="165"/>
  <c r="AO203" i="163"/>
  <c r="I46" i="167"/>
  <c r="AQ141" i="168"/>
  <c r="K16" i="166"/>
  <c r="M45" i="167"/>
  <c r="H15" i="165"/>
  <c r="AL272" i="163"/>
  <c r="AM272" i="163" s="1"/>
  <c r="AL144" i="168"/>
  <c r="AM144" i="168" s="1"/>
  <c r="AL335" i="168"/>
  <c r="AM335" i="168" s="1"/>
  <c r="AL529" i="166"/>
  <c r="AM529" i="166" s="1"/>
  <c r="AL141" i="166"/>
  <c r="AM141" i="166" s="1"/>
  <c r="AL204" i="166"/>
  <c r="AM204" i="166" s="1"/>
  <c r="AL206" i="166"/>
  <c r="AM206" i="166" s="1"/>
  <c r="AQ12" i="164"/>
  <c r="G38" i="166"/>
  <c r="AL9" i="166"/>
  <c r="AM9" i="166" s="1"/>
  <c r="C42" i="166"/>
  <c r="J50" i="164"/>
  <c r="P17" i="164"/>
  <c r="AJ210" i="159"/>
  <c r="AK210" i="159" s="1"/>
  <c r="E6" i="165"/>
  <c r="K20" i="165"/>
  <c r="E10" i="164"/>
  <c r="Q5" i="164"/>
  <c r="AL146" i="166"/>
  <c r="AM146" i="166" s="1"/>
  <c r="AQ273" i="168"/>
  <c r="G25" i="165"/>
  <c r="AQ7" i="164"/>
  <c r="M33" i="168"/>
  <c r="AJ272" i="163"/>
  <c r="AK272" i="163" s="1"/>
  <c r="AJ343" i="166"/>
  <c r="AK343" i="166" s="1"/>
  <c r="G33" i="168"/>
  <c r="AJ202" i="168"/>
  <c r="AK202" i="168" s="1"/>
  <c r="AR209" i="163"/>
  <c r="AJ465" i="166"/>
  <c r="AK465" i="166" s="1"/>
  <c r="AJ336" i="168"/>
  <c r="AK336" i="168" s="1"/>
  <c r="AR213" i="159"/>
  <c r="E30" i="166"/>
  <c r="F32" i="167"/>
  <c r="N34" i="166"/>
  <c r="C23" i="168"/>
  <c r="AO203" i="159"/>
  <c r="G15" i="164"/>
  <c r="AP11" i="166"/>
  <c r="AQ205" i="168"/>
  <c r="E5" i="164"/>
  <c r="AP341" i="166"/>
  <c r="E33" i="167"/>
  <c r="L17" i="164"/>
  <c r="AO345" i="166"/>
  <c r="G30" i="165"/>
  <c r="AL81" i="166"/>
  <c r="AM81" i="166" s="1"/>
  <c r="J43" i="168"/>
  <c r="M4" i="164"/>
  <c r="AR270" i="163"/>
  <c r="L18" i="164"/>
  <c r="AJ5" i="165"/>
  <c r="AK5" i="165" s="1"/>
  <c r="G24" i="165"/>
  <c r="AQ204" i="159"/>
  <c r="Q11" i="168"/>
  <c r="F28" i="165"/>
  <c r="Q26" i="164"/>
  <c r="F22" i="164"/>
  <c r="C39" i="165"/>
  <c r="L32" i="165"/>
  <c r="F51" i="169"/>
  <c r="M15" i="165"/>
  <c r="AL344" i="166"/>
  <c r="AM344" i="166" s="1"/>
  <c r="AO332" i="166"/>
  <c r="C37" i="167"/>
  <c r="G29" i="168"/>
  <c r="L32" i="164"/>
  <c r="AP9" i="168"/>
  <c r="AQ210" i="166"/>
  <c r="G12" i="168"/>
  <c r="Q42" i="164"/>
  <c r="AJ141" i="163"/>
  <c r="AK141" i="163" s="1"/>
  <c r="J14" i="167"/>
  <c r="G4" i="165"/>
  <c r="AQ138" i="168"/>
  <c r="F32" i="165"/>
  <c r="G28" i="168"/>
  <c r="I29" i="165"/>
  <c r="C35" i="164"/>
  <c r="AL206" i="159"/>
  <c r="AM206" i="159" s="1"/>
  <c r="M34" i="167"/>
  <c r="I10" i="166"/>
  <c r="AO205" i="159"/>
  <c r="AJ12" i="166"/>
  <c r="AK12" i="166" s="1"/>
  <c r="C43" i="167"/>
  <c r="Q34" i="166"/>
  <c r="E45" i="168"/>
  <c r="AP79" i="166"/>
  <c r="G26" i="166"/>
  <c r="C47" i="166"/>
  <c r="AR200" i="163"/>
  <c r="AP207" i="159"/>
  <c r="G14" i="167"/>
  <c r="N33" i="164"/>
  <c r="P2" i="166"/>
  <c r="C23" i="164"/>
  <c r="P51" i="168"/>
  <c r="G35" i="164"/>
  <c r="E23" i="164"/>
  <c r="M38" i="164"/>
  <c r="AP203" i="159"/>
  <c r="AL83" i="166"/>
  <c r="AM83" i="166" s="1"/>
  <c r="AL8" i="166"/>
  <c r="AM8" i="166" s="1"/>
  <c r="AL205" i="159"/>
  <c r="AM205" i="159" s="1"/>
  <c r="AR265" i="166"/>
  <c r="M17" i="165"/>
  <c r="E16" i="164"/>
  <c r="AJ268" i="163"/>
  <c r="AK268" i="163" s="1"/>
  <c r="I36" i="167"/>
  <c r="M5" i="164"/>
  <c r="D33" i="164"/>
  <c r="J4" i="168"/>
  <c r="AR14" i="164"/>
  <c r="J10" i="165"/>
  <c r="I45" i="164"/>
  <c r="K46" i="165"/>
  <c r="AO10" i="164"/>
  <c r="P5" i="164"/>
  <c r="Q28" i="164"/>
  <c r="H44" i="164"/>
  <c r="AJ340" i="166"/>
  <c r="AK340" i="166" s="1"/>
  <c r="AL74" i="168"/>
  <c r="AM74" i="168" s="1"/>
  <c r="AL5" i="167"/>
  <c r="AM5" i="167" s="1"/>
  <c r="Q48" i="167"/>
  <c r="H38" i="168"/>
  <c r="I3" i="168"/>
  <c r="G27" i="166"/>
  <c r="K51" i="168"/>
  <c r="K29" i="168"/>
  <c r="AP335" i="166"/>
  <c r="AQ9" i="166"/>
  <c r="E28" i="165"/>
  <c r="D12" i="164"/>
  <c r="N31" i="165"/>
  <c r="D51" i="169"/>
  <c r="M48" i="164"/>
  <c r="L10" i="167"/>
  <c r="I50" i="167"/>
  <c r="H4" i="167"/>
  <c r="AJ202" i="166"/>
  <c r="AK202" i="166" s="1"/>
  <c r="E25" i="165"/>
  <c r="Q46" i="166"/>
  <c r="AJ135" i="166"/>
  <c r="AK135" i="166" s="1"/>
  <c r="Q47" i="164"/>
  <c r="N24" i="166"/>
  <c r="L12" i="167"/>
  <c r="G36" i="167"/>
  <c r="AJ269" i="163"/>
  <c r="AK269" i="163" s="1"/>
  <c r="M24" i="165"/>
  <c r="AQ78" i="168"/>
  <c r="Q8" i="164"/>
  <c r="M32" i="167"/>
  <c r="F41" i="164"/>
  <c r="K21" i="165"/>
  <c r="G40" i="166"/>
  <c r="AJ10" i="165"/>
  <c r="AK10" i="165" s="1"/>
  <c r="M15" i="164"/>
  <c r="H47" i="168"/>
  <c r="Q34" i="168"/>
  <c r="N34" i="167"/>
  <c r="AO10" i="168"/>
  <c r="M3" i="167"/>
  <c r="D41" i="168"/>
  <c r="L14" i="167"/>
  <c r="E10" i="167"/>
  <c r="E38" i="168"/>
  <c r="AQ269" i="163"/>
  <c r="I51" i="167"/>
  <c r="H41" i="168"/>
  <c r="D48" i="168"/>
  <c r="D7" i="168"/>
  <c r="J30" i="166"/>
  <c r="H28" i="166"/>
  <c r="J17" i="166"/>
  <c r="E9" i="164"/>
  <c r="F41" i="165"/>
  <c r="J18" i="164"/>
  <c r="L33" i="166"/>
  <c r="G16" i="167"/>
  <c r="Q33" i="166"/>
  <c r="J5" i="164"/>
  <c r="L5" i="164"/>
  <c r="L30" i="165"/>
  <c r="N27" i="164"/>
  <c r="AP272" i="166"/>
  <c r="M32" i="168"/>
  <c r="G8" i="165"/>
  <c r="H23" i="165"/>
  <c r="G35" i="166"/>
  <c r="C32" i="165"/>
  <c r="J26" i="166"/>
  <c r="K23" i="167"/>
  <c r="AR73" i="168"/>
  <c r="C5" i="164"/>
  <c r="J3" i="164"/>
  <c r="M24" i="164"/>
  <c r="AO204" i="163"/>
  <c r="Q29" i="165"/>
  <c r="F9" i="166"/>
  <c r="F10" i="164"/>
  <c r="AQ528" i="166"/>
  <c r="Q26" i="166"/>
  <c r="E11" i="167"/>
  <c r="AR136" i="168"/>
  <c r="AR5" i="168"/>
  <c r="L29" i="167"/>
  <c r="D36" i="165"/>
  <c r="AO143" i="163"/>
  <c r="AL208" i="166"/>
  <c r="AM208" i="166" s="1"/>
  <c r="AL464" i="166"/>
  <c r="AM464" i="166" s="1"/>
  <c r="AL204" i="163"/>
  <c r="AM204" i="163" s="1"/>
  <c r="AL200" i="168"/>
  <c r="AM200" i="168" s="1"/>
  <c r="AL203" i="166"/>
  <c r="AM203" i="166" s="1"/>
  <c r="AL147" i="168"/>
  <c r="AM147" i="168" s="1"/>
  <c r="AL270" i="168"/>
  <c r="AM270" i="168" s="1"/>
  <c r="AQ8" i="165"/>
  <c r="AL11" i="168"/>
  <c r="AM11" i="168" s="1"/>
  <c r="AL330" i="166"/>
  <c r="AM330" i="166" s="1"/>
  <c r="AP71" i="168"/>
  <c r="K22" i="166"/>
  <c r="K49" i="164"/>
  <c r="G13" i="165"/>
  <c r="G38" i="164"/>
  <c r="E39" i="164"/>
  <c r="AP331" i="166"/>
  <c r="E3" i="164"/>
  <c r="F44" i="164"/>
  <c r="H37" i="164"/>
  <c r="AL79" i="166"/>
  <c r="AM79" i="166" s="1"/>
  <c r="Q22" i="167"/>
  <c r="AL80" i="166"/>
  <c r="AM80" i="166" s="1"/>
  <c r="AL11" i="164"/>
  <c r="AM11" i="164" s="1"/>
  <c r="AL332" i="166"/>
  <c r="AM332" i="166" s="1"/>
  <c r="AL75" i="168"/>
  <c r="AM75" i="168" s="1"/>
  <c r="AL143" i="163"/>
  <c r="AM143" i="163" s="1"/>
  <c r="AL138" i="163"/>
  <c r="AM138" i="163" s="1"/>
  <c r="AL268" i="163"/>
  <c r="AM268" i="163" s="1"/>
  <c r="AL205" i="166"/>
  <c r="AM205" i="166" s="1"/>
  <c r="AL208" i="159"/>
  <c r="AM208" i="159" s="1"/>
  <c r="AL137" i="168"/>
  <c r="AM137" i="168" s="1"/>
  <c r="AL210" i="166"/>
  <c r="AM210" i="166" s="1"/>
  <c r="AL339" i="168"/>
  <c r="AM339" i="168" s="1"/>
  <c r="AL200" i="166"/>
  <c r="AM200" i="166" s="1"/>
  <c r="AL396" i="166"/>
  <c r="AM396" i="166" s="1"/>
  <c r="AL266" i="166"/>
  <c r="AM266" i="166" s="1"/>
  <c r="H14" i="164"/>
  <c r="AL149" i="168"/>
  <c r="AM149" i="168" s="1"/>
  <c r="AL395" i="166"/>
  <c r="AM395" i="166" s="1"/>
  <c r="AL269" i="168"/>
  <c r="AM269" i="168" s="1"/>
  <c r="AL141" i="168"/>
  <c r="AM141" i="168" s="1"/>
  <c r="AL213" i="159"/>
  <c r="AM213" i="159" s="1"/>
  <c r="J17" i="164"/>
  <c r="H5" i="164"/>
  <c r="AQ209" i="159"/>
  <c r="M51" i="164"/>
  <c r="J33" i="164"/>
  <c r="Q47" i="166"/>
  <c r="I8" i="164"/>
  <c r="D46" i="168"/>
  <c r="AQ267" i="163"/>
  <c r="Q30" i="167"/>
  <c r="Q7" i="167"/>
  <c r="P18" i="168"/>
  <c r="M25" i="164"/>
  <c r="AO149" i="168"/>
  <c r="L16" i="167"/>
  <c r="J50" i="166"/>
  <c r="M44" i="168"/>
  <c r="C41" i="164"/>
  <c r="M23" i="165"/>
  <c r="AP13" i="166"/>
  <c r="AL335" i="166"/>
  <c r="AM335" i="166" s="1"/>
  <c r="Q42" i="166"/>
  <c r="L17" i="166"/>
  <c r="Q40" i="165"/>
  <c r="F11" i="165"/>
  <c r="Q10" i="165"/>
  <c r="C27" i="166"/>
  <c r="G20" i="164"/>
  <c r="I48" i="166"/>
  <c r="C8" i="165"/>
  <c r="AP204" i="163"/>
  <c r="AO333" i="168"/>
  <c r="AP74" i="166"/>
  <c r="D29" i="168"/>
  <c r="AP145" i="166"/>
  <c r="D29" i="164"/>
  <c r="E47" i="168"/>
  <c r="AR81" i="166"/>
  <c r="D3" i="167"/>
  <c r="AP269" i="163"/>
  <c r="AO204" i="159"/>
  <c r="P15" i="164"/>
  <c r="AO201" i="163"/>
  <c r="P8" i="165"/>
  <c r="L50" i="168"/>
  <c r="AR207" i="159"/>
  <c r="AJ333" i="168"/>
  <c r="AK333" i="168" s="1"/>
  <c r="AL10" i="165"/>
  <c r="AM10" i="165" s="1"/>
  <c r="AJ208" i="159"/>
  <c r="AK208" i="159" s="1"/>
  <c r="P40" i="167"/>
  <c r="P51" i="167"/>
  <c r="AP12" i="165"/>
  <c r="AQ527" i="166"/>
  <c r="G18" i="164"/>
  <c r="N39" i="164"/>
  <c r="L6" i="164"/>
  <c r="M3" i="164"/>
  <c r="D14" i="164"/>
  <c r="D23" i="165"/>
  <c r="L11" i="166"/>
  <c r="AO11" i="164"/>
  <c r="K23" i="168"/>
  <c r="D20" i="165"/>
  <c r="AL72" i="166"/>
  <c r="AM72" i="166" s="1"/>
  <c r="AO202" i="163"/>
  <c r="H30" i="167"/>
  <c r="AJ145" i="168"/>
  <c r="AK145" i="168" s="1"/>
  <c r="AR400" i="166"/>
  <c r="AO209" i="163"/>
  <c r="AQ75" i="166"/>
  <c r="P28" i="164"/>
  <c r="AP6" i="168"/>
  <c r="P39" i="168"/>
  <c r="AQ140" i="163"/>
  <c r="K41" i="167"/>
  <c r="D13" i="167"/>
  <c r="M31" i="166"/>
  <c r="C29" i="165"/>
  <c r="H31" i="165"/>
  <c r="Q34" i="164"/>
  <c r="F6" i="165"/>
  <c r="I15" i="166"/>
  <c r="AO273" i="168"/>
  <c r="L24" i="164"/>
  <c r="H42" i="167"/>
  <c r="N35" i="164"/>
  <c r="AJ207" i="159"/>
  <c r="AK207" i="159" s="1"/>
  <c r="AR202" i="159"/>
  <c r="N42" i="168"/>
  <c r="D51" i="166"/>
  <c r="L47" i="165"/>
  <c r="AJ5" i="167"/>
  <c r="AK5" i="167" s="1"/>
  <c r="K6" i="164"/>
  <c r="M14" i="165"/>
  <c r="AJ527" i="166"/>
  <c r="AK527" i="166" s="1"/>
  <c r="C39" i="167"/>
  <c r="AP208" i="163"/>
  <c r="AP7" i="164"/>
  <c r="N38" i="164"/>
  <c r="D9" i="165"/>
  <c r="AL13" i="164"/>
  <c r="AM13" i="164" s="1"/>
  <c r="K38" i="164"/>
  <c r="Q10" i="164"/>
  <c r="AL70" i="168"/>
  <c r="AM70" i="168" s="1"/>
  <c r="AL466" i="166"/>
  <c r="AM466" i="166" s="1"/>
  <c r="AO208" i="163"/>
  <c r="D21" i="165"/>
  <c r="H2" i="167"/>
  <c r="AP202" i="159"/>
  <c r="F51" i="164"/>
  <c r="J26" i="168"/>
  <c r="F3" i="167"/>
  <c r="H24" i="164"/>
  <c r="AP10" i="166"/>
  <c r="AQ334" i="166"/>
  <c r="M31" i="165"/>
  <c r="D35" i="164"/>
  <c r="N37" i="165"/>
  <c r="N7" i="167"/>
  <c r="I51" i="168"/>
  <c r="AQ73" i="168"/>
  <c r="G46" i="164"/>
  <c r="AL331" i="166"/>
  <c r="AM331" i="166" s="1"/>
  <c r="AL344" i="168"/>
  <c r="AM344" i="168" s="1"/>
  <c r="AP8" i="168"/>
  <c r="Q28" i="166"/>
  <c r="D38" i="166"/>
  <c r="M24" i="168"/>
  <c r="AO267" i="163"/>
  <c r="AO143" i="168"/>
  <c r="P45" i="164"/>
  <c r="AO202" i="159"/>
  <c r="AQ206" i="159"/>
  <c r="D15" i="166"/>
  <c r="H11" i="165"/>
  <c r="F10" i="165"/>
  <c r="P12" i="165"/>
  <c r="AQ148" i="166"/>
  <c r="E48" i="165"/>
  <c r="J38" i="166"/>
  <c r="I50" i="166"/>
  <c r="AQ13" i="164"/>
  <c r="AP141" i="166"/>
  <c r="J30" i="164"/>
  <c r="K43" i="164"/>
  <c r="I18" i="165"/>
  <c r="I25" i="165"/>
  <c r="AP466" i="166"/>
  <c r="M9" i="165"/>
  <c r="L21" i="164"/>
  <c r="P10" i="166"/>
  <c r="P45" i="166"/>
  <c r="N23" i="166"/>
  <c r="G50" i="166"/>
  <c r="E40" i="167"/>
  <c r="P34" i="164"/>
  <c r="N46" i="167"/>
  <c r="D40" i="167"/>
  <c r="N44" i="166"/>
  <c r="L51" i="166"/>
  <c r="F38" i="167"/>
  <c r="E50" i="167"/>
  <c r="H14" i="165"/>
  <c r="AJ205" i="168"/>
  <c r="AK205" i="168" s="1"/>
  <c r="G2" i="168"/>
  <c r="Q31" i="165"/>
  <c r="P6" i="167"/>
  <c r="M6" i="167"/>
  <c r="AO10" i="165"/>
  <c r="AO137" i="163"/>
  <c r="L41" i="164"/>
  <c r="H2" i="165"/>
  <c r="L20" i="168"/>
  <c r="G26" i="164"/>
  <c r="J22" i="164"/>
  <c r="I34" i="164"/>
  <c r="Q41" i="164"/>
  <c r="E37" i="164"/>
  <c r="I37" i="165"/>
  <c r="K18" i="166"/>
  <c r="H7" i="166"/>
  <c r="H16" i="165"/>
  <c r="J17" i="167"/>
  <c r="I20" i="164"/>
  <c r="C4" i="164"/>
  <c r="M35" i="165"/>
  <c r="AR466" i="166"/>
  <c r="AP210" i="159"/>
  <c r="C20" i="165"/>
  <c r="AJ8" i="166"/>
  <c r="AK8" i="166" s="1"/>
  <c r="M10" i="165"/>
  <c r="G12" i="164"/>
  <c r="AQ79" i="166"/>
  <c r="P44" i="168"/>
  <c r="P34" i="168"/>
  <c r="F15" i="167"/>
  <c r="L3" i="165"/>
  <c r="AL142" i="163"/>
  <c r="AM142" i="163" s="1"/>
  <c r="AL202" i="163"/>
  <c r="AM202" i="163" s="1"/>
  <c r="AL267" i="166"/>
  <c r="AM267" i="166" s="1"/>
  <c r="AL7" i="168"/>
  <c r="AM7" i="168" s="1"/>
  <c r="AL265" i="168"/>
  <c r="AM265" i="168" s="1"/>
  <c r="AL145" i="168"/>
  <c r="AM145" i="168" s="1"/>
  <c r="AL73" i="168"/>
  <c r="AM73" i="168" s="1"/>
  <c r="D9" i="164"/>
  <c r="AL275" i="166"/>
  <c r="AM275" i="166" s="1"/>
  <c r="L23" i="167"/>
  <c r="G44" i="164"/>
  <c r="D2" i="165"/>
  <c r="AP83" i="166"/>
  <c r="L20" i="165"/>
  <c r="L15" i="168"/>
  <c r="L19" i="164"/>
  <c r="G30" i="166"/>
  <c r="AL271" i="166"/>
  <c r="AM271" i="166" s="1"/>
  <c r="H21" i="166"/>
  <c r="I32" i="164"/>
  <c r="AP403" i="166"/>
  <c r="I40" i="165"/>
  <c r="I48" i="165"/>
  <c r="L6" i="165"/>
  <c r="L46" i="166"/>
  <c r="P44" i="165"/>
  <c r="D18" i="164"/>
  <c r="L30" i="164"/>
  <c r="AP206" i="166"/>
  <c r="AP201" i="159"/>
  <c r="I50" i="165"/>
  <c r="H13" i="164"/>
  <c r="F6" i="164"/>
  <c r="K43" i="167"/>
  <c r="AP333" i="166"/>
  <c r="AP334" i="166"/>
  <c r="G43" i="168"/>
  <c r="AR137" i="163"/>
  <c r="J7" i="165"/>
  <c r="I21" i="166"/>
  <c r="AR202" i="163"/>
  <c r="I38" i="164"/>
  <c r="I11" i="167"/>
  <c r="AP461" i="166"/>
  <c r="K24" i="165"/>
  <c r="I27" i="167"/>
  <c r="E16" i="167"/>
  <c r="J39" i="168"/>
  <c r="I29" i="168"/>
  <c r="AJ9" i="168"/>
  <c r="AK9" i="168" s="1"/>
  <c r="J7" i="167"/>
  <c r="Q35" i="165"/>
  <c r="Q24" i="164"/>
  <c r="Q17" i="168"/>
  <c r="C29" i="164"/>
  <c r="AJ76" i="166"/>
  <c r="AK76" i="166" s="1"/>
  <c r="H31" i="168"/>
  <c r="G5" i="168"/>
  <c r="AQ7" i="165"/>
  <c r="AO531" i="166"/>
  <c r="L36" i="167"/>
  <c r="AQ208" i="163"/>
  <c r="N11" i="168"/>
  <c r="K20" i="168"/>
  <c r="D48" i="167"/>
  <c r="J37" i="165"/>
  <c r="F17" i="165"/>
  <c r="AL338" i="168"/>
  <c r="AM338" i="168" s="1"/>
  <c r="H18" i="164"/>
  <c r="J11" i="166"/>
  <c r="AQ137" i="168"/>
  <c r="N19" i="166"/>
  <c r="AP203" i="163"/>
  <c r="E48" i="168"/>
  <c r="AJ81" i="166"/>
  <c r="AK81" i="166" s="1"/>
  <c r="D27" i="164"/>
  <c r="J22" i="165"/>
  <c r="L51" i="167"/>
  <c r="M38" i="166"/>
  <c r="C38" i="164"/>
  <c r="P49" i="168"/>
  <c r="E22" i="164"/>
  <c r="H30" i="165"/>
  <c r="AR211" i="159"/>
  <c r="D27" i="165"/>
  <c r="P48" i="166"/>
  <c r="E40" i="168"/>
  <c r="L27" i="165"/>
  <c r="P20" i="166"/>
  <c r="M29" i="165"/>
  <c r="AL209" i="166"/>
  <c r="AM209" i="166" s="1"/>
  <c r="N50" i="166"/>
  <c r="K16" i="168"/>
  <c r="AL12" i="166"/>
  <c r="AM12" i="166" s="1"/>
  <c r="J32" i="167"/>
  <c r="D32" i="166"/>
  <c r="K3" i="166"/>
  <c r="N12" i="167"/>
  <c r="M47" i="168"/>
  <c r="K15" i="165"/>
  <c r="AR141" i="163"/>
  <c r="L13" i="166"/>
  <c r="K28" i="164"/>
  <c r="E12" i="165"/>
  <c r="H17" i="166"/>
  <c r="F46" i="166"/>
  <c r="G31" i="166"/>
  <c r="AJ266" i="163"/>
  <c r="AK266" i="163" s="1"/>
  <c r="Q13" i="164"/>
  <c r="K13" i="166"/>
  <c r="AJ83" i="166"/>
  <c r="AK83" i="166" s="1"/>
  <c r="H48" i="165"/>
  <c r="AL206" i="168"/>
  <c r="AM206" i="168" s="1"/>
  <c r="F42" i="164"/>
  <c r="P3" i="167"/>
  <c r="Q9" i="164"/>
  <c r="D4" i="164"/>
  <c r="M25" i="165"/>
  <c r="H26" i="165"/>
  <c r="AP265" i="163"/>
  <c r="N18" i="165"/>
  <c r="N22" i="165"/>
  <c r="N11" i="164"/>
  <c r="H3" i="165"/>
  <c r="Q33" i="164"/>
  <c r="AP140" i="168"/>
  <c r="AJ137" i="166"/>
  <c r="AK137" i="166" s="1"/>
  <c r="AR267" i="163"/>
  <c r="P12" i="166"/>
  <c r="M4" i="168"/>
  <c r="E20" i="165"/>
  <c r="K20" i="167"/>
  <c r="H25" i="167"/>
  <c r="E27" i="164"/>
  <c r="J20" i="164"/>
  <c r="P30" i="164"/>
  <c r="AJ10" i="164"/>
  <c r="AK10" i="164" s="1"/>
  <c r="AQ272" i="166"/>
  <c r="P2" i="169"/>
  <c r="I47" i="166"/>
  <c r="AR144" i="166"/>
  <c r="C6" i="168"/>
  <c r="G37" i="165"/>
  <c r="M13" i="164"/>
  <c r="C40" i="165"/>
  <c r="AJ143" i="163"/>
  <c r="AK143" i="163" s="1"/>
  <c r="K29" i="164"/>
  <c r="I21" i="167"/>
  <c r="M8" i="167"/>
  <c r="J31" i="168"/>
  <c r="Q40" i="164"/>
  <c r="F39" i="164"/>
  <c r="J25" i="164"/>
  <c r="Q46" i="167"/>
  <c r="AR13" i="164"/>
  <c r="G45" i="166"/>
  <c r="AO79" i="166"/>
  <c r="Q6" i="165"/>
  <c r="AP149" i="166"/>
  <c r="N42" i="167"/>
  <c r="AQ143" i="166"/>
  <c r="L46" i="167"/>
  <c r="M13" i="166"/>
  <c r="I23" i="165"/>
  <c r="J22" i="167"/>
  <c r="AP344" i="166"/>
  <c r="AO463" i="166"/>
  <c r="G25" i="168"/>
  <c r="D22" i="166"/>
  <c r="AP465" i="166"/>
  <c r="N17" i="166"/>
  <c r="M33" i="164"/>
  <c r="E17" i="165"/>
  <c r="L16" i="168"/>
  <c r="AR272" i="166"/>
  <c r="J42" i="164"/>
  <c r="AQ137" i="163"/>
  <c r="K39" i="165"/>
  <c r="D12" i="165"/>
  <c r="N48" i="168"/>
  <c r="K6" i="168"/>
  <c r="P32" i="164"/>
  <c r="N50" i="167"/>
  <c r="AR205" i="168"/>
  <c r="Q36" i="165"/>
  <c r="L50" i="166"/>
  <c r="P29" i="164"/>
  <c r="M40" i="166"/>
  <c r="F7" i="164"/>
  <c r="H30" i="168"/>
  <c r="H34" i="167"/>
  <c r="AL141" i="163"/>
  <c r="AM141" i="163" s="1"/>
  <c r="AL340" i="168"/>
  <c r="AM340" i="168" s="1"/>
  <c r="AL138" i="166"/>
  <c r="AM138" i="166" s="1"/>
  <c r="AL201" i="168"/>
  <c r="AM201" i="168" s="1"/>
  <c r="AL6" i="167"/>
  <c r="AM6" i="167" s="1"/>
  <c r="AL6" i="166"/>
  <c r="AM6" i="166" s="1"/>
  <c r="AL467" i="166"/>
  <c r="AM467" i="166" s="1"/>
  <c r="AL7" i="165"/>
  <c r="AM7" i="165" s="1"/>
  <c r="AQ210" i="159"/>
  <c r="K40" i="168"/>
  <c r="AL76" i="166"/>
  <c r="AM76" i="166" s="1"/>
  <c r="G35" i="167"/>
  <c r="AR10" i="168"/>
  <c r="AP12" i="166"/>
  <c r="D15" i="164"/>
  <c r="H44" i="166"/>
  <c r="H35" i="166"/>
  <c r="M6" i="164"/>
  <c r="Q39" i="164"/>
  <c r="H4" i="164"/>
  <c r="I6" i="166"/>
  <c r="P15" i="165"/>
  <c r="AQ212" i="159"/>
  <c r="AL7" i="166"/>
  <c r="AM7" i="166" s="1"/>
  <c r="P43" i="165"/>
  <c r="K10" i="167"/>
  <c r="P27" i="164"/>
  <c r="K15" i="168"/>
  <c r="E31" i="164"/>
  <c r="AJ207" i="166"/>
  <c r="AK207" i="166" s="1"/>
  <c r="P14" i="164"/>
  <c r="I9" i="166"/>
  <c r="AL207" i="163"/>
  <c r="AM207" i="163" s="1"/>
  <c r="AL273" i="168"/>
  <c r="AM273" i="168" s="1"/>
  <c r="AL75" i="166"/>
  <c r="AM75" i="166" s="1"/>
  <c r="AL6" i="168"/>
  <c r="AM6" i="168" s="1"/>
  <c r="AL205" i="163"/>
  <c r="AM205" i="163" s="1"/>
  <c r="AL201" i="163"/>
  <c r="AM201" i="163" s="1"/>
  <c r="AL463" i="166"/>
  <c r="AM463" i="166" s="1"/>
  <c r="AL270" i="166"/>
  <c r="AM270" i="166" s="1"/>
  <c r="AL207" i="166"/>
  <c r="AM207" i="166" s="1"/>
  <c r="AL206" i="163"/>
  <c r="AM206" i="163" s="1"/>
  <c r="AL404" i="166"/>
  <c r="AM404" i="166" s="1"/>
  <c r="AL203" i="163"/>
  <c r="AM203" i="163" s="1"/>
  <c r="AL274" i="166"/>
  <c r="AM274" i="166" s="1"/>
  <c r="AL8" i="165"/>
  <c r="AM8" i="165" s="1"/>
  <c r="AL6" i="164"/>
  <c r="AM6" i="164" s="1"/>
  <c r="I21" i="168"/>
  <c r="Q2" i="165"/>
  <c r="AL337" i="168"/>
  <c r="AM337" i="168" s="1"/>
  <c r="AL77" i="168"/>
  <c r="AM77" i="168" s="1"/>
  <c r="AL5" i="165"/>
  <c r="AM5" i="165" s="1"/>
  <c r="J45" i="164"/>
  <c r="H17" i="164"/>
  <c r="G25" i="164"/>
  <c r="Q28" i="165"/>
  <c r="E15" i="164"/>
  <c r="I42" i="165"/>
  <c r="E26" i="166"/>
  <c r="AR70" i="168"/>
  <c r="J6" i="167"/>
  <c r="P50" i="165"/>
  <c r="P8" i="166"/>
  <c r="M28" i="167"/>
  <c r="Q25" i="164"/>
  <c r="C26" i="164"/>
  <c r="AO7" i="168"/>
  <c r="AP203" i="166"/>
  <c r="F11" i="164"/>
  <c r="M45" i="168"/>
  <c r="AP140" i="163"/>
  <c r="H25" i="164"/>
  <c r="AL13" i="166"/>
  <c r="AM13" i="166" s="1"/>
  <c r="AL136" i="166"/>
  <c r="AM136" i="166" s="1"/>
  <c r="K31" i="168"/>
  <c r="H8" i="168"/>
  <c r="AJ332" i="168"/>
  <c r="AK332" i="168" s="1"/>
  <c r="G7" i="166"/>
  <c r="AP265" i="166"/>
  <c r="D30" i="166"/>
  <c r="J17" i="168"/>
  <c r="AR526" i="166"/>
  <c r="AR204" i="168"/>
  <c r="AJ208" i="166"/>
  <c r="AK208" i="166" s="1"/>
  <c r="G36" i="165"/>
  <c r="AP268" i="163"/>
  <c r="N3" i="167"/>
  <c r="AJ142" i="163"/>
  <c r="AK142" i="163" s="1"/>
  <c r="D19" i="165"/>
  <c r="C38" i="166"/>
  <c r="Q47" i="165"/>
  <c r="AO213" i="159"/>
  <c r="I16" i="165"/>
  <c r="C33" i="164"/>
  <c r="L47" i="166"/>
  <c r="J30" i="168"/>
  <c r="I36" i="168"/>
  <c r="AO274" i="166"/>
  <c r="AP267" i="163"/>
  <c r="M16" i="167"/>
  <c r="AP5" i="166"/>
  <c r="H6" i="165"/>
  <c r="I26" i="165"/>
  <c r="I19" i="166"/>
  <c r="M5" i="168"/>
  <c r="AP8" i="164"/>
  <c r="AQ74" i="166"/>
  <c r="AR464" i="166"/>
  <c r="G9" i="164"/>
  <c r="P39" i="164"/>
  <c r="D17" i="166"/>
  <c r="N10" i="167"/>
  <c r="H28" i="164"/>
  <c r="E44" i="168"/>
  <c r="AL139" i="166"/>
  <c r="AM139" i="166" s="1"/>
  <c r="Q2" i="164"/>
  <c r="L31" i="165"/>
  <c r="AJ11" i="165"/>
  <c r="AK11" i="165" s="1"/>
  <c r="G13" i="166"/>
  <c r="AP276" i="166"/>
  <c r="N13" i="166"/>
  <c r="K2" i="167"/>
  <c r="C36" i="164"/>
  <c r="J49" i="164"/>
  <c r="AQ149" i="166"/>
  <c r="P7" i="168"/>
  <c r="F36" i="164"/>
  <c r="D10" i="164"/>
  <c r="E40" i="164"/>
  <c r="I39" i="165"/>
  <c r="J23" i="168"/>
  <c r="L11" i="168"/>
  <c r="F16" i="164"/>
  <c r="C27" i="164"/>
  <c r="AL76" i="168"/>
  <c r="AM76" i="168" s="1"/>
  <c r="P33" i="167"/>
  <c r="P13" i="164"/>
  <c r="H27" i="168"/>
  <c r="J46" i="164"/>
  <c r="C5" i="168"/>
  <c r="D18" i="167"/>
  <c r="L29" i="165"/>
  <c r="I5" i="164"/>
  <c r="AP337" i="168"/>
  <c r="Q20" i="168"/>
  <c r="D21" i="167"/>
  <c r="C47" i="165"/>
  <c r="C10" i="166"/>
  <c r="F25" i="164"/>
  <c r="AO270" i="163"/>
  <c r="G43" i="164"/>
  <c r="D48" i="165"/>
  <c r="N32" i="164"/>
  <c r="AQ143" i="163"/>
  <c r="AL398" i="166"/>
  <c r="AM398" i="166" s="1"/>
  <c r="L41" i="166"/>
  <c r="H49" i="165"/>
  <c r="AL211" i="159"/>
  <c r="AM211" i="159" s="1"/>
  <c r="N42" i="166"/>
  <c r="AR144" i="168"/>
  <c r="J36" i="164"/>
  <c r="K8" i="165"/>
  <c r="D50" i="164"/>
  <c r="D17" i="165"/>
  <c r="AJ271" i="168"/>
  <c r="AK271" i="168" s="1"/>
  <c r="AR267" i="168"/>
  <c r="F27" i="164"/>
  <c r="M49" i="164"/>
  <c r="J6" i="165"/>
  <c r="P22" i="167"/>
  <c r="Q14" i="164"/>
  <c r="Q7" i="166"/>
  <c r="D41" i="167"/>
  <c r="J28" i="166"/>
  <c r="F49" i="166"/>
  <c r="AL338" i="166"/>
  <c r="AM338" i="166" s="1"/>
  <c r="P22" i="168"/>
  <c r="G10" i="164"/>
  <c r="E38" i="164"/>
  <c r="N16" i="166"/>
  <c r="Q30" i="168"/>
  <c r="N19" i="164"/>
  <c r="AO6" i="165"/>
  <c r="J19" i="165"/>
  <c r="N34" i="164"/>
  <c r="E32" i="165"/>
  <c r="P35" i="167"/>
  <c r="AP266" i="163"/>
  <c r="Q43" i="164"/>
  <c r="N26" i="166"/>
  <c r="C50" i="165"/>
  <c r="I7" i="167"/>
  <c r="F51" i="167"/>
  <c r="F21" i="168"/>
  <c r="N37" i="166"/>
  <c r="M6" i="165"/>
  <c r="P47" i="164"/>
  <c r="D20" i="164"/>
  <c r="C45" i="164"/>
  <c r="E46" i="164"/>
  <c r="AP6" i="164"/>
  <c r="J51" i="167"/>
  <c r="AQ72" i="166"/>
  <c r="AR13" i="166"/>
  <c r="P23" i="167"/>
  <c r="AR204" i="159"/>
  <c r="AJ334" i="166"/>
  <c r="AK334" i="166" s="1"/>
  <c r="I22" i="168"/>
  <c r="L36" i="164"/>
  <c r="P5" i="166"/>
  <c r="N49" i="164"/>
  <c r="J41" i="165"/>
  <c r="AR74" i="168"/>
  <c r="N29" i="167"/>
  <c r="H3" i="166"/>
  <c r="Q3" i="164"/>
  <c r="G22" i="167"/>
  <c r="D34" i="166"/>
  <c r="J31" i="165"/>
  <c r="AJ202" i="163"/>
  <c r="AK202" i="163" s="1"/>
  <c r="F11" i="167"/>
  <c r="P5" i="165"/>
  <c r="AQ80" i="166"/>
  <c r="J5" i="166"/>
  <c r="C49" i="165"/>
  <c r="K45" i="165"/>
  <c r="AO272" i="163"/>
  <c r="K28" i="166"/>
  <c r="AJ6" i="165"/>
  <c r="AK6" i="165" s="1"/>
  <c r="AR143" i="163"/>
  <c r="AJ336" i="166"/>
  <c r="AK336" i="166" s="1"/>
  <c r="E7" i="166"/>
  <c r="K3" i="164"/>
  <c r="AR529" i="166"/>
  <c r="L16" i="165"/>
  <c r="AO267" i="168"/>
  <c r="L5" i="166"/>
  <c r="M19" i="164"/>
  <c r="Q50" i="164"/>
  <c r="G50" i="167"/>
  <c r="AQ202" i="163"/>
  <c r="AQ202" i="168"/>
  <c r="AR274" i="168"/>
  <c r="C37" i="166"/>
  <c r="E7" i="168"/>
  <c r="AL342" i="166"/>
  <c r="AM342" i="166" s="1"/>
  <c r="AL208" i="163"/>
  <c r="AM208" i="163" s="1"/>
  <c r="AL209" i="168"/>
  <c r="AM209" i="168" s="1"/>
  <c r="AL462" i="166"/>
  <c r="AM462" i="166" s="1"/>
  <c r="AL202" i="168"/>
  <c r="AM202" i="168" s="1"/>
  <c r="AL79" i="168"/>
  <c r="AM79" i="168" s="1"/>
  <c r="AQ265" i="166"/>
  <c r="J37" i="168"/>
  <c r="D30" i="164"/>
  <c r="AL330" i="168"/>
  <c r="AM330" i="168" s="1"/>
  <c r="AL143" i="168"/>
  <c r="AM143" i="168" s="1"/>
  <c r="K24" i="164"/>
  <c r="N21" i="164"/>
  <c r="M20" i="164"/>
  <c r="AJ204" i="159"/>
  <c r="AK204" i="159" s="1"/>
  <c r="AQ201" i="166"/>
  <c r="AQ142" i="163"/>
  <c r="C9" i="167"/>
  <c r="L10" i="166"/>
  <c r="N43" i="164"/>
  <c r="E8" i="165"/>
  <c r="C7" i="168"/>
  <c r="H29" i="164"/>
  <c r="AR341" i="166"/>
  <c r="AQ203" i="159"/>
  <c r="P34" i="165"/>
  <c r="J25" i="168"/>
  <c r="AP72" i="168"/>
  <c r="AL267" i="163"/>
  <c r="AM267" i="163" s="1"/>
  <c r="F12" i="165"/>
  <c r="J22" i="168"/>
  <c r="AL10" i="166"/>
  <c r="AM10" i="166" s="1"/>
  <c r="AL144" i="166"/>
  <c r="AM144" i="166" s="1"/>
  <c r="J30" i="165"/>
  <c r="G6" i="159"/>
  <c r="AP138" i="163"/>
  <c r="F17" i="167"/>
  <c r="H15" i="166"/>
  <c r="H12" i="167"/>
  <c r="AP204" i="159"/>
  <c r="AJ202" i="159"/>
  <c r="AK202" i="159" s="1"/>
  <c r="P23" i="164"/>
  <c r="J47" i="166"/>
  <c r="P16" i="166"/>
  <c r="D48" i="164"/>
  <c r="L26" i="165"/>
  <c r="P49" i="167"/>
  <c r="AP10" i="164"/>
  <c r="M22" i="164"/>
  <c r="K44" i="167"/>
  <c r="AR79" i="166"/>
  <c r="E23" i="167"/>
  <c r="I40" i="164"/>
  <c r="AJ77" i="166"/>
  <c r="AK77" i="166" s="1"/>
  <c r="E28" i="164"/>
  <c r="K16" i="167"/>
  <c r="M11" i="168"/>
  <c r="AR208" i="159"/>
  <c r="L15" i="165"/>
  <c r="M9" i="168"/>
  <c r="AQ6" i="167"/>
  <c r="H32" i="166"/>
  <c r="D26" i="165"/>
  <c r="P18" i="166"/>
  <c r="K47" i="165"/>
  <c r="C16" i="164"/>
  <c r="P51" i="169"/>
  <c r="L20" i="166"/>
  <c r="F5" i="165"/>
  <c r="F21" i="164"/>
  <c r="C51" i="164"/>
  <c r="AO5" i="165"/>
  <c r="C10" i="168"/>
  <c r="AL78" i="168"/>
  <c r="AM78" i="168" s="1"/>
  <c r="C35" i="166"/>
  <c r="AO12" i="165"/>
  <c r="K34" i="168"/>
  <c r="K39" i="168"/>
  <c r="H12" i="168"/>
  <c r="E47" i="167"/>
  <c r="D14" i="166"/>
  <c r="P13" i="165"/>
  <c r="K22" i="165"/>
  <c r="P32" i="166"/>
  <c r="C38" i="165"/>
  <c r="Q18" i="165"/>
  <c r="C45" i="166"/>
  <c r="AJ333" i="166"/>
  <c r="AK333" i="166" s="1"/>
  <c r="P12" i="164"/>
  <c r="P43" i="164"/>
  <c r="M23" i="164"/>
  <c r="AJ11" i="166"/>
  <c r="AK11" i="166" s="1"/>
  <c r="AL460" i="166"/>
  <c r="AM460" i="166" s="1"/>
  <c r="AL5" i="168"/>
  <c r="AM5" i="168" s="1"/>
  <c r="C19" i="165"/>
  <c r="AP271" i="168"/>
  <c r="N20" i="164"/>
  <c r="L37" i="168"/>
  <c r="P29" i="165"/>
  <c r="J29" i="167"/>
  <c r="P20" i="165"/>
  <c r="C46" i="168"/>
  <c r="L34" i="164"/>
  <c r="H11" i="168"/>
  <c r="P15" i="166"/>
  <c r="AJ339" i="166"/>
  <c r="AK339" i="166" s="1"/>
  <c r="AO135" i="163"/>
  <c r="AR268" i="168"/>
  <c r="L35" i="168"/>
  <c r="I22" i="166"/>
  <c r="D3" i="166"/>
  <c r="H6" i="164"/>
  <c r="AJ71" i="166"/>
  <c r="AK71" i="166" s="1"/>
  <c r="AL201" i="166"/>
  <c r="AM201" i="166" s="1"/>
  <c r="AR80" i="168"/>
  <c r="P35" i="165"/>
  <c r="AL273" i="163"/>
  <c r="AM273" i="163" s="1"/>
  <c r="K40" i="164"/>
  <c r="AQ529" i="166"/>
  <c r="K19" i="164"/>
  <c r="H33" i="164"/>
  <c r="I24" i="164"/>
  <c r="M2" i="165"/>
  <c r="AJ14" i="164"/>
  <c r="AK14" i="164" s="1"/>
  <c r="D26" i="164"/>
  <c r="K38" i="167"/>
  <c r="L2" i="164"/>
  <c r="G4" i="166"/>
  <c r="J45" i="165"/>
  <c r="Q12" i="164"/>
  <c r="D17" i="168"/>
  <c r="C8" i="167"/>
  <c r="AL8" i="164"/>
  <c r="AM8" i="164" s="1"/>
  <c r="P14" i="167"/>
  <c r="AL337" i="166"/>
  <c r="AM337" i="166" s="1"/>
  <c r="D47" i="167"/>
  <c r="AP530" i="166"/>
  <c r="D46" i="166"/>
  <c r="E5" i="165"/>
  <c r="H30" i="164"/>
  <c r="G5" i="167"/>
  <c r="G47" i="164"/>
  <c r="M28" i="164"/>
  <c r="C3" i="164"/>
  <c r="AR210" i="159"/>
  <c r="AO76" i="166"/>
  <c r="G48" i="167"/>
  <c r="AR139" i="168"/>
  <c r="J29" i="164"/>
  <c r="F11" i="166"/>
  <c r="AR76" i="166"/>
  <c r="E18" i="164"/>
  <c r="F13" i="167"/>
  <c r="AO335" i="168"/>
  <c r="F4" i="168"/>
  <c r="I41" i="167"/>
  <c r="N36" i="164"/>
  <c r="C15" i="168"/>
  <c r="J23" i="166"/>
  <c r="F46" i="168"/>
  <c r="Q38" i="164"/>
  <c r="M23" i="167"/>
  <c r="J20" i="168"/>
  <c r="E51" i="165"/>
  <c r="F7" i="167"/>
  <c r="E39" i="166"/>
  <c r="N26" i="165"/>
  <c r="L38" i="164"/>
  <c r="P25" i="164"/>
  <c r="AJ275" i="166"/>
  <c r="AK275" i="166" s="1"/>
  <c r="H6" i="167"/>
  <c r="D43" i="167"/>
  <c r="Q37" i="166"/>
  <c r="P12" i="168"/>
  <c r="L22" i="167"/>
  <c r="AJ9" i="164"/>
  <c r="AK9" i="164" s="1"/>
  <c r="G11" i="164"/>
  <c r="D36" i="164"/>
  <c r="G44" i="168"/>
  <c r="I13" i="164"/>
  <c r="G33" i="165"/>
  <c r="AR200" i="166"/>
  <c r="N3" i="168"/>
  <c r="N7" i="166"/>
  <c r="Q8" i="166"/>
  <c r="F49" i="165"/>
  <c r="Q42" i="165"/>
  <c r="F35" i="164"/>
  <c r="F32" i="164"/>
  <c r="AJ13" i="164"/>
  <c r="AK13" i="164" s="1"/>
  <c r="C14" i="168"/>
  <c r="AJ530" i="166"/>
  <c r="AK530" i="166" s="1"/>
  <c r="N23" i="164"/>
  <c r="AP265" i="168"/>
  <c r="M33" i="167"/>
  <c r="H17" i="167"/>
  <c r="D46" i="164"/>
  <c r="P32" i="168"/>
  <c r="F9" i="167"/>
  <c r="AR135" i="166"/>
  <c r="M21" i="167"/>
  <c r="E12" i="168"/>
  <c r="F19" i="168"/>
  <c r="K36" i="167"/>
  <c r="N18" i="166"/>
  <c r="E26" i="164"/>
  <c r="G20" i="168"/>
  <c r="H12" i="166"/>
  <c r="K18" i="164"/>
  <c r="C37" i="165"/>
  <c r="F22" i="168"/>
  <c r="AO70" i="168"/>
  <c r="AR7" i="164"/>
  <c r="K33" i="165"/>
  <c r="M28" i="166"/>
  <c r="M2" i="166"/>
  <c r="AO341" i="168"/>
  <c r="D44" i="164"/>
  <c r="C12" i="164"/>
  <c r="AJ6" i="168"/>
  <c r="AK6" i="168" s="1"/>
  <c r="AR8" i="165"/>
  <c r="F33" i="164"/>
  <c r="AR206" i="166"/>
  <c r="Q16" i="165"/>
  <c r="C9" i="166"/>
  <c r="C18" i="166"/>
  <c r="AJ339" i="168"/>
  <c r="AK339" i="168" s="1"/>
  <c r="F48" i="164"/>
  <c r="H19" i="165"/>
  <c r="G46" i="165"/>
  <c r="AJ140" i="163"/>
  <c r="AK140" i="163" s="1"/>
  <c r="J10" i="167"/>
  <c r="G6" i="168"/>
  <c r="D49" i="167"/>
  <c r="P12" i="167"/>
  <c r="N17" i="164"/>
  <c r="AL9" i="168"/>
  <c r="AM9" i="168" s="1"/>
  <c r="D40" i="166"/>
  <c r="I20" i="167"/>
  <c r="AL71" i="166"/>
  <c r="AM71" i="166" s="1"/>
  <c r="AL12" i="165"/>
  <c r="AM12" i="165" s="1"/>
  <c r="AL342" i="168"/>
  <c r="AM342" i="168" s="1"/>
  <c r="H44" i="168"/>
  <c r="I25" i="164"/>
  <c r="L46" i="164"/>
  <c r="C14" i="164"/>
  <c r="AJ200" i="163"/>
  <c r="AK200" i="163" s="1"/>
  <c r="AP142" i="166"/>
  <c r="H34" i="165"/>
  <c r="C45" i="165"/>
  <c r="AO138" i="163"/>
  <c r="AJ334" i="168"/>
  <c r="AK334" i="168" s="1"/>
  <c r="K48" i="164"/>
  <c r="N12" i="168"/>
  <c r="AJ204" i="163"/>
  <c r="AK204" i="163" s="1"/>
  <c r="D23" i="164"/>
  <c r="AR136" i="163"/>
  <c r="P22" i="165"/>
  <c r="P18" i="165"/>
  <c r="M36" i="164"/>
  <c r="P8" i="164"/>
  <c r="AR7" i="166"/>
  <c r="I36" i="164"/>
  <c r="AR269" i="166"/>
  <c r="D28" i="164"/>
  <c r="AO5" i="166"/>
  <c r="P11" i="165"/>
  <c r="K26" i="165"/>
  <c r="C33" i="168"/>
  <c r="AR273" i="166"/>
  <c r="G43" i="167"/>
  <c r="M41" i="167"/>
  <c r="J34" i="167"/>
  <c r="M6" i="166"/>
  <c r="G22" i="165"/>
  <c r="AO333" i="166"/>
  <c r="G38" i="167"/>
  <c r="I2" i="164"/>
  <c r="AQ136" i="163"/>
  <c r="I19" i="168"/>
  <c r="D4" i="167"/>
  <c r="D19" i="168"/>
  <c r="Q35" i="167"/>
  <c r="Q7" i="168"/>
  <c r="G39" i="167"/>
  <c r="N39" i="168"/>
  <c r="G36" i="164"/>
  <c r="H35" i="164"/>
  <c r="AR6" i="166"/>
  <c r="M22" i="167"/>
  <c r="K27" i="165"/>
  <c r="C34" i="168"/>
  <c r="C40" i="168"/>
  <c r="J21" i="164"/>
  <c r="M49" i="167"/>
  <c r="J3" i="167"/>
  <c r="H46" i="164"/>
  <c r="N18" i="164"/>
  <c r="H32" i="168"/>
  <c r="G15" i="166"/>
  <c r="N30" i="164"/>
  <c r="AR74" i="166"/>
  <c r="AR266" i="163"/>
  <c r="N6" i="164"/>
  <c r="C38" i="168"/>
  <c r="G31" i="167"/>
  <c r="AO207" i="163"/>
  <c r="AO266" i="168"/>
  <c r="AQ205" i="163"/>
  <c r="M8" i="165"/>
  <c r="F20" i="168"/>
  <c r="K19" i="165"/>
  <c r="M40" i="168"/>
  <c r="I31" i="167"/>
  <c r="E46" i="168"/>
  <c r="F36" i="166"/>
  <c r="AO342" i="168"/>
  <c r="J49" i="166"/>
  <c r="J33" i="165"/>
  <c r="AQ151" i="168"/>
  <c r="C29" i="167"/>
  <c r="G16" i="165"/>
  <c r="D33" i="168"/>
  <c r="D22" i="167"/>
  <c r="C8" i="164"/>
  <c r="J15" i="168"/>
  <c r="AP141" i="163"/>
  <c r="AO148" i="168"/>
  <c r="AO464" i="166"/>
  <c r="L25" i="167"/>
  <c r="N25" i="167"/>
  <c r="AO139" i="163"/>
  <c r="I30" i="167"/>
  <c r="E25" i="164"/>
  <c r="J43" i="166"/>
  <c r="E19" i="167"/>
  <c r="AQ8" i="164"/>
  <c r="AR205" i="166"/>
  <c r="G19" i="164"/>
  <c r="H24" i="165"/>
  <c r="L30" i="168"/>
  <c r="C12" i="165"/>
  <c r="P6" i="164"/>
  <c r="AJ9" i="165"/>
  <c r="AK9" i="165" s="1"/>
  <c r="L3" i="167"/>
  <c r="N17" i="168"/>
  <c r="D16" i="164"/>
  <c r="K41" i="164"/>
  <c r="AQ273" i="166"/>
  <c r="K28" i="168"/>
  <c r="AR8" i="166"/>
  <c r="K46" i="166"/>
  <c r="N4" i="166"/>
  <c r="H46" i="168"/>
  <c r="AP200" i="166"/>
  <c r="AJ341" i="168"/>
  <c r="AK341" i="168" s="1"/>
  <c r="AP343" i="168"/>
  <c r="M28" i="168"/>
  <c r="M5" i="165"/>
  <c r="F25" i="166"/>
  <c r="I42" i="168"/>
  <c r="AO14" i="164"/>
  <c r="P19" i="164"/>
  <c r="P22" i="166"/>
  <c r="AR201" i="159"/>
  <c r="C8" i="166"/>
  <c r="AP137" i="163"/>
  <c r="N28" i="164"/>
  <c r="AO210" i="159"/>
  <c r="AQ266" i="163"/>
  <c r="AP143" i="166"/>
  <c r="P47" i="168"/>
  <c r="C31" i="164"/>
  <c r="L50" i="167"/>
  <c r="J8" i="168"/>
  <c r="I5" i="167"/>
  <c r="M50" i="167"/>
  <c r="AP267" i="168"/>
  <c r="AP333" i="168"/>
  <c r="K6" i="166"/>
  <c r="L25" i="164"/>
  <c r="C6" i="166"/>
  <c r="N32" i="166"/>
  <c r="D10" i="167"/>
  <c r="F44" i="166"/>
  <c r="L2" i="168"/>
  <c r="K39" i="164"/>
  <c r="K45" i="167"/>
  <c r="P3" i="164"/>
  <c r="N4" i="167"/>
  <c r="F3" i="165"/>
  <c r="AP200" i="168"/>
  <c r="G42" i="167"/>
  <c r="Q18" i="168"/>
  <c r="J32" i="165"/>
  <c r="F34" i="164"/>
  <c r="AR204" i="163"/>
  <c r="AJ270" i="163"/>
  <c r="AK270" i="163" s="1"/>
  <c r="AQ275" i="166"/>
  <c r="L3" i="168"/>
  <c r="Q15" i="164"/>
  <c r="AQ467" i="166"/>
  <c r="G34" i="165"/>
  <c r="J24" i="168"/>
  <c r="J50" i="165"/>
  <c r="G15" i="165"/>
  <c r="M35" i="167"/>
  <c r="P37" i="167"/>
  <c r="K2" i="165"/>
  <c r="AQ337" i="166"/>
  <c r="AP142" i="163"/>
  <c r="AP5" i="168"/>
  <c r="P24" i="165"/>
  <c r="H37" i="166"/>
  <c r="AR83" i="166"/>
  <c r="AJ76" i="168"/>
  <c r="AK76" i="168" s="1"/>
  <c r="F10" i="168"/>
  <c r="F24" i="167"/>
  <c r="M42" i="168"/>
  <c r="G9" i="167"/>
  <c r="I49" i="168"/>
  <c r="L19" i="165"/>
  <c r="D24" i="165"/>
  <c r="D5" i="165"/>
  <c r="Q21" i="164"/>
  <c r="J33" i="168"/>
  <c r="M12" i="167"/>
  <c r="P23" i="166"/>
  <c r="AQ139" i="166"/>
  <c r="AP275" i="166"/>
  <c r="N35" i="165"/>
  <c r="J36" i="166"/>
  <c r="D6" i="165"/>
  <c r="F9" i="164"/>
  <c r="P23" i="168"/>
  <c r="M19" i="168"/>
  <c r="C3" i="168"/>
  <c r="D33" i="165"/>
  <c r="Q27" i="165"/>
  <c r="H47" i="165"/>
  <c r="C48" i="164"/>
  <c r="AO146" i="168"/>
  <c r="C3" i="167"/>
  <c r="C51" i="167"/>
  <c r="J32" i="164"/>
  <c r="E19" i="164"/>
  <c r="E51" i="167"/>
  <c r="C39" i="164"/>
  <c r="Q17" i="164"/>
  <c r="G51" i="169"/>
  <c r="M23" i="168"/>
  <c r="J38" i="165"/>
  <c r="K41" i="166"/>
  <c r="E27" i="167"/>
  <c r="I25" i="167"/>
  <c r="Q47" i="167"/>
  <c r="J12" i="166"/>
  <c r="AR139" i="166"/>
  <c r="AO270" i="166"/>
  <c r="AP200" i="163"/>
  <c r="C32" i="168"/>
  <c r="D30" i="168"/>
  <c r="P30" i="166"/>
  <c r="AO340" i="168"/>
  <c r="C10" i="164"/>
  <c r="C35" i="167"/>
  <c r="G13" i="168"/>
  <c r="H10" i="165"/>
  <c r="L24" i="167"/>
  <c r="N11" i="165"/>
  <c r="AJ151" i="168"/>
  <c r="AK151" i="168" s="1"/>
  <c r="N40" i="165"/>
  <c r="Q3" i="165"/>
  <c r="I27" i="165"/>
  <c r="E36" i="168"/>
  <c r="AQ11" i="168"/>
  <c r="D39" i="166"/>
  <c r="I28" i="166"/>
  <c r="L14" i="168"/>
  <c r="I44" i="168"/>
  <c r="AO205" i="166"/>
  <c r="F6" i="168"/>
  <c r="F12" i="164"/>
  <c r="I43" i="167"/>
  <c r="AL77" i="166"/>
  <c r="AM77" i="166" s="1"/>
  <c r="AL8" i="168"/>
  <c r="AM8" i="168" s="1"/>
  <c r="AL266" i="163"/>
  <c r="AM266" i="163" s="1"/>
  <c r="K30" i="164"/>
  <c r="AO13" i="164"/>
  <c r="L42" i="164"/>
  <c r="F2" i="164"/>
  <c r="Q27" i="168"/>
  <c r="K18" i="165"/>
  <c r="AP202" i="166"/>
  <c r="C14" i="165"/>
  <c r="M19" i="167"/>
  <c r="G39" i="164"/>
  <c r="AP269" i="168"/>
  <c r="I14" i="164"/>
  <c r="E33" i="164"/>
  <c r="AQ137" i="166"/>
  <c r="J8" i="167"/>
  <c r="H33" i="167"/>
  <c r="I51" i="164"/>
  <c r="H18" i="165"/>
  <c r="I50" i="168"/>
  <c r="AJ137" i="168"/>
  <c r="AK137" i="168" s="1"/>
  <c r="AO269" i="163"/>
  <c r="J35" i="164"/>
  <c r="Q35" i="166"/>
  <c r="J27" i="166"/>
  <c r="K25" i="166"/>
  <c r="K32" i="166"/>
  <c r="AO70" i="166"/>
  <c r="AJ211" i="159"/>
  <c r="AK211" i="159" s="1"/>
  <c r="AR139" i="163"/>
  <c r="C17" i="165"/>
  <c r="Q16" i="164"/>
  <c r="N29" i="166"/>
  <c r="H45" i="167"/>
  <c r="P28" i="167"/>
  <c r="M2" i="168"/>
  <c r="G43" i="166"/>
  <c r="D29" i="167"/>
  <c r="M21" i="164"/>
  <c r="I7" i="166"/>
  <c r="P35" i="164"/>
  <c r="E7" i="165"/>
  <c r="N46" i="168"/>
  <c r="L46" i="168"/>
  <c r="AQ140" i="166"/>
  <c r="I24" i="167"/>
  <c r="F24" i="164"/>
  <c r="M31" i="168"/>
  <c r="F17" i="164"/>
  <c r="N6" i="167"/>
  <c r="AO6" i="168"/>
  <c r="AQ201" i="159"/>
  <c r="J46" i="168"/>
  <c r="N43" i="168"/>
  <c r="N38" i="165"/>
  <c r="F26" i="165"/>
  <c r="P51" i="165"/>
  <c r="C17" i="167"/>
  <c r="L41" i="167"/>
  <c r="AO344" i="166"/>
  <c r="AQ200" i="163"/>
  <c r="E2" i="164"/>
  <c r="C9" i="164"/>
  <c r="Q31" i="164"/>
  <c r="H16" i="164"/>
  <c r="Q40" i="168"/>
  <c r="J28" i="165"/>
  <c r="E43" i="167"/>
  <c r="AQ465" i="166"/>
  <c r="M50" i="168"/>
  <c r="E2" i="166"/>
  <c r="D3" i="168"/>
  <c r="J44" i="168"/>
  <c r="G27" i="168"/>
  <c r="H8" i="166"/>
  <c r="M10" i="167"/>
  <c r="P2" i="168"/>
  <c r="L19" i="167"/>
  <c r="L19" i="168"/>
  <c r="I41" i="165"/>
  <c r="D43" i="164"/>
  <c r="AP70" i="166"/>
  <c r="AJ200" i="159"/>
  <c r="AK200" i="159" s="1"/>
  <c r="AO7" i="164"/>
  <c r="H12" i="165"/>
  <c r="C25" i="165"/>
  <c r="E2" i="168"/>
  <c r="AO136" i="166"/>
  <c r="L51" i="168"/>
  <c r="N14" i="164"/>
  <c r="I9" i="164"/>
  <c r="AO71" i="168"/>
  <c r="K39" i="167"/>
  <c r="H25" i="168"/>
  <c r="L45" i="168"/>
  <c r="C18" i="164"/>
  <c r="C19" i="164"/>
  <c r="H17" i="165"/>
  <c r="D6" i="167"/>
  <c r="J3" i="165"/>
  <c r="AQ272" i="168"/>
  <c r="D45" i="167"/>
  <c r="F35" i="166"/>
  <c r="P13" i="168"/>
  <c r="H13" i="166"/>
  <c r="N48" i="164"/>
  <c r="P46" i="164"/>
  <c r="D11" i="168"/>
  <c r="D38" i="165"/>
  <c r="I27" i="164"/>
  <c r="AQ70" i="168"/>
  <c r="G5" i="165"/>
  <c r="C5" i="165"/>
  <c r="K9" i="166"/>
  <c r="D37" i="164"/>
  <c r="G12" i="165"/>
  <c r="M6" i="168"/>
  <c r="H17" i="168"/>
  <c r="AJ203" i="159"/>
  <c r="AK203" i="159" s="1"/>
  <c r="K50" i="166"/>
  <c r="G41" i="164"/>
  <c r="F5" i="164"/>
  <c r="P37" i="168"/>
  <c r="E20" i="168"/>
  <c r="AR77" i="168"/>
  <c r="D22" i="164"/>
  <c r="I24" i="165"/>
  <c r="N46" i="166"/>
  <c r="F2" i="168"/>
  <c r="F5" i="167"/>
  <c r="L40" i="168"/>
  <c r="J49" i="168"/>
  <c r="G14" i="164"/>
  <c r="F46" i="164"/>
  <c r="N33" i="166"/>
  <c r="AO265" i="163"/>
  <c r="C27" i="168"/>
  <c r="C3" i="166"/>
  <c r="P13" i="166"/>
  <c r="H39" i="165"/>
  <c r="K48" i="165"/>
  <c r="C44" i="167"/>
  <c r="AQ79" i="168"/>
  <c r="I43" i="166"/>
  <c r="AR207" i="163"/>
  <c r="M30" i="168"/>
  <c r="J39" i="166"/>
  <c r="N48" i="165"/>
  <c r="AQ139" i="163"/>
  <c r="K23" i="164"/>
  <c r="N26" i="164"/>
  <c r="L39" i="167"/>
  <c r="N42" i="164"/>
  <c r="AJ5" i="168"/>
  <c r="AK5" i="168" s="1"/>
  <c r="M47" i="165"/>
  <c r="L36" i="168"/>
  <c r="J32" i="168"/>
  <c r="L48" i="167"/>
  <c r="AO147" i="166"/>
  <c r="M31" i="164"/>
  <c r="AO396" i="166"/>
  <c r="E46" i="165"/>
  <c r="E12" i="167"/>
  <c r="Q13" i="168"/>
  <c r="D2" i="166"/>
  <c r="F6" i="167"/>
  <c r="E23" i="166"/>
  <c r="AJ8" i="165"/>
  <c r="AK8" i="165" s="1"/>
  <c r="E31" i="165"/>
  <c r="N50" i="165"/>
  <c r="G11" i="168"/>
  <c r="AR149" i="168"/>
  <c r="Q15" i="168"/>
  <c r="C50" i="167"/>
  <c r="K7" i="166"/>
  <c r="AO72" i="166"/>
  <c r="F27" i="166"/>
  <c r="L25" i="166"/>
  <c r="P16" i="168"/>
  <c r="J38" i="168"/>
  <c r="C28" i="167"/>
  <c r="AP528" i="166"/>
  <c r="AJ148" i="168"/>
  <c r="AK148" i="168" s="1"/>
  <c r="N32" i="165"/>
  <c r="I11" i="168"/>
  <c r="H24" i="168"/>
  <c r="AQ209" i="163"/>
  <c r="AR5" i="165"/>
  <c r="J25" i="167"/>
  <c r="G25" i="167"/>
  <c r="P9" i="168"/>
  <c r="H33" i="168"/>
  <c r="Q8" i="167"/>
  <c r="F8" i="166"/>
  <c r="AQ208" i="166"/>
  <c r="F48" i="167"/>
  <c r="AJ70" i="166"/>
  <c r="AK70" i="166" s="1"/>
  <c r="C15" i="166"/>
  <c r="D38" i="164"/>
  <c r="AO201" i="168"/>
  <c r="AR142" i="163"/>
  <c r="P47" i="166"/>
  <c r="I31" i="165"/>
  <c r="AQ200" i="159"/>
  <c r="I7" i="165"/>
  <c r="C51" i="169"/>
  <c r="E41" i="164"/>
  <c r="AO135" i="168"/>
  <c r="M7" i="168"/>
  <c r="H26" i="164"/>
  <c r="AR145" i="168"/>
  <c r="AQ71" i="166"/>
  <c r="I26" i="167"/>
  <c r="J13" i="165"/>
  <c r="Q35" i="168"/>
  <c r="I46" i="164"/>
  <c r="D31" i="165"/>
  <c r="P19" i="166"/>
  <c r="M4" i="167"/>
  <c r="K18" i="168"/>
  <c r="K14" i="165"/>
  <c r="H27" i="164"/>
  <c r="G23" i="168"/>
  <c r="G26" i="165"/>
  <c r="H45" i="166"/>
  <c r="AP271" i="166"/>
  <c r="L15" i="164"/>
  <c r="D46" i="167"/>
  <c r="L42" i="168"/>
  <c r="I11" i="166"/>
  <c r="AP76" i="166"/>
  <c r="M14" i="167"/>
  <c r="AO71" i="166"/>
  <c r="C31" i="166"/>
  <c r="AO77" i="166"/>
  <c r="C37" i="168"/>
  <c r="K10" i="168"/>
  <c r="E4" i="166"/>
  <c r="AJ206" i="168"/>
  <c r="AK206" i="168" s="1"/>
  <c r="AR78" i="168"/>
  <c r="H47" i="164"/>
  <c r="G10" i="167"/>
  <c r="AO209" i="168"/>
  <c r="L29" i="164"/>
  <c r="AR140" i="163"/>
  <c r="L6" i="168"/>
  <c r="F49" i="167"/>
  <c r="C2" i="164"/>
  <c r="F34" i="165"/>
  <c r="F27" i="167"/>
  <c r="AL333" i="166"/>
  <c r="AM333" i="166" s="1"/>
  <c r="M29" i="168"/>
  <c r="M18" i="164"/>
  <c r="N44" i="167"/>
  <c r="AL11" i="166"/>
  <c r="AM11" i="166" s="1"/>
  <c r="AL200" i="163"/>
  <c r="AM200" i="163" s="1"/>
  <c r="C21" i="164"/>
  <c r="P40" i="168"/>
  <c r="J37" i="164"/>
  <c r="H40" i="164"/>
  <c r="AP148" i="168"/>
  <c r="AQ11" i="164"/>
  <c r="D31" i="164"/>
  <c r="E8" i="164"/>
  <c r="G24" i="164"/>
  <c r="C5" i="166"/>
  <c r="Q37" i="168"/>
  <c r="AJ212" i="159"/>
  <c r="AK212" i="159" s="1"/>
  <c r="L47" i="164"/>
  <c r="M46" i="164"/>
  <c r="M13" i="168"/>
  <c r="C38" i="167"/>
  <c r="F12" i="167"/>
  <c r="L10" i="164"/>
  <c r="H13" i="167"/>
  <c r="M51" i="168"/>
  <c r="I21" i="164"/>
  <c r="L3" i="164"/>
  <c r="F7" i="166"/>
  <c r="AR272" i="163"/>
  <c r="AP205" i="168"/>
  <c r="AR6" i="164"/>
  <c r="E14" i="164"/>
  <c r="F41" i="167"/>
  <c r="H41" i="164"/>
  <c r="C4" i="166"/>
  <c r="C49" i="167"/>
  <c r="M48" i="166"/>
  <c r="L47" i="167"/>
  <c r="H36" i="164"/>
  <c r="M47" i="164"/>
  <c r="C40" i="166"/>
  <c r="L51" i="165"/>
  <c r="H26" i="166"/>
  <c r="AP80" i="166"/>
  <c r="H8" i="165"/>
  <c r="L51" i="164"/>
  <c r="F14" i="165"/>
  <c r="H10" i="164"/>
  <c r="I50" i="164"/>
  <c r="L49" i="164"/>
  <c r="N5" i="164"/>
  <c r="AO13" i="165"/>
  <c r="H34" i="164"/>
  <c r="Q47" i="168"/>
  <c r="E45" i="165"/>
  <c r="F31" i="164"/>
  <c r="K10" i="165"/>
  <c r="K37" i="164"/>
  <c r="Q7" i="164"/>
  <c r="C11" i="164"/>
  <c r="G35" i="165"/>
  <c r="H3" i="164"/>
  <c r="L7" i="164"/>
  <c r="K42" i="164"/>
  <c r="AQ204" i="163"/>
  <c r="N40" i="164"/>
  <c r="M30" i="164"/>
  <c r="AP212" i="159"/>
  <c r="AJ149" i="168"/>
  <c r="AK149" i="168" s="1"/>
  <c r="L44" i="164"/>
  <c r="M22" i="165"/>
  <c r="F4" i="167"/>
  <c r="Q4" i="168"/>
  <c r="G38" i="168"/>
  <c r="M30" i="167"/>
  <c r="M25" i="167"/>
  <c r="L5" i="167"/>
  <c r="L40" i="165"/>
  <c r="N43" i="166"/>
  <c r="AO207" i="168"/>
  <c r="C49" i="164"/>
  <c r="I44" i="164"/>
  <c r="AR71" i="168"/>
  <c r="H35" i="165"/>
  <c r="N37" i="164"/>
  <c r="P25" i="168"/>
  <c r="J41" i="168"/>
  <c r="G34" i="164"/>
  <c r="E21" i="168"/>
  <c r="I36" i="165"/>
  <c r="L45" i="165"/>
  <c r="AQ399" i="166"/>
  <c r="M29" i="164"/>
  <c r="L42" i="165"/>
  <c r="M25" i="166"/>
  <c r="N25" i="168"/>
  <c r="L34" i="167"/>
  <c r="K31" i="164"/>
  <c r="N49" i="165"/>
  <c r="D21" i="164"/>
  <c r="E43" i="164"/>
  <c r="Q17" i="165"/>
  <c r="H38" i="166"/>
  <c r="K32" i="164"/>
  <c r="P37" i="166"/>
  <c r="AR6" i="165"/>
  <c r="J2" i="164"/>
  <c r="I26" i="166"/>
  <c r="L31" i="167"/>
  <c r="AP271" i="163"/>
  <c r="K51" i="166"/>
  <c r="N10" i="165"/>
  <c r="I7" i="168"/>
  <c r="C41" i="168"/>
  <c r="M4" i="165"/>
  <c r="AO399" i="166"/>
  <c r="E37" i="168"/>
  <c r="C20" i="168"/>
  <c r="K50" i="168"/>
  <c r="L18" i="166"/>
  <c r="F47" i="164"/>
  <c r="AO139" i="166"/>
  <c r="N43" i="167"/>
  <c r="M9" i="164"/>
  <c r="P17" i="168"/>
  <c r="N10" i="168"/>
  <c r="M17" i="166"/>
  <c r="K7" i="164"/>
  <c r="AP11" i="164"/>
  <c r="C13" i="166"/>
  <c r="K46" i="164"/>
  <c r="AJ206" i="159"/>
  <c r="AK206" i="159" s="1"/>
  <c r="D30" i="165"/>
  <c r="D38" i="167"/>
  <c r="AJ139" i="168"/>
  <c r="AK139" i="168" s="1"/>
  <c r="F40" i="168"/>
  <c r="Q6" i="166"/>
  <c r="E5" i="167"/>
  <c r="H5" i="168"/>
  <c r="M41" i="168"/>
  <c r="E42" i="168"/>
  <c r="P18" i="164"/>
  <c r="AO149" i="166"/>
  <c r="F18" i="166"/>
  <c r="D2" i="164"/>
  <c r="H36" i="168"/>
  <c r="P10" i="168"/>
  <c r="K8" i="168"/>
  <c r="AR73" i="166"/>
  <c r="P14" i="166"/>
  <c r="K22" i="168"/>
  <c r="E44" i="167"/>
  <c r="I41" i="164"/>
  <c r="AP334" i="168"/>
  <c r="AJ397" i="166"/>
  <c r="AK397" i="166" s="1"/>
  <c r="H31" i="166"/>
  <c r="C30" i="164"/>
  <c r="J18" i="167"/>
  <c r="M32" i="166"/>
  <c r="AP145" i="168"/>
  <c r="D8" i="167"/>
  <c r="F2" i="166"/>
  <c r="N28" i="165"/>
  <c r="Q51" i="168"/>
  <c r="AR151" i="168"/>
  <c r="AP210" i="166"/>
  <c r="P4" i="166"/>
  <c r="M18" i="167"/>
  <c r="P51" i="166"/>
  <c r="G8" i="168"/>
  <c r="G5" i="166"/>
  <c r="G23" i="164"/>
  <c r="C12" i="167"/>
  <c r="F31" i="167"/>
  <c r="L39" i="166"/>
  <c r="AJ270" i="168"/>
  <c r="AK270" i="168" s="1"/>
  <c r="Q19" i="164"/>
  <c r="H25" i="165"/>
  <c r="J40" i="168"/>
  <c r="AP5" i="167"/>
  <c r="N50" i="164"/>
  <c r="C20" i="166"/>
  <c r="AP205" i="159"/>
  <c r="K40" i="165"/>
  <c r="AQ203" i="163"/>
  <c r="H4" i="166"/>
  <c r="H42" i="168"/>
  <c r="F18" i="165"/>
  <c r="AP398" i="166"/>
  <c r="D10" i="166"/>
  <c r="H26" i="167"/>
  <c r="AR404" i="166"/>
  <c r="Q22" i="165"/>
  <c r="AR206" i="168"/>
  <c r="E4" i="165"/>
  <c r="N36" i="166"/>
  <c r="AP137" i="166"/>
  <c r="H48" i="166"/>
  <c r="AP5" i="165"/>
  <c r="E17" i="166"/>
  <c r="D33" i="166"/>
  <c r="Q5" i="165"/>
  <c r="AR5" i="167"/>
  <c r="Q32" i="168"/>
  <c r="K35" i="168"/>
  <c r="K35" i="164"/>
  <c r="D47" i="168"/>
  <c r="C2" i="166"/>
  <c r="AQ81" i="166"/>
  <c r="J21" i="167"/>
  <c r="H11" i="164"/>
  <c r="F32" i="168"/>
  <c r="P28" i="168"/>
  <c r="N14" i="167"/>
  <c r="H45" i="168"/>
  <c r="AP143" i="163"/>
  <c r="Q11" i="166"/>
  <c r="F23" i="164"/>
  <c r="P16" i="164"/>
  <c r="E19" i="165"/>
  <c r="G49" i="165"/>
  <c r="AQ7" i="168"/>
  <c r="D10" i="165"/>
  <c r="F20" i="167"/>
  <c r="P40" i="166"/>
  <c r="AQ202" i="159"/>
  <c r="N16" i="165"/>
  <c r="N14" i="168"/>
  <c r="D47" i="165"/>
  <c r="AQ10" i="166"/>
  <c r="C14" i="166"/>
  <c r="AP147" i="168"/>
  <c r="D20" i="168"/>
  <c r="AP7" i="168"/>
  <c r="AP75" i="168"/>
  <c r="L24" i="166"/>
  <c r="F49" i="168"/>
  <c r="P38" i="167"/>
  <c r="AJ206" i="166"/>
  <c r="AK206" i="166" s="1"/>
  <c r="N21" i="168"/>
  <c r="N51" i="166"/>
  <c r="I48" i="168"/>
  <c r="J28" i="164"/>
  <c r="H31" i="167"/>
  <c r="AR206" i="159"/>
  <c r="L12" i="164"/>
  <c r="AO395" i="166"/>
  <c r="K48" i="167"/>
  <c r="AR265" i="163"/>
  <c r="G18" i="165"/>
  <c r="G22" i="164"/>
  <c r="L4" i="166"/>
  <c r="I51" i="165"/>
  <c r="I37" i="167"/>
  <c r="C18" i="168"/>
  <c r="G32" i="167"/>
  <c r="AR209" i="166"/>
  <c r="J41" i="164"/>
  <c r="M45" i="164"/>
  <c r="N25" i="166"/>
  <c r="F29" i="168"/>
  <c r="N24" i="168"/>
  <c r="G33" i="167"/>
  <c r="J51" i="166"/>
  <c r="C50" i="164"/>
  <c r="D40" i="168"/>
  <c r="D24" i="164"/>
  <c r="AQ9" i="165"/>
  <c r="H43" i="165"/>
  <c r="Q14" i="168"/>
  <c r="L38" i="166"/>
  <c r="M29" i="166"/>
  <c r="AO273" i="166"/>
  <c r="I15" i="168"/>
  <c r="H22" i="168"/>
  <c r="M10" i="166"/>
  <c r="N13" i="165"/>
  <c r="D27" i="167"/>
  <c r="E3" i="165"/>
  <c r="AO336" i="168"/>
  <c r="Q36" i="168"/>
  <c r="H22" i="165"/>
  <c r="N22" i="166"/>
  <c r="M10" i="168"/>
  <c r="G41" i="165"/>
  <c r="J4" i="164"/>
  <c r="L2" i="166"/>
  <c r="J10" i="164"/>
  <c r="D9" i="167"/>
  <c r="AJ7" i="165"/>
  <c r="AK7" i="165" s="1"/>
  <c r="AJ6" i="164"/>
  <c r="AK6" i="164" s="1"/>
  <c r="AO140" i="168"/>
  <c r="AO12" i="164"/>
  <c r="I38" i="165"/>
  <c r="G8" i="164"/>
  <c r="P9" i="164"/>
  <c r="AJ137" i="163"/>
  <c r="AK137" i="163" s="1"/>
  <c r="M41" i="166"/>
  <c r="M20" i="167"/>
  <c r="G2" i="167"/>
  <c r="I44" i="167"/>
  <c r="P42" i="164"/>
  <c r="AJ337" i="166"/>
  <c r="AK337" i="166" s="1"/>
  <c r="H23" i="164"/>
  <c r="N21" i="166"/>
  <c r="K2" i="168"/>
  <c r="J33" i="166"/>
  <c r="P46" i="166"/>
  <c r="D39" i="165"/>
  <c r="C42" i="164"/>
  <c r="AO466" i="166"/>
  <c r="AO142" i="168"/>
  <c r="AJ344" i="168"/>
  <c r="AK344" i="168" s="1"/>
  <c r="L33" i="165"/>
  <c r="N12" i="164"/>
  <c r="Q12" i="165"/>
  <c r="M43" i="164"/>
  <c r="P24" i="164"/>
  <c r="E42" i="165"/>
  <c r="AO142" i="163"/>
  <c r="AP208" i="159"/>
  <c r="L22" i="168"/>
  <c r="Q48" i="164"/>
  <c r="AJ462" i="166"/>
  <c r="AK462" i="166" s="1"/>
  <c r="F50" i="164"/>
  <c r="AO200" i="163"/>
  <c r="L22" i="165"/>
  <c r="F24" i="165"/>
  <c r="AQ265" i="163"/>
  <c r="E14" i="166"/>
  <c r="AJ209" i="166"/>
  <c r="AK209" i="166" s="1"/>
  <c r="P17" i="165"/>
  <c r="E21" i="164"/>
  <c r="D5" i="164"/>
  <c r="L38" i="165"/>
  <c r="AQ140" i="168"/>
  <c r="F2" i="167"/>
  <c r="G31" i="164"/>
  <c r="AJ345" i="166"/>
  <c r="AK345" i="166" s="1"/>
  <c r="G27" i="167"/>
  <c r="N20" i="167"/>
  <c r="P48" i="164"/>
  <c r="G48" i="164"/>
  <c r="C45" i="168"/>
  <c r="I43" i="164"/>
  <c r="E32" i="167"/>
  <c r="N47" i="167"/>
  <c r="J33" i="167"/>
  <c r="AR212" i="159"/>
  <c r="N49" i="167"/>
  <c r="J44" i="164"/>
  <c r="J13" i="164"/>
  <c r="Q25" i="165"/>
  <c r="I48" i="164"/>
  <c r="M32" i="164"/>
  <c r="I4" i="165"/>
  <c r="F3" i="164"/>
  <c r="AP273" i="163"/>
  <c r="D15" i="167"/>
  <c r="G29" i="164"/>
  <c r="I39" i="166"/>
  <c r="AP10" i="165"/>
  <c r="G21" i="165"/>
  <c r="G29" i="167"/>
  <c r="K44" i="164"/>
  <c r="G19" i="167"/>
  <c r="M3" i="168"/>
  <c r="I27" i="168"/>
  <c r="AQ343" i="168"/>
  <c r="K43" i="165"/>
  <c r="AR334" i="168"/>
  <c r="D31" i="168"/>
  <c r="J19" i="168"/>
  <c r="L46" i="165"/>
  <c r="M36" i="167"/>
  <c r="AQ340" i="166"/>
  <c r="D11" i="167"/>
  <c r="AQ83" i="166"/>
  <c r="I6" i="168"/>
  <c r="M16" i="168"/>
  <c r="AQ138" i="163"/>
  <c r="AJ201" i="159"/>
  <c r="AK201" i="159" s="1"/>
  <c r="H49" i="164"/>
  <c r="H36" i="167"/>
  <c r="N43" i="165"/>
  <c r="I11" i="165"/>
  <c r="Q17" i="166"/>
  <c r="G28" i="167"/>
  <c r="L6" i="167"/>
  <c r="F44" i="167"/>
  <c r="N31" i="167"/>
  <c r="E49" i="167"/>
  <c r="J34" i="168"/>
  <c r="K45" i="164"/>
  <c r="E48" i="164"/>
  <c r="Q48" i="168"/>
  <c r="Q38" i="166"/>
  <c r="J51" i="169"/>
  <c r="P24" i="167"/>
  <c r="AO269" i="168"/>
  <c r="L13" i="165"/>
  <c r="M9" i="166"/>
  <c r="J3" i="166"/>
  <c r="AQ337" i="168"/>
  <c r="AJ139" i="163"/>
  <c r="AK139" i="163" s="1"/>
  <c r="AP200" i="159"/>
  <c r="AR146" i="168"/>
  <c r="P21" i="164"/>
  <c r="F4" i="164"/>
  <c r="Q4" i="164"/>
  <c r="M20" i="165"/>
  <c r="K31" i="167"/>
  <c r="Q22" i="166"/>
  <c r="G20" i="166"/>
  <c r="F32" i="166"/>
  <c r="C30" i="166"/>
  <c r="AR72" i="168"/>
  <c r="I3" i="164"/>
  <c r="F16" i="168"/>
  <c r="F38" i="166"/>
  <c r="AP77" i="166"/>
  <c r="P51" i="164"/>
  <c r="M11" i="165"/>
  <c r="D36" i="166"/>
  <c r="AJ330" i="168"/>
  <c r="AK330" i="168" s="1"/>
  <c r="C51" i="165"/>
  <c r="AR208" i="168"/>
  <c r="L37" i="164"/>
  <c r="AP135" i="166"/>
  <c r="L28" i="167"/>
  <c r="AP467" i="166"/>
  <c r="AQ6" i="164"/>
  <c r="G36" i="168"/>
  <c r="F34" i="166"/>
  <c r="N38" i="168"/>
  <c r="N38" i="166"/>
  <c r="H12" i="164"/>
  <c r="N32" i="167"/>
  <c r="AR342" i="168"/>
  <c r="G9" i="166"/>
  <c r="AO332" i="168"/>
  <c r="Q45" i="165"/>
  <c r="H9" i="168"/>
  <c r="M14" i="164"/>
  <c r="G17" i="167"/>
  <c r="M18" i="166"/>
  <c r="AR145" i="166"/>
  <c r="Q30" i="164"/>
  <c r="N20" i="165"/>
  <c r="H50" i="168"/>
  <c r="K13" i="165"/>
  <c r="C42" i="165"/>
  <c r="L35" i="165"/>
  <c r="AR148" i="166"/>
  <c r="AP460" i="166"/>
  <c r="AR75" i="168"/>
  <c r="AR339" i="166"/>
  <c r="K47" i="168"/>
  <c r="K3" i="165"/>
  <c r="AR267" i="166"/>
  <c r="G25" i="166"/>
  <c r="N41" i="165"/>
  <c r="E18" i="166"/>
  <c r="C17" i="166"/>
  <c r="C28" i="166"/>
  <c r="G30" i="168"/>
  <c r="AO343" i="168"/>
  <c r="AP525" i="166"/>
  <c r="N45" i="165"/>
  <c r="C30" i="165"/>
  <c r="I17" i="164"/>
  <c r="J2" i="168"/>
  <c r="C17" i="164"/>
  <c r="AO14" i="166"/>
  <c r="AP526" i="166"/>
  <c r="N29" i="165"/>
  <c r="D25" i="164"/>
  <c r="AP330" i="166"/>
  <c r="C28" i="168"/>
  <c r="D33" i="167"/>
  <c r="F13" i="166"/>
  <c r="C16" i="165"/>
  <c r="L14" i="166"/>
  <c r="F15" i="164"/>
  <c r="H39" i="168"/>
  <c r="AJ274" i="166"/>
  <c r="AK274" i="166" s="1"/>
  <c r="AP269" i="166"/>
  <c r="I33" i="167"/>
  <c r="C15" i="165"/>
  <c r="AJ209" i="163"/>
  <c r="AK209" i="163" s="1"/>
  <c r="H43" i="167"/>
  <c r="AP144" i="168"/>
  <c r="P25" i="167"/>
  <c r="AP14" i="166"/>
  <c r="M43" i="166"/>
  <c r="K25" i="167"/>
  <c r="AJ395" i="166"/>
  <c r="AK395" i="166" s="1"/>
  <c r="D19" i="164"/>
  <c r="L41" i="165"/>
  <c r="D49" i="164"/>
  <c r="Q6" i="167"/>
  <c r="J8" i="164"/>
  <c r="AR11" i="164"/>
  <c r="AR399" i="166"/>
  <c r="L2" i="165"/>
  <c r="M17" i="167"/>
  <c r="N49" i="166"/>
  <c r="M30" i="165"/>
  <c r="C45" i="167"/>
  <c r="AJ205" i="159"/>
  <c r="AK205" i="159" s="1"/>
  <c r="D45" i="165"/>
  <c r="H48" i="168"/>
  <c r="Q20" i="165"/>
  <c r="H2" i="166"/>
  <c r="G16" i="168"/>
  <c r="AJ80" i="166"/>
  <c r="AK80" i="166" s="1"/>
  <c r="N39" i="167"/>
  <c r="F15" i="165"/>
  <c r="N8" i="164"/>
  <c r="F5" i="166"/>
  <c r="C21" i="167"/>
  <c r="G51" i="167"/>
  <c r="AJ205" i="163"/>
  <c r="AK205" i="163" s="1"/>
  <c r="G33" i="166"/>
  <c r="L8" i="168"/>
  <c r="M21" i="166"/>
  <c r="H16" i="166"/>
  <c r="E2" i="167"/>
  <c r="C43" i="164"/>
  <c r="G6" i="165"/>
  <c r="J6" i="168"/>
  <c r="L51" i="169"/>
  <c r="J19" i="167"/>
  <c r="J7" i="164"/>
  <c r="L8" i="164"/>
  <c r="L36" i="166"/>
  <c r="AQ525" i="166"/>
  <c r="G3" i="164"/>
  <c r="C17" i="168"/>
  <c r="AQ203" i="168"/>
  <c r="E12" i="166"/>
  <c r="H13" i="165"/>
  <c r="N47" i="165"/>
  <c r="E9" i="167"/>
  <c r="C34" i="167"/>
  <c r="P15" i="167"/>
  <c r="D29" i="165"/>
  <c r="Q46" i="164"/>
  <c r="D23" i="166"/>
  <c r="P14" i="165"/>
  <c r="M37" i="167"/>
  <c r="K9" i="165"/>
  <c r="M18" i="165"/>
  <c r="J23" i="164"/>
  <c r="Q43" i="166"/>
  <c r="J31" i="167"/>
  <c r="I45" i="165"/>
  <c r="H2" i="164"/>
  <c r="I19" i="167"/>
  <c r="G16" i="164"/>
  <c r="AR463" i="166"/>
  <c r="F21" i="166"/>
  <c r="AQ12" i="165"/>
  <c r="N51" i="167"/>
  <c r="C33" i="165"/>
  <c r="K47" i="166"/>
  <c r="F50" i="167"/>
  <c r="N5" i="165"/>
  <c r="C43" i="166"/>
  <c r="D35" i="166"/>
  <c r="AP143" i="168"/>
  <c r="P10" i="165"/>
  <c r="N9" i="168"/>
  <c r="AR274" i="166"/>
  <c r="D3" i="165"/>
  <c r="J48" i="165"/>
  <c r="M16" i="165"/>
  <c r="AP139" i="166"/>
  <c r="AQ14" i="166"/>
  <c r="Q28" i="167"/>
  <c r="AJ7" i="164"/>
  <c r="AK7" i="164" s="1"/>
  <c r="AJ266" i="168"/>
  <c r="AK266" i="168" s="1"/>
  <c r="AJ147" i="166"/>
  <c r="AK147" i="166" s="1"/>
  <c r="M38" i="167"/>
  <c r="AP142" i="168"/>
  <c r="M14" i="168"/>
  <c r="L7" i="167"/>
  <c r="AR6" i="167"/>
  <c r="E11" i="168"/>
  <c r="N35" i="166"/>
  <c r="N19" i="165"/>
  <c r="J2" i="167"/>
  <c r="N31" i="166"/>
  <c r="J15" i="164"/>
  <c r="G46" i="167"/>
  <c r="I32" i="166"/>
  <c r="C41" i="167"/>
  <c r="E5" i="166"/>
  <c r="G12" i="167"/>
  <c r="P23" i="165"/>
  <c r="AQ344" i="166"/>
  <c r="E15" i="168"/>
  <c r="L18" i="167"/>
  <c r="AQ209" i="166"/>
  <c r="L14" i="165"/>
  <c r="E27" i="168"/>
  <c r="AP73" i="166"/>
  <c r="AP273" i="166"/>
  <c r="K44" i="165"/>
  <c r="H51" i="167"/>
  <c r="J46" i="166"/>
  <c r="D7" i="167"/>
  <c r="F26" i="166"/>
  <c r="L8" i="165"/>
  <c r="I47" i="164"/>
  <c r="AO209" i="159"/>
  <c r="P38" i="168"/>
  <c r="K25" i="164"/>
  <c r="H9" i="164"/>
  <c r="C11" i="166"/>
  <c r="M39" i="168"/>
  <c r="D12" i="166"/>
  <c r="H45" i="164"/>
  <c r="AP332" i="166"/>
  <c r="J11" i="164"/>
  <c r="G50" i="168"/>
  <c r="J29" i="166"/>
  <c r="I18" i="166"/>
  <c r="AO340" i="166"/>
  <c r="F51" i="166"/>
  <c r="H15" i="164"/>
  <c r="L43" i="168"/>
  <c r="Q51" i="169"/>
  <c r="E47" i="165"/>
  <c r="AJ136" i="163"/>
  <c r="AK136" i="163" s="1"/>
  <c r="E43" i="165"/>
  <c r="E49" i="164"/>
  <c r="K11" i="164"/>
  <c r="N45" i="164"/>
  <c r="J49" i="167"/>
  <c r="L50" i="165"/>
  <c r="N2" i="168"/>
  <c r="M12" i="166"/>
  <c r="AJ265" i="163"/>
  <c r="AK265" i="163" s="1"/>
  <c r="K11" i="166"/>
  <c r="H10" i="168"/>
  <c r="AO331" i="168"/>
  <c r="K35" i="167"/>
  <c r="L6" i="166"/>
  <c r="P35" i="168"/>
  <c r="D2" i="167"/>
  <c r="K14" i="164"/>
  <c r="G3" i="167"/>
  <c r="G42" i="164"/>
  <c r="AJ335" i="166"/>
  <c r="AK335" i="166" s="1"/>
  <c r="G17" i="164"/>
  <c r="C44" i="164"/>
  <c r="AO211" i="159"/>
  <c r="I8" i="165"/>
  <c r="AL340" i="166"/>
  <c r="AM340" i="166" s="1"/>
  <c r="F33" i="166"/>
  <c r="AR205" i="159"/>
  <c r="AL268" i="168"/>
  <c r="AM268" i="168" s="1"/>
  <c r="AL267" i="168"/>
  <c r="AM267" i="168" s="1"/>
  <c r="N18" i="168"/>
  <c r="K36" i="164"/>
  <c r="AL265" i="163"/>
  <c r="AM265" i="163" s="1"/>
  <c r="P7" i="164"/>
  <c r="F26" i="164"/>
  <c r="I25" i="166"/>
  <c r="AR395" i="166"/>
  <c r="G33" i="164"/>
  <c r="H22" i="164"/>
  <c r="AO206" i="166"/>
  <c r="G50" i="164"/>
  <c r="F8" i="164"/>
  <c r="P2" i="167"/>
  <c r="F20" i="166"/>
  <c r="C22" i="164"/>
  <c r="G3" i="168"/>
  <c r="AR138" i="163"/>
  <c r="F22" i="165"/>
  <c r="P36" i="164"/>
  <c r="AO205" i="163"/>
  <c r="K46" i="167"/>
  <c r="M35" i="168"/>
  <c r="G37" i="166"/>
  <c r="J43" i="165"/>
  <c r="N2" i="164"/>
  <c r="F37" i="166"/>
  <c r="E37" i="165"/>
  <c r="P38" i="164"/>
  <c r="AR332" i="166"/>
  <c r="N4" i="164"/>
  <c r="AP341" i="168"/>
  <c r="AP82" i="166"/>
  <c r="J47" i="167"/>
  <c r="AP274" i="166"/>
  <c r="G20" i="167"/>
  <c r="AJ267" i="166"/>
  <c r="AK267" i="166" s="1"/>
  <c r="AQ10" i="164"/>
  <c r="F30" i="168"/>
  <c r="D40" i="164"/>
  <c r="AP209" i="163"/>
  <c r="J21" i="165"/>
  <c r="N9" i="164"/>
  <c r="D47" i="164"/>
  <c r="H32" i="164"/>
  <c r="Q16" i="167"/>
  <c r="AQ402" i="166"/>
  <c r="AO7" i="165"/>
  <c r="P44" i="166"/>
  <c r="AJ208" i="168"/>
  <c r="AK208" i="168" s="1"/>
  <c r="C22" i="168"/>
  <c r="AP6" i="166"/>
  <c r="AP207" i="168"/>
  <c r="M41" i="165"/>
  <c r="D7" i="166"/>
  <c r="K12" i="168"/>
  <c r="Q45" i="168"/>
  <c r="K51" i="164"/>
  <c r="Q44" i="168"/>
  <c r="I28" i="164"/>
  <c r="J36" i="165"/>
  <c r="J9" i="164"/>
  <c r="L10" i="168"/>
  <c r="AJ149" i="166"/>
  <c r="AK149" i="166" s="1"/>
  <c r="M33" i="165"/>
  <c r="Q24" i="168"/>
  <c r="AR335" i="168"/>
  <c r="AQ530" i="166"/>
  <c r="AQ206" i="163"/>
  <c r="M48" i="165"/>
  <c r="E33" i="166"/>
  <c r="J23" i="165"/>
  <c r="AQ270" i="166"/>
  <c r="C40" i="167"/>
  <c r="AP342" i="168"/>
  <c r="AO208" i="168"/>
  <c r="AR9" i="165"/>
  <c r="D28" i="165"/>
  <c r="H20" i="167"/>
  <c r="AR208" i="163"/>
  <c r="AO6" i="164"/>
  <c r="AR207" i="168"/>
  <c r="AJ213" i="159"/>
  <c r="AK213" i="159" s="1"/>
  <c r="M13" i="165"/>
  <c r="K13" i="168"/>
  <c r="AP274" i="168"/>
  <c r="E17" i="164"/>
  <c r="AR344" i="168"/>
  <c r="AQ145" i="166"/>
  <c r="M12" i="164"/>
  <c r="AR135" i="168"/>
  <c r="AO138" i="168"/>
  <c r="D51" i="164"/>
  <c r="M32" i="165"/>
  <c r="L48" i="166"/>
  <c r="AQ9" i="164"/>
  <c r="F47" i="165"/>
  <c r="P37" i="164"/>
  <c r="H8" i="164"/>
  <c r="J45" i="166"/>
  <c r="M47" i="167"/>
  <c r="F35" i="165"/>
  <c r="AO83" i="166"/>
  <c r="H32" i="165"/>
  <c r="E6" i="166"/>
  <c r="AJ402" i="166"/>
  <c r="AK402" i="166" s="1"/>
  <c r="H34" i="168"/>
  <c r="P35" i="166"/>
  <c r="C37" i="164"/>
  <c r="I34" i="167"/>
  <c r="L12" i="165"/>
  <c r="AR205" i="163"/>
  <c r="P15" i="168"/>
  <c r="J16" i="164"/>
  <c r="F16" i="165"/>
  <c r="E28" i="166"/>
  <c r="AR12" i="164"/>
  <c r="Q21" i="167"/>
  <c r="AR12" i="165"/>
  <c r="H38" i="167"/>
  <c r="N18" i="167"/>
  <c r="AQ135" i="163"/>
  <c r="AO9" i="168"/>
  <c r="H20" i="166"/>
  <c r="AO8" i="164"/>
  <c r="J12" i="165"/>
  <c r="N47" i="164"/>
  <c r="H21" i="167"/>
  <c r="H38" i="165"/>
  <c r="Q27" i="167"/>
  <c r="L27" i="166"/>
  <c r="G42" i="165"/>
  <c r="AR209" i="168"/>
  <c r="AP207" i="163"/>
  <c r="I39" i="164"/>
  <c r="H35" i="168"/>
  <c r="H48" i="167"/>
  <c r="I8" i="166"/>
  <c r="F18" i="167"/>
  <c r="I14" i="166"/>
  <c r="AJ72" i="168"/>
  <c r="AK72" i="168" s="1"/>
  <c r="E40" i="166"/>
  <c r="C24" i="168"/>
  <c r="Q20" i="166"/>
  <c r="N17" i="165"/>
  <c r="H14" i="168"/>
  <c r="J12" i="164"/>
  <c r="C10" i="167"/>
  <c r="AQ11" i="166"/>
  <c r="E50" i="168"/>
  <c r="AP206" i="163"/>
  <c r="D51" i="165"/>
  <c r="E16" i="166"/>
  <c r="K5" i="164"/>
  <c r="AO9" i="164"/>
  <c r="AR202" i="166"/>
  <c r="N44" i="164"/>
  <c r="H6" i="168"/>
  <c r="AQ344" i="168"/>
  <c r="AP336" i="166"/>
  <c r="E36" i="164"/>
  <c r="P34" i="167"/>
  <c r="C27" i="165"/>
  <c r="I5" i="166"/>
  <c r="AR5" i="164"/>
  <c r="AP9" i="165"/>
  <c r="E10" i="165"/>
  <c r="C30" i="167"/>
  <c r="P42" i="166"/>
  <c r="E23" i="165"/>
  <c r="AJ7" i="168"/>
  <c r="AK7" i="168" s="1"/>
  <c r="AO404" i="166"/>
  <c r="M37" i="165"/>
  <c r="H27" i="165"/>
  <c r="I22" i="165"/>
  <c r="J24" i="165"/>
  <c r="D23" i="168"/>
  <c r="F34" i="168"/>
  <c r="AJ73" i="166"/>
  <c r="AK73" i="166" s="1"/>
  <c r="Q19" i="166"/>
  <c r="K50" i="164"/>
  <c r="C16" i="167"/>
  <c r="AO79" i="168"/>
  <c r="AQ270" i="163"/>
  <c r="K44" i="166"/>
  <c r="AJ342" i="168"/>
  <c r="AK342" i="168" s="1"/>
  <c r="N24" i="167"/>
  <c r="AO330" i="166"/>
  <c r="M17" i="168"/>
  <c r="L24" i="168"/>
  <c r="M44" i="165"/>
  <c r="AO210" i="166"/>
  <c r="E46" i="166"/>
  <c r="C22" i="166"/>
  <c r="K43" i="166"/>
  <c r="E29" i="165"/>
  <c r="I4" i="164"/>
  <c r="D20" i="166"/>
  <c r="N2" i="167"/>
  <c r="Q23" i="167"/>
  <c r="K34" i="166"/>
  <c r="E21" i="165"/>
  <c r="G23" i="166"/>
  <c r="AP5" i="164"/>
  <c r="E14" i="165"/>
  <c r="AJ399" i="166"/>
  <c r="AK399" i="166" s="1"/>
  <c r="AO272" i="168"/>
  <c r="H14" i="167"/>
  <c r="E7" i="167"/>
  <c r="H20" i="164"/>
  <c r="AQ75" i="168"/>
  <c r="AJ5" i="164"/>
  <c r="AK5" i="164" s="1"/>
  <c r="I12" i="166"/>
  <c r="Q33" i="167"/>
  <c r="AO80" i="166"/>
  <c r="AQ204" i="168"/>
  <c r="C36" i="166"/>
  <c r="AP203" i="168"/>
  <c r="K16" i="165"/>
  <c r="C21" i="168"/>
  <c r="G6" i="166"/>
  <c r="AJ404" i="166"/>
  <c r="AK404" i="166" s="1"/>
  <c r="E41" i="166"/>
  <c r="AJ209" i="159"/>
  <c r="AK209" i="159" s="1"/>
  <c r="G23" i="165"/>
  <c r="J26" i="164"/>
  <c r="G34" i="167"/>
  <c r="K9" i="164"/>
  <c r="Q11" i="164"/>
  <c r="J5" i="167"/>
  <c r="N40" i="168"/>
  <c r="P6" i="168"/>
  <c r="AJ468" i="166"/>
  <c r="AK468" i="166" s="1"/>
  <c r="N16" i="164"/>
  <c r="I5" i="168"/>
  <c r="K26" i="166"/>
  <c r="C49" i="166"/>
  <c r="H48" i="164"/>
  <c r="H51" i="169"/>
  <c r="E39" i="168"/>
  <c r="L49" i="166"/>
  <c r="E27" i="165"/>
  <c r="Q41" i="168"/>
  <c r="AP9" i="166"/>
  <c r="K15" i="164"/>
  <c r="M39" i="164"/>
  <c r="D20" i="167"/>
  <c r="C9" i="168"/>
  <c r="P20" i="167"/>
  <c r="Q9" i="168"/>
  <c r="P40" i="164"/>
  <c r="E50" i="166"/>
  <c r="Q14" i="166"/>
  <c r="D24" i="168"/>
  <c r="I9" i="167"/>
  <c r="C32" i="164"/>
  <c r="M22" i="166"/>
  <c r="I31" i="164"/>
  <c r="AR401" i="166"/>
  <c r="D15" i="168"/>
  <c r="M10" i="164"/>
  <c r="K20" i="164"/>
  <c r="P31" i="166"/>
  <c r="M21" i="165"/>
  <c r="N45" i="166"/>
  <c r="F9" i="165"/>
  <c r="AJ467" i="166"/>
  <c r="AK467" i="166" s="1"/>
  <c r="C23" i="165"/>
  <c r="H29" i="165"/>
  <c r="C41" i="165"/>
  <c r="K50" i="167"/>
  <c r="D41" i="166"/>
  <c r="AJ272" i="168"/>
  <c r="AK272" i="168" s="1"/>
  <c r="K21" i="166"/>
  <c r="Q29" i="166"/>
  <c r="G28" i="164"/>
  <c r="AQ13" i="165"/>
  <c r="N37" i="167"/>
  <c r="AQ14" i="164"/>
  <c r="AO141" i="168"/>
  <c r="F46" i="167"/>
  <c r="AJ75" i="166"/>
  <c r="AK75" i="166" s="1"/>
  <c r="K33" i="164"/>
  <c r="C7" i="164"/>
  <c r="N35" i="168"/>
  <c r="Q37" i="164"/>
  <c r="Q32" i="164"/>
  <c r="AR333" i="166"/>
  <c r="AO526" i="166"/>
  <c r="AQ398" i="166"/>
  <c r="AJ8" i="168"/>
  <c r="AK8" i="168" s="1"/>
  <c r="H9" i="167"/>
  <c r="P27" i="166"/>
  <c r="F51" i="165"/>
  <c r="E17" i="167"/>
  <c r="I2" i="166"/>
  <c r="L32" i="168"/>
  <c r="AR271" i="166"/>
  <c r="N19" i="167"/>
  <c r="AR141" i="166"/>
  <c r="AJ138" i="168"/>
  <c r="AK138" i="168" s="1"/>
  <c r="Q30" i="165"/>
  <c r="AP140" i="166"/>
  <c r="AR8" i="164"/>
  <c r="C42" i="168"/>
  <c r="E18" i="165"/>
  <c r="AQ343" i="166"/>
  <c r="AQ77" i="166"/>
  <c r="AR140" i="168"/>
  <c r="L17" i="165"/>
  <c r="AO9" i="165"/>
  <c r="D6" i="168"/>
  <c r="AQ136" i="166"/>
  <c r="AQ204" i="166"/>
  <c r="N12" i="165"/>
  <c r="F43" i="167"/>
  <c r="G40" i="164"/>
  <c r="AJ144" i="166"/>
  <c r="AK144" i="166" s="1"/>
  <c r="I18" i="164"/>
  <c r="I32" i="165"/>
  <c r="AR138" i="168"/>
  <c r="AO209" i="166"/>
  <c r="E18" i="167"/>
  <c r="AR201" i="168"/>
  <c r="L36" i="165"/>
  <c r="F14" i="168"/>
  <c r="M49" i="166"/>
  <c r="I46" i="165"/>
  <c r="C21" i="165"/>
  <c r="I30" i="168"/>
  <c r="P31" i="168"/>
  <c r="N13" i="168"/>
  <c r="J27" i="168"/>
  <c r="D22" i="168"/>
  <c r="AP266" i="168"/>
  <c r="L21" i="165"/>
  <c r="AQ207" i="166"/>
  <c r="Q10" i="166"/>
  <c r="E51" i="169"/>
  <c r="N28" i="168"/>
  <c r="Q17" i="167"/>
  <c r="Q32" i="166"/>
  <c r="AO336" i="166"/>
  <c r="F19" i="164"/>
  <c r="E26" i="165"/>
  <c r="H19" i="164"/>
  <c r="I8" i="167"/>
  <c r="M9" i="167"/>
  <c r="C46" i="166"/>
  <c r="N16" i="167"/>
  <c r="Q27" i="166"/>
  <c r="AQ135" i="168"/>
  <c r="AP139" i="168"/>
  <c r="K38" i="168"/>
  <c r="G4" i="167"/>
  <c r="L45" i="166"/>
  <c r="AP201" i="168"/>
  <c r="AJ526" i="166"/>
  <c r="AK526" i="166" s="1"/>
  <c r="G11" i="167"/>
  <c r="P48" i="165"/>
  <c r="AP330" i="168"/>
  <c r="I16" i="166"/>
  <c r="AO5" i="168"/>
  <c r="AJ531" i="166"/>
  <c r="AK531" i="166" s="1"/>
  <c r="G51" i="168"/>
  <c r="N20" i="166"/>
  <c r="AQ149" i="168"/>
  <c r="AP338" i="168"/>
  <c r="J12" i="167"/>
  <c r="N26" i="168"/>
  <c r="H13" i="168"/>
  <c r="E24" i="164"/>
  <c r="I15" i="167"/>
  <c r="AO468" i="166"/>
  <c r="AJ342" i="166"/>
  <c r="AK342" i="166" s="1"/>
  <c r="AJ13" i="166"/>
  <c r="AK13" i="166" s="1"/>
  <c r="AO467" i="166"/>
  <c r="AO13" i="166"/>
  <c r="K23" i="165"/>
  <c r="AR275" i="166"/>
  <c r="AJ144" i="168"/>
  <c r="AK144" i="168" s="1"/>
  <c r="I33" i="168"/>
  <c r="C42" i="167"/>
  <c r="AJ529" i="166"/>
  <c r="AK529" i="166" s="1"/>
  <c r="E38" i="167"/>
  <c r="K32" i="168"/>
  <c r="H50" i="167"/>
  <c r="AR6" i="168"/>
  <c r="N13" i="167"/>
  <c r="AJ150" i="168"/>
  <c r="AK150" i="168" s="1"/>
  <c r="AP79" i="168"/>
  <c r="F15" i="168"/>
  <c r="Q45" i="167"/>
  <c r="L40" i="166"/>
  <c r="E47" i="164"/>
  <c r="P25" i="165"/>
  <c r="Q13" i="165"/>
  <c r="E16" i="168"/>
  <c r="Q43" i="165"/>
  <c r="AO137" i="168"/>
  <c r="AR332" i="168"/>
  <c r="M35" i="164"/>
  <c r="AP213" i="159"/>
  <c r="H29" i="167"/>
  <c r="L11" i="164"/>
  <c r="P50" i="164"/>
  <c r="F48" i="165"/>
  <c r="D9" i="166"/>
  <c r="Q9" i="167"/>
  <c r="L38" i="167"/>
  <c r="AO135" i="166"/>
  <c r="M19" i="166"/>
  <c r="AQ268" i="166"/>
  <c r="AO140" i="166"/>
  <c r="AR77" i="166"/>
  <c r="AO397" i="166"/>
  <c r="Q32" i="167"/>
  <c r="K8" i="166"/>
  <c r="C18" i="167"/>
  <c r="C2" i="168"/>
  <c r="N47" i="166"/>
  <c r="AJ146" i="166"/>
  <c r="AK146" i="166" s="1"/>
  <c r="AJ74" i="166"/>
  <c r="AK74" i="166" s="1"/>
  <c r="K14" i="166"/>
  <c r="D48" i="166"/>
  <c r="D49" i="166"/>
  <c r="F47" i="166"/>
  <c r="F16" i="167"/>
  <c r="AO201" i="166"/>
  <c r="AP529" i="166"/>
  <c r="C50" i="166"/>
  <c r="Q23" i="164"/>
  <c r="AQ72" i="168"/>
  <c r="E41" i="168"/>
  <c r="F37" i="165"/>
  <c r="K49" i="165"/>
  <c r="E44" i="164"/>
  <c r="M30" i="166"/>
  <c r="D21" i="168"/>
  <c r="E38" i="166"/>
  <c r="D28" i="166"/>
  <c r="Q41" i="165"/>
  <c r="N27" i="165"/>
  <c r="J18" i="165"/>
  <c r="Q33" i="165"/>
  <c r="J35" i="166"/>
  <c r="C24" i="165"/>
  <c r="M14" i="166"/>
  <c r="H39" i="166"/>
  <c r="AR206" i="163"/>
  <c r="AO151" i="168"/>
  <c r="K51" i="169"/>
  <c r="F37" i="167"/>
  <c r="D42" i="165"/>
  <c r="H38" i="164"/>
  <c r="D37" i="168"/>
  <c r="AJ79" i="166"/>
  <c r="AK79" i="166" s="1"/>
  <c r="H16" i="168"/>
  <c r="F29" i="164"/>
  <c r="I16" i="168"/>
  <c r="AR7" i="168"/>
  <c r="N21" i="167"/>
  <c r="F9" i="168"/>
  <c r="P26" i="165"/>
  <c r="AQ146" i="168"/>
  <c r="E35" i="165"/>
  <c r="I49" i="164"/>
  <c r="H27" i="166"/>
  <c r="AJ210" i="166"/>
  <c r="AK210" i="166" s="1"/>
  <c r="Q44" i="166"/>
  <c r="L31" i="168"/>
  <c r="N38" i="167"/>
  <c r="P34" i="166"/>
  <c r="P33" i="165"/>
  <c r="E11" i="166"/>
  <c r="P27" i="168"/>
  <c r="L31" i="166"/>
  <c r="I3" i="166"/>
  <c r="AQ334" i="168"/>
  <c r="L13" i="168"/>
  <c r="I35" i="168"/>
  <c r="P27" i="167"/>
  <c r="I35" i="165"/>
  <c r="AP70" i="168"/>
  <c r="C25" i="164"/>
  <c r="L17" i="167"/>
  <c r="G18" i="166"/>
  <c r="M2" i="164"/>
  <c r="G47" i="167"/>
  <c r="C4" i="165"/>
  <c r="I42" i="167"/>
  <c r="M28" i="165"/>
  <c r="J4" i="166"/>
  <c r="AR75" i="166"/>
  <c r="L23" i="165"/>
  <c r="G49" i="167"/>
  <c r="I10" i="167"/>
  <c r="N10" i="166"/>
  <c r="AO143" i="166"/>
  <c r="N15" i="167"/>
  <c r="E43" i="166"/>
  <c r="J18" i="166"/>
  <c r="G32" i="165"/>
  <c r="G39" i="165"/>
  <c r="E26" i="167"/>
  <c r="AJ82" i="166"/>
  <c r="AK82" i="166" s="1"/>
  <c r="J9" i="166"/>
  <c r="G8" i="167"/>
  <c r="I37" i="168"/>
  <c r="J13" i="166"/>
  <c r="P10" i="167"/>
  <c r="G10" i="165"/>
  <c r="I3" i="165"/>
  <c r="J35" i="167"/>
  <c r="I42" i="166"/>
  <c r="J34" i="166"/>
  <c r="P21" i="167"/>
  <c r="F13" i="164"/>
  <c r="AO274" i="168"/>
  <c r="AO145" i="168"/>
  <c r="P45" i="165"/>
  <c r="M39" i="167"/>
  <c r="L34" i="168"/>
  <c r="AO462" i="166"/>
  <c r="L20" i="167"/>
  <c r="AJ338" i="166"/>
  <c r="AK338" i="166" s="1"/>
  <c r="N22" i="168"/>
  <c r="D34" i="168"/>
  <c r="H33" i="165"/>
  <c r="K21" i="168"/>
  <c r="L29" i="168"/>
  <c r="I27" i="166"/>
  <c r="H21" i="168"/>
  <c r="AO75" i="168"/>
  <c r="E3" i="167"/>
  <c r="Q43" i="168"/>
  <c r="C23" i="167"/>
  <c r="P38" i="166"/>
  <c r="AO147" i="168"/>
  <c r="AO272" i="166"/>
  <c r="AO403" i="166"/>
  <c r="I40" i="167"/>
  <c r="Q27" i="164"/>
  <c r="AR146" i="166"/>
  <c r="AO270" i="168"/>
  <c r="L15" i="167"/>
  <c r="AJ75" i="168"/>
  <c r="AK75" i="168" s="1"/>
  <c r="AR207" i="166"/>
  <c r="K22" i="167"/>
  <c r="I7" i="164"/>
  <c r="AR341" i="168"/>
  <c r="AR147" i="168"/>
  <c r="M26" i="168"/>
  <c r="Q19" i="165"/>
  <c r="P46" i="168"/>
  <c r="G40" i="167"/>
  <c r="J11" i="165"/>
  <c r="C5" i="167"/>
  <c r="G34" i="168"/>
  <c r="N21" i="165"/>
  <c r="I49" i="167"/>
  <c r="F12" i="168"/>
  <c r="G15" i="168"/>
  <c r="C29" i="168"/>
  <c r="N30" i="166"/>
  <c r="L13" i="167"/>
  <c r="AQ10" i="168"/>
  <c r="Q31" i="166"/>
  <c r="I48" i="167"/>
  <c r="K35" i="166"/>
  <c r="L42" i="166"/>
  <c r="P29" i="168"/>
  <c r="D14" i="168"/>
  <c r="P33" i="168"/>
  <c r="P46" i="167"/>
  <c r="AR10" i="165"/>
  <c r="H6" i="166"/>
  <c r="J50" i="167"/>
  <c r="J8" i="166"/>
  <c r="D35" i="167"/>
  <c r="AQ274" i="168"/>
  <c r="F45" i="166"/>
  <c r="L27" i="167"/>
  <c r="AP273" i="168"/>
  <c r="AQ401" i="166"/>
  <c r="E45" i="164"/>
  <c r="J48" i="166"/>
  <c r="K48" i="166"/>
  <c r="H40" i="165"/>
  <c r="AQ206" i="168"/>
  <c r="AJ525" i="166"/>
  <c r="AK525" i="166" s="1"/>
  <c r="F36" i="167"/>
  <c r="C24" i="166"/>
  <c r="AO461" i="166"/>
  <c r="C49" i="168"/>
  <c r="P26" i="167"/>
  <c r="L44" i="167"/>
  <c r="AP337" i="166"/>
  <c r="AP146" i="168"/>
  <c r="C34" i="164"/>
  <c r="AR210" i="166"/>
  <c r="K30" i="165"/>
  <c r="P11" i="164"/>
  <c r="AR333" i="168"/>
  <c r="F31" i="165"/>
  <c r="E23" i="168"/>
  <c r="H41" i="166"/>
  <c r="AQ462" i="166"/>
  <c r="AR82" i="166"/>
  <c r="Q3" i="168"/>
  <c r="AP147" i="166"/>
  <c r="L44" i="166"/>
  <c r="G37" i="168"/>
  <c r="AR10" i="164"/>
  <c r="AR138" i="166"/>
  <c r="AQ464" i="166"/>
  <c r="AR142" i="168"/>
  <c r="AP77" i="168"/>
  <c r="D26" i="166"/>
  <c r="AJ268" i="168"/>
  <c r="AK268" i="168" s="1"/>
  <c r="AO268" i="163"/>
  <c r="F41" i="168"/>
  <c r="P11" i="167"/>
  <c r="H5" i="165"/>
  <c r="AP468" i="166"/>
  <c r="E31" i="167"/>
  <c r="E35" i="168"/>
  <c r="J28" i="167"/>
  <c r="AP464" i="166"/>
  <c r="C9" i="165"/>
  <c r="E11" i="165"/>
  <c r="D27" i="168"/>
  <c r="D29" i="166"/>
  <c r="H49" i="166"/>
  <c r="J27" i="165"/>
  <c r="J13" i="168"/>
  <c r="AJ344" i="166"/>
  <c r="AK344" i="166" s="1"/>
  <c r="AJ330" i="166"/>
  <c r="AK330" i="166" s="1"/>
  <c r="F29" i="167"/>
  <c r="AO74" i="168"/>
  <c r="I23" i="168"/>
  <c r="D28" i="168"/>
  <c r="K35" i="165"/>
  <c r="P11" i="166"/>
  <c r="J34" i="164"/>
  <c r="C10" i="165"/>
  <c r="AQ332" i="166"/>
  <c r="J35" i="168"/>
  <c r="J2" i="165"/>
  <c r="M24" i="166"/>
  <c r="L42" i="167"/>
  <c r="AP338" i="166"/>
  <c r="AR338" i="168"/>
  <c r="Q21" i="166"/>
  <c r="N15" i="164"/>
  <c r="Q15" i="166"/>
  <c r="G3" i="166"/>
  <c r="D4" i="165"/>
  <c r="Q10" i="168"/>
  <c r="AO74" i="166"/>
  <c r="E8" i="166"/>
  <c r="Q6" i="163"/>
  <c r="N31" i="168"/>
  <c r="AJ403" i="166"/>
  <c r="AK403" i="166" s="1"/>
  <c r="AQ70" i="166"/>
  <c r="AQ203" i="166"/>
  <c r="AJ205" i="166"/>
  <c r="AK205" i="166" s="1"/>
  <c r="AJ14" i="166"/>
  <c r="AK14" i="166" s="1"/>
  <c r="K37" i="165"/>
  <c r="AR271" i="168"/>
  <c r="J42" i="167"/>
  <c r="Q18" i="166"/>
  <c r="K42" i="167"/>
  <c r="E10" i="166"/>
  <c r="AJ142" i="168"/>
  <c r="AK142" i="168" s="1"/>
  <c r="D35" i="168"/>
  <c r="C35" i="165"/>
  <c r="I5" i="165"/>
  <c r="M38" i="165"/>
  <c r="AQ144" i="166"/>
  <c r="AJ141" i="166"/>
  <c r="AK141" i="166" s="1"/>
  <c r="AO81" i="166"/>
  <c r="P24" i="166"/>
  <c r="E22" i="167"/>
  <c r="K26" i="164"/>
  <c r="J17" i="165"/>
  <c r="P9" i="167"/>
  <c r="J46" i="165"/>
  <c r="L33" i="168"/>
  <c r="E34" i="167"/>
  <c r="H37" i="165"/>
  <c r="M42" i="166"/>
  <c r="E32" i="166"/>
  <c r="J31" i="164"/>
  <c r="N4" i="165"/>
  <c r="AR11" i="166"/>
  <c r="L16" i="164"/>
  <c r="D25" i="168"/>
  <c r="AR150" i="168"/>
  <c r="F30" i="164"/>
  <c r="AO339" i="168"/>
  <c r="F12" i="166"/>
  <c r="Q44" i="167"/>
  <c r="M8" i="164"/>
  <c r="C33" i="166"/>
  <c r="D27" i="166"/>
  <c r="AQ144" i="168"/>
  <c r="I12" i="167"/>
  <c r="G9" i="168"/>
  <c r="AP463" i="166"/>
  <c r="Q44" i="165"/>
  <c r="G38" i="165"/>
  <c r="G48" i="168"/>
  <c r="H3" i="167"/>
  <c r="C19" i="167"/>
  <c r="D25" i="167"/>
  <c r="AJ343" i="168"/>
  <c r="AK343" i="168" s="1"/>
  <c r="AR462" i="166"/>
  <c r="F15" i="166"/>
  <c r="D6" i="164"/>
  <c r="Q23" i="166"/>
  <c r="AO144" i="166"/>
  <c r="F11" i="168"/>
  <c r="AP141" i="168"/>
  <c r="I51" i="166"/>
  <c r="F44" i="165"/>
  <c r="AP209" i="168"/>
  <c r="I35" i="166"/>
  <c r="N24" i="165"/>
  <c r="M26" i="166"/>
  <c r="AQ208" i="168"/>
  <c r="AQ340" i="168"/>
  <c r="I32" i="167"/>
  <c r="G19" i="166"/>
  <c r="I13" i="166"/>
  <c r="AJ148" i="166"/>
  <c r="AK148" i="166" s="1"/>
  <c r="Q2" i="167"/>
  <c r="L49" i="167"/>
  <c r="AR10" i="166"/>
  <c r="AO136" i="168"/>
  <c r="D21" i="166"/>
  <c r="AJ203" i="166"/>
  <c r="AK203" i="166" s="1"/>
  <c r="Q39" i="166"/>
  <c r="I8" i="168"/>
  <c r="E27" i="166"/>
  <c r="AP397" i="166"/>
  <c r="F39" i="166"/>
  <c r="AQ463" i="166"/>
  <c r="H37" i="167"/>
  <c r="AP266" i="166"/>
  <c r="E36" i="166"/>
  <c r="AQ208" i="159"/>
  <c r="F43" i="164"/>
  <c r="H47" i="167"/>
  <c r="J27" i="167"/>
  <c r="AQ468" i="166"/>
  <c r="N3" i="166"/>
  <c r="H27" i="167"/>
  <c r="G18" i="167"/>
  <c r="L11" i="167"/>
  <c r="AR334" i="166"/>
  <c r="AP335" i="168"/>
  <c r="AO266" i="166"/>
  <c r="H42" i="166"/>
  <c r="N5" i="168"/>
  <c r="N36" i="167"/>
  <c r="D42" i="168"/>
  <c r="D24" i="166"/>
  <c r="G10" i="168"/>
  <c r="AO203" i="168"/>
  <c r="AR335" i="166"/>
  <c r="I47" i="168"/>
  <c r="AP139" i="163"/>
  <c r="AO265" i="166"/>
  <c r="E35" i="167"/>
  <c r="E51" i="166"/>
  <c r="E34" i="165"/>
  <c r="G32" i="166"/>
  <c r="H24" i="167"/>
  <c r="C15" i="164"/>
  <c r="E39" i="165"/>
  <c r="H16" i="167"/>
  <c r="E44" i="166"/>
  <c r="F47" i="167"/>
  <c r="K17" i="165"/>
  <c r="E31" i="166"/>
  <c r="Q9" i="165"/>
  <c r="H37" i="168"/>
  <c r="K5" i="165"/>
  <c r="AQ146" i="166"/>
  <c r="F17" i="168"/>
  <c r="K42" i="168"/>
  <c r="K7" i="168"/>
  <c r="C8" i="168"/>
  <c r="AO339" i="166"/>
  <c r="Q46" i="165"/>
  <c r="AJ273" i="168"/>
  <c r="AK273" i="168" s="1"/>
  <c r="F22" i="167"/>
  <c r="E38" i="165"/>
  <c r="M46" i="166"/>
  <c r="Q4" i="165"/>
  <c r="K19" i="166"/>
  <c r="I20" i="165"/>
  <c r="C12" i="168"/>
  <c r="K43" i="168"/>
  <c r="AO138" i="166"/>
  <c r="AP73" i="168"/>
  <c r="AQ200" i="168"/>
  <c r="I33" i="166"/>
  <c r="L35" i="164"/>
  <c r="J15" i="165"/>
  <c r="E19" i="168"/>
  <c r="I9" i="165"/>
  <c r="Q28" i="168"/>
  <c r="K20" i="166"/>
  <c r="AJ463" i="166"/>
  <c r="AK463" i="166" s="1"/>
  <c r="AP343" i="166"/>
  <c r="AP206" i="168"/>
  <c r="F13" i="168"/>
  <c r="K33" i="166"/>
  <c r="P3" i="166"/>
  <c r="I38" i="166"/>
  <c r="I14" i="165"/>
  <c r="G46" i="168"/>
  <c r="C13" i="168"/>
  <c r="AJ71" i="168"/>
  <c r="AK71" i="168" s="1"/>
  <c r="Q11" i="165"/>
  <c r="AO271" i="168"/>
  <c r="AO77" i="168"/>
  <c r="AQ80" i="168"/>
  <c r="I3" i="167"/>
  <c r="D16" i="167"/>
  <c r="AQ139" i="168"/>
  <c r="Q41" i="166"/>
  <c r="M36" i="168"/>
  <c r="AO341" i="166"/>
  <c r="P50" i="168"/>
  <c r="D31" i="167"/>
  <c r="Q44" i="164"/>
  <c r="N46" i="164"/>
  <c r="M17" i="164"/>
  <c r="E13" i="167"/>
  <c r="H21" i="165"/>
  <c r="H45" i="165"/>
  <c r="AQ76" i="166"/>
  <c r="L7" i="168"/>
  <c r="C22" i="165"/>
  <c r="F39" i="165"/>
  <c r="E15" i="167"/>
  <c r="AR72" i="166"/>
  <c r="N17" i="167"/>
  <c r="K12" i="166"/>
  <c r="N41" i="168"/>
  <c r="M2" i="167"/>
  <c r="I14" i="168"/>
  <c r="Q24" i="167"/>
  <c r="AP404" i="166"/>
  <c r="D12" i="168"/>
  <c r="P4" i="168"/>
  <c r="P32" i="167"/>
  <c r="P44" i="164"/>
  <c r="G24" i="167"/>
  <c r="AQ330" i="168"/>
  <c r="N15" i="165"/>
  <c r="I4" i="166"/>
  <c r="AO202" i="168"/>
  <c r="E14" i="168"/>
  <c r="D50" i="167"/>
  <c r="AP207" i="166"/>
  <c r="AP401" i="166"/>
  <c r="AQ135" i="166"/>
  <c r="N33" i="167"/>
  <c r="L21" i="168"/>
  <c r="I22" i="167"/>
  <c r="AO6" i="166"/>
  <c r="L40" i="167"/>
  <c r="AR528" i="166"/>
  <c r="J45" i="168"/>
  <c r="H33" i="166"/>
  <c r="F43" i="165"/>
  <c r="AQ341" i="166"/>
  <c r="E33" i="165"/>
  <c r="AO150" i="168"/>
  <c r="J39" i="167"/>
  <c r="F45" i="168"/>
  <c r="G7" i="168"/>
  <c r="AP205" i="166"/>
  <c r="AP204" i="166"/>
  <c r="P30" i="168"/>
  <c r="I28" i="165"/>
  <c r="E24" i="167"/>
  <c r="C31" i="165"/>
  <c r="E48" i="167"/>
  <c r="AJ274" i="168"/>
  <c r="AK274" i="168" s="1"/>
  <c r="AR460" i="166"/>
  <c r="AJ206" i="163"/>
  <c r="AK206" i="163" s="1"/>
  <c r="I29" i="164"/>
  <c r="D34" i="164"/>
  <c r="N51" i="169"/>
  <c r="AR269" i="163"/>
  <c r="M12" i="168"/>
  <c r="P31" i="164"/>
  <c r="C13" i="167"/>
  <c r="J37" i="167"/>
  <c r="J9" i="168"/>
  <c r="Q11" i="167"/>
  <c r="K33" i="168"/>
  <c r="L35" i="166"/>
  <c r="P21" i="165"/>
  <c r="AP149" i="168"/>
  <c r="P4" i="164"/>
  <c r="G28" i="165"/>
  <c r="G8" i="166"/>
  <c r="AP135" i="163"/>
  <c r="AP8" i="165"/>
  <c r="J47" i="164"/>
  <c r="P31" i="167"/>
  <c r="M18" i="168"/>
  <c r="N44" i="165"/>
  <c r="AJ10" i="166"/>
  <c r="AK10" i="166" s="1"/>
  <c r="P19" i="168"/>
  <c r="AQ142" i="166"/>
  <c r="AP137" i="168"/>
  <c r="D28" i="167"/>
  <c r="M4" i="166"/>
  <c r="I30" i="166"/>
  <c r="AR78" i="166"/>
  <c r="J26" i="167"/>
  <c r="G19" i="165"/>
  <c r="K12" i="165"/>
  <c r="AQ74" i="168"/>
  <c r="AR397" i="166"/>
  <c r="L37" i="167"/>
  <c r="F46" i="165"/>
  <c r="AJ267" i="168"/>
  <c r="AK267" i="168" s="1"/>
  <c r="E46" i="167"/>
  <c r="H49" i="167"/>
  <c r="F36" i="165"/>
  <c r="J14" i="168"/>
  <c r="M22" i="168"/>
  <c r="L48" i="168"/>
  <c r="AQ147" i="168"/>
  <c r="D14" i="165"/>
  <c r="AP340" i="168"/>
  <c r="G37" i="167"/>
  <c r="C47" i="164"/>
  <c r="AP270" i="166"/>
  <c r="AJ146" i="168"/>
  <c r="AK146" i="168" s="1"/>
  <c r="Q5" i="168"/>
  <c r="K29" i="166"/>
  <c r="P39" i="166"/>
  <c r="G41" i="167"/>
  <c r="H24" i="166"/>
  <c r="K14" i="168"/>
  <c r="AP270" i="168"/>
  <c r="E35" i="166"/>
  <c r="P8" i="167"/>
  <c r="D11" i="164"/>
  <c r="D25" i="165"/>
  <c r="F25" i="167"/>
  <c r="I22" i="164"/>
  <c r="Q24" i="165"/>
  <c r="P42" i="165"/>
  <c r="K5" i="167"/>
  <c r="J25" i="165"/>
  <c r="AJ140" i="166"/>
  <c r="AK140" i="166" s="1"/>
  <c r="E37" i="166"/>
  <c r="M37" i="164"/>
  <c r="P33" i="166"/>
  <c r="M7" i="165"/>
  <c r="K22" i="164"/>
  <c r="I24" i="166"/>
  <c r="P47" i="167"/>
  <c r="N15" i="168"/>
  <c r="F45" i="167"/>
  <c r="AR268" i="166"/>
  <c r="E51" i="164"/>
  <c r="P31" i="165"/>
  <c r="AO527" i="166"/>
  <c r="E30" i="165"/>
  <c r="C18" i="165"/>
  <c r="Q19" i="168"/>
  <c r="L39" i="168"/>
  <c r="D8" i="165"/>
  <c r="AO275" i="166"/>
  <c r="N45" i="168"/>
  <c r="AQ141" i="166"/>
  <c r="AQ77" i="168"/>
  <c r="G24" i="168"/>
  <c r="AQ335" i="168"/>
  <c r="AO271" i="166"/>
  <c r="J24" i="166"/>
  <c r="AR147" i="166"/>
  <c r="K23" i="166"/>
  <c r="J2" i="166"/>
  <c r="I17" i="165"/>
  <c r="K36" i="166"/>
  <c r="C47" i="168"/>
  <c r="H32" i="167"/>
  <c r="F24" i="168"/>
  <c r="AP209" i="166"/>
  <c r="C40" i="164"/>
  <c r="L44" i="168"/>
  <c r="AR14" i="166"/>
  <c r="D36" i="167"/>
  <c r="Q16" i="168"/>
  <c r="D13" i="166"/>
  <c r="C41" i="166"/>
  <c r="J14" i="166"/>
  <c r="K51" i="167"/>
  <c r="Q49" i="168"/>
  <c r="C16" i="166"/>
  <c r="I2" i="168"/>
  <c r="F42" i="168"/>
  <c r="D41" i="165"/>
  <c r="AP11" i="168"/>
  <c r="G49" i="166"/>
  <c r="H14" i="166"/>
  <c r="L4" i="167"/>
  <c r="F14" i="164"/>
  <c r="J26" i="165"/>
  <c r="AR330" i="168"/>
  <c r="J29" i="168"/>
  <c r="E29" i="167"/>
  <c r="AJ74" i="168"/>
  <c r="AK74" i="168" s="1"/>
  <c r="AO401" i="166"/>
  <c r="P6" i="165"/>
  <c r="G14" i="165"/>
  <c r="P9" i="165"/>
  <c r="AP6" i="165"/>
  <c r="AR268" i="163"/>
  <c r="AQ148" i="168"/>
  <c r="L9" i="164"/>
  <c r="E43" i="168"/>
  <c r="H18" i="167"/>
  <c r="I46" i="166"/>
  <c r="AR13" i="165"/>
  <c r="AO204" i="168"/>
  <c r="D24" i="167"/>
  <c r="I35" i="167"/>
  <c r="K17" i="167"/>
  <c r="AJ273" i="163"/>
  <c r="AK273" i="163" s="1"/>
  <c r="M51" i="166"/>
  <c r="Q25" i="166"/>
  <c r="K41" i="168"/>
  <c r="K30" i="166"/>
  <c r="H29" i="166"/>
  <c r="Q26" i="168"/>
  <c r="AJ12" i="164"/>
  <c r="AK12" i="164" s="1"/>
  <c r="L32" i="166"/>
  <c r="AP78" i="168"/>
  <c r="K27" i="167"/>
  <c r="Q40" i="166"/>
  <c r="AO334" i="166"/>
  <c r="C25" i="168"/>
  <c r="AQ269" i="166"/>
  <c r="I28" i="167"/>
  <c r="C26" i="168"/>
  <c r="H23" i="168"/>
  <c r="AO204" i="166"/>
  <c r="K4" i="168"/>
  <c r="AQ461" i="166"/>
  <c r="D26" i="168"/>
  <c r="N8" i="168"/>
  <c r="AO137" i="166"/>
  <c r="L26" i="167"/>
  <c r="C44" i="166"/>
  <c r="G22" i="168"/>
  <c r="Q32" i="165"/>
  <c r="D18" i="166"/>
  <c r="AR337" i="168"/>
  <c r="AP136" i="166"/>
  <c r="F21" i="167"/>
  <c r="P7" i="167"/>
  <c r="M38" i="168"/>
  <c r="D51" i="167"/>
  <c r="P30" i="167"/>
  <c r="K9" i="167"/>
  <c r="E17" i="168"/>
  <c r="D43" i="166"/>
  <c r="I49" i="166"/>
  <c r="F3" i="168"/>
  <c r="AR9" i="166"/>
  <c r="F42" i="166"/>
  <c r="M45" i="166"/>
  <c r="K46" i="168"/>
  <c r="M47" i="166"/>
  <c r="N47" i="168"/>
  <c r="AQ12" i="166"/>
  <c r="AR331" i="166"/>
  <c r="AQ202" i="166"/>
  <c r="Q39" i="165"/>
  <c r="C36" i="168"/>
  <c r="AP336" i="168"/>
  <c r="K15" i="167"/>
  <c r="C21" i="166"/>
  <c r="E26" i="168"/>
  <c r="Q15" i="167"/>
  <c r="N26" i="167"/>
  <c r="Q20" i="167"/>
  <c r="M27" i="164"/>
  <c r="AR398" i="166"/>
  <c r="J28" i="168"/>
  <c r="I41" i="168"/>
  <c r="N29" i="164"/>
  <c r="K3" i="168"/>
  <c r="P48" i="168"/>
  <c r="AJ9" i="166"/>
  <c r="AK9" i="166" s="1"/>
  <c r="K31" i="166"/>
  <c r="J41" i="167"/>
  <c r="D39" i="167"/>
  <c r="H5" i="166"/>
  <c r="J20" i="165"/>
  <c r="K7" i="167"/>
  <c r="E51" i="168"/>
  <c r="N46" i="165"/>
  <c r="AQ268" i="168"/>
  <c r="E4" i="167"/>
  <c r="AQ5" i="166"/>
  <c r="I31" i="166"/>
  <c r="AJ141" i="168"/>
  <c r="AK141" i="168" s="1"/>
  <c r="J3" i="168"/>
  <c r="Q7" i="165"/>
  <c r="I49" i="165"/>
  <c r="AJ73" i="168"/>
  <c r="AK73" i="168" s="1"/>
  <c r="AJ10" i="168"/>
  <c r="AK10" i="168" s="1"/>
  <c r="AJ332" i="166"/>
  <c r="AK332" i="166" s="1"/>
  <c r="G10" i="166"/>
  <c r="AR76" i="168"/>
  <c r="AJ335" i="168"/>
  <c r="AK335" i="168" s="1"/>
  <c r="AR200" i="168"/>
  <c r="F16" i="166"/>
  <c r="L43" i="165"/>
  <c r="K26" i="168"/>
  <c r="P40" i="165"/>
  <c r="K19" i="168"/>
  <c r="C23" i="166"/>
  <c r="Q38" i="165"/>
  <c r="AJ269" i="168"/>
  <c r="AK269" i="168" s="1"/>
  <c r="K25" i="168"/>
  <c r="M12" i="165"/>
  <c r="D9" i="168"/>
  <c r="K2" i="166"/>
  <c r="M7" i="164"/>
  <c r="Q31" i="167"/>
  <c r="J35" i="165"/>
  <c r="C14" i="167"/>
  <c r="AJ466" i="166"/>
  <c r="AK466" i="166" s="1"/>
  <c r="J24" i="167"/>
  <c r="AQ345" i="166"/>
  <c r="J47" i="168"/>
  <c r="Q39" i="167"/>
  <c r="D16" i="168"/>
  <c r="Q24" i="166"/>
  <c r="G2" i="165"/>
  <c r="L15" i="166"/>
  <c r="H46" i="166"/>
  <c r="AO78" i="166"/>
  <c r="AJ78" i="168"/>
  <c r="AK78" i="168" s="1"/>
  <c r="AR461" i="166"/>
  <c r="H50" i="165"/>
  <c r="AP148" i="166"/>
  <c r="AQ9" i="168"/>
  <c r="P42" i="167"/>
  <c r="P43" i="168"/>
  <c r="Q38" i="168"/>
  <c r="AJ271" i="166"/>
  <c r="AK271" i="166" s="1"/>
  <c r="L39" i="164"/>
  <c r="P41" i="168"/>
  <c r="N27" i="167"/>
  <c r="AP399" i="166"/>
  <c r="AQ6" i="168"/>
  <c r="E39" i="167"/>
  <c r="Q48" i="166"/>
  <c r="K47" i="164"/>
  <c r="H7" i="165"/>
  <c r="C11" i="165"/>
  <c r="N34" i="165"/>
  <c r="C2" i="165"/>
  <c r="K44" i="168"/>
  <c r="Q49" i="166"/>
  <c r="AO78" i="168"/>
  <c r="G21" i="168"/>
  <c r="I51" i="169"/>
  <c r="M34" i="166"/>
  <c r="P41" i="167"/>
  <c r="L23" i="168"/>
  <c r="AJ460" i="166"/>
  <c r="AK460" i="166" s="1"/>
  <c r="C36" i="165"/>
  <c r="AP270" i="163"/>
  <c r="AJ139" i="166"/>
  <c r="AK139" i="166" s="1"/>
  <c r="E45" i="167"/>
  <c r="F23" i="165"/>
  <c r="D44" i="168"/>
  <c r="H41" i="165"/>
  <c r="AQ331" i="166"/>
  <c r="G17" i="165"/>
  <c r="AQ342" i="168"/>
  <c r="I26" i="168"/>
  <c r="J10" i="166"/>
  <c r="G47" i="166"/>
  <c r="G42" i="168"/>
  <c r="L39" i="165"/>
  <c r="F28" i="168"/>
  <c r="E15" i="165"/>
  <c r="N27" i="168"/>
  <c r="AR11" i="165"/>
  <c r="K5" i="168"/>
  <c r="I45" i="168"/>
  <c r="P3" i="168"/>
  <c r="H26" i="168"/>
  <c r="L8" i="167"/>
  <c r="G12" i="166"/>
  <c r="P10" i="164"/>
  <c r="J51" i="168"/>
  <c r="AO10" i="166"/>
  <c r="L5" i="165"/>
  <c r="J16" i="165"/>
  <c r="Q22" i="168"/>
  <c r="J32" i="166"/>
  <c r="E36" i="167"/>
  <c r="AP75" i="166"/>
  <c r="AJ265" i="168"/>
  <c r="AK265" i="168" s="1"/>
  <c r="D2" i="168"/>
  <c r="C46" i="167"/>
  <c r="AP7" i="165"/>
  <c r="I29" i="167"/>
  <c r="F50" i="166"/>
  <c r="J20" i="167"/>
  <c r="N7" i="168"/>
  <c r="P7" i="166"/>
  <c r="AR345" i="166"/>
  <c r="K41" i="165"/>
  <c r="I40" i="166"/>
  <c r="L26" i="166"/>
  <c r="AJ203" i="168"/>
  <c r="AK203" i="168" s="1"/>
  <c r="AP136" i="168"/>
  <c r="J16" i="168"/>
  <c r="J51" i="165"/>
  <c r="F8" i="168"/>
  <c r="F4" i="166"/>
  <c r="D38" i="168"/>
  <c r="I40" i="168"/>
  <c r="K7" i="165"/>
  <c r="Q36" i="166"/>
  <c r="Q48" i="165"/>
  <c r="AO344" i="168"/>
  <c r="N23" i="168"/>
  <c r="AJ400" i="166"/>
  <c r="AK400" i="166" s="1"/>
  <c r="E24" i="166"/>
  <c r="K31" i="165"/>
  <c r="C25" i="167"/>
  <c r="L22" i="166"/>
  <c r="AR80" i="166"/>
  <c r="I23" i="166"/>
  <c r="AR271" i="163"/>
  <c r="J14" i="165"/>
  <c r="M48" i="168"/>
  <c r="I39" i="167"/>
  <c r="D45" i="168"/>
  <c r="AR531" i="166"/>
  <c r="G14" i="166"/>
  <c r="E6" i="167"/>
  <c r="AO525" i="166"/>
  <c r="P45" i="168"/>
  <c r="AO398" i="166"/>
  <c r="D5" i="166"/>
  <c r="E14" i="167"/>
  <c r="AO148" i="166"/>
  <c r="E4" i="168"/>
  <c r="AR342" i="166"/>
  <c r="H23" i="167"/>
  <c r="E24" i="168"/>
  <c r="E41" i="165"/>
  <c r="C32" i="167"/>
  <c r="AQ266" i="168"/>
  <c r="E36" i="165"/>
  <c r="K39" i="166"/>
  <c r="AQ342" i="166"/>
  <c r="D19" i="166"/>
  <c r="M44" i="166"/>
  <c r="AJ72" i="166"/>
  <c r="AK72" i="166" s="1"/>
  <c r="D8" i="168"/>
  <c r="F42" i="165"/>
  <c r="D18" i="165"/>
  <c r="F19" i="166"/>
  <c r="G39" i="168"/>
  <c r="N45" i="167"/>
  <c r="G45" i="167"/>
  <c r="AR331" i="168"/>
  <c r="I43" i="165"/>
  <c r="F26" i="168"/>
  <c r="D34" i="167"/>
  <c r="E49" i="165"/>
  <c r="D11" i="166"/>
  <c r="F30" i="167"/>
  <c r="AJ200" i="166"/>
  <c r="AK200" i="166" s="1"/>
  <c r="N6" i="165"/>
  <c r="J7" i="166"/>
  <c r="N5" i="167"/>
  <c r="P50" i="167"/>
  <c r="Q16" i="166"/>
  <c r="L7" i="166"/>
  <c r="K27" i="166"/>
  <c r="E18" i="168"/>
  <c r="AR9" i="168"/>
  <c r="G42" i="166"/>
  <c r="M5" i="166"/>
  <c r="AJ273" i="166"/>
  <c r="AK273" i="166" s="1"/>
  <c r="H3" i="168"/>
  <c r="E35" i="164"/>
  <c r="L43" i="166"/>
  <c r="C48" i="165"/>
  <c r="F5" i="168"/>
  <c r="M3" i="165"/>
  <c r="I2" i="167"/>
  <c r="E8" i="167"/>
  <c r="F33" i="168"/>
  <c r="L30" i="167"/>
  <c r="Q38" i="167"/>
  <c r="AO343" i="166"/>
  <c r="AO203" i="166"/>
  <c r="Q12" i="166"/>
  <c r="P32" i="165"/>
  <c r="M46" i="168"/>
  <c r="K49" i="166"/>
  <c r="L5" i="168"/>
  <c r="K36" i="165"/>
  <c r="K42" i="166"/>
  <c r="H23" i="166"/>
  <c r="F27" i="168"/>
  <c r="G45" i="165"/>
  <c r="E50" i="164"/>
  <c r="K26" i="167"/>
  <c r="K38" i="166"/>
  <c r="D8" i="166"/>
  <c r="P19" i="167"/>
  <c r="J11" i="168"/>
  <c r="P21" i="168"/>
  <c r="I44" i="166"/>
  <c r="AQ269" i="168"/>
  <c r="L7" i="165"/>
  <c r="Q12" i="167"/>
  <c r="C44" i="168"/>
  <c r="AO11" i="168"/>
  <c r="I34" i="165"/>
  <c r="G13" i="167"/>
  <c r="AO269" i="166"/>
  <c r="AQ330" i="166"/>
  <c r="L9" i="166"/>
  <c r="Q30" i="166"/>
  <c r="K10" i="166"/>
  <c r="AO144" i="168"/>
  <c r="N11" i="167"/>
  <c r="C28" i="165"/>
  <c r="Q49" i="167"/>
  <c r="C19" i="168"/>
  <c r="F41" i="166"/>
  <c r="J10" i="168"/>
  <c r="P36" i="167"/>
  <c r="K21" i="167"/>
  <c r="AO8" i="168"/>
  <c r="H51" i="166"/>
  <c r="D11" i="165"/>
  <c r="E22" i="168"/>
  <c r="J48" i="168"/>
  <c r="I6" i="164"/>
  <c r="K40" i="167"/>
  <c r="E33" i="168"/>
  <c r="D34" i="165"/>
  <c r="AP527" i="166"/>
  <c r="L12" i="166"/>
  <c r="K48" i="168"/>
  <c r="H22" i="167"/>
  <c r="AO9" i="166"/>
  <c r="Q21" i="165"/>
  <c r="L29" i="166"/>
  <c r="K49" i="168"/>
  <c r="AP268" i="166"/>
  <c r="AJ209" i="168"/>
  <c r="AK209" i="168" s="1"/>
  <c r="E47" i="166"/>
  <c r="F40" i="167"/>
  <c r="J40" i="164"/>
  <c r="C15" i="167"/>
  <c r="C6" i="164"/>
  <c r="H34" i="166"/>
  <c r="D47" i="166"/>
  <c r="Q18" i="167"/>
  <c r="J20" i="166"/>
  <c r="N9" i="167"/>
  <c r="AO200" i="166"/>
  <c r="AO338" i="166"/>
  <c r="H18" i="168"/>
  <c r="AO342" i="166"/>
  <c r="K13" i="167"/>
  <c r="D7" i="165"/>
  <c r="N11" i="166"/>
  <c r="AO11" i="166"/>
  <c r="N22" i="167"/>
  <c r="N6" i="168"/>
  <c r="D37" i="166"/>
  <c r="L33" i="167"/>
  <c r="I46" i="168"/>
  <c r="I44" i="165"/>
  <c r="C7" i="167"/>
  <c r="AR330" i="166"/>
  <c r="L19" i="166"/>
  <c r="G32" i="164"/>
  <c r="N8" i="167"/>
  <c r="AJ398" i="166"/>
  <c r="AK398" i="166" s="1"/>
  <c r="AP150" i="168"/>
  <c r="F51" i="168"/>
  <c r="C7" i="166"/>
  <c r="AQ341" i="168"/>
  <c r="G17" i="168"/>
  <c r="C35" i="168"/>
  <c r="P28" i="166"/>
  <c r="K9" i="168"/>
  <c r="P41" i="165"/>
  <c r="F36" i="168"/>
  <c r="M29" i="167"/>
  <c r="M15" i="166"/>
  <c r="I47" i="165"/>
  <c r="P27" i="165"/>
  <c r="P13" i="167"/>
  <c r="Q15" i="165"/>
  <c r="F26" i="167"/>
  <c r="AP208" i="168"/>
  <c r="AJ78" i="166"/>
  <c r="AK78" i="166" s="1"/>
  <c r="J38" i="167"/>
  <c r="H11" i="166"/>
  <c r="I17" i="168"/>
  <c r="E49" i="166"/>
  <c r="M27" i="167"/>
  <c r="K11" i="167"/>
  <c r="H22" i="166"/>
  <c r="D6" i="166"/>
  <c r="AQ8" i="168"/>
  <c r="J12" i="168"/>
  <c r="AR11" i="168"/>
  <c r="Q2" i="168"/>
  <c r="AJ143" i="168"/>
  <c r="AK143" i="168" s="1"/>
  <c r="N39" i="166"/>
  <c r="N28" i="167"/>
  <c r="F7" i="168"/>
  <c r="J5" i="168"/>
  <c r="H25" i="166"/>
  <c r="E13" i="165"/>
  <c r="C46" i="165"/>
  <c r="AQ266" i="166"/>
  <c r="N51" i="168"/>
  <c r="P49" i="166"/>
  <c r="J9" i="167"/>
  <c r="P9" i="166"/>
  <c r="C12" i="166"/>
  <c r="I43" i="168"/>
  <c r="I10" i="168"/>
  <c r="D25" i="166"/>
  <c r="Q45" i="166"/>
  <c r="AP13" i="164"/>
  <c r="Q2" i="166"/>
  <c r="M20" i="166"/>
  <c r="C31" i="168"/>
  <c r="N15" i="166"/>
  <c r="G18" i="168"/>
  <c r="M51" i="169"/>
  <c r="C27" i="167"/>
  <c r="AP345" i="166"/>
  <c r="K4" i="165"/>
  <c r="AR396" i="166"/>
  <c r="C50" i="168"/>
  <c r="F25" i="165"/>
  <c r="AO6" i="167"/>
  <c r="H15" i="167"/>
  <c r="G14" i="168"/>
  <c r="I4" i="168"/>
  <c r="AP339" i="168"/>
  <c r="I39" i="168"/>
  <c r="AQ336" i="166"/>
  <c r="D49" i="168"/>
  <c r="AJ340" i="168"/>
  <c r="AK340" i="168" s="1"/>
  <c r="Q35" i="164"/>
  <c r="AP331" i="168"/>
  <c r="E13" i="168"/>
  <c r="P28" i="165"/>
  <c r="I16" i="167"/>
  <c r="F40" i="166"/>
  <c r="K37" i="166"/>
  <c r="G51" i="165"/>
  <c r="J41" i="166"/>
  <c r="J30" i="167"/>
  <c r="N49" i="168"/>
  <c r="H28" i="167"/>
  <c r="AQ332" i="168"/>
  <c r="F13" i="165"/>
  <c r="G22" i="166"/>
  <c r="AJ207" i="168"/>
  <c r="AK207" i="168" s="1"/>
  <c r="Q23" i="165"/>
  <c r="AQ339" i="166"/>
  <c r="AJ276" i="166"/>
  <c r="AK276" i="166" s="1"/>
  <c r="E30" i="167"/>
  <c r="AP6" i="167"/>
  <c r="N9" i="166"/>
  <c r="J19" i="166"/>
  <c r="D44" i="165"/>
  <c r="H51" i="168"/>
  <c r="AO5" i="167"/>
  <c r="I12" i="168"/>
  <c r="G4" i="168"/>
  <c r="H20" i="168"/>
  <c r="I23" i="164"/>
  <c r="M41" i="164"/>
  <c r="E37" i="167"/>
  <c r="E22" i="165"/>
  <c r="Q34" i="167"/>
  <c r="H39" i="164"/>
  <c r="H46" i="165"/>
  <c r="H28" i="165"/>
  <c r="M21" i="168"/>
  <c r="I6" i="165"/>
  <c r="AQ274" i="166"/>
  <c r="N22" i="164"/>
  <c r="AJ142" i="166"/>
  <c r="AK142" i="166" s="1"/>
  <c r="AP202" i="168"/>
  <c r="AQ338" i="166"/>
  <c r="J31" i="166"/>
  <c r="G40" i="165"/>
  <c r="F22" i="166"/>
  <c r="F29" i="166"/>
  <c r="AQ404" i="166"/>
  <c r="AO141" i="166"/>
  <c r="G41" i="166"/>
  <c r="AR273" i="168"/>
  <c r="I32" i="168"/>
  <c r="AJ337" i="168"/>
  <c r="AK337" i="168" s="1"/>
  <c r="L45" i="167"/>
  <c r="N2" i="166"/>
  <c r="AR143" i="166"/>
  <c r="P49" i="165"/>
  <c r="AJ201" i="168"/>
  <c r="AK201" i="168" s="1"/>
  <c r="AJ145" i="166"/>
  <c r="AK145" i="166" s="1"/>
  <c r="E11" i="164"/>
  <c r="L9" i="165"/>
  <c r="G28" i="166"/>
  <c r="P20" i="168"/>
  <c r="AJ265" i="166"/>
  <c r="AK265" i="166" s="1"/>
  <c r="M5" i="167"/>
  <c r="J21" i="168"/>
  <c r="G44" i="167"/>
  <c r="C26" i="167"/>
  <c r="K12" i="167"/>
  <c r="M42" i="165"/>
  <c r="K33" i="167"/>
  <c r="E31" i="168"/>
  <c r="M27" i="165"/>
  <c r="C30" i="168"/>
  <c r="H19" i="167"/>
  <c r="H35" i="167"/>
  <c r="L25" i="165"/>
  <c r="I34" i="168"/>
  <c r="AJ135" i="168"/>
  <c r="AK135" i="168" s="1"/>
  <c r="H50" i="164"/>
  <c r="G41" i="168"/>
  <c r="L23" i="166"/>
  <c r="H5" i="167"/>
  <c r="P5" i="167"/>
  <c r="C16" i="168"/>
  <c r="D50" i="166"/>
  <c r="G19" i="168"/>
  <c r="L43" i="167"/>
  <c r="Q6" i="168"/>
  <c r="AR203" i="166"/>
  <c r="I23" i="167"/>
  <c r="H46" i="167"/>
  <c r="N48" i="167"/>
  <c r="AO145" i="166"/>
  <c r="AO73" i="166"/>
  <c r="AO268" i="168"/>
  <c r="P21" i="166"/>
  <c r="D42" i="167"/>
  <c r="N25" i="165"/>
  <c r="E29" i="168"/>
  <c r="C48" i="166"/>
  <c r="F3" i="166"/>
  <c r="H50" i="166"/>
  <c r="I18" i="168"/>
  <c r="J7" i="168"/>
  <c r="AQ397" i="166"/>
  <c r="L28" i="166"/>
  <c r="AR272" i="168"/>
  <c r="F43" i="168"/>
  <c r="L34" i="165"/>
  <c r="I31" i="168"/>
  <c r="AO202" i="166"/>
  <c r="I13" i="168"/>
  <c r="F35" i="167"/>
  <c r="K6" i="167"/>
  <c r="AQ403" i="166"/>
  <c r="L32" i="167"/>
  <c r="I15" i="165"/>
  <c r="AR527" i="166"/>
  <c r="AQ205" i="166"/>
  <c r="G11" i="165"/>
  <c r="M42" i="167"/>
  <c r="AO337" i="168"/>
  <c r="K25" i="165"/>
  <c r="P45" i="167"/>
  <c r="AR7" i="165"/>
  <c r="K37" i="167"/>
  <c r="C48" i="168"/>
  <c r="D32" i="168"/>
  <c r="F39" i="167"/>
  <c r="L35" i="167"/>
  <c r="L21" i="167"/>
  <c r="M11" i="166"/>
  <c r="M46" i="167"/>
  <c r="J34" i="165"/>
  <c r="L21" i="166"/>
  <c r="AJ331" i="168"/>
  <c r="AK331" i="168" s="1"/>
  <c r="I14" i="167"/>
  <c r="AJ79" i="168"/>
  <c r="AK79" i="168" s="1"/>
  <c r="L10" i="165"/>
  <c r="K32" i="167"/>
  <c r="K17" i="168"/>
  <c r="N2" i="165"/>
  <c r="E30" i="168"/>
  <c r="F35" i="168"/>
  <c r="P3" i="165"/>
  <c r="K24" i="167"/>
  <c r="J50" i="168"/>
  <c r="H19" i="168"/>
  <c r="F8" i="167"/>
  <c r="H43" i="166"/>
  <c r="AQ267" i="168"/>
  <c r="AQ207" i="163"/>
  <c r="Q26" i="165"/>
  <c r="E3" i="168"/>
  <c r="E3" i="166"/>
  <c r="N41" i="167"/>
  <c r="D40" i="165"/>
  <c r="AO12" i="166"/>
  <c r="K51" i="165"/>
  <c r="M31" i="167"/>
  <c r="AO268" i="166"/>
  <c r="G44" i="166"/>
  <c r="P24" i="168"/>
  <c r="AR336" i="168"/>
  <c r="Q50" i="166"/>
  <c r="D50" i="168"/>
  <c r="F50" i="168"/>
  <c r="I20" i="168"/>
  <c r="L37" i="165"/>
  <c r="E21" i="167"/>
  <c r="AQ400" i="166"/>
  <c r="AO337" i="166"/>
  <c r="AP344" i="168"/>
  <c r="D17" i="167"/>
  <c r="C13" i="165"/>
  <c r="N39" i="165"/>
  <c r="C36" i="167"/>
  <c r="N20" i="168"/>
  <c r="L25" i="168"/>
  <c r="AO529" i="166"/>
  <c r="AQ8" i="166"/>
  <c r="K14" i="167"/>
  <c r="E2" i="165"/>
  <c r="AR5" i="166"/>
  <c r="F33" i="167"/>
  <c r="N41" i="164"/>
  <c r="D45" i="166"/>
  <c r="D10" i="168"/>
  <c r="Q36" i="167"/>
  <c r="AR343" i="168"/>
  <c r="AO73" i="168"/>
  <c r="AR340" i="166"/>
  <c r="K27" i="168"/>
  <c r="D50" i="165"/>
  <c r="AO139" i="168"/>
  <c r="K28" i="165"/>
  <c r="I21" i="165"/>
  <c r="L2" i="167"/>
  <c r="Q40" i="167"/>
  <c r="AQ270" i="168"/>
  <c r="AO465" i="166"/>
  <c r="Q41" i="167"/>
  <c r="E41" i="167"/>
  <c r="Q5" i="167"/>
  <c r="C25" i="166"/>
  <c r="L12" i="168"/>
  <c r="L18" i="165"/>
  <c r="Q20" i="164"/>
  <c r="AR265" i="168"/>
  <c r="M39" i="166"/>
  <c r="E50" i="165"/>
  <c r="AQ13" i="166"/>
  <c r="E22" i="166"/>
  <c r="C6" i="165"/>
  <c r="G46" i="166"/>
  <c r="P6" i="166"/>
  <c r="G26" i="168"/>
  <c r="J16" i="167"/>
  <c r="H42" i="165"/>
  <c r="N30" i="167"/>
  <c r="AR140" i="166"/>
  <c r="AO208" i="166"/>
  <c r="J42" i="165"/>
  <c r="F37" i="168"/>
  <c r="Q10" i="167"/>
  <c r="N51" i="165"/>
  <c r="AR148" i="168"/>
  <c r="AP272" i="168"/>
  <c r="AJ11" i="168"/>
  <c r="AK11" i="168" s="1"/>
  <c r="J6" i="166"/>
  <c r="AJ269" i="166"/>
  <c r="AK269" i="166" s="1"/>
  <c r="G47" i="168"/>
  <c r="AP151" i="168"/>
  <c r="Q29" i="168"/>
  <c r="H40" i="168"/>
  <c r="E29" i="166"/>
  <c r="C6" i="167"/>
  <c r="M20" i="168"/>
  <c r="I38" i="167"/>
  <c r="AR468" i="166"/>
  <c r="M48" i="167"/>
  <c r="P17" i="167"/>
  <c r="E20" i="166"/>
  <c r="AP208" i="166"/>
  <c r="K45" i="168"/>
  <c r="D42" i="166"/>
  <c r="C3" i="165"/>
  <c r="AP11" i="165"/>
  <c r="I47" i="167"/>
  <c r="M26" i="167"/>
  <c r="Q13" i="166"/>
  <c r="AJ401" i="166"/>
  <c r="AK401" i="166" s="1"/>
  <c r="I20" i="166"/>
  <c r="M44" i="167"/>
  <c r="M27" i="168"/>
  <c r="C29" i="166"/>
  <c r="AR338" i="166"/>
  <c r="F17" i="166"/>
  <c r="M49" i="165"/>
  <c r="AR337" i="166"/>
  <c r="Q3" i="166"/>
  <c r="G51" i="166"/>
  <c r="N50" i="168"/>
  <c r="I25" i="168"/>
  <c r="Q33" i="168"/>
  <c r="P16" i="167"/>
  <c r="AP395" i="166"/>
  <c r="G39" i="166"/>
  <c r="C28" i="164"/>
  <c r="G27" i="165"/>
  <c r="AR344" i="166"/>
  <c r="AJ266" i="166"/>
  <c r="AK266" i="166" s="1"/>
  <c r="AR340" i="168"/>
  <c r="AR143" i="168"/>
  <c r="AO530" i="166"/>
  <c r="AO82" i="166"/>
  <c r="AP339" i="166"/>
  <c r="F42" i="167"/>
  <c r="P19" i="165"/>
  <c r="AP400" i="166"/>
  <c r="P38" i="165"/>
  <c r="AR71" i="166"/>
  <c r="AQ207" i="168"/>
  <c r="J44" i="167"/>
  <c r="N8" i="165"/>
  <c r="C33" i="167"/>
  <c r="AJ200" i="168"/>
  <c r="AK200" i="168" s="1"/>
  <c r="L40" i="164"/>
  <c r="AO206" i="168"/>
  <c r="K30" i="167"/>
  <c r="P18" i="167"/>
  <c r="AQ333" i="168"/>
  <c r="M15" i="168"/>
  <c r="M19" i="165"/>
  <c r="H7" i="167"/>
  <c r="F44" i="168"/>
  <c r="L26" i="168"/>
  <c r="G20" i="165"/>
  <c r="AP135" i="168"/>
  <c r="M37" i="166"/>
  <c r="I13" i="167"/>
  <c r="Q43" i="167"/>
  <c r="J8" i="165"/>
  <c r="AJ6" i="166"/>
  <c r="AK6" i="166" s="1"/>
  <c r="AP272" i="163"/>
  <c r="AP402" i="166"/>
  <c r="J36" i="168"/>
  <c r="G4" i="164"/>
  <c r="AQ78" i="166"/>
  <c r="C48" i="167"/>
  <c r="D5" i="167"/>
  <c r="J43" i="164"/>
  <c r="AP144" i="166"/>
  <c r="H15" i="168"/>
  <c r="M40" i="165"/>
  <c r="AQ142" i="168"/>
  <c r="AQ267" i="166"/>
  <c r="H4" i="168"/>
  <c r="AO330" i="168"/>
  <c r="AO331" i="166"/>
  <c r="AQ265" i="168"/>
  <c r="N4" i="168"/>
  <c r="F34" i="167"/>
  <c r="AJ396" i="166"/>
  <c r="AK396" i="166" s="1"/>
  <c r="AQ201" i="168"/>
  <c r="I4" i="167"/>
  <c r="M11" i="167"/>
  <c r="L48" i="165"/>
  <c r="L30" i="166"/>
  <c r="J15" i="166"/>
  <c r="AR8" i="168"/>
  <c r="E24" i="165"/>
  <c r="Q23" i="168"/>
  <c r="N6" i="166"/>
  <c r="N3" i="165"/>
  <c r="C22" i="167"/>
  <c r="M51" i="167"/>
  <c r="F10" i="166"/>
  <c r="AQ82" i="166"/>
  <c r="AP396" i="166"/>
  <c r="E13" i="164"/>
  <c r="D51" i="168"/>
  <c r="H44" i="167"/>
  <c r="H29" i="168"/>
  <c r="P4" i="167"/>
  <c r="H36" i="166"/>
  <c r="K49" i="167"/>
  <c r="AQ271" i="168"/>
  <c r="P48" i="167"/>
  <c r="D23" i="167"/>
  <c r="N12" i="166"/>
  <c r="J21" i="166"/>
  <c r="AR276" i="166"/>
  <c r="AQ209" i="168"/>
  <c r="AR530" i="166"/>
  <c r="AQ271" i="163"/>
  <c r="AR465" i="166"/>
  <c r="I12" i="165"/>
  <c r="AJ201" i="166"/>
  <c r="AK201" i="166" s="1"/>
  <c r="F28" i="166"/>
  <c r="G50" i="165"/>
  <c r="AO338" i="168"/>
  <c r="H9" i="165"/>
  <c r="AO402" i="166"/>
  <c r="H28" i="168"/>
  <c r="J43" i="167"/>
  <c r="AQ73" i="166"/>
  <c r="N29" i="168"/>
  <c r="Q42" i="167"/>
  <c r="AO7" i="166"/>
  <c r="I6" i="167"/>
  <c r="K29" i="165"/>
  <c r="AP80" i="168"/>
  <c r="Q14" i="167"/>
  <c r="G16" i="166"/>
  <c r="I36" i="166"/>
  <c r="L16" i="166"/>
  <c r="J18" i="168"/>
  <c r="AJ5" i="166"/>
  <c r="AK5" i="166" s="1"/>
  <c r="F19" i="167"/>
  <c r="AR266" i="166"/>
  <c r="M27" i="166"/>
  <c r="P36" i="166"/>
  <c r="M13" i="167"/>
  <c r="E10" i="168"/>
  <c r="AQ460" i="166"/>
  <c r="H49" i="168"/>
  <c r="P43" i="167"/>
  <c r="AJ338" i="168"/>
  <c r="AK338" i="168" s="1"/>
  <c r="K37" i="168"/>
  <c r="AR70" i="166"/>
  <c r="D30" i="167"/>
  <c r="M24" i="167"/>
  <c r="P36" i="168"/>
  <c r="N19" i="168"/>
  <c r="Q50" i="165"/>
  <c r="N23" i="165"/>
  <c r="AO335" i="166"/>
  <c r="AJ461" i="166"/>
  <c r="AK461" i="166" s="1"/>
  <c r="K47" i="167"/>
  <c r="G27" i="164"/>
  <c r="I45" i="167"/>
  <c r="F23" i="168"/>
  <c r="AR343" i="166"/>
  <c r="H7" i="168"/>
  <c r="F33" i="165"/>
  <c r="J22" i="166"/>
  <c r="C34" i="165"/>
  <c r="AR79" i="168"/>
  <c r="D37" i="167"/>
  <c r="C2" i="167"/>
  <c r="K34" i="167"/>
  <c r="AR202" i="168"/>
  <c r="C19" i="166"/>
  <c r="J36" i="167"/>
  <c r="C32" i="166"/>
  <c r="E48" i="166"/>
  <c r="P46" i="165"/>
  <c r="Q46" i="168"/>
  <c r="AQ466" i="166"/>
  <c r="AJ77" i="168"/>
  <c r="AK77" i="168" s="1"/>
  <c r="AR339" i="168"/>
  <c r="E21" i="166"/>
  <c r="E5" i="168"/>
  <c r="H10" i="167"/>
  <c r="Q49" i="165"/>
  <c r="G35" i="168"/>
  <c r="M50" i="166"/>
  <c r="N35" i="167"/>
  <c r="I2" i="165"/>
  <c r="AP340" i="166"/>
  <c r="D19" i="167"/>
  <c r="I17" i="166"/>
  <c r="G7" i="165"/>
  <c r="K19" i="167"/>
  <c r="AQ331" i="168"/>
  <c r="AQ76" i="168"/>
  <c r="AO334" i="168"/>
  <c r="AO207" i="166"/>
  <c r="G7" i="167"/>
  <c r="H36" i="165"/>
  <c r="L9" i="167"/>
  <c r="D16" i="165"/>
  <c r="AO265" i="168"/>
  <c r="F24" i="166"/>
  <c r="AJ272" i="166"/>
  <c r="AK272" i="166" s="1"/>
  <c r="D43" i="168"/>
  <c r="AJ204" i="166"/>
  <c r="AK204" i="166" s="1"/>
  <c r="L28" i="164"/>
  <c r="K4" i="167"/>
  <c r="G48" i="166"/>
  <c r="AO400" i="166"/>
  <c r="M23" i="166"/>
  <c r="E42" i="164"/>
  <c r="E28" i="168"/>
  <c r="AO8" i="166"/>
  <c r="D4" i="168"/>
  <c r="AR467" i="166"/>
  <c r="K50" i="165"/>
  <c r="C44" i="165"/>
  <c r="C51" i="166"/>
  <c r="Q37" i="167"/>
  <c r="J11" i="167"/>
  <c r="D14" i="167"/>
  <c r="N23" i="167"/>
  <c r="AO75" i="166"/>
  <c r="H47" i="166"/>
  <c r="F43" i="166"/>
  <c r="G29" i="165"/>
  <c r="P26" i="166"/>
  <c r="E15" i="166"/>
  <c r="H44" i="165"/>
  <c r="E34" i="168"/>
  <c r="E25" i="166"/>
  <c r="C26" i="165"/>
  <c r="H30" i="166"/>
  <c r="I18" i="167"/>
  <c r="AP71" i="166"/>
  <c r="AR149" i="166"/>
  <c r="AJ204" i="168"/>
  <c r="AK204" i="168" s="1"/>
  <c r="K15" i="166"/>
  <c r="AJ528" i="166"/>
  <c r="AK528" i="166" s="1"/>
  <c r="Q3" i="167"/>
  <c r="AQ143" i="168"/>
  <c r="AJ140" i="168"/>
  <c r="AK140" i="168" s="1"/>
  <c r="AQ10" i="165"/>
  <c r="P25" i="166"/>
  <c r="M50" i="165"/>
  <c r="I13" i="165"/>
  <c r="C51" i="168"/>
  <c r="AR525" i="166"/>
  <c r="AO80" i="168"/>
  <c r="D12" i="167"/>
  <c r="L18" i="168"/>
  <c r="N51" i="164"/>
  <c r="L37" i="166"/>
  <c r="F31" i="166"/>
  <c r="M43" i="165"/>
  <c r="AO200" i="168"/>
  <c r="AJ136" i="168"/>
  <c r="AK136" i="168" s="1"/>
  <c r="K29" i="167"/>
  <c r="M43" i="168"/>
  <c r="AR137" i="168"/>
  <c r="Q21" i="168"/>
  <c r="G34" i="166"/>
  <c r="Q8" i="165"/>
  <c r="AR336" i="166"/>
  <c r="AP146" i="166"/>
  <c r="G49" i="168"/>
  <c r="C4" i="167"/>
  <c r="AO142" i="166"/>
  <c r="F48" i="168"/>
  <c r="J45" i="167"/>
  <c r="H7" i="164"/>
  <c r="G26" i="167"/>
  <c r="Q51" i="165"/>
  <c r="AJ331" i="166"/>
  <c r="AK331" i="166" s="1"/>
  <c r="D44" i="167"/>
  <c r="K28" i="167"/>
  <c r="F14" i="166"/>
  <c r="AP138" i="168"/>
  <c r="AP76" i="168"/>
  <c r="AR142" i="166"/>
  <c r="N8" i="166"/>
  <c r="I38" i="168"/>
  <c r="Q37" i="165"/>
  <c r="F21" i="165"/>
  <c r="M40" i="167"/>
  <c r="J44" i="166"/>
  <c r="P2" i="165"/>
  <c r="Q25" i="168"/>
  <c r="P8" i="168"/>
  <c r="AJ80" i="168"/>
  <c r="AK80" i="168" s="1"/>
  <c r="H41" i="167"/>
  <c r="Q8" i="168"/>
  <c r="L8" i="166"/>
  <c r="G32" i="168"/>
  <c r="K36" i="168"/>
  <c r="C26" i="166"/>
  <c r="G30" i="164"/>
  <c r="M7" i="166"/>
  <c r="P37" i="165"/>
  <c r="K11" i="168"/>
  <c r="C39" i="168"/>
  <c r="M26" i="165"/>
  <c r="J15" i="167"/>
  <c r="K3" i="167"/>
  <c r="J16" i="166"/>
  <c r="AO76" i="168"/>
  <c r="AQ531" i="166"/>
  <c r="L49" i="165"/>
  <c r="F38" i="165"/>
  <c r="I10" i="165"/>
  <c r="J42" i="168"/>
  <c r="H10" i="166"/>
  <c r="G30" i="167"/>
  <c r="AR270" i="168"/>
  <c r="J4" i="165"/>
  <c r="AR266" i="168"/>
  <c r="Q12" i="168"/>
  <c r="N41" i="166"/>
  <c r="D36" i="168"/>
  <c r="N30" i="168"/>
  <c r="H11" i="167"/>
  <c r="M49" i="168"/>
  <c r="M36" i="166"/>
  <c r="C11" i="168"/>
  <c r="N33" i="165"/>
  <c r="L31" i="164"/>
  <c r="P29" i="167"/>
  <c r="M34" i="168"/>
  <c r="P41" i="166"/>
  <c r="J25" i="166"/>
  <c r="AQ395" i="166"/>
  <c r="E6" i="168"/>
  <c r="H39" i="167"/>
  <c r="AJ6" i="167"/>
  <c r="AK6" i="167" s="1"/>
  <c r="P7" i="165"/>
  <c r="E16" i="165"/>
  <c r="J46" i="167"/>
  <c r="I28" i="168"/>
  <c r="O4" i="158"/>
  <c r="AG81" i="158"/>
  <c r="AG80" i="158"/>
  <c r="AG79" i="158"/>
  <c r="AG78" i="158"/>
  <c r="AG11" i="158"/>
  <c r="S1" i="158" a="1"/>
  <c r="U270" i="166"/>
  <c r="U265" i="166"/>
  <c r="U14" i="164" a="1"/>
  <c r="U73" i="168"/>
  <c r="U81" i="166"/>
  <c r="U207" i="159"/>
  <c r="U202" i="163"/>
  <c r="U526" i="166"/>
  <c r="U529" i="166"/>
  <c r="U7" i="164" a="1"/>
  <c r="U8" i="165" a="1"/>
  <c r="U201" i="159"/>
  <c r="U204" i="163"/>
  <c r="U267" i="166"/>
  <c r="U6" i="167"/>
  <c r="U9" i="165" a="1"/>
  <c r="U12" i="164" a="1"/>
  <c r="U209" i="168"/>
  <c r="U5" i="164" a="1"/>
  <c r="U140" i="168"/>
  <c r="U7" i="168"/>
  <c r="U338" i="168"/>
  <c r="U528" i="166"/>
  <c r="U13" i="165" a="1"/>
  <c r="U531" i="166"/>
  <c r="U273" i="168"/>
  <c r="U143" i="168"/>
  <c r="U71" i="166"/>
  <c r="U467" i="166"/>
  <c r="U272" i="168"/>
  <c r="U148" i="168"/>
  <c r="U8" i="168"/>
  <c r="U530" i="166"/>
  <c r="U525" i="166"/>
  <c r="U336" i="166"/>
  <c r="U142" i="166"/>
  <c r="U70" i="166"/>
  <c r="U340" i="166"/>
  <c r="U468" i="166"/>
  <c r="U200" i="159"/>
  <c r="U208" i="168"/>
  <c r="U275" i="166"/>
  <c r="U6" i="168"/>
  <c r="U209" i="159"/>
  <c r="U203" i="159"/>
  <c r="U208" i="166"/>
  <c r="U270" i="163"/>
  <c r="U204" i="168"/>
  <c r="U274" i="168"/>
  <c r="U200" i="166"/>
  <c r="U7" i="166"/>
  <c r="U273" i="166"/>
  <c r="U74" i="166"/>
  <c r="U78" i="168"/>
  <c r="U272" i="163"/>
  <c r="U73" i="166"/>
  <c r="U151" i="168"/>
  <c r="U206" i="159"/>
  <c r="U212" i="159"/>
  <c r="U332" i="166"/>
  <c r="U75" i="166"/>
  <c r="U10" i="164" a="1"/>
  <c r="U271" i="168"/>
  <c r="U462" i="166"/>
  <c r="U330" i="168"/>
  <c r="U398" i="166"/>
  <c r="U80" i="166"/>
  <c r="U330" i="166"/>
  <c r="U396" i="166"/>
  <c r="U149" i="166"/>
  <c r="U137" i="166"/>
  <c r="U139" i="163"/>
  <c r="U334" i="168"/>
  <c r="U203" i="166"/>
  <c r="U201" i="166"/>
  <c r="U12" i="166"/>
  <c r="U200" i="163"/>
  <c r="U202" i="159"/>
  <c r="U13" i="164" a="1"/>
  <c r="U70" i="168"/>
  <c r="U464" i="166"/>
  <c r="U13" i="166"/>
  <c r="U76" i="166"/>
  <c r="U206" i="166"/>
  <c r="U266" i="163"/>
  <c r="U8" i="166"/>
  <c r="U83" i="166"/>
  <c r="U207" i="163"/>
  <c r="U142" i="163"/>
  <c r="U148" i="166"/>
  <c r="U274" i="166"/>
  <c r="U205" i="159"/>
  <c r="U12" i="165" a="1"/>
  <c r="U77" i="166"/>
  <c r="U341" i="168"/>
  <c r="U138" i="166"/>
  <c r="U460" i="166"/>
  <c r="U78" i="166"/>
  <c r="U268" i="163"/>
  <c r="U337" i="168"/>
  <c r="U11" i="165" a="1"/>
  <c r="U342" i="166"/>
  <c r="U336" i="168"/>
  <c r="U337" i="166"/>
  <c r="U343" i="166"/>
  <c r="U11" i="168"/>
  <c r="U7" i="165" a="1"/>
  <c r="U140" i="166"/>
  <c r="U270" i="168"/>
  <c r="U143" i="166"/>
  <c r="U344" i="166"/>
  <c r="U213" i="159"/>
  <c r="U205" i="168"/>
  <c r="U268" i="168"/>
  <c r="U139" i="168"/>
  <c r="U141" i="166"/>
  <c r="U201" i="168"/>
  <c r="U276" i="166"/>
  <c r="U269" i="168"/>
  <c r="U203" i="163"/>
  <c r="U141" i="168"/>
  <c r="U136" i="168"/>
  <c r="U211" i="159"/>
  <c r="U10" i="168"/>
  <c r="U74" i="168"/>
  <c r="U341" i="166"/>
  <c r="U135" i="166"/>
  <c r="U269" i="166"/>
  <c r="U6" i="164" a="1"/>
  <c r="U146" i="168"/>
  <c r="U342" i="168"/>
  <c r="U145" i="166"/>
  <c r="U11" i="164" a="1"/>
  <c r="U395" i="166"/>
  <c r="U208" i="163"/>
  <c r="U344" i="168"/>
  <c r="U205" i="163"/>
  <c r="U333" i="166"/>
  <c r="U8" i="164" a="1"/>
  <c r="U146" i="166"/>
  <c r="U147" i="168"/>
  <c r="U10" i="165" a="1"/>
  <c r="U11" i="166"/>
  <c r="U268" i="166"/>
  <c r="U461" i="166"/>
  <c r="U345" i="166"/>
  <c r="U271" i="163"/>
  <c r="U465" i="166"/>
  <c r="U266" i="166"/>
  <c r="U202" i="168"/>
  <c r="U339" i="168"/>
  <c r="U267" i="163"/>
  <c r="U5" i="167"/>
  <c r="U397" i="166"/>
  <c r="U265" i="168"/>
  <c r="U340" i="168"/>
  <c r="U402" i="166"/>
  <c r="U135" i="163"/>
  <c r="U209" i="163"/>
  <c r="U5" i="168"/>
  <c r="U141" i="163"/>
  <c r="U144" i="166"/>
  <c r="U267" i="168"/>
  <c r="U204" i="159"/>
  <c r="U143" i="163"/>
  <c r="U210" i="159"/>
  <c r="U136" i="163"/>
  <c r="U6" i="166"/>
  <c r="U145" i="168"/>
  <c r="U404" i="166"/>
  <c r="U75" i="168"/>
  <c r="U399" i="166"/>
  <c r="U138" i="168"/>
  <c r="U332" i="168"/>
  <c r="U210" i="166"/>
  <c r="U82" i="166"/>
  <c r="U142" i="168"/>
  <c r="U334" i="166"/>
  <c r="U147" i="166"/>
  <c r="U76" i="168"/>
  <c r="U527" i="166"/>
  <c r="U343" i="168"/>
  <c r="U137" i="168"/>
  <c r="U5" i="166"/>
  <c r="U9" i="164" a="1"/>
  <c r="U207" i="166"/>
  <c r="U333" i="168"/>
  <c r="U269" i="163"/>
  <c r="U14" i="166"/>
  <c r="U338" i="166"/>
  <c r="U403" i="166"/>
  <c r="U203" i="168"/>
  <c r="U204" i="166"/>
  <c r="U466" i="166"/>
  <c r="U137" i="163"/>
  <c r="U208" i="159"/>
  <c r="U205" i="166"/>
  <c r="U139" i="166"/>
  <c r="U149" i="168"/>
  <c r="U5" i="165" a="1"/>
  <c r="U265" i="163"/>
  <c r="U209" i="166"/>
  <c r="U72" i="168"/>
  <c r="U339" i="166"/>
  <c r="U463" i="166"/>
  <c r="U138" i="163"/>
  <c r="U207" i="168"/>
  <c r="U271" i="166"/>
  <c r="U206" i="163"/>
  <c r="U72" i="166"/>
  <c r="U331" i="166"/>
  <c r="U331" i="168"/>
  <c r="U9" i="168"/>
  <c r="U266" i="168"/>
  <c r="U71" i="168"/>
  <c r="U202" i="166"/>
  <c r="U273" i="163"/>
  <c r="U201" i="163"/>
  <c r="U136" i="166"/>
  <c r="U400" i="166"/>
  <c r="U272" i="166"/>
  <c r="U144" i="168"/>
  <c r="U79" i="166"/>
  <c r="U80" i="168"/>
  <c r="U77" i="168"/>
  <c r="U140" i="163"/>
  <c r="U6" i="165" a="1"/>
  <c r="U206" i="168"/>
  <c r="U335" i="168"/>
  <c r="U135" i="168"/>
  <c r="U401" i="166"/>
  <c r="U150" i="168"/>
  <c r="U10" i="166"/>
  <c r="U335" i="166"/>
  <c r="U9" i="166"/>
  <c r="U200" i="168"/>
  <c r="U79" i="168"/>
  <c r="T225" i="168" l="1"/>
  <c r="T160" i="168"/>
  <c r="U6" i="165"/>
  <c r="T290" i="163"/>
  <c r="U5" i="165"/>
  <c r="U9" i="164"/>
  <c r="T30" i="166"/>
  <c r="T30" i="168"/>
  <c r="T160" i="163"/>
  <c r="T290" i="168"/>
  <c r="T30" i="167"/>
  <c r="U10" i="165"/>
  <c r="U8" i="164"/>
  <c r="T420" i="166"/>
  <c r="U11" i="164"/>
  <c r="U6" i="164"/>
  <c r="T160" i="166"/>
  <c r="U7" i="165"/>
  <c r="U11" i="165"/>
  <c r="T485" i="166"/>
  <c r="U12" i="165"/>
  <c r="T95" i="168"/>
  <c r="U13" i="164"/>
  <c r="T225" i="163"/>
  <c r="T355" i="166"/>
  <c r="T355" i="168"/>
  <c r="U10" i="164"/>
  <c r="T225" i="166"/>
  <c r="T225" i="159"/>
  <c r="T95" i="166"/>
  <c r="T550" i="166"/>
  <c r="U13" i="165"/>
  <c r="U5" i="164"/>
  <c r="U12" i="164"/>
  <c r="U9" i="165"/>
  <c r="U8" i="165"/>
  <c r="U7" i="164"/>
  <c r="U14" i="164"/>
  <c r="T290" i="166"/>
  <c r="S1" i="158"/>
  <c r="S66" i="158" a="1"/>
  <c r="T30" i="164" l="1"/>
  <c r="T30" i="165"/>
  <c r="S66" i="158"/>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38" i="158" a="1"/>
  <c r="O45" i="158" a="1"/>
  <c r="O19" i="158" a="1"/>
  <c r="O42" i="158" a="1"/>
  <c r="O28" i="158" a="1"/>
  <c r="O30" i="158" a="1"/>
  <c r="O12" i="158" a="1"/>
  <c r="O40" i="158" a="1"/>
  <c r="O5" i="158" a="1"/>
  <c r="Z139" i="142"/>
  <c r="Z140" i="142"/>
  <c r="Z138" i="142"/>
  <c r="Z141" i="142"/>
  <c r="Z137" i="142"/>
  <c r="Z135" i="142"/>
  <c r="Z136" i="142"/>
  <c r="O24" i="158" a="1"/>
  <c r="O34" i="158" a="1"/>
  <c r="O29" i="158" a="1"/>
  <c r="O25" i="158" a="1"/>
  <c r="O44" i="158" a="1"/>
  <c r="S131" i="142" a="1"/>
  <c r="Z7" i="158"/>
  <c r="Z6" i="158"/>
  <c r="Z5" i="158"/>
  <c r="Z9" i="158"/>
  <c r="Z11" i="158"/>
  <c r="Z10" i="158"/>
  <c r="Z8" i="158"/>
  <c r="O46" i="158" a="1"/>
  <c r="O6" i="158" a="1"/>
  <c r="O31" i="158" a="1"/>
  <c r="O8" i="158" a="1"/>
  <c r="O50" i="158" a="1"/>
  <c r="O37" i="158" a="1"/>
  <c r="O35" i="158" a="1"/>
  <c r="O48" i="158" a="1"/>
  <c r="O33" i="158" a="1"/>
  <c r="O18" i="158" a="1"/>
  <c r="O21" i="158" a="1"/>
  <c r="O11" i="158" a="1"/>
  <c r="O43" i="158" a="1"/>
  <c r="O10" i="158" a="1"/>
  <c r="O47" i="158" a="1"/>
  <c r="O27" i="158" a="1"/>
  <c r="O9" i="158" a="1"/>
  <c r="O22" i="158" a="1"/>
  <c r="O15" i="158" a="1"/>
  <c r="O23" i="158" a="1"/>
  <c r="O51" i="158" a="1"/>
  <c r="O7" i="158" a="1"/>
  <c r="O13" i="158" a="1"/>
  <c r="O14" i="158" a="1"/>
  <c r="O16" i="158" a="1"/>
  <c r="O39" i="158" a="1"/>
  <c r="O36" i="158" a="1"/>
  <c r="O20" i="158" a="1"/>
  <c r="O26" i="158" a="1"/>
  <c r="O41" i="158" a="1"/>
  <c r="O17" i="158" a="1"/>
  <c r="Z73" i="158"/>
  <c r="Z80" i="158"/>
  <c r="Z70" i="158"/>
  <c r="Z71" i="158"/>
  <c r="Z81" i="158"/>
  <c r="Z75" i="158"/>
  <c r="Z74" i="158"/>
  <c r="Z76" i="158"/>
  <c r="Z78" i="158"/>
  <c r="Z77" i="158"/>
  <c r="Z72" i="158"/>
  <c r="Z79" i="158"/>
  <c r="O32" i="158" a="1"/>
  <c r="O49" i="158" a="1"/>
  <c r="AN75" i="158"/>
  <c r="AN77" i="158"/>
  <c r="AN7" i="158"/>
  <c r="AN137" i="142"/>
  <c r="AN11" i="158"/>
  <c r="AN73" i="158"/>
  <c r="AN135" i="142"/>
  <c r="AN8" i="158"/>
  <c r="AN141" i="142"/>
  <c r="AN5" i="158"/>
  <c r="AN76" i="158"/>
  <c r="AN9" i="158"/>
  <c r="AN80" i="158"/>
  <c r="AN70" i="158"/>
  <c r="AN136" i="142"/>
  <c r="AN10" i="158"/>
  <c r="AN81" i="158"/>
  <c r="AN71" i="158"/>
  <c r="AN79" i="158"/>
  <c r="AN138" i="142"/>
  <c r="AN139" i="142"/>
  <c r="AN6" i="158"/>
  <c r="AN74" i="158"/>
  <c r="AN72" i="158"/>
  <c r="AN140" i="142"/>
  <c r="AN78" i="158"/>
  <c r="T31" i="158" l="1"/>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S66" i="142" a="1"/>
  <c r="Z77" i="142"/>
  <c r="Z72" i="142"/>
  <c r="Z71" i="142"/>
  <c r="Z70" i="142"/>
  <c r="Z76" i="142"/>
  <c r="Z73" i="142"/>
  <c r="Z75" i="142"/>
  <c r="Z74" i="142"/>
  <c r="AB67" i="158"/>
  <c r="AB2" i="158"/>
  <c r="AB132" i="142"/>
  <c r="AN76" i="142"/>
  <c r="AN70" i="142"/>
  <c r="AN74" i="142"/>
  <c r="AN75" i="142"/>
  <c r="AN73" i="142"/>
  <c r="AN72" i="142"/>
  <c r="AN71" i="142"/>
  <c r="AN77" i="142"/>
  <c r="U3" i="158" l="1"/>
  <c r="U68" i="158"/>
  <c r="U133" i="142"/>
  <c r="S66" i="142"/>
  <c r="Y1" i="142"/>
  <c r="AB67" i="142"/>
  <c r="U68" i="142" l="1"/>
  <c r="T26" i="142" l="1"/>
  <c r="DR3" i="142"/>
  <c r="DQ3" i="142"/>
  <c r="DP3" i="142"/>
  <c r="DO3" i="142"/>
  <c r="DN3" i="142"/>
  <c r="DR2" i="142"/>
  <c r="DQ2" i="142"/>
  <c r="DP2" i="142"/>
  <c r="DO2" i="142"/>
  <c r="DN2" i="142"/>
  <c r="DM2" i="142"/>
  <c r="AR4" i="142"/>
  <c r="AQ4" i="142"/>
  <c r="AP4" i="142"/>
  <c r="AO4" i="142"/>
  <c r="AN4" i="142"/>
  <c r="O30" i="142" a="1"/>
  <c r="O22" i="142" a="1"/>
  <c r="O50" i="142" a="1"/>
  <c r="O44" i="142" a="1"/>
  <c r="O6" i="142" a="1"/>
  <c r="O15" i="142" a="1"/>
  <c r="O37" i="142" a="1"/>
  <c r="O10" i="142" a="1"/>
  <c r="O12" i="142" a="1"/>
  <c r="O14" i="142" a="1"/>
  <c r="O25" i="142" a="1"/>
  <c r="O42" i="142" a="1"/>
  <c r="O34" i="142" a="1"/>
  <c r="O17" i="142" a="1"/>
  <c r="O21" i="142" a="1"/>
  <c r="O35" i="142" a="1"/>
  <c r="O31" i="142" a="1"/>
  <c r="O20" i="142" a="1"/>
  <c r="O49" i="142" a="1"/>
  <c r="O40" i="142" a="1"/>
  <c r="O43" i="142" a="1"/>
  <c r="O24" i="142" a="1"/>
  <c r="O11" i="142" a="1"/>
  <c r="O29" i="142" a="1"/>
  <c r="O16" i="142" a="1"/>
  <c r="O9" i="142" a="1"/>
  <c r="O48" i="142" a="1"/>
  <c r="O36" i="142" a="1"/>
  <c r="O38" i="142" a="1"/>
  <c r="O45" i="142" a="1"/>
  <c r="O26" i="142" a="1"/>
  <c r="O46" i="142" a="1"/>
  <c r="O47" i="142" a="1"/>
  <c r="O28" i="142" a="1"/>
  <c r="O32" i="142" a="1"/>
  <c r="O13" i="142" a="1"/>
  <c r="O33" i="142" a="1"/>
  <c r="O23" i="142" a="1"/>
  <c r="O18" i="142" a="1"/>
  <c r="O27" i="142" a="1"/>
  <c r="O41" i="142" a="1"/>
  <c r="O51" i="142" a="1"/>
  <c r="O7" i="142" a="1"/>
  <c r="O19" i="142" a="1"/>
  <c r="O5" i="142" a="1"/>
  <c r="O39" i="142" a="1"/>
  <c r="O4" i="142" a="1"/>
  <c r="O8" i="142" a="1"/>
  <c r="AN5" i="142"/>
  <c r="AN9" i="142"/>
  <c r="AN10" i="142"/>
  <c r="AN8" i="142"/>
  <c r="AN7"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Z5" i="142"/>
  <c r="Z9" i="142"/>
  <c r="Z7" i="142"/>
  <c r="Z8" i="142"/>
  <c r="Z10" i="142"/>
  <c r="Z6" i="142"/>
  <c r="S1" i="142" a="1"/>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M22" i="159" a="1"/>
  <c r="AO77" i="163" a="1"/>
  <c r="E7" i="161" a="1"/>
  <c r="Q23" i="158" a="1"/>
  <c r="F2" i="159" a="1"/>
  <c r="E28" i="158" a="1"/>
  <c r="N4" i="160" a="1"/>
  <c r="K10" i="160" a="1"/>
  <c r="E36" i="142" a="1"/>
  <c r="P18" i="142" a="1"/>
  <c r="C26" i="161" a="1"/>
  <c r="AJ12" i="160" a="1"/>
  <c r="J8" i="162" a="1"/>
  <c r="J33" i="159" a="1"/>
  <c r="H8" i="161" a="1"/>
  <c r="J34" i="160" a="1"/>
  <c r="I38" i="160" a="1"/>
  <c r="I42" i="142" a="1"/>
  <c r="K9" i="161" a="1"/>
  <c r="F28" i="163" a="1"/>
  <c r="F23" i="162" a="1"/>
  <c r="I14" i="159" a="1"/>
  <c r="D43" i="159" a="1"/>
  <c r="I37" i="142" a="1"/>
  <c r="E12" i="159" a="1"/>
  <c r="Q7" i="162" a="1"/>
  <c r="AO143" i="159" a="1"/>
  <c r="AL204" i="159" a="1"/>
  <c r="I3" i="162" a="1"/>
  <c r="N51" i="158" a="1"/>
  <c r="N27" i="163" a="1"/>
  <c r="F2" i="161" a="1"/>
  <c r="Q26" i="161" a="1"/>
  <c r="N48" i="142" a="1"/>
  <c r="C18" i="161" a="1"/>
  <c r="L46" i="142" a="1"/>
  <c r="G14" i="158" a="1"/>
  <c r="I6" i="160" a="1"/>
  <c r="AO14" i="159" a="1"/>
  <c r="K51" i="162" a="1"/>
  <c r="P45" i="142" a="1"/>
  <c r="M48" i="160" a="1"/>
  <c r="AQ75" i="160" a="1"/>
  <c r="F8" i="161" a="1"/>
  <c r="I34" i="142" a="1"/>
  <c r="AR73" i="142" a="1"/>
  <c r="C42" i="163" a="1"/>
  <c r="H51" i="142" a="1"/>
  <c r="I17" i="161" a="1"/>
  <c r="K36" i="163" a="1"/>
  <c r="G5" i="159" a="1"/>
  <c r="F36" i="158" a="1"/>
  <c r="M14" i="159" a="1"/>
  <c r="E37" i="163" a="1"/>
  <c r="AO75" i="160" a="1"/>
  <c r="AP140" i="159" a="1"/>
  <c r="AP74" i="159" a="1"/>
  <c r="E22" i="162" a="1"/>
  <c r="AL212" i="159" a="1"/>
  <c r="G2" i="163" a="1"/>
  <c r="C20" i="161" a="1"/>
  <c r="D17" i="161" a="1"/>
  <c r="Q9" i="163" a="1"/>
  <c r="F17" i="162" a="1"/>
  <c r="P49" i="163" a="1"/>
  <c r="J19" i="160" a="1"/>
  <c r="D19" i="142" a="1"/>
  <c r="P26" i="158" a="1"/>
  <c r="P14" i="158" a="1"/>
  <c r="AJ70" i="160" a="1"/>
  <c r="L15" i="160" a="1"/>
  <c r="G39" i="160" a="1"/>
  <c r="K13" i="160" a="1"/>
  <c r="AO72" i="159" a="1"/>
  <c r="L12" i="163" a="1"/>
  <c r="AR14" i="162" a="1"/>
  <c r="E25" i="159" a="1"/>
  <c r="J14" i="161" a="1"/>
  <c r="Q26" i="158" a="1"/>
  <c r="C41" i="159" a="1"/>
  <c r="AR9" i="162" a="1"/>
  <c r="D18" i="160" a="1"/>
  <c r="F17" i="158" a="1"/>
  <c r="J4" i="142" a="1"/>
  <c r="C47" i="161" a="1"/>
  <c r="H48" i="142" a="1"/>
  <c r="M40" i="163" a="1"/>
  <c r="AP16" i="159" a="1"/>
  <c r="M18" i="163" a="1"/>
  <c r="I27" i="162" a="1"/>
  <c r="D29" i="159" a="1"/>
  <c r="N47" i="158" a="1"/>
  <c r="E19" i="142" a="1"/>
  <c r="G33" i="160" a="1"/>
  <c r="M4" i="163" a="1"/>
  <c r="Q27" i="158" a="1"/>
  <c r="I15" i="142" a="1"/>
  <c r="I40" i="159" a="1"/>
  <c r="K10" i="142" a="1"/>
  <c r="D19" i="161" a="1"/>
  <c r="K29" i="162" a="1"/>
  <c r="P36" i="161" a="1"/>
  <c r="L32" i="162" a="1"/>
  <c r="I47" i="161" a="1"/>
  <c r="D44" i="161" a="1"/>
  <c r="G4" i="160" a="1"/>
  <c r="K28" i="162" a="1"/>
  <c r="D9" i="162" a="1"/>
  <c r="D50" i="158" a="1"/>
  <c r="I2" i="160" a="1"/>
  <c r="P44" i="160" a="1"/>
  <c r="M23" i="163" a="1"/>
  <c r="C28" i="142" a="1"/>
  <c r="N3" i="163" a="1"/>
  <c r="E29" i="163" a="1"/>
  <c r="G17" i="163" a="1"/>
  <c r="E35" i="158" a="1"/>
  <c r="K11" i="160" a="1"/>
  <c r="L43" i="158" a="1"/>
  <c r="C24" i="161" a="1"/>
  <c r="I12" i="163" a="1"/>
  <c r="F47" i="142" a="1"/>
  <c r="AP138" i="160" a="1"/>
  <c r="N46" i="158" a="1"/>
  <c r="AJ9" i="160" a="1"/>
  <c r="H17" i="161" a="1"/>
  <c r="D35" i="163" a="1"/>
  <c r="C42" i="142" a="1"/>
  <c r="Q46" i="160" a="1"/>
  <c r="AP209" i="160" a="1"/>
  <c r="N12" i="161" a="1"/>
  <c r="I15" i="160" a="1"/>
  <c r="AP70" i="162" a="1"/>
  <c r="F42" i="159" a="1"/>
  <c r="I48" i="158" a="1"/>
  <c r="N19" i="163" a="1"/>
  <c r="N51" i="162" a="1"/>
  <c r="E40" i="163" a="1"/>
  <c r="L38" i="162" a="1"/>
  <c r="P43" i="161" a="1"/>
  <c r="G50" i="162" a="1"/>
  <c r="L34" i="159" a="1"/>
  <c r="L46" i="158" a="1"/>
  <c r="L11" i="142" a="1"/>
  <c r="E13" i="163" a="1"/>
  <c r="G4" i="158" a="1"/>
  <c r="J23" i="142" a="1"/>
  <c r="G3" i="162" a="1"/>
  <c r="D35" i="142" a="1"/>
  <c r="L42" i="163" a="1"/>
  <c r="L51" i="163" a="1"/>
  <c r="M32" i="158" a="1"/>
  <c r="AO79" i="162" a="1"/>
  <c r="M14" i="158" a="1"/>
  <c r="AP8" i="163" a="1"/>
  <c r="E10" i="163" a="1"/>
  <c r="N39" i="160" a="1"/>
  <c r="P51" i="142" a="1"/>
  <c r="E14" i="162" a="1"/>
  <c r="H12" i="162" a="1"/>
  <c r="J12" i="163" a="1"/>
  <c r="F18" i="163" a="1"/>
  <c r="C51" i="163" a="1"/>
  <c r="C26" i="162" a="1"/>
  <c r="C6" i="162" a="1"/>
  <c r="N48" i="163" a="1"/>
  <c r="G45" i="161" a="1"/>
  <c r="I36" i="160" a="1"/>
  <c r="H41" i="158" a="1"/>
  <c r="AP11" i="163" a="1"/>
  <c r="G49" i="158" a="1"/>
  <c r="F31" i="142" a="1"/>
  <c r="N32" i="161" a="1"/>
  <c r="AR71" i="163" a="1"/>
  <c r="P35" i="161" a="1"/>
  <c r="L43" i="159" a="1"/>
  <c r="D9" i="161" a="1"/>
  <c r="K44" i="142" a="1"/>
  <c r="Q16" i="163" a="1"/>
  <c r="C26" i="160" a="1"/>
  <c r="K2" i="163" a="1"/>
  <c r="P12" i="159" a="1"/>
  <c r="F39" i="159" a="1"/>
  <c r="G16" i="160" a="1"/>
  <c r="P48" i="161" a="1"/>
  <c r="E48" i="160" a="1"/>
  <c r="I36" i="163" a="1"/>
  <c r="E33" i="160" a="1"/>
  <c r="D16" i="142" a="1"/>
  <c r="L10" i="162" a="1"/>
  <c r="G14" i="159" a="1"/>
  <c r="H4" i="159" a="1"/>
  <c r="I44" i="158" a="1"/>
  <c r="AP9" i="160" a="1"/>
  <c r="AR5" i="163" a="1"/>
  <c r="L17" i="162" a="1"/>
  <c r="L22" i="158" a="1"/>
  <c r="K23" i="160" a="1"/>
  <c r="M15" i="161" a="1"/>
  <c r="H14" i="162" a="1"/>
  <c r="J10" i="161" a="1"/>
  <c r="I19" i="161" a="1"/>
  <c r="E11" i="161" a="1"/>
  <c r="N11" i="158" a="1"/>
  <c r="H50" i="142" a="1"/>
  <c r="M19" i="158" a="1"/>
  <c r="P44" i="162" a="1"/>
  <c r="P31" i="161" a="1"/>
  <c r="AP75" i="163" a="1"/>
  <c r="G33" i="161" a="1"/>
  <c r="AO70" i="158" a="1"/>
  <c r="P11" i="162" a="1"/>
  <c r="C40" i="160" a="1"/>
  <c r="H5" i="162" a="1"/>
  <c r="H45" i="163" a="1"/>
  <c r="I10" i="162" a="1"/>
  <c r="AP75" i="160" a="1"/>
  <c r="N46" i="162" a="1"/>
  <c r="Q18" i="158" a="1"/>
  <c r="H4" i="142" a="1"/>
  <c r="Q4" i="142" a="1"/>
  <c r="AP137" i="160" a="1"/>
  <c r="K4" i="162" a="1"/>
  <c r="N50" i="160" a="1"/>
  <c r="M14" i="160" a="1"/>
  <c r="AQ75" i="142" a="1"/>
  <c r="G51" i="161" a="1"/>
  <c r="F13" i="142" a="1"/>
  <c r="E12" i="158" a="1"/>
  <c r="D13" i="159" a="1"/>
  <c r="N9" i="161" a="1"/>
  <c r="L19" i="142" a="1"/>
  <c r="AJ140" i="142" a="1"/>
  <c r="G44" i="161" a="1"/>
  <c r="P15" i="163" a="1"/>
  <c r="I18" i="158" a="1"/>
  <c r="P4" i="163" a="1"/>
  <c r="Q42" i="162" a="1"/>
  <c r="L41" i="159" a="1"/>
  <c r="I50" i="159" a="1"/>
  <c r="AJ200" i="160" a="1"/>
  <c r="G19" i="163" a="1"/>
  <c r="D17" i="158" a="1"/>
  <c r="I12" i="160" a="1"/>
  <c r="E25" i="142" a="1"/>
  <c r="P30" i="162" a="1"/>
  <c r="M46" i="158" a="1"/>
  <c r="F18" i="162" a="1"/>
  <c r="M24" i="159" a="1"/>
  <c r="F37" i="159" a="1"/>
  <c r="AO73" i="160" a="1"/>
  <c r="P37" i="159" a="1"/>
  <c r="F25" i="158" a="1"/>
  <c r="E16" i="161" a="1"/>
  <c r="F9" i="161" a="1"/>
  <c r="P12" i="163" a="1"/>
  <c r="AO204" i="160" a="1"/>
  <c r="M39" i="160" a="1"/>
  <c r="P33" i="161" a="1"/>
  <c r="AJ7" i="160" a="1"/>
  <c r="N25" i="158" a="1"/>
  <c r="N28" i="142" a="1"/>
  <c r="G17" i="158" a="1"/>
  <c r="C3" i="160" a="1"/>
  <c r="K7" i="163" a="1"/>
  <c r="J9" i="159" a="1"/>
  <c r="G3" i="142" a="1"/>
  <c r="N16" i="162" a="1"/>
  <c r="F21" i="162" a="1"/>
  <c r="D42" i="162" a="1"/>
  <c r="AQ71" i="162" a="1"/>
  <c r="H9" i="163" a="1"/>
  <c r="H35" i="163" a="1"/>
  <c r="D24" i="142" a="1"/>
  <c r="J49" i="142" a="1"/>
  <c r="F18" i="142" a="1"/>
  <c r="G41" i="162" a="1"/>
  <c r="C44" i="161" a="1"/>
  <c r="N40" i="162" a="1"/>
  <c r="P47" i="158" a="1"/>
  <c r="P30" i="142" a="1"/>
  <c r="H26" i="142" a="1"/>
  <c r="AJ77" i="162" a="1"/>
  <c r="P37" i="161" a="1"/>
  <c r="AR8" i="160" a="1"/>
  <c r="M20" i="161" a="1"/>
  <c r="J46" i="159" a="1"/>
  <c r="AR138" i="142" a="1"/>
  <c r="L19" i="163" a="1"/>
  <c r="AQ7" i="163" a="1"/>
  <c r="AO18" i="159" a="1"/>
  <c r="I14" i="142" a="1"/>
  <c r="K41" i="142" a="1"/>
  <c r="C21" i="161" a="1"/>
  <c r="AP6" i="163" a="1"/>
  <c r="L6" i="160" a="1"/>
  <c r="D32" i="163" a="1"/>
  <c r="I42" i="161" a="1"/>
  <c r="M15" i="160" a="1"/>
  <c r="C45" i="160" a="1"/>
  <c r="J44" i="162" a="1"/>
  <c r="K42" i="161" a="1"/>
  <c r="E34" i="163" a="1"/>
  <c r="P23" i="142" a="1"/>
  <c r="N29" i="158" a="1"/>
  <c r="D32" i="142" a="1"/>
  <c r="F24" i="142" a="1"/>
  <c r="I44" i="142" a="1"/>
  <c r="C20" i="158" a="1"/>
  <c r="H33" i="159" a="1"/>
  <c r="N29" i="162" a="1"/>
  <c r="L10" i="161" a="1"/>
  <c r="AO75" i="142" a="1"/>
  <c r="L15" i="142" a="1"/>
  <c r="D18" i="158" a="1"/>
  <c r="G25" i="160" a="1"/>
  <c r="N22" i="142" a="1"/>
  <c r="I25" i="161" a="1"/>
  <c r="L25" i="163" a="1"/>
  <c r="H4" i="160" a="1"/>
  <c r="L29" i="158" a="1"/>
  <c r="G41" i="158" a="1"/>
  <c r="G28" i="162" a="1"/>
  <c r="F29" i="161" a="1"/>
  <c r="H40" i="163" a="1"/>
  <c r="E3" i="162" a="1"/>
  <c r="Q29" i="163" a="1"/>
  <c r="N20" i="162" a="1"/>
  <c r="M37" i="162" a="1"/>
  <c r="AJ136" i="142" a="1"/>
  <c r="AQ70" i="159" a="1"/>
  <c r="P30" i="160" a="1"/>
  <c r="G18" i="162" a="1"/>
  <c r="AJ83" i="159" a="1"/>
  <c r="E29" i="160" a="1"/>
  <c r="H40" i="162" a="1"/>
  <c r="N12" i="162" a="1"/>
  <c r="C43" i="159" a="1"/>
  <c r="N45" i="142" a="1"/>
  <c r="K13" i="162" a="1"/>
  <c r="AJ137" i="160" a="1"/>
  <c r="I24" i="161" a="1"/>
  <c r="AP7" i="159" a="1"/>
  <c r="I16" i="158" a="1"/>
  <c r="D6" i="158" a="1"/>
  <c r="K6" i="160" a="1"/>
  <c r="I12" i="142" a="1"/>
  <c r="L39" i="158" a="1"/>
  <c r="AP7" i="162" a="1"/>
  <c r="Q18" i="163" a="1"/>
  <c r="J35" i="159" a="1"/>
  <c r="H41" i="159" a="1"/>
  <c r="F14" i="163" a="1"/>
  <c r="K25" i="162" a="1"/>
  <c r="E9" i="162" a="1"/>
  <c r="M3" i="163" a="1"/>
  <c r="F23" i="158" a="1"/>
  <c r="E6" i="160" a="1"/>
  <c r="K45" i="160" a="1"/>
  <c r="I44" i="159" a="1"/>
  <c r="N4" i="158" a="1"/>
  <c r="D7" i="163" a="1"/>
  <c r="J21" i="161" a="1"/>
  <c r="J15" i="158" a="1"/>
  <c r="AQ205" i="160" a="1"/>
  <c r="M41" i="163" a="1"/>
  <c r="D28" i="163" a="1"/>
  <c r="K49" i="163" a="1"/>
  <c r="M4" i="161" a="1"/>
  <c r="AQ70" i="142" a="1"/>
  <c r="L37" i="163" a="1"/>
  <c r="D22" i="159" a="1"/>
  <c r="C18" i="160" a="1"/>
  <c r="J3" i="158" a="1"/>
  <c r="G32" i="163" a="1"/>
  <c r="H44" i="159" a="1"/>
  <c r="J33" i="160" a="1"/>
  <c r="L10" i="158" a="1"/>
  <c r="I31" i="142" a="1"/>
  <c r="I31" i="161" a="1"/>
  <c r="E32" i="163" a="1"/>
  <c r="J37" i="163" a="1"/>
  <c r="J6" i="163" a="1"/>
  <c r="P22" i="162" a="1"/>
  <c r="AO76" i="142" a="1"/>
  <c r="N7" i="161" a="1"/>
  <c r="K22" i="142" a="1"/>
  <c r="Q44" i="163" a="1"/>
  <c r="F18" i="160" a="1"/>
  <c r="N16" i="158" a="1"/>
  <c r="L29" i="160" a="1"/>
  <c r="AQ72" i="159" a="1"/>
  <c r="J40" i="158" a="1"/>
  <c r="L2" i="142" a="1"/>
  <c r="C31" i="160" a="1"/>
  <c r="I51" i="161" a="1"/>
  <c r="N14" i="162" a="1"/>
  <c r="G31" i="159" a="1"/>
  <c r="K3" i="163" a="1"/>
  <c r="K21" i="159" a="1"/>
  <c r="L5" i="142" a="1"/>
  <c r="AO11" i="162" a="1"/>
  <c r="L22" i="160" a="1"/>
  <c r="G30" i="162" a="1"/>
  <c r="I45" i="162" a="1"/>
  <c r="AR13" i="162" a="1"/>
  <c r="K47" i="158" a="1"/>
  <c r="H51" i="161" a="1"/>
  <c r="F16" i="163" a="1"/>
  <c r="N3" i="158" a="1"/>
  <c r="K10" i="159" a="1"/>
  <c r="K48" i="161" a="1"/>
  <c r="Q4" i="158" a="1"/>
  <c r="N45" i="159" a="1"/>
  <c r="C20" i="163" a="1"/>
  <c r="D19" i="163" a="1"/>
  <c r="K8" i="158" a="1"/>
  <c r="AO72" i="163" a="1"/>
  <c r="H29" i="159" a="1"/>
  <c r="K37" i="158" a="1"/>
  <c r="G28" i="161" a="1"/>
  <c r="J14" i="158" a="1"/>
  <c r="C46" i="163" a="1"/>
  <c r="L50" i="161" a="1"/>
  <c r="J20" i="160" a="1"/>
  <c r="H45" i="142" a="1"/>
  <c r="L3" i="163" a="1"/>
  <c r="G28" i="159" a="1"/>
  <c r="Q14" i="142" a="1"/>
  <c r="C48" i="160" a="1"/>
  <c r="P15" i="159" a="1"/>
  <c r="L38" i="160" a="1"/>
  <c r="N51" i="161" a="1"/>
  <c r="Q19" i="158" a="1"/>
  <c r="K6" i="142" a="1"/>
  <c r="L42" i="162" a="1"/>
  <c r="AQ83" i="159" a="1"/>
  <c r="M16" i="163" a="1"/>
  <c r="H38" i="142" a="1"/>
  <c r="L12" i="142" a="1"/>
  <c r="N42" i="163" a="1"/>
  <c r="C20" i="160" a="1"/>
  <c r="I15" i="162" a="1"/>
  <c r="L51" i="161" a="1"/>
  <c r="H43" i="162" a="1"/>
  <c r="P9" i="163" a="1"/>
  <c r="G32" i="161" a="1"/>
  <c r="P45" i="160" a="1"/>
  <c r="I32" i="160" a="1"/>
  <c r="Q23" i="160" a="1"/>
  <c r="C4" i="142" a="1"/>
  <c r="M51" i="158" a="1"/>
  <c r="J33" i="158" a="1"/>
  <c r="M36" i="163" a="1"/>
  <c r="I44" i="161" a="1"/>
  <c r="D17" i="160" a="1"/>
  <c r="N38" i="159" a="1"/>
  <c r="AO138" i="160" a="1"/>
  <c r="I29" i="142" a="1"/>
  <c r="D26" i="161" a="1"/>
  <c r="AR76" i="142" a="1"/>
  <c r="P17" i="163" a="1"/>
  <c r="Q38" i="162" a="1"/>
  <c r="M10" i="159" a="1"/>
  <c r="C36" i="158" a="1"/>
  <c r="C29" i="158" a="1"/>
  <c r="P22" i="159" a="1"/>
  <c r="I4" i="158" a="1"/>
  <c r="F6" i="162" a="1"/>
  <c r="K46" i="161" a="1"/>
  <c r="I21" i="162" a="1"/>
  <c r="K26" i="162" a="1"/>
  <c r="C26" i="163" a="1"/>
  <c r="AP12" i="160" a="1"/>
  <c r="AP6" i="162" a="1"/>
  <c r="F43" i="159" a="1"/>
  <c r="L20" i="162" a="1"/>
  <c r="AJ6" i="162" a="1"/>
  <c r="P24" i="163" a="1"/>
  <c r="N18" i="161" a="1"/>
  <c r="H46" i="163" a="1"/>
  <c r="K16" i="158" a="1"/>
  <c r="M48" i="159" a="1"/>
  <c r="P33" i="162" a="1"/>
  <c r="F33" i="158" a="1"/>
  <c r="Q21" i="162" a="1"/>
  <c r="J9" i="161" a="1"/>
  <c r="AQ136" i="160" a="1"/>
  <c r="D39" i="158" a="1"/>
  <c r="AJ81" i="158" a="1"/>
  <c r="I39" i="163" a="1"/>
  <c r="G31" i="162" a="1"/>
  <c r="D5" i="158" a="1"/>
  <c r="J5" i="161" a="1"/>
  <c r="K41" i="160" a="1"/>
  <c r="E47" i="162" a="1"/>
  <c r="K20" i="162" a="1"/>
  <c r="N17" i="163" a="1"/>
  <c r="M45" i="161" a="1"/>
  <c r="AL5" i="158" a="1"/>
  <c r="J41" i="159" a="1"/>
  <c r="AP8" i="160" a="1"/>
  <c r="Q28" i="142" a="1"/>
  <c r="M19" i="161" a="1"/>
  <c r="H9" i="159" a="1"/>
  <c r="H36" i="161" a="1"/>
  <c r="G24" i="158" a="1"/>
  <c r="K12" i="161" a="1"/>
  <c r="F10" i="163" a="1"/>
  <c r="I35" i="142" a="1"/>
  <c r="L44" i="162" a="1"/>
  <c r="M46" i="142" a="1"/>
  <c r="G45" i="162" a="1"/>
  <c r="J38" i="163" a="1"/>
  <c r="Q33" i="160" a="1"/>
  <c r="K11" i="142" a="1"/>
  <c r="I42" i="160" a="1"/>
  <c r="M37" i="142" a="1"/>
  <c r="C50" i="161" a="1"/>
  <c r="AP74" i="160" a="1"/>
  <c r="Q32" i="162" a="1"/>
  <c r="D41" i="159" a="1"/>
  <c r="P7" i="142" a="1"/>
  <c r="AJ70" i="159" a="1"/>
  <c r="L46" i="161" a="1"/>
  <c r="P7" i="158" a="1"/>
  <c r="D12" i="161" a="1"/>
  <c r="E38" i="162" a="1"/>
  <c r="AJ203" i="160" a="1"/>
  <c r="AR208" i="160" a="1"/>
  <c r="P17" i="159" a="1"/>
  <c r="AJ14" i="159" a="1"/>
  <c r="K40" i="163" a="1"/>
  <c r="P48" i="160" a="1"/>
  <c r="N30" i="159" a="1"/>
  <c r="K17" i="161" a="1"/>
  <c r="E23" i="162" a="1"/>
  <c r="L36" i="158" a="1"/>
  <c r="G51" i="162" a="1"/>
  <c r="Q32" i="160" a="1"/>
  <c r="L13" i="162" a="1"/>
  <c r="AO75" i="162" a="1"/>
  <c r="N21" i="161" a="1"/>
  <c r="AQ80" i="158" a="1"/>
  <c r="F13" i="162" a="1"/>
  <c r="J19" i="161" a="1"/>
  <c r="J6" i="161" a="1"/>
  <c r="I31" i="159" a="1"/>
  <c r="M39" i="159" a="1"/>
  <c r="M9" i="160" a="1"/>
  <c r="G15" i="142" a="1"/>
  <c r="F49" i="163" a="1"/>
  <c r="F4" i="161" a="1"/>
  <c r="L49" i="159" a="1"/>
  <c r="N47" i="160" a="1"/>
  <c r="F28" i="142" a="1"/>
  <c r="AQ141" i="142" a="1"/>
  <c r="J49" i="159" a="1"/>
  <c r="AO74" i="142" a="1"/>
  <c r="E10" i="159" a="1"/>
  <c r="P28" i="159" a="1"/>
  <c r="L41" i="158" a="1"/>
  <c r="E9" i="159" a="1"/>
  <c r="F49" i="142" a="1"/>
  <c r="L26" i="162" a="1"/>
  <c r="AJ11" i="159" a="1"/>
  <c r="AJ201" i="160" a="1"/>
  <c r="H19" i="161" a="1"/>
  <c r="L40" i="161" a="1"/>
  <c r="P9" i="158" a="1"/>
  <c r="G44" i="160" a="1"/>
  <c r="Q8" i="159" a="1"/>
  <c r="K14" i="158" a="1"/>
  <c r="C25" i="159" a="1"/>
  <c r="I31" i="158" a="1"/>
  <c r="AQ137" i="142" a="1"/>
  <c r="P51" i="160" a="1"/>
  <c r="K46" i="158" a="1"/>
  <c r="I12" i="162" a="1"/>
  <c r="M43" i="160" a="1"/>
  <c r="I22" i="163" a="1"/>
  <c r="I7" i="158" a="1"/>
  <c r="D10" i="162" a="1"/>
  <c r="C7" i="142" a="1"/>
  <c r="P43" i="159" a="1"/>
  <c r="F25" i="160" a="1"/>
  <c r="L13" i="160" a="1"/>
  <c r="E41" i="159" a="1"/>
  <c r="P34" i="161" a="1"/>
  <c r="P42" i="159" a="1"/>
  <c r="M12" i="158" a="1"/>
  <c r="P38" i="159" a="1"/>
  <c r="AO10" i="159" a="1"/>
  <c r="AQ10" i="158" a="1"/>
  <c r="M2" i="142" a="1"/>
  <c r="K18" i="163" a="1"/>
  <c r="G19" i="159" a="1"/>
  <c r="H46" i="160" a="1"/>
  <c r="AR74" i="159" a="1"/>
  <c r="H2" i="142" a="1"/>
  <c r="J43" i="161" a="1"/>
  <c r="N42" i="158" a="1"/>
  <c r="I37" i="163" a="1"/>
  <c r="AJ6" i="159" a="1"/>
  <c r="AO5" i="158" a="1"/>
  <c r="E42" i="160" a="1"/>
  <c r="N22" i="163" a="1"/>
  <c r="M48" i="161" a="1"/>
  <c r="J36" i="161" a="1"/>
  <c r="C38" i="163" a="1"/>
  <c r="J26" i="159" a="1"/>
  <c r="H15" i="160" a="1"/>
  <c r="F43" i="161" a="1"/>
  <c r="AJ5" i="163" a="1"/>
  <c r="AJ12" i="159" a="1"/>
  <c r="M5" i="160" a="1"/>
  <c r="AR7" i="159" a="1"/>
  <c r="G43" i="159" a="1"/>
  <c r="J27" i="158" a="1"/>
  <c r="N30" i="163" a="1"/>
  <c r="M13" i="158" a="1"/>
  <c r="G37" i="158" a="1"/>
  <c r="E37" i="162" a="1"/>
  <c r="AR6" i="142" a="1"/>
  <c r="D34" i="159" a="1"/>
  <c r="K50" i="163" a="1"/>
  <c r="P23" i="159" a="1"/>
  <c r="N38" i="158" a="1"/>
  <c r="AP70" i="158" a="1"/>
  <c r="AR8" i="163" a="1"/>
  <c r="Q50" i="163" a="1"/>
  <c r="L27" i="163" a="1"/>
  <c r="E41" i="161" a="1"/>
  <c r="I5" i="142" a="1"/>
  <c r="H28" i="160" a="1"/>
  <c r="G21" i="159" a="1"/>
  <c r="AJ10" i="142" a="1"/>
  <c r="J13" i="162" a="1"/>
  <c r="Q33" i="158" a="1"/>
  <c r="L2" i="161" a="1"/>
  <c r="K49" i="162" a="1"/>
  <c r="H44" i="163" a="1"/>
  <c r="J35" i="162" a="1"/>
  <c r="I31" i="160" a="1"/>
  <c r="Q4" i="161" a="1"/>
  <c r="K47" i="160" a="1"/>
  <c r="N49" i="158" a="1"/>
  <c r="L36" i="162" a="1"/>
  <c r="C27" i="161" a="1"/>
  <c r="AQ137" i="160" a="1"/>
  <c r="P23" i="160" a="1"/>
  <c r="D17" i="163" a="1"/>
  <c r="P43" i="160" a="1"/>
  <c r="AP72" i="158" a="1"/>
  <c r="J4" i="158" a="1"/>
  <c r="N28" i="162" a="1"/>
  <c r="F32" i="142" a="1"/>
  <c r="M45" i="163" a="1"/>
  <c r="D29" i="160" a="1"/>
  <c r="M7" i="161" a="1"/>
  <c r="G35" i="163" a="1"/>
  <c r="AQ78" i="159" a="1"/>
  <c r="Q23" i="161" a="1"/>
  <c r="AJ7" i="159" a="1"/>
  <c r="I5" i="160" a="1"/>
  <c r="J28" i="162" a="1"/>
  <c r="C3" i="163" a="1"/>
  <c r="M41" i="161" a="1"/>
  <c r="H31" i="159" a="1"/>
  <c r="H39" i="159" a="1"/>
  <c r="Q5" i="163" a="1"/>
  <c r="G50" i="159" a="1"/>
  <c r="F30" i="163" a="1"/>
  <c r="C30" i="161" a="1"/>
  <c r="I47" i="163" a="1"/>
  <c r="P50" i="160" a="1"/>
  <c r="AP5" i="162" a="1"/>
  <c r="D33" i="162" a="1"/>
  <c r="C51" i="158" a="1"/>
  <c r="M43" i="162" a="1"/>
  <c r="P40" i="163" a="1"/>
  <c r="L3" i="158" a="1"/>
  <c r="M40" i="161" a="1"/>
  <c r="K34" i="159" a="1"/>
  <c r="AO137" i="160" a="1"/>
  <c r="G16" i="159" a="1"/>
  <c r="D43" i="163" a="1"/>
  <c r="F12" i="161" a="1"/>
  <c r="C44" i="162" a="1"/>
  <c r="Q40" i="158" a="1"/>
  <c r="E14" i="161" a="1"/>
  <c r="C5" i="161" a="1"/>
  <c r="AJ136" i="160" a="1"/>
  <c r="P16" i="163" a="1"/>
  <c r="H3" i="163" a="1"/>
  <c r="K33" i="163" a="1"/>
  <c r="L3" i="159" a="1"/>
  <c r="N25" i="163" a="1"/>
  <c r="AR79" i="159" a="1"/>
  <c r="N33" i="161" a="1"/>
  <c r="N10" i="158" a="1"/>
  <c r="N49" i="163" a="1"/>
  <c r="M17" i="160" a="1"/>
  <c r="AR6" i="160" a="1"/>
  <c r="P24" i="162" a="1"/>
  <c r="F47" i="163" a="1"/>
  <c r="D48" i="162" a="1"/>
  <c r="I46" i="142" a="1"/>
  <c r="F5" i="163" a="1"/>
  <c r="AP76" i="142" a="1"/>
  <c r="I11" i="163" a="1"/>
  <c r="G31" i="160" a="1"/>
  <c r="P48" i="159" a="1"/>
  <c r="M16" i="158" a="1"/>
  <c r="H46" i="162" a="1"/>
  <c r="K27" i="159" a="1"/>
  <c r="D22" i="163" a="1"/>
  <c r="P44" i="161" a="1"/>
  <c r="E43" i="161" a="1"/>
  <c r="J14" i="162" a="1"/>
  <c r="L30" i="163" a="1"/>
  <c r="K8" i="142" a="1"/>
  <c r="AQ5" i="142" a="1"/>
  <c r="H24" i="159" a="1"/>
  <c r="H28" i="162" a="1"/>
  <c r="D49" i="162" a="1"/>
  <c r="D49" i="159" a="1"/>
  <c r="I3" i="161" a="1"/>
  <c r="AQ80" i="159" a="1"/>
  <c r="P36" i="142" a="1"/>
  <c r="N8" i="142" a="1"/>
  <c r="Q10" i="163" a="1"/>
  <c r="N49" i="159" a="1"/>
  <c r="M26" i="162" a="1"/>
  <c r="I47" i="162" a="1"/>
  <c r="P23" i="162" a="1"/>
  <c r="F14" i="161" a="1"/>
  <c r="E40" i="162" a="1"/>
  <c r="J4" i="160" a="1"/>
  <c r="E39" i="163" a="1"/>
  <c r="AO135" i="159" a="1"/>
  <c r="P45" i="158" a="1"/>
  <c r="AO75" i="163" a="1"/>
  <c r="M12" i="162" a="1"/>
  <c r="D47" i="163" a="1"/>
  <c r="E24" i="161" a="1"/>
  <c r="H3" i="161" a="1"/>
  <c r="G24" i="159" a="1"/>
  <c r="N22" i="159" a="1"/>
  <c r="N14" i="142" a="1"/>
  <c r="L9" i="160" a="1"/>
  <c r="L22" i="163" a="1"/>
  <c r="H36" i="160" a="1"/>
  <c r="AR73" i="159" a="1"/>
  <c r="N44" i="162" a="1"/>
  <c r="Q33" i="161" a="1"/>
  <c r="C30" i="158" a="1"/>
  <c r="E14" i="163" a="1"/>
  <c r="AJ77" i="163" a="1"/>
  <c r="K9" i="163" a="1"/>
  <c r="AR7" i="163" a="1"/>
  <c r="G45" i="160" a="1"/>
  <c r="J12" i="161" a="1"/>
  <c r="C28" i="163" a="1"/>
  <c r="H35" i="161" a="1"/>
  <c r="E15" i="163" a="1"/>
  <c r="K20" i="158" a="1"/>
  <c r="H4" i="162" a="1"/>
  <c r="D3" i="158" a="1"/>
  <c r="M9" i="163" a="1"/>
  <c r="E38" i="159" a="1"/>
  <c r="G12" i="142" a="1"/>
  <c r="K23" i="161" a="1"/>
  <c r="L19" i="159" a="1"/>
  <c r="D5" i="160" a="1"/>
  <c r="G36" i="162" a="1"/>
  <c r="H24" i="158" a="1"/>
  <c r="F13" i="158" a="1"/>
  <c r="M18" i="161" a="1"/>
  <c r="K45" i="142" a="1"/>
  <c r="L33" i="163" a="1"/>
  <c r="I26" i="163" a="1"/>
  <c r="P22" i="158" a="1"/>
  <c r="G20" i="160" a="1"/>
  <c r="AR70" i="163" a="1"/>
  <c r="P3" i="162" a="1"/>
  <c r="I25" i="159" a="1"/>
  <c r="N48" i="161" a="1"/>
  <c r="I19" i="160" a="1"/>
  <c r="G18" i="158" a="1"/>
  <c r="L24" i="159" a="1"/>
  <c r="F35" i="161" a="1"/>
  <c r="C5" i="162" a="1"/>
  <c r="Q21" i="142" a="1"/>
  <c r="L18" i="162" a="1"/>
  <c r="I38" i="142" a="1"/>
  <c r="Q10" i="159" a="1"/>
  <c r="E7" i="163" a="1"/>
  <c r="I30" i="162" a="1"/>
  <c r="H47" i="160" a="1"/>
  <c r="AQ10" i="159" a="1"/>
  <c r="Q46" i="162" a="1"/>
  <c r="I10" i="159" a="1"/>
  <c r="N14" i="159" a="1"/>
  <c r="K14" i="163" a="1"/>
  <c r="C38" i="142" a="1"/>
  <c r="AP5" i="161" a="1"/>
  <c r="D21" i="162" a="1"/>
  <c r="N16" i="163" a="1"/>
  <c r="Q11" i="159" a="1"/>
  <c r="F2" i="162" a="1"/>
  <c r="C19" i="158" a="1"/>
  <c r="H45" i="159" a="1"/>
  <c r="D20" i="159" a="1"/>
  <c r="G51" i="158" a="1"/>
  <c r="M35" i="159" a="1"/>
  <c r="E8" i="162" a="1"/>
  <c r="M33" i="160" a="1"/>
  <c r="AO73" i="142" a="1"/>
  <c r="L36" i="163" a="1"/>
  <c r="AO72" i="162" a="1"/>
  <c r="J17" i="142" a="1"/>
  <c r="J22" i="159" a="1"/>
  <c r="L50" i="163" a="1"/>
  <c r="AR11" i="163" a="1"/>
  <c r="L43" i="163" a="1"/>
  <c r="E42" i="162" a="1"/>
  <c r="E25" i="161" a="1"/>
  <c r="I5" i="163" a="1"/>
  <c r="D4" i="161" a="1"/>
  <c r="N27" i="162" a="1"/>
  <c r="C44" i="163" a="1"/>
  <c r="H6" i="142" a="1"/>
  <c r="I23" i="161" a="1"/>
  <c r="P21" i="163" a="1"/>
  <c r="J8" i="160" a="1"/>
  <c r="H6" i="163" a="1"/>
  <c r="M39" i="162" a="1"/>
  <c r="C3" i="161" a="1"/>
  <c r="Q45" i="160" a="1"/>
  <c r="C25" i="158" a="1"/>
  <c r="I27" i="159" a="1"/>
  <c r="Q51" i="161" a="1"/>
  <c r="L34" i="161" a="1"/>
  <c r="P42" i="158" a="1"/>
  <c r="N44" i="161" a="1"/>
  <c r="J2" i="158" a="1"/>
  <c r="K46" i="142" a="1"/>
  <c r="N2" i="162" a="1"/>
  <c r="G25" i="163" a="1"/>
  <c r="AQ8" i="163" a="1"/>
  <c r="L45" i="161" a="1"/>
  <c r="N11" i="160" a="1"/>
  <c r="J4" i="163" a="1"/>
  <c r="P8" i="162" a="1"/>
  <c r="C44" i="142" a="1"/>
  <c r="P2" i="162" a="1"/>
  <c r="N30" i="161" a="1"/>
  <c r="Q10" i="160" a="1"/>
  <c r="K2" i="161" a="1"/>
  <c r="AO13" i="162" a="1"/>
  <c r="AO7" i="158" a="1"/>
  <c r="AP139" i="159" a="1"/>
  <c r="G35" i="158" a="1"/>
  <c r="J25" i="158" a="1"/>
  <c r="I40" i="163" a="1"/>
  <c r="N34" i="158" a="1"/>
  <c r="Q20" i="159" a="1"/>
  <c r="H14" i="142" a="1"/>
  <c r="D20" i="158" a="1"/>
  <c r="D30" i="162" a="1"/>
  <c r="K39" i="158" a="1"/>
  <c r="F41" i="158" a="1"/>
  <c r="I48" i="163" a="1"/>
  <c r="AP17" i="159" a="1"/>
  <c r="F4" i="162" a="1"/>
  <c r="C27" i="158" a="1"/>
  <c r="D50" i="142" a="1"/>
  <c r="N49" i="162" a="1"/>
  <c r="P24" i="161" a="1"/>
  <c r="D7" i="161" a="1"/>
  <c r="H25" i="161" a="1"/>
  <c r="AO206" i="160" a="1"/>
  <c r="G36" i="159" a="1"/>
  <c r="J51" i="163" a="1"/>
  <c r="I24" i="163" a="1"/>
  <c r="J8" i="161" a="1"/>
  <c r="L43" i="162" a="1"/>
  <c r="C13" i="142" a="1"/>
  <c r="C13" i="161" a="1"/>
  <c r="AP75" i="158" a="1"/>
  <c r="G44" i="159" a="1"/>
  <c r="G37" i="160" a="1"/>
  <c r="K3" i="158" a="1"/>
  <c r="J10" i="159" a="1"/>
  <c r="AJ72" i="158" a="1"/>
  <c r="M29" i="162" a="1"/>
  <c r="F31" i="161" a="1"/>
  <c r="AO135" i="142" a="1"/>
  <c r="I40" i="158" a="1"/>
  <c r="AR77" i="158" a="1"/>
  <c r="D25" i="159" a="1"/>
  <c r="F37" i="161" a="1"/>
  <c r="K44" i="161" a="1"/>
  <c r="G11" i="159" a="1"/>
  <c r="E23" i="163" a="1"/>
  <c r="M13" i="161" a="1"/>
  <c r="AQ76" i="163" a="1"/>
  <c r="M33" i="142" a="1"/>
  <c r="AR9" i="142" a="1"/>
  <c r="D38" i="160" a="1"/>
  <c r="P27" i="162" a="1"/>
  <c r="K34" i="162" a="1"/>
  <c r="J47" i="142" a="1"/>
  <c r="K27" i="161" a="1"/>
  <c r="F50" i="163" a="1"/>
  <c r="AJ10" i="162" a="1"/>
  <c r="L26" i="161" a="1"/>
  <c r="E49" i="163" a="1"/>
  <c r="E24" i="158" a="1"/>
  <c r="N24" i="161" a="1"/>
  <c r="Q29" i="160" a="1"/>
  <c r="H10" i="161" a="1"/>
  <c r="M48" i="163" a="1"/>
  <c r="G40" i="159" a="1"/>
  <c r="P11" i="158" a="1"/>
  <c r="P46" i="162" a="1"/>
  <c r="P17" i="142" a="1"/>
  <c r="P36" i="163" a="1"/>
  <c r="D50" i="162" a="1"/>
  <c r="C15" i="159" a="1"/>
  <c r="M40" i="160" a="1"/>
  <c r="F44" i="142" a="1"/>
  <c r="M3" i="158" a="1"/>
  <c r="C34" i="142" a="1"/>
  <c r="P44" i="159" a="1"/>
  <c r="E8" i="158" a="1"/>
  <c r="K35" i="158" a="1"/>
  <c r="Q50" i="161" a="1"/>
  <c r="C34" i="163" a="1"/>
  <c r="H10" i="162" a="1"/>
  <c r="G35" i="142" a="1"/>
  <c r="C12" i="161" a="1"/>
  <c r="P2" i="159" a="1"/>
  <c r="H40" i="158" a="1"/>
  <c r="H30" i="161" a="1"/>
  <c r="AR203" i="160" a="1"/>
  <c r="Q48" i="161" a="1"/>
  <c r="N40" i="159" a="1"/>
  <c r="E42" i="163" a="1"/>
  <c r="H11" i="162" a="1"/>
  <c r="L38" i="163" a="1"/>
  <c r="G24" i="163" a="1"/>
  <c r="E9" i="163" a="1"/>
  <c r="AR81" i="158" a="1"/>
  <c r="N28" i="163" a="1"/>
  <c r="C36" i="161" a="1"/>
  <c r="AJ7" i="142" a="1"/>
  <c r="J21" i="163" a="1"/>
  <c r="D38" i="163" a="1"/>
  <c r="D41" i="142" a="1"/>
  <c r="D47" i="160" a="1"/>
  <c r="Q30" i="161" a="1"/>
  <c r="D22" i="160" a="1"/>
  <c r="H32" i="162" a="1"/>
  <c r="M20" i="158" a="1"/>
  <c r="C12" i="162" a="1"/>
  <c r="K9" i="142" a="1"/>
  <c r="D6" i="142" a="1"/>
  <c r="N26" i="161" a="1"/>
  <c r="H13" i="142" a="1"/>
  <c r="N17" i="160" a="1"/>
  <c r="F5" i="161" a="1"/>
  <c r="F36" i="163" a="1"/>
  <c r="P29" i="162" a="1"/>
  <c r="D19" i="159" a="1"/>
  <c r="D49" i="163" a="1"/>
  <c r="C26" i="142" a="1"/>
  <c r="G25" i="161" a="1"/>
  <c r="K35" i="162" a="1"/>
  <c r="D30" i="142" a="1"/>
  <c r="C8" i="159" a="1"/>
  <c r="Q41" i="159" a="1"/>
  <c r="G46" i="158" a="1"/>
  <c r="F47" i="162" a="1"/>
  <c r="E3" i="158" a="1"/>
  <c r="AR83" i="159" a="1"/>
  <c r="Q36" i="162" a="1"/>
  <c r="H25" i="163" a="1"/>
  <c r="E35" i="142" a="1"/>
  <c r="AJ72" i="163" a="1"/>
  <c r="E23" i="159" a="1"/>
  <c r="F25" i="163" a="1"/>
  <c r="K28" i="160" a="1"/>
  <c r="H5" i="142" a="1"/>
  <c r="G29" i="163" a="1"/>
  <c r="AJ143" i="159" a="1"/>
  <c r="I51" i="142" a="1"/>
  <c r="C10" i="162" a="1"/>
  <c r="I15" i="163" a="1"/>
  <c r="L21" i="162" a="1"/>
  <c r="G18" i="163" a="1"/>
  <c r="C47" i="142" a="1"/>
  <c r="AP14" i="159" a="1"/>
  <c r="G12" i="160" a="1"/>
  <c r="P37" i="163" a="1"/>
  <c r="Q7" i="163" a="1"/>
  <c r="E7" i="160" a="1"/>
  <c r="F44" i="159" a="1"/>
  <c r="E47" i="158" a="1"/>
  <c r="AO6" i="160" a="1"/>
  <c r="L27" i="142" a="1"/>
  <c r="L9" i="161" a="1"/>
  <c r="F35" i="163" a="1"/>
  <c r="I43" i="163" a="1"/>
  <c r="AQ76" i="142" a="1"/>
  <c r="I21" i="161" a="1"/>
  <c r="J48" i="162" a="1"/>
  <c r="AJ73" i="163" a="1"/>
  <c r="L29" i="162" a="1"/>
  <c r="I45" i="160" a="1"/>
  <c r="L18" i="160" a="1"/>
  <c r="AJ139" i="159" a="1"/>
  <c r="K30" i="142" a="1"/>
  <c r="AP135" i="159" a="1"/>
  <c r="AO9" i="163" a="1"/>
  <c r="J41" i="162" a="1"/>
  <c r="M49" i="159" a="1"/>
  <c r="E24" i="142" a="1"/>
  <c r="F45" i="161" a="1"/>
  <c r="N30" i="162" a="1"/>
  <c r="F25" i="159" a="1"/>
  <c r="M44" i="161" a="1"/>
  <c r="E8" i="160" a="1"/>
  <c r="AR71" i="142" a="1"/>
  <c r="P39" i="159" a="1"/>
  <c r="AJ74" i="159" a="1"/>
  <c r="K15" i="161" a="1"/>
  <c r="E3" i="160" a="1"/>
  <c r="J13" i="158" a="1"/>
  <c r="P32" i="158" a="1"/>
  <c r="C24" i="142" a="1"/>
  <c r="AQ71" i="163" a="1"/>
  <c r="G20" i="161" a="1"/>
  <c r="J8" i="163" a="1"/>
  <c r="AR78" i="163" a="1"/>
  <c r="AR10" i="158" a="1"/>
  <c r="M50" i="163" a="1"/>
  <c r="C15" i="161" a="1"/>
  <c r="AJ70" i="163" a="1"/>
  <c r="F10" i="158" a="1"/>
  <c r="H15" i="159" a="1"/>
  <c r="D35" i="159" a="1"/>
  <c r="D34" i="161" a="1"/>
  <c r="L26" i="163" a="1"/>
  <c r="H7" i="142" a="1"/>
  <c r="M45" i="162" a="1"/>
  <c r="P18" i="160" a="1"/>
  <c r="J37" i="161" a="1"/>
  <c r="Q20" i="163" a="1"/>
  <c r="N43" i="158" a="1"/>
  <c r="Q50" i="158" a="1"/>
  <c r="K29" i="160" a="1"/>
  <c r="E2" i="163" a="1"/>
  <c r="D23" i="161" a="1"/>
  <c r="I30" i="160" a="1"/>
  <c r="AR72" i="142" a="1"/>
  <c r="E13" i="158" a="1"/>
  <c r="M46" i="160" a="1"/>
  <c r="L28" i="158" a="1"/>
  <c r="I7" i="162" a="1"/>
  <c r="G12" i="163" a="1"/>
  <c r="K36" i="162" a="1"/>
  <c r="AO76" i="163" a="1"/>
  <c r="G21" i="158" a="1"/>
  <c r="P14" i="159" a="1"/>
  <c r="D13" i="160" a="1"/>
  <c r="G47" i="160" a="1"/>
  <c r="P6" i="162" a="1"/>
  <c r="M2" i="158" a="1"/>
  <c r="AJ138" i="142" a="1"/>
  <c r="AR8" i="162" a="1"/>
  <c r="H20" i="163" a="1"/>
  <c r="M42" i="161" a="1"/>
  <c r="F32" i="161" a="1"/>
  <c r="G21" i="142" a="1"/>
  <c r="M21" i="158" a="1"/>
  <c r="L23" i="161" a="1"/>
  <c r="N45" i="160" a="1"/>
  <c r="H31" i="162" a="1"/>
  <c r="P7" i="162" a="1"/>
  <c r="Q23" i="163" a="1"/>
  <c r="K37" i="159" a="1"/>
  <c r="AQ8" i="162" a="1"/>
  <c r="G49" i="159" a="1"/>
  <c r="AR136" i="160" a="1"/>
  <c r="M44" i="142" a="1"/>
  <c r="AO7" i="162" a="1"/>
  <c r="M20" i="159" a="1"/>
  <c r="AJ77" i="159" a="1"/>
  <c r="J34" i="158" a="1"/>
  <c r="E13" i="142" a="1"/>
  <c r="Q12" i="142" a="1"/>
  <c r="AR7" i="162" a="1"/>
  <c r="G9" i="161" a="1"/>
  <c r="C28" i="161" a="1"/>
  <c r="I33" i="142" a="1"/>
  <c r="C11" i="162" a="1"/>
  <c r="I28" i="159" a="1"/>
  <c r="D18" i="162" a="1"/>
  <c r="L9" i="163" a="1"/>
  <c r="C4" i="163" a="1"/>
  <c r="H38" i="158" a="1"/>
  <c r="H13" i="162" a="1"/>
  <c r="F34" i="162" a="1"/>
  <c r="AQ11" i="163" a="1"/>
  <c r="C45" i="163" a="1"/>
  <c r="I25" i="160" a="1"/>
  <c r="M2" i="163" a="1"/>
  <c r="Q2" i="159" a="1"/>
  <c r="C20" i="162" a="1"/>
  <c r="AJ76" i="162" a="1"/>
  <c r="D23" i="158" a="1"/>
  <c r="P25" i="162" a="1"/>
  <c r="N50" i="159" a="1"/>
  <c r="F20" i="142" a="1"/>
  <c r="Q15" i="161" a="1"/>
  <c r="F27" i="159" a="1"/>
  <c r="D31" i="142" a="1"/>
  <c r="H44" i="162" a="1"/>
  <c r="I47" i="160" a="1"/>
  <c r="L43" i="161" a="1"/>
  <c r="AQ135" i="160" a="1"/>
  <c r="J18" i="160" a="1"/>
  <c r="C38" i="162" a="1"/>
  <c r="M18" i="162" a="1"/>
  <c r="Q42" i="159" a="1"/>
  <c r="F6" i="142" a="1"/>
  <c r="M22" i="160" a="1"/>
  <c r="J27" i="161" a="1"/>
  <c r="AJ76" i="160" a="1"/>
  <c r="AP9" i="158" a="1"/>
  <c r="G30" i="142" a="1"/>
  <c r="AR7" i="142" a="1"/>
  <c r="L50" i="160" a="1"/>
  <c r="E26" i="142" a="1"/>
  <c r="E7" i="162" a="1"/>
  <c r="AQ139" i="159" a="1"/>
  <c r="M51" i="161" a="1"/>
  <c r="P48" i="158" a="1"/>
  <c r="H18" i="163" a="1"/>
  <c r="F19" i="160" a="1"/>
  <c r="C2" i="158" a="1"/>
  <c r="C18" i="158" a="1"/>
  <c r="F3" i="162" a="1"/>
  <c r="C5" i="158" a="1"/>
  <c r="G5" i="142" a="1"/>
  <c r="L41" i="161" a="1"/>
  <c r="M26" i="163" a="1"/>
  <c r="AR9" i="158" a="1"/>
  <c r="G11" i="163" a="1"/>
  <c r="N43" i="162" a="1"/>
  <c r="G29" i="158" a="1"/>
  <c r="Q29" i="159" a="1"/>
  <c r="G12" i="159" a="1"/>
  <c r="H9" i="142" a="1"/>
  <c r="N19" i="161" a="1"/>
  <c r="AO15" i="159" a="1"/>
  <c r="C40" i="159" a="1"/>
  <c r="AR70" i="162" a="1"/>
  <c r="AQ9" i="158" a="1"/>
  <c r="P13" i="163" a="1"/>
  <c r="L10" i="163" a="1"/>
  <c r="Q19" i="142" a="1"/>
  <c r="K47" i="163" a="1"/>
  <c r="K2" i="159" a="1"/>
  <c r="M10" i="142" a="1"/>
  <c r="K8" i="159" a="1"/>
  <c r="G50" i="142" a="1"/>
  <c r="AR6" i="158" a="1"/>
  <c r="I41" i="142" a="1"/>
  <c r="AP79" i="162" a="1"/>
  <c r="K19" i="163" a="1"/>
  <c r="D32" i="158" a="1"/>
  <c r="M3" i="162" a="1"/>
  <c r="D40" i="162" a="1"/>
  <c r="C19" i="162" a="1"/>
  <c r="AO71" i="163" a="1"/>
  <c r="L8" i="160" a="1"/>
  <c r="AJ202" i="160" a="1"/>
  <c r="H6" i="159" a="1"/>
  <c r="E23" i="142" a="1"/>
  <c r="AP7" i="163" a="1"/>
  <c r="AO9" i="159" a="1"/>
  <c r="I28" i="142" a="1"/>
  <c r="Q6" i="162" a="1"/>
  <c r="K7" i="160" a="1"/>
  <c r="I47" i="158" a="1"/>
  <c r="H28" i="163" a="1"/>
  <c r="M21" i="142" a="1"/>
  <c r="K23" i="159" a="1"/>
  <c r="M6" i="142" a="1"/>
  <c r="AP80" i="159" a="1"/>
  <c r="AO136" i="160" a="1"/>
  <c r="L39" i="160" a="1"/>
  <c r="Q17" i="162" a="1"/>
  <c r="M7" i="163" a="1"/>
  <c r="G35" i="161" a="1"/>
  <c r="I24" i="159" a="1"/>
  <c r="Q44" i="158" a="1"/>
  <c r="L47" i="158" a="1"/>
  <c r="N6" i="160" a="1"/>
  <c r="M11" i="161" a="1"/>
  <c r="F19" i="161" a="1"/>
  <c r="P46" i="163" a="1"/>
  <c r="P45" i="161" a="1"/>
  <c r="M37" i="159" a="1"/>
  <c r="AJ12" i="163" a="1"/>
  <c r="L7" i="161" a="1"/>
  <c r="M42" i="162" a="1"/>
  <c r="I13" i="163" a="1"/>
  <c r="H10" i="163" a="1"/>
  <c r="M6" i="163" a="1"/>
  <c r="D39" i="159" a="1"/>
  <c r="E27" i="161" a="1"/>
  <c r="P51" i="158" a="1"/>
  <c r="K44" i="158" a="1"/>
  <c r="M42" i="163" a="1"/>
  <c r="D18" i="161" a="1"/>
  <c r="L34" i="163" a="1"/>
  <c r="L47" i="159" a="1"/>
  <c r="P13" i="158" a="1"/>
  <c r="N37" i="163" a="1"/>
  <c r="J50" i="142" a="1"/>
  <c r="C39" i="162" a="1"/>
  <c r="E12" i="160" a="1"/>
  <c r="L8" i="162" a="1"/>
  <c r="AQ5" i="158" a="1"/>
  <c r="H29" i="162" a="1"/>
  <c r="E25" i="160" a="1"/>
  <c r="E41" i="158" a="1"/>
  <c r="I20" i="158" a="1"/>
  <c r="Q9" i="162" a="1"/>
  <c r="L47" i="161" a="1"/>
  <c r="G49" i="142" a="1"/>
  <c r="I21" i="142" a="1"/>
  <c r="D6" i="163" a="1"/>
  <c r="M26" i="161" a="1"/>
  <c r="I43" i="142" a="1"/>
  <c r="H29" i="160" a="1"/>
  <c r="M13" i="162" a="1"/>
  <c r="F9" i="160" a="1"/>
  <c r="G10" i="161" a="1"/>
  <c r="H13" i="161" a="1"/>
  <c r="D3" i="162" a="1"/>
  <c r="M49" i="160" a="1"/>
  <c r="I40" i="162" a="1"/>
  <c r="F26" i="161" a="1"/>
  <c r="J24" i="163" a="1"/>
  <c r="AP138" i="159" a="1"/>
  <c r="P15" i="162" a="1"/>
  <c r="Q25" i="163" a="1"/>
  <c r="J2" i="162" a="1"/>
  <c r="D14" i="162" a="1"/>
  <c r="J18" i="162" a="1"/>
  <c r="I10" i="142" a="1"/>
  <c r="E37" i="158" a="1"/>
  <c r="L17" i="160" a="1"/>
  <c r="E29" i="161" a="1"/>
  <c r="J23" i="161" a="1"/>
  <c r="N21" i="159" a="1"/>
  <c r="H2" i="162" a="1"/>
  <c r="D26" i="159" a="1"/>
  <c r="L24" i="161" a="1"/>
  <c r="Q41" i="161" a="1"/>
  <c r="AP74" i="163" a="1"/>
  <c r="AR71" i="162" a="1"/>
  <c r="H5" i="163" a="1"/>
  <c r="J5" i="159" a="1"/>
  <c r="F42" i="163" a="1"/>
  <c r="I27" i="161" a="1"/>
  <c r="H47" i="161" a="1"/>
  <c r="F21" i="161" a="1"/>
  <c r="AR77" i="162" a="1"/>
  <c r="N34" i="159" a="1"/>
  <c r="K18" i="162" a="1"/>
  <c r="F47" i="161" a="1"/>
  <c r="P22" i="160" a="1"/>
  <c r="N26" i="160" a="1"/>
  <c r="D9" i="159" a="1"/>
  <c r="E46" i="163" a="1"/>
  <c r="N5" i="160" a="1"/>
  <c r="K13" i="163" a="1"/>
  <c r="E20" i="142" a="1"/>
  <c r="F10" i="162" a="1"/>
  <c r="AQ136" i="159" a="1"/>
  <c r="AJ73" i="162" a="1"/>
  <c r="Q9" i="142" a="1"/>
  <c r="C21" i="160" a="1"/>
  <c r="L46" i="163" a="1"/>
  <c r="I26" i="161" a="1"/>
  <c r="D22" i="142" a="1"/>
  <c r="AJ71" i="160" a="1"/>
  <c r="Q17" i="161" a="1"/>
  <c r="H27" i="159" a="1"/>
  <c r="K48" i="158" a="1"/>
  <c r="AQ75" i="158" a="1"/>
  <c r="E35" i="163" a="1"/>
  <c r="M19" i="162" a="1"/>
  <c r="J50" i="161" a="1"/>
  <c r="N12" i="158" a="1"/>
  <c r="N7" i="163" a="1"/>
  <c r="J17" i="159" a="1"/>
  <c r="E48" i="162" a="1"/>
  <c r="L25" i="158" a="1"/>
  <c r="H39" i="142" a="1"/>
  <c r="E21" i="158" a="1"/>
  <c r="D45" i="162" a="1"/>
  <c r="L3" i="162" a="1"/>
  <c r="J33" i="162" a="1"/>
  <c r="K38" i="142" a="1"/>
  <c r="Q46" i="163" a="1"/>
  <c r="C51" i="159" a="1"/>
  <c r="C36" i="159" a="1"/>
  <c r="G47" i="158" a="1"/>
  <c r="AP71" i="159" a="1"/>
  <c r="D20" i="162" a="1"/>
  <c r="M29" i="163" a="1"/>
  <c r="D16" i="159" a="1"/>
  <c r="AP73" i="158" a="1"/>
  <c r="D13" i="163" a="1"/>
  <c r="AJ82" i="159" a="1"/>
  <c r="M5" i="159" a="1"/>
  <c r="H35" i="159" a="1"/>
  <c r="G16" i="163" a="1"/>
  <c r="AR78" i="158" a="1"/>
  <c r="L30" i="158" a="1"/>
  <c r="M36" i="160" a="1"/>
  <c r="J31" i="161" a="1"/>
  <c r="D25" i="142" a="1"/>
  <c r="Q21" i="158" a="1"/>
  <c r="I25" i="162" a="1"/>
  <c r="J11" i="142" a="1"/>
  <c r="P39" i="142" a="1"/>
  <c r="M13" i="159" a="1"/>
  <c r="H15" i="163" a="1"/>
  <c r="AL200" i="159" a="1"/>
  <c r="AP207" i="160" a="1"/>
  <c r="F38" i="161" a="1"/>
  <c r="J26" i="158" a="1"/>
  <c r="Q34" i="161" a="1"/>
  <c r="Q49" i="162" a="1"/>
  <c r="C30" i="163" a="1"/>
  <c r="F11" i="162" a="1"/>
  <c r="AO71" i="142" a="1"/>
  <c r="AQ141" i="159" a="1"/>
  <c r="P40" i="158" a="1"/>
  <c r="P42" i="162" a="1"/>
  <c r="M27" i="163" a="1"/>
  <c r="J23" i="162" a="1"/>
  <c r="C22" i="160" a="1"/>
  <c r="L46" i="160" a="1"/>
  <c r="C35" i="163" a="1"/>
  <c r="J51" i="161" a="1"/>
  <c r="C32" i="159" a="1"/>
  <c r="AR76" i="160" a="1"/>
  <c r="E40" i="142" a="1"/>
  <c r="G25" i="162" a="1"/>
  <c r="H23" i="162" a="1"/>
  <c r="J17" i="160" a="1"/>
  <c r="AQ135" i="159" a="1"/>
  <c r="M36" i="159" a="1"/>
  <c r="AJ8" i="159" a="1"/>
  <c r="AP136" i="160" a="1"/>
  <c r="AO137" i="142" a="1"/>
  <c r="L27" i="159" a="1"/>
  <c r="N37" i="162" a="1"/>
  <c r="D3" i="160" a="1"/>
  <c r="I5" i="158" a="1"/>
  <c r="J7" i="158" a="1"/>
  <c r="I36" i="158" a="1"/>
  <c r="H16" i="160" a="1"/>
  <c r="K2" i="160" a="1"/>
  <c r="AR75" i="160" a="1"/>
  <c r="Q31" i="159" a="1"/>
  <c r="M40" i="142" a="1"/>
  <c r="D38" i="158" a="1"/>
  <c r="L37" i="160" a="1"/>
  <c r="AJ137" i="142" a="1"/>
  <c r="Q8" i="160" a="1"/>
  <c r="P5" i="162" a="1"/>
  <c r="G3" i="161" a="1"/>
  <c r="N21" i="160" a="1"/>
  <c r="AQ78" i="158" a="1"/>
  <c r="L5" i="160" a="1"/>
  <c r="H13" i="160" a="1"/>
  <c r="D39" i="161" a="1"/>
  <c r="M10" i="162" a="1"/>
  <c r="I51" i="159" a="1"/>
  <c r="I37" i="160" a="1"/>
  <c r="I17" i="142" a="1"/>
  <c r="P42" i="142" a="1"/>
  <c r="M12" i="142" a="1"/>
  <c r="N35" i="159" a="1"/>
  <c r="J47" i="162" a="1"/>
  <c r="M27" i="160" a="1"/>
  <c r="F21" i="163" a="1"/>
  <c r="P15" i="160" a="1"/>
  <c r="AQ209" i="160" a="1"/>
  <c r="G47" i="162" a="1"/>
  <c r="Q45" i="161" a="1"/>
  <c r="J47" i="160" a="1"/>
  <c r="G24" i="142" a="1"/>
  <c r="AQ7" i="159" a="1"/>
  <c r="K26" i="158" a="1"/>
  <c r="AP136" i="142" a="1"/>
  <c r="D17" i="142" a="1"/>
  <c r="Q50" i="159" a="1"/>
  <c r="E33" i="162" a="1"/>
  <c r="C12" i="159" a="1"/>
  <c r="L21" i="163" a="1"/>
  <c r="J35" i="161" a="1"/>
  <c r="M38" i="163" a="1"/>
  <c r="M30" i="160" a="1"/>
  <c r="D46" i="159" a="1"/>
  <c r="N5" i="162" a="1"/>
  <c r="J14" i="159" a="1"/>
  <c r="N6" i="142" a="1"/>
  <c r="D17" i="162" a="1"/>
  <c r="L41" i="163" a="1"/>
  <c r="F18" i="161" a="1"/>
  <c r="I13" i="158" a="1"/>
  <c r="J32" i="163" a="1"/>
  <c r="H5" i="161" a="1"/>
  <c r="K22" i="162" a="1"/>
  <c r="L44" i="158" a="1"/>
  <c r="M7" i="162" a="1"/>
  <c r="G7" i="161" a="1"/>
  <c r="D38" i="162" a="1"/>
  <c r="J24" i="158" a="1"/>
  <c r="J6" i="162" a="1"/>
  <c r="N9" i="163" a="1"/>
  <c r="C8" i="161" a="1"/>
  <c r="M30" i="142" a="1"/>
  <c r="AO83" i="159" a="1"/>
  <c r="I48" i="160" a="1"/>
  <c r="H14" i="161" a="1"/>
  <c r="L15" i="162" a="1"/>
  <c r="H33" i="158" a="1"/>
  <c r="E19" i="161" a="1"/>
  <c r="AO209" i="160" a="1"/>
  <c r="K4" i="158" a="1"/>
  <c r="D19" i="158" a="1"/>
  <c r="D33" i="161" a="1"/>
  <c r="J50" i="158" a="1"/>
  <c r="J42" i="161" a="1"/>
  <c r="C48" i="158" a="1"/>
  <c r="AR205" i="160" a="1"/>
  <c r="N35" i="161" a="1"/>
  <c r="N8" i="158" a="1"/>
  <c r="AO205" i="160" a="1"/>
  <c r="M19" i="142" a="1"/>
  <c r="N36" i="161" a="1"/>
  <c r="C32" i="162" a="1"/>
  <c r="J19" i="142" a="1"/>
  <c r="AP73" i="162" a="1"/>
  <c r="F32" i="160" a="1"/>
  <c r="H38" i="161" a="1"/>
  <c r="M34" i="163" a="1"/>
  <c r="G35" i="162" a="1"/>
  <c r="Q10" i="161" a="1"/>
  <c r="K39" i="161" a="1"/>
  <c r="N36" i="163" a="1"/>
  <c r="L11" i="161" a="1"/>
  <c r="C17" i="158" a="1"/>
  <c r="C25" i="160" a="1"/>
  <c r="Q2" i="158" a="1"/>
  <c r="K46" i="159" a="1"/>
  <c r="K10" i="161" a="1"/>
  <c r="D39" i="160" a="1"/>
  <c r="K33" i="161" a="1"/>
  <c r="M36" i="142" a="1"/>
  <c r="E49" i="159" a="1"/>
  <c r="J29" i="163" a="1"/>
  <c r="D36" i="142" a="1"/>
  <c r="J36" i="142" a="1"/>
  <c r="Q9" i="161" a="1"/>
  <c r="J24" i="162" a="1"/>
  <c r="F48" i="159" a="1"/>
  <c r="Q39" i="161" a="1"/>
  <c r="N46" i="163" a="1"/>
  <c r="Q17" i="142" a="1"/>
  <c r="H18" i="159" a="1"/>
  <c r="C46" i="159" a="1"/>
  <c r="Q3" i="161" a="1"/>
  <c r="P8" i="163" a="1"/>
  <c r="P21" i="161" a="1"/>
  <c r="F17" i="160" a="1"/>
  <c r="G19" i="161" a="1"/>
  <c r="AO6" i="158" a="1"/>
  <c r="H25" i="162" a="1"/>
  <c r="J30" i="159" a="1"/>
  <c r="N23" i="159" a="1"/>
  <c r="C6" i="161" a="1"/>
  <c r="F51" i="159" a="1"/>
  <c r="AQ9" i="162" a="1"/>
  <c r="D47" i="161" a="1"/>
  <c r="AQ17" i="159" a="1"/>
  <c r="AR137" i="159" a="1"/>
  <c r="F37" i="142" a="1"/>
  <c r="D4" i="163" a="1"/>
  <c r="K32" i="162" a="1"/>
  <c r="J43" i="159" a="1"/>
  <c r="P39" i="158" a="1"/>
  <c r="Q22" i="162" a="1"/>
  <c r="C42" i="161" a="1"/>
  <c r="D36" i="158" a="1"/>
  <c r="L50" i="162" a="1"/>
  <c r="F31" i="160" a="1"/>
  <c r="D26" i="160" a="1"/>
  <c r="M31" i="159" a="1"/>
  <c r="K33" i="142" a="1"/>
  <c r="C35" i="161" a="1"/>
  <c r="G41" i="142" a="1"/>
  <c r="N12" i="163" a="1"/>
  <c r="G48" i="163" a="1"/>
  <c r="K7" i="161" a="1"/>
  <c r="G25" i="142" a="1"/>
  <c r="D51" i="159" a="1"/>
  <c r="K12" i="163" a="1"/>
  <c r="G14" i="142" a="1"/>
  <c r="K39" i="142" a="1"/>
  <c r="AJ5" i="162" a="1"/>
  <c r="N31" i="160" a="1"/>
  <c r="I12" i="161" a="1"/>
  <c r="G30" i="159" a="1"/>
  <c r="C49" i="160" a="1"/>
  <c r="M21" i="159" a="1"/>
  <c r="E29" i="162" a="1"/>
  <c r="M47" i="163" a="1"/>
  <c r="K30" i="163" a="1"/>
  <c r="K34" i="160" a="1"/>
  <c r="E19" i="163" a="1"/>
  <c r="I11" i="161" a="1"/>
  <c r="K12" i="160" a="1"/>
  <c r="D40" i="161" a="1"/>
  <c r="AP76" i="163" a="1"/>
  <c r="AO78" i="162" a="1"/>
  <c r="C18" i="163" a="1"/>
  <c r="N33" i="160" a="1"/>
  <c r="H36" i="159" a="1"/>
  <c r="E46" i="158" a="1"/>
  <c r="H44" i="160" a="1"/>
  <c r="P19" i="163" a="1"/>
  <c r="AJ17" i="159" a="1"/>
  <c r="P30" i="163" a="1"/>
  <c r="Q46" i="158" a="1"/>
  <c r="AJ10" i="159" a="1"/>
  <c r="K10" i="162" a="1"/>
  <c r="P50" i="163" a="1"/>
  <c r="I23" i="158" a="1"/>
  <c r="AJ6" i="160" a="1"/>
  <c r="D25" i="158" a="1"/>
  <c r="I9" i="162" a="1"/>
  <c r="H50" i="158" a="1"/>
  <c r="AJ74" i="160" a="1"/>
  <c r="AQ6" i="142" a="1"/>
  <c r="G32" i="162" a="1"/>
  <c r="AO78" i="159" a="1"/>
  <c r="L32" i="158" a="1"/>
  <c r="G8" i="159" a="1"/>
  <c r="F26" i="162" a="1"/>
  <c r="L40" i="162" a="1"/>
  <c r="Q31" i="142" a="1"/>
  <c r="I15" i="161" a="1"/>
  <c r="AJ78" i="162" a="1"/>
  <c r="Q33" i="142" a="1"/>
  <c r="L45" i="163" a="1"/>
  <c r="C24" i="162" a="1"/>
  <c r="C51" i="161" a="1"/>
  <c r="E47" i="160" a="1"/>
  <c r="G19" i="162" a="1"/>
  <c r="P9" i="160" a="1"/>
  <c r="C2" i="160" a="1"/>
  <c r="J24" i="160" a="1"/>
  <c r="P6" i="142" a="1"/>
  <c r="L24" i="142" a="1"/>
  <c r="C16" i="142" a="1"/>
  <c r="AR5" i="160" a="1"/>
  <c r="D7" i="159" a="1"/>
  <c r="N18" i="159" a="1"/>
  <c r="F19" i="158" a="1"/>
  <c r="M50" i="162" a="1"/>
  <c r="E11" i="159" a="1"/>
  <c r="E21" i="162" a="1"/>
  <c r="L8" i="142" a="1"/>
  <c r="AR138" i="160" a="1"/>
  <c r="L45" i="162" a="1"/>
  <c r="AP5" i="159" a="1"/>
  <c r="L42" i="158" a="1"/>
  <c r="G47" i="159" a="1"/>
  <c r="G47" i="163" a="1"/>
  <c r="N40" i="163" a="1"/>
  <c r="H11" i="142" a="1"/>
  <c r="H41" i="162" a="1"/>
  <c r="D8" i="142" a="1"/>
  <c r="AQ77" i="160" a="1"/>
  <c r="M4" i="142" a="1"/>
  <c r="M49" i="158" a="1"/>
  <c r="K41" i="159" a="1"/>
  <c r="G5" i="158" a="1"/>
  <c r="E15" i="162" a="1"/>
  <c r="C36" i="162" a="1"/>
  <c r="K4" i="142" a="1"/>
  <c r="K51" i="163" a="1"/>
  <c r="C16" i="161" a="1"/>
  <c r="AQ9" i="159" a="1"/>
  <c r="K19" i="162" a="1"/>
  <c r="F38" i="162" a="1"/>
  <c r="H51" i="162" a="1"/>
  <c r="L13" i="163" a="1"/>
  <c r="I14" i="163" a="1"/>
  <c r="AR74" i="160" a="1"/>
  <c r="C15" i="162" a="1"/>
  <c r="L38" i="161" a="1"/>
  <c r="AP208" i="160" a="1"/>
  <c r="D25" i="162" a="1"/>
  <c r="Q29" i="162" a="1"/>
  <c r="AR73" i="158" a="1"/>
  <c r="P25" i="159" a="1"/>
  <c r="Q14" i="158" a="1"/>
  <c r="M47" i="162" a="1"/>
  <c r="Q23" i="159" a="1"/>
  <c r="L16" i="158" a="1"/>
  <c r="AP141" i="142" a="1"/>
  <c r="E34" i="161" a="1"/>
  <c r="AR75" i="158" a="1"/>
  <c r="C40" i="158" a="1"/>
  <c r="P41" i="142" a="1"/>
  <c r="I39" i="142" a="1"/>
  <c r="K16" i="159" a="1"/>
  <c r="I12" i="158" a="1"/>
  <c r="J37" i="159" a="1"/>
  <c r="D3" i="159" a="1"/>
  <c r="G48" i="161" a="1"/>
  <c r="Q30" i="142" a="1"/>
  <c r="C30" i="160" a="1"/>
  <c r="F9" i="142" a="1"/>
  <c r="M21" i="161" a="1"/>
  <c r="J16" i="142" a="1"/>
  <c r="J5" i="142" a="1"/>
  <c r="D21" i="158" a="1"/>
  <c r="M40" i="158" a="1"/>
  <c r="N23" i="163" a="1"/>
  <c r="F23" i="161" a="1"/>
  <c r="N14" i="161" a="1"/>
  <c r="AR11" i="159" a="1"/>
  <c r="D26" i="142" a="1"/>
  <c r="C13" i="158" a="1"/>
  <c r="AP201" i="160" a="1"/>
  <c r="AJ75" i="162" a="1"/>
  <c r="F36" i="161" a="1"/>
  <c r="D15" i="160" a="1"/>
  <c r="H50" i="161" a="1"/>
  <c r="I2" i="158" a="1"/>
  <c r="E4" i="161" a="1"/>
  <c r="L22" i="162" a="1"/>
  <c r="N21" i="142" a="1"/>
  <c r="I8" i="159" a="1"/>
  <c r="L9" i="162" a="1"/>
  <c r="K21" i="158" a="1"/>
  <c r="D21" i="163" a="1"/>
  <c r="D46" i="158" a="1"/>
  <c r="F47" i="159" a="1"/>
  <c r="E9" i="161" a="1"/>
  <c r="L11" i="158" a="1"/>
  <c r="D11" i="159" a="1"/>
  <c r="J10" i="162" a="1"/>
  <c r="F14" i="159" a="1"/>
  <c r="G49" i="162" a="1"/>
  <c r="AR202" i="160" a="1"/>
  <c r="Q2" i="161" a="1"/>
  <c r="C14" i="163" a="1"/>
  <c r="H48" i="159" a="1"/>
  <c r="C45" i="161" a="1"/>
  <c r="AR5" i="158" a="1"/>
  <c r="L44" i="163" a="1"/>
  <c r="E48" i="158" a="1"/>
  <c r="G15" i="162" a="1"/>
  <c r="AQ7" i="142" a="1"/>
  <c r="I8" i="160" a="1"/>
  <c r="H22" i="163" a="1"/>
  <c r="L17" i="163" a="1"/>
  <c r="Q20" i="160" a="1"/>
  <c r="J3" i="162" a="1"/>
  <c r="AJ204" i="160" a="1"/>
  <c r="M10" i="160" a="1"/>
  <c r="N45" i="163" a="1"/>
  <c r="AJ8" i="142" a="1"/>
  <c r="M13" i="142" a="1"/>
  <c r="E47" i="161" a="1"/>
  <c r="H41" i="161" a="1"/>
  <c r="P3" i="159" a="1"/>
  <c r="J15" i="163" a="1"/>
  <c r="P26" i="161" a="1"/>
  <c r="K46" i="162" a="1"/>
  <c r="L48" i="158" a="1"/>
  <c r="AP76" i="162" a="1"/>
  <c r="AJ73" i="159" a="1"/>
  <c r="G34" i="161" a="1"/>
  <c r="I2" i="159" a="1"/>
  <c r="C8" i="162" a="1"/>
  <c r="K25" i="163" a="1"/>
  <c r="F3" i="163" a="1"/>
  <c r="Q29" i="161" a="1"/>
  <c r="J32" i="158" a="1"/>
  <c r="H17" i="158" a="1"/>
  <c r="H34" i="159" a="1"/>
  <c r="J46" i="162" a="1"/>
  <c r="I50" i="158" a="1"/>
  <c r="D14" i="142" a="1"/>
  <c r="E16" i="142" a="1"/>
  <c r="AO70" i="162" a="1"/>
  <c r="AO5" i="162" a="1"/>
  <c r="H50" i="163" a="1"/>
  <c r="P6" i="163" a="1"/>
  <c r="L29" i="163" a="1"/>
  <c r="M2" i="159" a="1"/>
  <c r="AQ210" i="160" a="1"/>
  <c r="G51" i="142" a="1"/>
  <c r="M20" i="163" a="1"/>
  <c r="P35" i="142" a="1"/>
  <c r="J35" i="163" a="1"/>
  <c r="L28" i="163" a="1"/>
  <c r="AQ203" i="160" a="1"/>
  <c r="E48" i="163" a="1"/>
  <c r="K50" i="162" a="1"/>
  <c r="F25" i="161" a="1"/>
  <c r="I39" i="158" a="1"/>
  <c r="Q37" i="160" a="1"/>
  <c r="Q3" i="163" a="1"/>
  <c r="E45" i="159" a="1"/>
  <c r="K17" i="163" a="1"/>
  <c r="AQ5" i="163" a="1"/>
  <c r="Q18" i="161" a="1"/>
  <c r="F17" i="163" a="1"/>
  <c r="P38" i="158" a="1"/>
  <c r="AR14" i="159" a="1"/>
  <c r="E35" i="162" a="1"/>
  <c r="L42" i="161" a="1"/>
  <c r="C26" i="158" a="1"/>
  <c r="G26" i="163" a="1"/>
  <c r="AL201" i="159" a="1"/>
  <c r="L31" i="142" a="1"/>
  <c r="L11" i="163" a="1"/>
  <c r="L49" i="163" a="1"/>
  <c r="N6" i="159" a="1"/>
  <c r="G16" i="161" a="1"/>
  <c r="AJ75" i="159" a="1"/>
  <c r="I51" i="162" a="1"/>
  <c r="P35" i="160" a="1"/>
  <c r="J25" i="142" a="1"/>
  <c r="H49" i="162" a="1"/>
  <c r="F2" i="142" a="1"/>
  <c r="C51" i="162" a="1"/>
  <c r="E50" i="162" a="1"/>
  <c r="G25" i="158" a="1"/>
  <c r="P34" i="162" a="1"/>
  <c r="Q47" i="161" a="1"/>
  <c r="I50" i="160" a="1"/>
  <c r="P15" i="161" a="1"/>
  <c r="J50" i="160" a="1"/>
  <c r="J38" i="142" a="1"/>
  <c r="M36" i="158" a="1"/>
  <c r="F12" i="160" a="1"/>
  <c r="G11" i="158" a="1"/>
  <c r="Q13" i="160" a="1"/>
  <c r="N48" i="158" a="1"/>
  <c r="H37" i="163" a="1"/>
  <c r="P48" i="142" a="1"/>
  <c r="E43" i="142" a="1"/>
  <c r="D27" i="158" a="1"/>
  <c r="M23" i="160" a="1"/>
  <c r="I17" i="159" a="1"/>
  <c r="J36" i="162" a="1"/>
  <c r="J38" i="162" a="1"/>
  <c r="J38" i="160" a="1"/>
  <c r="F24" i="163" a="1"/>
  <c r="J16" i="158" a="1"/>
  <c r="C47" i="160" a="1"/>
  <c r="Q19" i="160" a="1"/>
  <c r="E6" i="142" a="1"/>
  <c r="J7" i="159" a="1"/>
  <c r="M25" i="163" a="1"/>
  <c r="C22" i="142" a="1"/>
  <c r="C20" i="142" a="1"/>
  <c r="I27" i="160" a="1"/>
  <c r="F40" i="162" a="1"/>
  <c r="AQ201" i="160" a="1"/>
  <c r="F28" i="161" a="1"/>
  <c r="G10" i="158" a="1"/>
  <c r="D50" i="159" a="1"/>
  <c r="P41" i="162" a="1"/>
  <c r="C39" i="161" a="1"/>
  <c r="G9" i="163" a="1"/>
  <c r="I45" i="163" a="1"/>
  <c r="AR72" i="158" a="1"/>
  <c r="N49" i="161" a="1"/>
  <c r="Q45" i="162" a="1"/>
  <c r="M39" i="142" a="1"/>
  <c r="J28" i="161" a="1"/>
  <c r="M44" i="160" a="1"/>
  <c r="J26" i="161" a="1"/>
  <c r="Q4" i="160" a="1"/>
  <c r="H31" i="158" a="1"/>
  <c r="N17" i="158" a="1"/>
  <c r="G9" i="158" a="1"/>
  <c r="J32" i="161" a="1"/>
  <c r="AJ9" i="142" a="1"/>
  <c r="AP79" i="159" a="1"/>
  <c r="E35" i="160" a="1"/>
  <c r="AR18" i="159" a="1"/>
  <c r="F29" i="162" a="1"/>
  <c r="J32" i="162" a="1"/>
  <c r="K3" i="142" a="1"/>
  <c r="I32" i="162" a="1"/>
  <c r="AQ138" i="142" a="1"/>
  <c r="H12" i="142" a="1"/>
  <c r="E41" i="142" a="1"/>
  <c r="H9" i="158" a="1"/>
  <c r="AO80" i="158" a="1"/>
  <c r="C30" i="159" a="1"/>
  <c r="P8" i="160" a="1"/>
  <c r="I29" i="159" a="1"/>
  <c r="E2" i="160" a="1"/>
  <c r="Q14" i="162" a="1"/>
  <c r="K16" i="160" a="1"/>
  <c r="M45" i="160" a="1"/>
  <c r="K48" i="159" a="1"/>
  <c r="J36" i="160" a="1"/>
  <c r="J51" i="160" a="1"/>
  <c r="D12" i="162" a="1"/>
  <c r="Q13" i="142" a="1"/>
  <c r="H42" i="163" a="1"/>
  <c r="AQ79" i="158" a="1"/>
  <c r="K49" i="142" a="1"/>
  <c r="I16" i="160" a="1"/>
  <c r="L25" i="142" a="1"/>
  <c r="C37" i="162" a="1"/>
  <c r="P50" i="159" a="1"/>
  <c r="K5" i="162" a="1"/>
  <c r="G26" i="161" a="1"/>
  <c r="Q27" i="142" a="1"/>
  <c r="M23" i="161" a="1"/>
  <c r="I16" i="163" a="1"/>
  <c r="D6" i="161" a="1"/>
  <c r="C46" i="162" a="1"/>
  <c r="D4" i="142" a="1"/>
  <c r="F9" i="159" a="1"/>
  <c r="M6" i="161" a="1"/>
  <c r="K33" i="159" a="1"/>
  <c r="AO5" i="161" a="1"/>
  <c r="J49" i="163" a="1"/>
  <c r="D44" i="142" a="1"/>
  <c r="N42" i="142" a="1"/>
  <c r="M22" i="162" a="1"/>
  <c r="G29" i="162" a="1"/>
  <c r="P7" i="159" a="1"/>
  <c r="N31" i="161" a="1"/>
  <c r="AJ206" i="160" a="1"/>
  <c r="AO137" i="159" a="1"/>
  <c r="C34" i="158" a="1"/>
  <c r="D8" i="163" a="1"/>
  <c r="F44" i="160" a="1"/>
  <c r="E46" i="142" a="1"/>
  <c r="K43" i="142" a="1"/>
  <c r="F46" i="160" a="1"/>
  <c r="F44" i="161" a="1"/>
  <c r="AQ10" i="160" a="1"/>
  <c r="Q39" i="162" a="1"/>
  <c r="K42" i="162" a="1"/>
  <c r="G22" i="158" a="1"/>
  <c r="Q6" i="161" a="1"/>
  <c r="P41" i="160" a="1"/>
  <c r="H29" i="142" a="1"/>
  <c r="D39" i="162" a="1"/>
  <c r="F4" i="159" a="1"/>
  <c r="L6" i="159" a="1"/>
  <c r="G34" i="142" a="1"/>
  <c r="G21" i="163" a="1"/>
  <c r="H37" i="160" a="1"/>
  <c r="N10" i="160" a="1"/>
  <c r="K11" i="158" a="1"/>
  <c r="I33" i="159" a="1"/>
  <c r="D29" i="158" a="1"/>
  <c r="L50" i="142" a="1"/>
  <c r="AO8" i="142" a="1"/>
  <c r="C37" i="160" a="1"/>
  <c r="E28" i="161" a="1"/>
  <c r="J47" i="161" a="1"/>
  <c r="H39" i="161" a="1"/>
  <c r="N39" i="162" a="1"/>
  <c r="D27" i="160" a="1"/>
  <c r="Q41" i="163" a="1"/>
  <c r="Q19" i="161" a="1"/>
  <c r="D45" i="158" a="1"/>
  <c r="M11" i="163" a="1"/>
  <c r="M6" i="160" a="1"/>
  <c r="AR73" i="162" a="1"/>
  <c r="E12" i="161" a="1"/>
  <c r="P37" i="162" a="1"/>
  <c r="AP76" i="160" a="1"/>
  <c r="M21" i="162" a="1"/>
  <c r="I4" i="162" a="1"/>
  <c r="E15" i="161" a="1"/>
  <c r="N33" i="163" a="1"/>
  <c r="I16" i="159" a="1"/>
  <c r="F7" i="160" a="1"/>
  <c r="AP81" i="158" a="1"/>
  <c r="AP141" i="159" a="1"/>
  <c r="I6" i="159" a="1"/>
  <c r="Q20" i="142" a="1"/>
  <c r="AJ71" i="162" a="1"/>
  <c r="I39" i="159" a="1"/>
  <c r="AQ136" i="142" a="1"/>
  <c r="I30" i="158" a="1"/>
  <c r="M40" i="159" a="1"/>
  <c r="D51" i="142" a="1"/>
  <c r="AJ10" i="163" a="1"/>
  <c r="M36" i="161" a="1"/>
  <c r="H13" i="158" a="1"/>
  <c r="C33" i="158" a="1"/>
  <c r="P39" i="163" a="1"/>
  <c r="Q42" i="160" a="1"/>
  <c r="AP71" i="142" a="1"/>
  <c r="M30" i="158" a="1"/>
  <c r="F20" i="163" a="1"/>
  <c r="AQ11" i="160" a="1"/>
  <c r="L20" i="163" a="1"/>
  <c r="I34" i="158" a="1"/>
  <c r="AR140" i="159" a="1"/>
  <c r="G40" i="161" a="1"/>
  <c r="N42" i="161" a="1"/>
  <c r="I46" i="163" a="1"/>
  <c r="Q11" i="163" a="1"/>
  <c r="K51" i="160" a="1"/>
  <c r="L41" i="142" a="1"/>
  <c r="C33" i="162" a="1"/>
  <c r="G33" i="162" a="1"/>
  <c r="F24" i="162" a="1"/>
  <c r="F49" i="159" a="1"/>
  <c r="G36" i="142" a="1"/>
  <c r="D5" i="142" a="1"/>
  <c r="C45" i="158" a="1"/>
  <c r="H45" i="161" a="1"/>
  <c r="AL11" i="158" a="1"/>
  <c r="E13" i="162" a="1"/>
  <c r="E18" i="160" a="1"/>
  <c r="H32" i="159" a="1"/>
  <c r="F35" i="142" a="1"/>
  <c r="G21" i="160" a="1"/>
  <c r="E28" i="160" a="1"/>
  <c r="P27" i="163" a="1"/>
  <c r="D42" i="163" a="1"/>
  <c r="F34" i="158" a="1"/>
  <c r="F20" i="160" a="1"/>
  <c r="I40" i="161" a="1"/>
  <c r="N16" i="142" a="1"/>
  <c r="C11" i="163" a="1"/>
  <c r="L43" i="160" a="1"/>
  <c r="Q27" i="162" a="1"/>
  <c r="F32" i="163" a="1"/>
  <c r="J28" i="142" a="1"/>
  <c r="K42" i="159" a="1"/>
  <c r="P12" i="162" a="1"/>
  <c r="F39" i="142" a="1"/>
  <c r="C27" i="160" a="1"/>
  <c r="E43" i="158" a="1"/>
  <c r="K9" i="159" a="1"/>
  <c r="D23" i="160" a="1"/>
  <c r="K27" i="163" a="1"/>
  <c r="AJ11" i="160" a="1"/>
  <c r="F31" i="159" a="1"/>
  <c r="L5" i="162" a="1"/>
  <c r="Q45" i="163" a="1"/>
  <c r="K17" i="142" a="1"/>
  <c r="C32" i="160" a="1"/>
  <c r="M8" i="160" a="1"/>
  <c r="I38" i="161" a="1"/>
  <c r="I48" i="162" a="1"/>
  <c r="F17" i="142" a="1"/>
  <c r="E5" i="142" a="1"/>
  <c r="F7" i="162" a="1"/>
  <c r="Q3" i="162" a="1"/>
  <c r="H14" i="158" a="1"/>
  <c r="F7" i="159" a="1"/>
  <c r="H25" i="159" a="1"/>
  <c r="Q34" i="163" a="1"/>
  <c r="J19" i="162" a="1"/>
  <c r="M11" i="142" a="1"/>
  <c r="K5" i="163" a="1"/>
  <c r="J11" i="158" a="1"/>
  <c r="AR10" i="160" a="1"/>
  <c r="N35" i="163" a="1"/>
  <c r="G3" i="158" a="1"/>
  <c r="G48" i="158" a="1"/>
  <c r="AP81" i="159" a="1"/>
  <c r="J18" i="159" a="1"/>
  <c r="AJ72" i="159" a="1"/>
  <c r="F12" i="163" a="1"/>
  <c r="P28" i="161" a="1"/>
  <c r="N26" i="158" a="1"/>
  <c r="C47" i="162" a="1"/>
  <c r="G15" i="159" a="1"/>
  <c r="N48" i="162" a="1"/>
  <c r="AO12" i="159" a="1"/>
  <c r="I12" i="159" a="1"/>
  <c r="N37" i="159" a="1"/>
  <c r="C35" i="142" a="1"/>
  <c r="C46" i="161" a="1"/>
  <c r="P3" i="142" a="1"/>
  <c r="F43" i="142" a="1"/>
  <c r="L4" i="142" a="1"/>
  <c r="F14" i="158" a="1"/>
  <c r="N18" i="158" a="1"/>
  <c r="J19" i="159" a="1"/>
  <c r="L30" i="162" a="1"/>
  <c r="Q28" i="162" a="1"/>
  <c r="AO71" i="158" a="1"/>
  <c r="H33" i="160" a="1"/>
  <c r="M41" i="158" a="1"/>
  <c r="M24" i="160" a="1"/>
  <c r="N2" i="160" a="1"/>
  <c r="J12" i="162" a="1"/>
  <c r="J20" i="158" a="1"/>
  <c r="E49" i="162" a="1"/>
  <c r="L12" i="161" a="1"/>
  <c r="M17" i="158" a="1"/>
  <c r="E25" i="163" a="1"/>
  <c r="F38" i="142" a="1"/>
  <c r="AO70" i="160" a="1"/>
  <c r="K47" i="161" a="1"/>
  <c r="Q49" i="142" a="1"/>
  <c r="N13" i="163" a="1"/>
  <c r="N16" i="161" a="1"/>
  <c r="Q35" i="159" a="1"/>
  <c r="Q19" i="159" a="1"/>
  <c r="K38" i="158" a="1"/>
  <c r="H40" i="142" a="1"/>
  <c r="H22" i="161" a="1"/>
  <c r="K31" i="161" a="1"/>
  <c r="Q29" i="158" a="1"/>
  <c r="AR76" i="163" a="1"/>
  <c r="F6" i="161" a="1"/>
  <c r="N29" i="159" a="1"/>
  <c r="L19" i="160" a="1"/>
  <c r="Q27" i="160" a="1"/>
  <c r="D43" i="158" a="1"/>
  <c r="M27" i="159" a="1"/>
  <c r="E49" i="160" a="1"/>
  <c r="G26" i="158" a="1"/>
  <c r="L12" i="160" a="1"/>
  <c r="Q21" i="163" a="1"/>
  <c r="H32" i="161" a="1"/>
  <c r="M29" i="159" a="1"/>
  <c r="E38" i="163" a="1"/>
  <c r="Q24" i="161" a="1"/>
  <c r="G27" i="160" a="1"/>
  <c r="F48" i="162" a="1"/>
  <c r="AO11" i="159" a="1"/>
  <c r="J41" i="161" a="1"/>
  <c r="N29" i="161" a="1"/>
  <c r="J15" i="160" a="1"/>
  <c r="C32" i="163" a="1"/>
  <c r="M44" i="159" a="1"/>
  <c r="P5" i="160" a="1"/>
  <c r="N32" i="160" a="1"/>
  <c r="E26" i="162" a="1"/>
  <c r="P10" i="161" a="1"/>
  <c r="Q8" i="163" a="1"/>
  <c r="P34" i="159" a="1"/>
  <c r="E33" i="158" a="1"/>
  <c r="Q48" i="160" a="1"/>
  <c r="L31" i="163" a="1"/>
  <c r="C12" i="158" a="1"/>
  <c r="N51" i="159" a="1"/>
  <c r="N6" i="161" a="1"/>
  <c r="J30" i="163" a="1"/>
  <c r="P31" i="163" a="1"/>
  <c r="P26" i="162" a="1"/>
  <c r="D42" i="142" a="1"/>
  <c r="D45" i="159" a="1"/>
  <c r="P5" i="158" a="1"/>
  <c r="J45" i="162" a="1"/>
  <c r="K12" i="142" a="1"/>
  <c r="AP10" i="163" a="1"/>
  <c r="F20" i="159" a="1"/>
  <c r="G43" i="162" a="1"/>
  <c r="D16" i="163" a="1"/>
  <c r="Q19" i="163" a="1"/>
  <c r="AR10" i="142" a="1"/>
  <c r="F13" i="159" a="1"/>
  <c r="Q8" i="158" a="1"/>
  <c r="E18" i="142" a="1"/>
  <c r="Q40" i="161" a="1"/>
  <c r="J39" i="162" a="1"/>
  <c r="AR12" i="160" a="1"/>
  <c r="N51" i="160" a="1"/>
  <c r="F51" i="161" a="1"/>
  <c r="H20" i="162" a="1"/>
  <c r="M27" i="162" a="1"/>
  <c r="P32" i="160" a="1"/>
  <c r="D20" i="160" a="1"/>
  <c r="K8" i="163" a="1"/>
  <c r="D47" i="162" a="1"/>
  <c r="AJ15" i="159" a="1"/>
  <c r="M13" i="163" a="1"/>
  <c r="I31" i="162" a="1"/>
  <c r="L40" i="158" a="1"/>
  <c r="Q40" i="160" a="1"/>
  <c r="I8" i="161" a="1"/>
  <c r="F29" i="158" a="1"/>
  <c r="AL10" i="158" a="1"/>
  <c r="Q20" i="158" a="1"/>
  <c r="E11" i="158" a="1"/>
  <c r="L32" i="160" a="1"/>
  <c r="K18" i="158" a="1"/>
  <c r="J2" i="160" a="1"/>
  <c r="M15" i="158" a="1"/>
  <c r="P25" i="161" a="1"/>
  <c r="J32" i="160" a="1"/>
  <c r="D38" i="159" a="1"/>
  <c r="M32" i="161" a="1"/>
  <c r="AJ5" i="142" a="1"/>
  <c r="K5" i="158" a="1"/>
  <c r="P4" i="161" a="1"/>
  <c r="AO141" i="159" a="1"/>
  <c r="N26" i="163" a="1"/>
  <c r="H33" i="162" a="1"/>
  <c r="I11" i="158" a="1"/>
  <c r="L12" i="158" a="1"/>
  <c r="L15" i="158" a="1"/>
  <c r="L21" i="159" a="1"/>
  <c r="E32" i="158" a="1"/>
  <c r="M17" i="163" a="1"/>
  <c r="N36" i="159" a="1"/>
  <c r="N38" i="160" a="1"/>
  <c r="J50" i="159" a="1"/>
  <c r="N24" i="163" a="1"/>
  <c r="C3" i="158" a="1"/>
  <c r="H36" i="163" a="1"/>
  <c r="C10" i="160" a="1"/>
  <c r="P17" i="162" a="1"/>
  <c r="G7" i="160" a="1"/>
  <c r="Q49" i="159" a="1"/>
  <c r="AR75" i="142" a="1"/>
  <c r="Q32" i="159" a="1"/>
  <c r="M8" i="142" a="1"/>
  <c r="E40" i="158" a="1"/>
  <c r="P18" i="162" a="1"/>
  <c r="K2" i="142" a="1"/>
  <c r="AO77" i="159" a="1"/>
  <c r="J39" i="163" a="1"/>
  <c r="M31" i="161" a="1"/>
  <c r="K30" i="158" a="1"/>
  <c r="E10" i="158" a="1"/>
  <c r="K17" i="162" a="1"/>
  <c r="C4" i="158" a="1"/>
  <c r="H7" i="161" a="1"/>
  <c r="F28" i="160" a="1"/>
  <c r="I20" i="162" a="1"/>
  <c r="L20" i="161" a="1"/>
  <c r="Q25" i="161" a="1"/>
  <c r="I15" i="158" a="1"/>
  <c r="I20" i="161" a="1"/>
  <c r="G23" i="162" a="1"/>
  <c r="Q51" i="160" a="1"/>
  <c r="D42" i="158" a="1"/>
  <c r="M9" i="158" a="1"/>
  <c r="M32" i="160" a="1"/>
  <c r="M37" i="158" a="1"/>
  <c r="AO8" i="159" a="1"/>
  <c r="AP10" i="142" a="1"/>
  <c r="K4" i="161" a="1"/>
  <c r="E32" i="160" a="1"/>
  <c r="D27" i="159" a="1"/>
  <c r="L29" i="142" a="1"/>
  <c r="F27" i="142" a="1"/>
  <c r="K21" i="163" a="1"/>
  <c r="E36" i="159" a="1"/>
  <c r="H12" i="163" a="1"/>
  <c r="D27" i="142" a="1"/>
  <c r="C6" i="158" a="1"/>
  <c r="C32" i="161" a="1"/>
  <c r="D24" i="162" a="1"/>
  <c r="E32" i="159" a="1"/>
  <c r="AJ11" i="162" a="1"/>
  <c r="J37" i="160" a="1"/>
  <c r="AO78" i="158" a="1"/>
  <c r="J14" i="163" a="1"/>
  <c r="P19" i="161" a="1"/>
  <c r="E43" i="162" a="1"/>
  <c r="C28" i="159" a="1"/>
  <c r="N10" i="161" a="1"/>
  <c r="N13" i="159" a="1"/>
  <c r="F16" i="162" a="1"/>
  <c r="J50" i="162" a="1"/>
  <c r="G17" i="160" a="1"/>
  <c r="N37" i="160" a="1"/>
  <c r="F45" i="162" a="1"/>
  <c r="C42" i="159" a="1"/>
  <c r="H26" i="163" a="1"/>
  <c r="F17" i="159" a="1"/>
  <c r="K9" i="160" a="1"/>
  <c r="H47" i="158" a="1"/>
  <c r="L45" i="158" a="1"/>
  <c r="Q12" i="163" a="1"/>
  <c r="K50" i="160" a="1"/>
  <c r="M11" i="162" a="1"/>
  <c r="K36" i="161" a="1"/>
  <c r="D45" i="161" a="1"/>
  <c r="AP136" i="159" a="1"/>
  <c r="AP15" i="159" a="1"/>
  <c r="D41" i="161" a="1"/>
  <c r="N39" i="161" a="1"/>
  <c r="Q35" i="161" a="1"/>
  <c r="G32" i="159" a="1"/>
  <c r="M45" i="159" a="1"/>
  <c r="F6" i="159" a="1"/>
  <c r="F15" i="163" a="1"/>
  <c r="I8" i="163" a="1"/>
  <c r="P36" i="158" a="1"/>
  <c r="E3" i="161" a="1"/>
  <c r="L47" i="142" a="1"/>
  <c r="P5" i="159" a="1"/>
  <c r="F4" i="160" a="1"/>
  <c r="AR11" i="158" a="1"/>
  <c r="I17" i="162" a="1"/>
  <c r="I19" i="159" a="1"/>
  <c r="I15" i="159" a="1"/>
  <c r="AO73" i="158" a="1"/>
  <c r="P6" i="161" a="1"/>
  <c r="M34" i="162" a="1"/>
  <c r="H46" i="142" a="1"/>
  <c r="E38" i="158" a="1"/>
  <c r="E5" i="161" a="1"/>
  <c r="C2" i="163" a="1"/>
  <c r="C16" i="160" a="1"/>
  <c r="C49" i="161" a="1"/>
  <c r="AR12" i="163" a="1"/>
  <c r="N2" i="158" a="1"/>
  <c r="K42" i="142" a="1"/>
  <c r="AP10" i="160" a="1"/>
  <c r="F33" i="142" a="1"/>
  <c r="N37" i="158" a="1"/>
  <c r="J28" i="159" a="1"/>
  <c r="Q34" i="160" a="1"/>
  <c r="J5" i="163" a="1"/>
  <c r="C38" i="160" a="1"/>
  <c r="H42" i="160" a="1"/>
  <c r="K25" i="158" a="1"/>
  <c r="H47" i="163" a="1"/>
  <c r="H40" i="160" a="1"/>
  <c r="AJ8" i="158" a="1"/>
  <c r="F23" i="160" a="1"/>
  <c r="E48" i="161" a="1"/>
  <c r="I10" i="161" a="1"/>
  <c r="N29" i="160" a="1"/>
  <c r="M27" i="161" a="1"/>
  <c r="F42" i="160" a="1"/>
  <c r="I24" i="158" a="1"/>
  <c r="Q10" i="162" a="1"/>
  <c r="H32" i="163" a="1"/>
  <c r="Q34" i="158" a="1"/>
  <c r="L7" i="142" a="1"/>
  <c r="M20" i="160" a="1"/>
  <c r="H2" i="161" a="1"/>
  <c r="Q16" i="161" a="1"/>
  <c r="E32" i="142" a="1"/>
  <c r="AJ72" i="162" a="1"/>
  <c r="I19" i="158" a="1"/>
  <c r="E11" i="160" a="1"/>
  <c r="E31" i="163" a="1"/>
  <c r="E34" i="142" a="1"/>
  <c r="L16" i="160" a="1"/>
  <c r="L39" i="159" a="1"/>
  <c r="G39" i="163" a="1"/>
  <c r="I36" i="142" a="1"/>
  <c r="E31" i="161" a="1"/>
  <c r="P28" i="163" a="1"/>
  <c r="P10" i="163" a="1"/>
  <c r="AO138" i="159" a="1"/>
  <c r="L35" i="161" a="1"/>
  <c r="N28" i="160" a="1"/>
  <c r="E36" i="158" a="1"/>
  <c r="H5" i="158" a="1"/>
  <c r="C7" i="163" a="1"/>
  <c r="K17" i="159" a="1"/>
  <c r="M31" i="162" a="1"/>
  <c r="C12" i="160" a="1"/>
  <c r="K38" i="163" a="1"/>
  <c r="E33" i="161" a="1"/>
  <c r="Q47" i="142" a="1"/>
  <c r="F26" i="158" a="1"/>
  <c r="J17" i="163" a="1"/>
  <c r="I27" i="142" a="1"/>
  <c r="G28" i="158" a="1"/>
  <c r="E4" i="142" a="1"/>
  <c r="M43" i="158" a="1"/>
  <c r="I6" i="158" a="1"/>
  <c r="J13" i="159" a="1"/>
  <c r="G31" i="158" a="1"/>
  <c r="L16" i="142" a="1"/>
  <c r="AP7" i="142" a="1"/>
  <c r="I18" i="161" a="1"/>
  <c r="F48" i="161" a="1"/>
  <c r="F16" i="142" a="1"/>
  <c r="M44" i="163" a="1"/>
  <c r="I23" i="162" a="1"/>
  <c r="D22" i="161" a="1"/>
  <c r="K7" i="159" a="1"/>
  <c r="H23" i="160" a="1"/>
  <c r="AR17" i="159" a="1"/>
  <c r="P8" i="161" a="1"/>
  <c r="C24" i="159" a="1"/>
  <c r="F15" i="142" a="1"/>
  <c r="K28" i="158" a="1"/>
  <c r="Q23" i="142" a="1"/>
  <c r="AO6" i="162" a="1"/>
  <c r="Q17" i="159" a="1"/>
  <c r="AJ6" i="142" a="1"/>
  <c r="AJ74" i="163" a="1"/>
  <c r="Q7" i="142" a="1"/>
  <c r="AP202" i="160" a="1"/>
  <c r="J21" i="162" a="1"/>
  <c r="L28" i="160" a="1"/>
  <c r="J31" i="162" a="1"/>
  <c r="M23" i="159" a="1"/>
  <c r="D36" i="162" a="1"/>
  <c r="AR137" i="160" a="1"/>
  <c r="Q9" i="158" a="1"/>
  <c r="C11" i="142" a="1"/>
  <c r="C30" i="162" a="1"/>
  <c r="D24" i="160" a="1"/>
  <c r="H41" i="142" a="1"/>
  <c r="M35" i="142" a="1"/>
  <c r="L34" i="158" a="1"/>
  <c r="G37" i="163" a="1"/>
  <c r="Q33" i="159" a="1"/>
  <c r="F38" i="159" a="1"/>
  <c r="I33" i="163" a="1"/>
  <c r="H19" i="162" a="1"/>
  <c r="K28" i="161" a="1"/>
  <c r="I35" i="162" a="1"/>
  <c r="C2" i="162" a="1"/>
  <c r="G38" i="163" a="1"/>
  <c r="L37" i="159" a="1"/>
  <c r="K6" i="159" a="1"/>
  <c r="AO7" i="142" a="1"/>
  <c r="H38" i="163" a="1"/>
  <c r="I46" i="161" a="1"/>
  <c r="I46" i="158" a="1"/>
  <c r="F4" i="142" a="1"/>
  <c r="P2" i="142" a="1"/>
  <c r="I6" i="142" a="1"/>
  <c r="P46" i="159" a="1"/>
  <c r="Q48" i="142" a="1"/>
  <c r="M42" i="158" a="1"/>
  <c r="M48" i="142" a="1"/>
  <c r="H20" i="142" a="1"/>
  <c r="F23" i="163" a="1"/>
  <c r="F41" i="163" a="1"/>
  <c r="AQ74" i="158" a="1"/>
  <c r="AR79" i="158" a="1"/>
  <c r="P42" i="163" a="1"/>
  <c r="D35" i="162" a="1"/>
  <c r="D30" i="158" a="1"/>
  <c r="C23" i="161" a="1"/>
  <c r="C33" i="161" a="1"/>
  <c r="J19" i="163" a="1"/>
  <c r="P33" i="160" a="1"/>
  <c r="E43" i="159" a="1"/>
  <c r="J42" i="159" a="1"/>
  <c r="J43" i="142" a="1"/>
  <c r="L17" i="161" a="1"/>
  <c r="AR72" i="163" a="1"/>
  <c r="K49" i="159" a="1"/>
  <c r="M34" i="160" a="1"/>
  <c r="H7" i="160" a="1"/>
  <c r="N39" i="163" a="1"/>
  <c r="K29" i="163" a="1"/>
  <c r="J18" i="161" a="1"/>
  <c r="N30" i="160" a="1"/>
  <c r="H16" i="159" a="1"/>
  <c r="C49" i="142" a="1"/>
  <c r="N8" i="162" a="1"/>
  <c r="J20" i="162" a="1"/>
  <c r="Q13" i="158" a="1"/>
  <c r="C9" i="162" a="1"/>
  <c r="K24" i="161" a="1"/>
  <c r="I5" i="161" a="1"/>
  <c r="N41" i="158" a="1"/>
  <c r="N3" i="142" a="1"/>
  <c r="AQ70" i="160" a="1"/>
  <c r="Q24" i="162" a="1"/>
  <c r="AO74" i="163" a="1"/>
  <c r="AQ70" i="162" a="1"/>
  <c r="E35" i="161" a="1"/>
  <c r="P9" i="162" a="1"/>
  <c r="F3" i="160" a="1"/>
  <c r="C22" i="162" a="1"/>
  <c r="C40" i="163" a="1"/>
  <c r="L5" i="161" a="1"/>
  <c r="AP12" i="159" a="1"/>
  <c r="E14" i="159" a="1"/>
  <c r="K49" i="161" a="1"/>
  <c r="H10" i="160" a="1"/>
  <c r="I21" i="158" a="1"/>
  <c r="F11" i="163" a="1"/>
  <c r="K37" i="163" a="1"/>
  <c r="D41" i="163" a="1"/>
  <c r="E10" i="160" a="1"/>
  <c r="E42" i="159" a="1"/>
  <c r="K40" i="161" a="1"/>
  <c r="M37" i="163" a="1"/>
  <c r="E44" i="161" a="1"/>
  <c r="G44" i="158" a="1"/>
  <c r="D47" i="159" a="1"/>
  <c r="K50" i="159" a="1"/>
  <c r="AJ137" i="159" a="1"/>
  <c r="P16" i="159" a="1"/>
  <c r="AP73" i="142" a="1"/>
  <c r="AQ12" i="163" a="1"/>
  <c r="AO7" i="160" a="1"/>
  <c r="G21" i="162" a="1"/>
  <c r="I28" i="162" a="1"/>
  <c r="N26" i="159" a="1"/>
  <c r="P41" i="158" a="1"/>
  <c r="AO138" i="142" a="1"/>
  <c r="Q33" i="162" a="1"/>
  <c r="K37" i="142" a="1"/>
  <c r="I41" i="159" a="1"/>
  <c r="D3" i="163" a="1"/>
  <c r="AQ73" i="160" a="1"/>
  <c r="C43" i="162" a="1"/>
  <c r="Q25" i="162" a="1"/>
  <c r="AP11" i="159" a="1"/>
  <c r="C23" i="142" a="1"/>
  <c r="F46" i="142" a="1"/>
  <c r="P19" i="162" a="1"/>
  <c r="M46" i="162" a="1"/>
  <c r="G40" i="158" a="1"/>
  <c r="J14" i="142" a="1"/>
  <c r="AO10" i="142" a="1"/>
  <c r="C20" i="159" a="1"/>
  <c r="J40" i="142" a="1"/>
  <c r="N17" i="162" a="1"/>
  <c r="D10" i="158" a="1"/>
  <c r="J23" i="160" a="1"/>
  <c r="P9" i="142" a="1"/>
  <c r="L46" i="162" a="1"/>
  <c r="J31" i="160" a="1"/>
  <c r="AP77" i="158" a="1"/>
  <c r="Q31" i="161" a="1"/>
  <c r="P19" i="142" a="1"/>
  <c r="H20" i="161" a="1"/>
  <c r="C22" i="163" a="1"/>
  <c r="M33" i="162" a="1"/>
  <c r="H6" i="162" a="1"/>
  <c r="E22" i="160" a="1"/>
  <c r="J3" i="159" a="1"/>
  <c r="C30" i="142" a="1"/>
  <c r="J31" i="142" a="1"/>
  <c r="L38" i="142" a="1"/>
  <c r="AO7" i="163" a="1"/>
  <c r="Q39" i="159" a="1"/>
  <c r="K43" i="158" a="1"/>
  <c r="I30" i="163" a="1"/>
  <c r="G43" i="163" a="1"/>
  <c r="J38" i="158" a="1"/>
  <c r="G50" i="161" a="1"/>
  <c r="C5" i="142" a="1"/>
  <c r="AQ6" i="163" a="1"/>
  <c r="AR140" i="142" a="1"/>
  <c r="G32" i="142" a="1"/>
  <c r="N39" i="142" a="1"/>
  <c r="P2" i="158" a="1"/>
  <c r="I17" i="160" a="1"/>
  <c r="J38" i="159" a="1"/>
  <c r="N9" i="159" a="1"/>
  <c r="J46" i="160" a="1"/>
  <c r="Q5" i="158" a="1"/>
  <c r="N37" i="161" a="1"/>
  <c r="H42" i="159" a="1"/>
  <c r="I41" i="163" a="1"/>
  <c r="L44" i="160" a="1"/>
  <c r="D51" i="163" a="1"/>
  <c r="I33" i="161" a="1"/>
  <c r="E44" i="142" a="1"/>
  <c r="N41" i="159" a="1"/>
  <c r="J35" i="158" a="1"/>
  <c r="N15" i="158" a="1"/>
  <c r="G44" i="163" a="1"/>
  <c r="Q51" i="162" a="1"/>
  <c r="H8" i="163" a="1"/>
  <c r="C24" i="163" a="1"/>
  <c r="F5" i="162" a="1"/>
  <c r="F26" i="159" a="1"/>
  <c r="G40" i="142" a="1"/>
  <c r="L2" i="163" a="1"/>
  <c r="AJ75" i="163" a="1"/>
  <c r="Q26" i="163" a="1"/>
  <c r="C51" i="160" a="1"/>
  <c r="I40" i="160" a="1"/>
  <c r="E37" i="161" a="1"/>
  <c r="C37" i="158" a="1"/>
  <c r="AQ73" i="142" a="1"/>
  <c r="P43" i="163" a="1"/>
  <c r="M24" i="162" a="1"/>
  <c r="Q31" i="163" a="1"/>
  <c r="D16" i="158" a="1"/>
  <c r="N32" i="158" a="1"/>
  <c r="AR75" i="159" a="1"/>
  <c r="M16" i="160" a="1"/>
  <c r="C29" i="163" a="1"/>
  <c r="K19" i="161" a="1"/>
  <c r="L31" i="161" a="1"/>
  <c r="D15" i="161" a="1"/>
  <c r="N9" i="142" a="1"/>
  <c r="G42" i="142" a="1"/>
  <c r="E37" i="160" a="1"/>
  <c r="J16" i="161" a="1"/>
  <c r="D11" i="160" a="1"/>
  <c r="H44" i="161" a="1"/>
  <c r="L16" i="161" a="1"/>
  <c r="G32" i="160" a="1"/>
  <c r="J32" i="142" a="1"/>
  <c r="AQ8" i="160" a="1"/>
  <c r="F41" i="159" a="1"/>
  <c r="K3" i="161" a="1"/>
  <c r="AO76" i="158" a="1"/>
  <c r="H36" i="158" a="1"/>
  <c r="E41" i="163" a="1"/>
  <c r="F34" i="160" a="1"/>
  <c r="M28" i="142" a="1"/>
  <c r="F35" i="162" a="1"/>
  <c r="Q7" i="161" a="1"/>
  <c r="M32" i="163" a="1"/>
  <c r="P15" i="142" a="1"/>
  <c r="AP5" i="160" a="1"/>
  <c r="AJ141" i="142" a="1"/>
  <c r="E20" i="161" a="1"/>
  <c r="I3" i="142" a="1"/>
  <c r="L35" i="163" a="1"/>
  <c r="L10" i="160" a="1"/>
  <c r="D31" i="163" a="1"/>
  <c r="E30" i="142" a="1"/>
  <c r="I9" i="142" a="1"/>
  <c r="C41" i="142" a="1"/>
  <c r="AJ9" i="158" a="1"/>
  <c r="P10" i="159" a="1"/>
  <c r="D15" i="159" a="1"/>
  <c r="C26" i="159" a="1"/>
  <c r="P38" i="161" a="1"/>
  <c r="AL6" i="142" a="1"/>
  <c r="D2" i="163" a="1"/>
  <c r="E18" i="161" a="1"/>
  <c r="L48" i="161" a="1"/>
  <c r="Q15" i="142" a="1"/>
  <c r="H19" i="163" a="1"/>
  <c r="E21" i="159" a="1"/>
  <c r="D11" i="162" a="1"/>
  <c r="I11" i="159" a="1"/>
  <c r="F9" i="163" a="1"/>
  <c r="K12" i="158" a="1"/>
  <c r="E20" i="158" a="1"/>
  <c r="P7" i="161" a="1"/>
  <c r="E38" i="160" a="1"/>
  <c r="G14" i="163" a="1"/>
  <c r="L4" i="158" a="1"/>
  <c r="E30" i="162" a="1"/>
  <c r="N5" i="158" a="1"/>
  <c r="M12" i="161" a="1"/>
  <c r="M12" i="159" a="1"/>
  <c r="AP142" i="159" a="1"/>
  <c r="Q26" i="142" a="1"/>
  <c r="AQ15" i="159" a="1"/>
  <c r="M33" i="163" a="1"/>
  <c r="F50" i="158" a="1"/>
  <c r="I26" i="160" a="1"/>
  <c r="E17" i="162" a="1"/>
  <c r="N9" i="162" a="1"/>
  <c r="G13" i="161" a="1"/>
  <c r="G33" i="159" a="1"/>
  <c r="K22" i="163" a="1"/>
  <c r="G13" i="163" a="1"/>
  <c r="AP77" i="163" a="1"/>
  <c r="AQ8" i="158" a="1"/>
  <c r="N48" i="159" a="1"/>
  <c r="K36" i="158" a="1"/>
  <c r="I49" i="158" a="1"/>
  <c r="I49" i="163" a="1"/>
  <c r="AR141" i="159" a="1"/>
  <c r="I50" i="142" a="1"/>
  <c r="N33" i="158" a="1"/>
  <c r="I25" i="163" a="1"/>
  <c r="F45" i="159" a="1"/>
  <c r="I22" i="161" a="1"/>
  <c r="E19" i="158" a="1"/>
  <c r="AQ10" i="163" a="1"/>
  <c r="Q11" i="162" a="1"/>
  <c r="Q10" i="158" a="1"/>
  <c r="L32" i="159" a="1"/>
  <c r="Q45" i="142" a="1"/>
  <c r="J48" i="158" a="1"/>
  <c r="J21" i="158" a="1"/>
  <c r="H34" i="160" a="1"/>
  <c r="D31" i="162" a="1"/>
  <c r="D40" i="160" a="1"/>
  <c r="N42" i="160" a="1"/>
  <c r="I37" i="161" a="1"/>
  <c r="G13" i="159" a="1"/>
  <c r="E51" i="161" a="1"/>
  <c r="F50" i="159" a="1"/>
  <c r="E23" i="158" a="1"/>
  <c r="AO203" i="160" a="1"/>
  <c r="N47" i="162" a="1"/>
  <c r="AP70" i="142" a="1"/>
  <c r="J43" i="158" a="1"/>
  <c r="Q49" i="163" a="1"/>
  <c r="Q15" i="163" a="1"/>
  <c r="F32" i="158" a="1"/>
  <c r="L14" i="162" a="1"/>
  <c r="P25" i="163" a="1"/>
  <c r="H24" i="142" a="1"/>
  <c r="C43" i="142" a="1"/>
  <c r="G45" i="159" a="1"/>
  <c r="F5" i="160" a="1"/>
  <c r="E6" i="159" a="1"/>
  <c r="AP13" i="159" a="1"/>
  <c r="M44" i="158" a="1"/>
  <c r="G22" i="163" a="1"/>
  <c r="AO71" i="162" a="1"/>
  <c r="AJ6" i="158" a="1"/>
  <c r="G16" i="162" a="1"/>
  <c r="Q13" i="162" a="1"/>
  <c r="C31" i="158" a="1"/>
  <c r="J41" i="160" a="1"/>
  <c r="N43" i="161" a="1"/>
  <c r="AQ76" i="159" a="1"/>
  <c r="AO77" i="142" a="1"/>
  <c r="E4" i="163" a="1"/>
  <c r="AO200" i="160" a="1"/>
  <c r="E31" i="158" a="1"/>
  <c r="Q24" i="158" a="1"/>
  <c r="E39" i="162" a="1"/>
  <c r="P14" i="160" a="1"/>
  <c r="I41" i="161" a="1"/>
  <c r="G17" i="159" a="1"/>
  <c r="P45" i="162" a="1"/>
  <c r="E51" i="158" a="1"/>
  <c r="G20" i="163" a="1"/>
  <c r="C8" i="142" a="1"/>
  <c r="K21" i="162" a="1"/>
  <c r="AJ81" i="159" a="1"/>
  <c r="C37" i="163" a="1"/>
  <c r="M2" i="162" a="1"/>
  <c r="AR76" i="162" a="1"/>
  <c r="J10" i="160" a="1"/>
  <c r="AR74" i="158" a="1"/>
  <c r="P44" i="142" a="1"/>
  <c r="L33" i="158" a="1"/>
  <c r="K47" i="159" a="1"/>
  <c r="E13" i="160" a="1"/>
  <c r="D6" i="162" a="1"/>
  <c r="C5" i="159" a="1"/>
  <c r="C22" i="158" a="1"/>
  <c r="AQ138" i="160" a="1"/>
  <c r="J5" i="160" a="1"/>
  <c r="M17" i="161" a="1"/>
  <c r="G27" i="142" a="1"/>
  <c r="G46" i="142" a="1"/>
  <c r="AJ6" i="163" a="1"/>
  <c r="AP12" i="163" a="1"/>
  <c r="J5" i="162" a="1"/>
  <c r="E51" i="162" a="1"/>
  <c r="Q2" i="142" a="1"/>
  <c r="I51" i="163" a="1"/>
  <c r="C39" i="163" a="1"/>
  <c r="E3" i="163" a="1"/>
  <c r="Q35" i="163" a="1"/>
  <c r="K27" i="162" a="1"/>
  <c r="L34" i="160" a="1"/>
  <c r="N12" i="160" a="1"/>
  <c r="F14" i="142" a="1"/>
  <c r="J44" i="142" a="1"/>
  <c r="M14" i="162" a="1"/>
  <c r="M29" i="158" a="1"/>
  <c r="F21" i="160" a="1"/>
  <c r="AQ77" i="142" a="1"/>
  <c r="G28" i="142" a="1"/>
  <c r="E36" i="162" a="1"/>
  <c r="Q50" i="160" a="1"/>
  <c r="K38" i="160" a="1"/>
  <c r="Q51" i="158" a="1"/>
  <c r="L47" i="160" a="1"/>
  <c r="M26" i="159" a="1"/>
  <c r="H43" i="160" a="1"/>
  <c r="P30" i="161" a="1"/>
  <c r="G5" i="162" a="1"/>
  <c r="F33" i="159" a="1"/>
  <c r="I42" i="162" a="1"/>
  <c r="AQ140" i="142" a="1"/>
  <c r="E16" i="163" a="1"/>
  <c r="E2" i="158" a="1"/>
  <c r="N32" i="162" a="1"/>
  <c r="N27" i="142" a="1"/>
  <c r="J40" i="160" a="1"/>
  <c r="C19" i="161" a="1"/>
  <c r="M43" i="142" a="1"/>
  <c r="Q30" i="163" a="1"/>
  <c r="N3" i="159" a="1"/>
  <c r="AP73" i="160" a="1"/>
  <c r="AP71" i="162" a="1"/>
  <c r="F35" i="158" a="1"/>
  <c r="Q11" i="142" a="1"/>
  <c r="AJ74" i="142" a="1"/>
  <c r="K14" i="161" a="1"/>
  <c r="J11" i="159" a="1"/>
  <c r="K25" i="161" a="1"/>
  <c r="E26" i="161" a="1"/>
  <c r="AR70" i="142" a="1"/>
  <c r="K30" i="159" a="1"/>
  <c r="D28" i="158" a="1"/>
  <c r="F11" i="158" a="1"/>
  <c r="I16" i="142" a="1"/>
  <c r="P44" i="158" a="1"/>
  <c r="H12" i="158" a="1"/>
  <c r="L21" i="160" a="1"/>
  <c r="Q32" i="142" a="1"/>
  <c r="H15" i="162" a="1"/>
  <c r="J12" i="160" a="1"/>
  <c r="Q35" i="162" a="1"/>
  <c r="G2" i="159" a="1"/>
  <c r="P49" i="161" a="1"/>
  <c r="I35" i="158" a="1"/>
  <c r="N11" i="161" a="1"/>
  <c r="K21" i="160" a="1"/>
  <c r="E32" i="161" a="1"/>
  <c r="M4" i="159" a="1"/>
  <c r="N20" i="161" a="1"/>
  <c r="L36" i="159" a="1"/>
  <c r="G45" i="158" a="1"/>
  <c r="P10" i="162" a="1"/>
  <c r="H27" i="163" a="1"/>
  <c r="J7" i="160" a="1"/>
  <c r="E50" i="160" a="1"/>
  <c r="N32" i="163" a="1"/>
  <c r="F29" i="159" a="1"/>
  <c r="P13" i="161" a="1"/>
  <c r="I3" i="158" a="1"/>
  <c r="G33" i="163" a="1"/>
  <c r="Q36" i="161" a="1"/>
  <c r="M13" i="160" a="1"/>
  <c r="L14" i="161" a="1"/>
  <c r="Q38" i="142" a="1"/>
  <c r="N14" i="163" a="1"/>
  <c r="D17" i="159" a="1"/>
  <c r="Q14" i="159" a="1"/>
  <c r="I33" i="158" a="1"/>
  <c r="D19" i="162" a="1"/>
  <c r="E15" i="159" a="1"/>
  <c r="Q42" i="142" a="1"/>
  <c r="J7" i="163" a="1"/>
  <c r="E47" i="163" a="1"/>
  <c r="I46" i="160" a="1"/>
  <c r="C49" i="158" a="1"/>
  <c r="AO136" i="142" a="1"/>
  <c r="P51" i="161" a="1"/>
  <c r="F48" i="158" a="1"/>
  <c r="P12" i="142" a="1"/>
  <c r="F26" i="163" a="1"/>
  <c r="E27" i="158" a="1"/>
  <c r="I13" i="159" a="1"/>
  <c r="H31" i="160" a="1"/>
  <c r="Q15" i="162" a="1"/>
  <c r="N8" i="161" a="1"/>
  <c r="K13" i="159" a="1"/>
  <c r="J27" i="163" a="1"/>
  <c r="G36" i="158" a="1"/>
  <c r="D11" i="163" a="1"/>
  <c r="P8" i="142" a="1"/>
  <c r="D4" i="162" a="1"/>
  <c r="I20" i="142" a="1"/>
  <c r="G6" i="162" a="1"/>
  <c r="P19" i="160" a="1"/>
  <c r="M39" i="163" a="1"/>
  <c r="N22" i="161" a="1"/>
  <c r="Q41" i="162" a="1"/>
  <c r="L2" i="158" a="1"/>
  <c r="Q49" i="161" a="1"/>
  <c r="N15" i="163" a="1"/>
  <c r="C50" i="160" a="1"/>
  <c r="G9" i="142" a="1"/>
  <c r="K3" i="162" a="1"/>
  <c r="C46" i="160" a="1"/>
  <c r="P41" i="159" a="1"/>
  <c r="L28" i="142" a="1"/>
  <c r="E19" i="162" a="1"/>
  <c r="AL209" i="160" a="1"/>
  <c r="N39" i="158" a="1"/>
  <c r="D28" i="162" a="1"/>
  <c r="AJ75" i="158" a="1"/>
  <c r="C49" i="163" a="1"/>
  <c r="P31" i="158" a="1"/>
  <c r="AQ77" i="162" a="1"/>
  <c r="C13" i="160" a="1"/>
  <c r="H38" i="160" a="1"/>
  <c r="Q37" i="159" a="1"/>
  <c r="C29" i="160" a="1"/>
  <c r="D48" i="161" a="1"/>
  <c r="P31" i="162" a="1"/>
  <c r="AQ71" i="158" a="1"/>
  <c r="D46" i="161" a="1"/>
  <c r="P26" i="163" a="1"/>
  <c r="J48" i="159" a="1"/>
  <c r="H33" i="142" a="1"/>
  <c r="J33" i="161" a="1"/>
  <c r="AR11" i="162" a="1"/>
  <c r="I28" i="161" a="1"/>
  <c r="G30" i="163" a="1"/>
  <c r="C34" i="159" a="1"/>
  <c r="N11" i="159" a="1"/>
  <c r="F51" i="158" a="1"/>
  <c r="F19" i="163" a="1"/>
  <c r="N30" i="158" a="1"/>
  <c r="E19" i="160" a="1"/>
  <c r="C14" i="142" a="1"/>
  <c r="M49" i="163" a="1"/>
  <c r="N51" i="142" a="1"/>
  <c r="G35" i="160" a="1"/>
  <c r="C31" i="162" a="1"/>
  <c r="N27" i="160" a="1"/>
  <c r="F8" i="162" a="1"/>
  <c r="N51" i="163" a="1"/>
  <c r="D43" i="162" a="1"/>
  <c r="G18" i="142" a="1"/>
  <c r="F51" i="160" a="1"/>
  <c r="L24" i="163" a="1"/>
  <c r="C5" i="163" a="1"/>
  <c r="K31" i="142" a="1"/>
  <c r="H48" i="163" a="1"/>
  <c r="I35" i="163" a="1"/>
  <c r="D19" i="160" a="1"/>
  <c r="I37" i="159" a="1"/>
  <c r="G9" i="159" a="1"/>
  <c r="K4" i="159" a="1"/>
  <c r="AL5" i="142" a="1"/>
  <c r="D5" i="162" a="1"/>
  <c r="E31" i="142" a="1"/>
  <c r="Q37" i="163" a="1"/>
  <c r="I29" i="163" a="1"/>
  <c r="C6" i="159" a="1"/>
  <c r="H30" i="163" a="1"/>
  <c r="G23" i="160" a="1"/>
  <c r="AR136" i="142" a="1"/>
  <c r="J33" i="163" a="1"/>
  <c r="E27" i="160" a="1"/>
  <c r="P16" i="158" a="1"/>
  <c r="G31" i="161" a="1"/>
  <c r="D27" i="161" a="1"/>
  <c r="M5" i="142" a="1"/>
  <c r="M10" i="161" a="1"/>
  <c r="H34" i="158" a="1"/>
  <c r="AP83" i="159" a="1"/>
  <c r="AR72" i="160" a="1"/>
  <c r="AP72" i="159" a="1"/>
  <c r="K44" i="159" a="1"/>
  <c r="C16" i="162" a="1"/>
  <c r="F48" i="163" a="1"/>
  <c r="AJ74" i="158" a="1"/>
  <c r="K18" i="142" a="1"/>
  <c r="AO5" i="142" a="1"/>
  <c r="I50" i="162" a="1"/>
  <c r="M47" i="142" a="1"/>
  <c r="M12" i="160" a="1"/>
  <c r="I41" i="158" a="1"/>
  <c r="AP10" i="158" a="1"/>
  <c r="M31" i="142" a="1"/>
  <c r="G8" i="160" a="1"/>
  <c r="K34" i="161" a="1"/>
  <c r="F11" i="161" a="1"/>
  <c r="E28" i="162" a="1"/>
  <c r="C28" i="160" a="1"/>
  <c r="Q31" i="160" a="1"/>
  <c r="P27" i="158" a="1"/>
  <c r="AQ5" i="162" a="1"/>
  <c r="E44" i="159" a="1"/>
  <c r="M18" i="160" a="1"/>
  <c r="K3" i="160" a="1"/>
  <c r="D37" i="163" a="1"/>
  <c r="H19" i="159" a="1"/>
  <c r="J42" i="142" a="1"/>
  <c r="M35" i="158" a="1"/>
  <c r="J36" i="159" a="1"/>
  <c r="M24" i="161" a="1"/>
  <c r="AJ5" i="158" a="1"/>
  <c r="L2" i="160" a="1"/>
  <c r="K24" i="162" a="1"/>
  <c r="F40" i="158" a="1"/>
  <c r="P18" i="159" a="1"/>
  <c r="F22" i="161" a="1"/>
  <c r="F15" i="158" a="1"/>
  <c r="H45" i="160" a="1"/>
  <c r="P27" i="161" a="1"/>
  <c r="G50" i="158" a="1"/>
  <c r="AJ135" i="142" a="1"/>
  <c r="D15" i="142" a="1"/>
  <c r="L2" i="162" a="1"/>
  <c r="C11" i="158" a="1"/>
  <c r="AR206" i="160" a="1"/>
  <c r="C48" i="142" a="1"/>
  <c r="H11" i="160" a="1"/>
  <c r="G33" i="142" a="1"/>
  <c r="E46" i="162" a="1"/>
  <c r="D33" i="160" a="1"/>
  <c r="AQ78" i="162" a="1"/>
  <c r="N20" i="158" a="1"/>
  <c r="D33" i="163" a="1"/>
  <c r="G12" i="161" a="1"/>
  <c r="E24" i="163" a="1"/>
  <c r="D51" i="162" a="1"/>
  <c r="C19" i="163" a="1"/>
  <c r="J8" i="159" a="1"/>
  <c r="P3" i="160" a="1"/>
  <c r="C31" i="163" a="1"/>
  <c r="F29" i="142" a="1"/>
  <c r="K38" i="159" a="1"/>
  <c r="AJ71" i="163" a="1"/>
  <c r="N8" i="163" a="1"/>
  <c r="M38" i="160" a="1"/>
  <c r="K25" i="160" a="1"/>
  <c r="D6" i="159" a="1"/>
  <c r="G40" i="163" a="1"/>
  <c r="G42" i="159" a="1"/>
  <c r="D37" i="159" a="1"/>
  <c r="I22" i="159" a="1"/>
  <c r="J34" i="162" a="1"/>
  <c r="I9" i="158" a="1"/>
  <c r="H23" i="158" a="1"/>
  <c r="H26" i="162" a="1"/>
  <c r="AJ77" i="142" a="1"/>
  <c r="F16" i="161" a="1"/>
  <c r="N36" i="162" a="1"/>
  <c r="AJ9" i="163" a="1"/>
  <c r="F36" i="142" a="1"/>
  <c r="M50" i="160" a="1"/>
  <c r="K6" i="163" a="1"/>
  <c r="J24" i="142" a="1"/>
  <c r="M34" i="142" a="1"/>
  <c r="E24" i="159" a="1"/>
  <c r="N44" i="142" a="1"/>
  <c r="Q41" i="142" a="1"/>
  <c r="AJ71" i="142" a="1"/>
  <c r="G2" i="161" a="1"/>
  <c r="N21" i="163" a="1"/>
  <c r="L8" i="159" a="1"/>
  <c r="Q6" i="160" a="1"/>
  <c r="H27" i="158" a="1"/>
  <c r="F5" i="142" a="1"/>
  <c r="N18" i="162" a="1"/>
  <c r="H22" i="162" a="1"/>
  <c r="K33" i="160" a="1"/>
  <c r="P34" i="163" a="1"/>
  <c r="K44" i="162" a="1"/>
  <c r="P10" i="142" a="1"/>
  <c r="P4" i="158" a="1"/>
  <c r="AJ80" i="159" a="1"/>
  <c r="H47" i="159" a="1"/>
  <c r="G49" i="161" a="1"/>
  <c r="F20" i="162" a="1"/>
  <c r="AQ14" i="159" a="1"/>
  <c r="H15" i="161" a="1"/>
  <c r="I44" i="160" a="1"/>
  <c r="K46" i="163" a="1"/>
  <c r="C47" i="159" a="1"/>
  <c r="E50" i="163" a="1"/>
  <c r="Q24" i="160" a="1"/>
  <c r="Q21" i="161" a="1"/>
  <c r="Q7" i="160" a="1"/>
  <c r="AR71" i="160" a="1"/>
  <c r="F20" i="161" a="1"/>
  <c r="P9" i="161" a="1"/>
  <c r="E45" i="158" a="1"/>
  <c r="C45" i="162" a="1"/>
  <c r="H8" i="160" a="1"/>
  <c r="N38" i="163" a="1"/>
  <c r="J23" i="159" a="1"/>
  <c r="K15" i="163" a="1"/>
  <c r="AQ75" i="159" a="1"/>
  <c r="M25" i="162" a="1"/>
  <c r="P34" i="160" a="1"/>
  <c r="AL202" i="159" a="1"/>
  <c r="Q6" i="159" a="1"/>
  <c r="M46" i="161" a="1"/>
  <c r="G46" i="159" a="1"/>
  <c r="M49" i="142" a="1"/>
  <c r="I32" i="158" a="1"/>
  <c r="C13" i="159" a="1"/>
  <c r="D43" i="160" a="1"/>
  <c r="L45" i="160" a="1"/>
  <c r="Q4" i="159" a="1"/>
  <c r="G17" i="161" a="1"/>
  <c r="N11" i="142" a="1"/>
  <c r="H45" i="158" a="1"/>
  <c r="I34" i="162" a="1"/>
  <c r="F15" i="159" a="1"/>
  <c r="AP206" i="160" a="1"/>
  <c r="H17" i="163" a="1"/>
  <c r="M3" i="161" a="1"/>
  <c r="M49" i="162" a="1"/>
  <c r="K30" i="162" a="1"/>
  <c r="AR9" i="163" a="1"/>
  <c r="AQ6" i="160" a="1"/>
  <c r="P29" i="142" a="1"/>
  <c r="AO14" i="162" a="1"/>
  <c r="N41" i="161" a="1"/>
  <c r="AR78" i="162" a="1"/>
  <c r="J30" i="161" a="1"/>
  <c r="AJ210" i="160" a="1"/>
  <c r="L25" i="162" a="1"/>
  <c r="E44" i="163" a="1"/>
  <c r="G27" i="161" a="1"/>
  <c r="Q22" i="161" a="1"/>
  <c r="AL6" i="158" a="1"/>
  <c r="K44" i="163" a="1"/>
  <c r="AP18" i="159" a="1"/>
  <c r="L41" i="162" a="1"/>
  <c r="C36" i="163" a="1"/>
  <c r="N7" i="142" a="1"/>
  <c r="Q12" i="161" a="1"/>
  <c r="F10" i="160" a="1"/>
  <c r="AR11" i="160" a="1"/>
  <c r="E5" i="158" a="1"/>
  <c r="Q16" i="159" a="1"/>
  <c r="M46" i="163" a="1"/>
  <c r="N25" i="162" a="1"/>
  <c r="G11" i="162" a="1"/>
  <c r="C19" i="160" a="1"/>
  <c r="D29" i="142" a="1"/>
  <c r="D2" i="160" a="1"/>
  <c r="G16" i="142" a="1"/>
  <c r="C27" i="159" a="1"/>
  <c r="N14" i="160" a="1"/>
  <c r="H28" i="158" a="1"/>
  <c r="M49" i="161" a="1"/>
  <c r="K45" i="158" a="1"/>
  <c r="G28" i="163" a="1"/>
  <c r="N4" i="142" a="1"/>
  <c r="I6" i="162" a="1"/>
  <c r="AJ80" i="158" a="1"/>
  <c r="N18" i="163" a="1"/>
  <c r="P47" i="162" a="1"/>
  <c r="L26" i="159" a="1"/>
  <c r="F21" i="159" a="1"/>
  <c r="G34" i="159" a="1"/>
  <c r="Q40" i="163" a="1"/>
  <c r="AR136" i="159" a="1"/>
  <c r="G8" i="163" a="1"/>
  <c r="F41" i="142" a="1"/>
  <c r="F46" i="161" a="1"/>
  <c r="Q22" i="142" a="1"/>
  <c r="F37" i="162" a="1"/>
  <c r="M35" i="161" a="1"/>
  <c r="Q22" i="159" a="1"/>
  <c r="L22" i="159" a="1"/>
  <c r="Q30" i="162" a="1"/>
  <c r="N44" i="163" a="1"/>
  <c r="G22" i="142" a="1"/>
  <c r="G43" i="158" a="1"/>
  <c r="L31" i="158" a="1"/>
  <c r="F25" i="142" a="1"/>
  <c r="G9" i="162" a="1"/>
  <c r="F28" i="162" a="1"/>
  <c r="J45" i="142" a="1"/>
  <c r="M34" i="158" a="1"/>
  <c r="H41" i="160" a="1"/>
  <c r="AJ5" i="159" a="1"/>
  <c r="I32" i="142" a="1"/>
  <c r="F19" i="142" a="1"/>
  <c r="AO7" i="159" a="1"/>
  <c r="M3" i="159" a="1"/>
  <c r="F22" i="162" a="1"/>
  <c r="AP72" i="163" a="1"/>
  <c r="F39" i="161" a="1"/>
  <c r="AJ138" i="160" a="1"/>
  <c r="H8" i="158" a="1"/>
  <c r="H17" i="159" a="1"/>
  <c r="K29" i="161" a="1"/>
  <c r="AQ7" i="158" a="1"/>
  <c r="L33" i="162" a="1"/>
  <c r="K14" i="142" a="1"/>
  <c r="I9" i="161" a="1"/>
  <c r="D50" i="161" a="1"/>
  <c r="AQ76" i="162" a="1"/>
  <c r="H9" i="161" a="1"/>
  <c r="G50" i="163" a="1"/>
  <c r="G41" i="159" a="1"/>
  <c r="D48" i="142" a="1"/>
  <c r="C21" i="159" a="1"/>
  <c r="L35" i="162" a="1"/>
  <c r="C24" i="160" a="1"/>
  <c r="H25" i="158" a="1"/>
  <c r="N19" i="142" a="1"/>
  <c r="F39" i="158" a="1"/>
  <c r="E2" i="159" a="1"/>
  <c r="I39" i="160" a="1"/>
  <c r="L20" i="160" a="1"/>
  <c r="D44" i="162" a="1"/>
  <c r="AR71" i="158" a="1"/>
  <c r="Q3" i="160" a="1"/>
  <c r="E12" i="142" a="1"/>
  <c r="J47" i="158" a="1"/>
  <c r="D7" i="142" a="1"/>
  <c r="AP72" i="160" a="1"/>
  <c r="AL210" i="159" a="1"/>
  <c r="L49" i="162" a="1"/>
  <c r="AJ70" i="142" a="1"/>
  <c r="N49" i="142" a="1"/>
  <c r="J42" i="158" a="1"/>
  <c r="F24" i="159" a="1"/>
  <c r="Q3" i="158" a="1"/>
  <c r="AO74" i="158" a="1"/>
  <c r="AP8" i="159" a="1"/>
  <c r="I43" i="160" a="1"/>
  <c r="G48" i="160" a="1"/>
  <c r="M10" i="163" a="1"/>
  <c r="I44" i="163" a="1"/>
  <c r="P30" i="158" a="1"/>
  <c r="J35" i="142" a="1"/>
  <c r="E18" i="163" a="1"/>
  <c r="H50" i="162" a="1"/>
  <c r="M34" i="161" a="1"/>
  <c r="AJ79" i="158" a="1"/>
  <c r="F15" i="162" a="1"/>
  <c r="L46" i="159" a="1"/>
  <c r="Q8" i="142" a="1"/>
  <c r="F45" i="163" a="1"/>
  <c r="F7" i="161" a="1"/>
  <c r="AQ10" i="142" a="1"/>
  <c r="H5" i="160" a="1"/>
  <c r="AR6" i="159" a="1"/>
  <c r="G44" i="142" a="1"/>
  <c r="AO10" i="160" a="1"/>
  <c r="Q12" i="162" a="1"/>
  <c r="D50" i="160" a="1"/>
  <c r="J10" i="158" a="1"/>
  <c r="L6" i="142" a="1"/>
  <c r="D46" i="162" a="1"/>
  <c r="H36" i="162" a="1"/>
  <c r="F37" i="160" a="1"/>
  <c r="L15" i="159" a="1"/>
  <c r="G38" i="159" a="1"/>
  <c r="E30" i="158" a="1"/>
  <c r="I36" i="161" a="1"/>
  <c r="L15" i="161" a="1"/>
  <c r="F13" i="163" a="1"/>
  <c r="AR12" i="162" a="1"/>
  <c r="N13" i="161" a="1"/>
  <c r="P10" i="158" a="1"/>
  <c r="E11" i="162" a="1"/>
  <c r="H51" i="158" a="1"/>
  <c r="P23" i="163" a="1"/>
  <c r="K40" i="160" a="1"/>
  <c r="P18" i="158" a="1"/>
  <c r="D14" i="158" a="1"/>
  <c r="D11" i="158" a="1"/>
  <c r="L28" i="159" a="1"/>
  <c r="D8" i="159" a="1"/>
  <c r="C10" i="161" a="1"/>
  <c r="P49" i="142" a="1"/>
  <c r="N45" i="158" a="1"/>
  <c r="E39" i="159" a="1"/>
  <c r="D14" i="160" a="1"/>
  <c r="K29" i="142" a="1"/>
  <c r="K12" i="162" a="1"/>
  <c r="K31" i="162" a="1"/>
  <c r="J44" i="159" a="1"/>
  <c r="M22" i="158" a="1"/>
  <c r="AJ73" i="160" a="1"/>
  <c r="D18" i="142" a="1"/>
  <c r="Q48" i="159" a="1"/>
  <c r="I6" i="161" a="1"/>
  <c r="H27" i="160" a="1"/>
  <c r="P6" i="158" a="1"/>
  <c r="D11" i="161" a="1"/>
  <c r="Q25" i="158" a="1"/>
  <c r="C15" i="163" a="1"/>
  <c r="Q44" i="162" a="1"/>
  <c r="L24" i="158" a="1"/>
  <c r="D24" i="163" a="1"/>
  <c r="F36" i="162" a="1"/>
  <c r="G8" i="161" a="1"/>
  <c r="J45" i="160" a="1"/>
  <c r="I35" i="159" a="1"/>
  <c r="AQ6" i="158" a="1"/>
  <c r="J15" i="161" a="1"/>
  <c r="E17" i="159" a="1"/>
  <c r="E40" i="161" a="1"/>
  <c r="C23" i="162" a="1"/>
  <c r="M51" i="159" a="1"/>
  <c r="J49" i="161" a="1"/>
  <c r="D39" i="142" a="1"/>
  <c r="D35" i="158" a="1"/>
  <c r="D43" i="161" a="1"/>
  <c r="AO9" i="160" a="1"/>
  <c r="F23" i="159" a="1"/>
  <c r="K35" i="163" a="1"/>
  <c r="C9" i="142" a="1"/>
  <c r="AR5" i="142" a="1"/>
  <c r="K24" i="159" a="1"/>
  <c r="N11" i="162" a="1"/>
  <c r="Q47" i="158" a="1"/>
  <c r="AQ143" i="159" a="1"/>
  <c r="E34" i="159" a="1"/>
  <c r="E11" i="142" a="1"/>
  <c r="Q41" i="160" a="1"/>
  <c r="N10" i="159" a="1"/>
  <c r="AR142" i="159" a="1"/>
  <c r="P11" i="161" a="1"/>
  <c r="E26" i="160" a="1"/>
  <c r="M29" i="161" a="1"/>
  <c r="E49" i="142" a="1"/>
  <c r="C4" i="159" a="1"/>
  <c r="Q49" i="158" a="1"/>
  <c r="C39" i="142" a="1"/>
  <c r="M18" i="158" a="1"/>
  <c r="N22" i="162" a="1"/>
  <c r="D49" i="161" a="1"/>
  <c r="P40" i="161" a="1"/>
  <c r="Q47" i="159" a="1"/>
  <c r="G48" i="159" a="1"/>
  <c r="N5" i="161" a="1"/>
  <c r="P21" i="159" a="1"/>
  <c r="D23" i="142" a="1"/>
  <c r="M4" i="162" a="1"/>
  <c r="N19" i="160" a="1"/>
  <c r="H51" i="160" a="1"/>
  <c r="G27" i="158" a="1"/>
  <c r="F39" i="162" a="1"/>
  <c r="J6" i="158" a="1"/>
  <c r="G18" i="161" a="1"/>
  <c r="M51" i="160" a="1"/>
  <c r="M23" i="158" a="1"/>
  <c r="K51" i="158" a="1"/>
  <c r="Q47" i="163" a="1"/>
  <c r="F39" i="163" a="1"/>
  <c r="I4" i="142" a="1"/>
  <c r="G12" i="158" a="1"/>
  <c r="L16" i="159" a="1"/>
  <c r="C42" i="158" a="1"/>
  <c r="AR76" i="159" a="1"/>
  <c r="G7" i="158" a="1"/>
  <c r="I51" i="160" a="1"/>
  <c r="K23" i="142" a="1"/>
  <c r="G37" i="161" a="1"/>
  <c r="Q4" i="163" a="1"/>
  <c r="P12" i="158" a="1"/>
  <c r="K23" i="158" a="1"/>
  <c r="Q47" i="162" a="1"/>
  <c r="J6" i="142" a="1"/>
  <c r="J21" i="142" a="1"/>
  <c r="J2" i="163" a="1"/>
  <c r="L40" i="159" a="1"/>
  <c r="Q38" i="163" a="1"/>
  <c r="N20" i="159" a="1"/>
  <c r="I29" i="161" a="1"/>
  <c r="G7" i="162" a="1"/>
  <c r="Q4" i="162" a="1"/>
  <c r="AP71" i="163" a="1"/>
  <c r="Q45" i="159" a="1"/>
  <c r="I17" i="163" a="1"/>
  <c r="M45" i="158" a="1"/>
  <c r="AQ6" i="159" a="1"/>
  <c r="J28" i="163" a="1"/>
  <c r="AQ9" i="163" a="1"/>
  <c r="G41" i="160" a="1"/>
  <c r="K5" i="161" a="1"/>
  <c r="I48" i="142" a="1"/>
  <c r="G4" i="162" a="1"/>
  <c r="AJ8" i="162" a="1"/>
  <c r="K15" i="159" a="1"/>
  <c r="N19" i="159" a="1"/>
  <c r="E4" i="162" a="1"/>
  <c r="J36" i="158" a="1"/>
  <c r="F32" i="159" a="1"/>
  <c r="L3" i="160" a="1"/>
  <c r="L28" i="161" a="1"/>
  <c r="AR9" i="159" a="1"/>
  <c r="J17" i="162" a="1"/>
  <c r="L8" i="161" a="1"/>
  <c r="Q44" i="159" a="1"/>
  <c r="I42" i="158" a="1"/>
  <c r="I10" i="160" a="1"/>
  <c r="AQ10" i="162" a="1"/>
  <c r="C4" i="160" a="1"/>
  <c r="C31" i="142" a="1"/>
  <c r="E44" i="158" a="1"/>
  <c r="Q46" i="159" a="1"/>
  <c r="AR139" i="142" a="1"/>
  <c r="AP77" i="160" a="1"/>
  <c r="I19" i="163" a="1"/>
  <c r="H41" i="163" a="1"/>
  <c r="M5" i="163" a="1"/>
  <c r="F34" i="163" a="1"/>
  <c r="D2" i="158" a="1"/>
  <c r="Q29" i="142" a="1"/>
  <c r="P38" i="162" a="1"/>
  <c r="J20" i="159" a="1"/>
  <c r="L5" i="159" a="1"/>
  <c r="G46" i="160" a="1"/>
  <c r="M47" i="159" a="1"/>
  <c r="M50" i="142" a="1"/>
  <c r="H38" i="159" a="1"/>
  <c r="Q43" i="160" a="1"/>
  <c r="AQ72" i="162" a="1"/>
  <c r="J15" i="159" a="1"/>
  <c r="I43" i="161" a="1"/>
  <c r="AJ78" i="158" a="1"/>
  <c r="H43" i="159" a="1"/>
  <c r="Q25" i="160" a="1"/>
  <c r="P48" i="163" a="1"/>
  <c r="D32" i="159" a="1"/>
  <c r="H2" i="159" a="1"/>
  <c r="K11" i="163" a="1"/>
  <c r="K26" i="142" a="1"/>
  <c r="M7" i="158" a="1"/>
  <c r="L35" i="158" a="1"/>
  <c r="P14" i="161" a="1"/>
  <c r="I11" i="142" a="1"/>
  <c r="P16" i="162" a="1"/>
  <c r="E30" i="160" a="1"/>
  <c r="C23" i="159" a="1"/>
  <c r="J30" i="158" a="1"/>
  <c r="K41" i="163" a="1"/>
  <c r="G44" i="162" a="1"/>
  <c r="E42" i="158" a="1"/>
  <c r="D2" i="159" a="1"/>
  <c r="AJ142" i="159" a="1"/>
  <c r="H49" i="163" a="1"/>
  <c r="I13" i="162" a="1"/>
  <c r="D45" i="160" a="1"/>
  <c r="E23" i="160" a="1"/>
  <c r="L44" i="142" a="1"/>
  <c r="C50" i="159" a="1"/>
  <c r="H46" i="158" a="1"/>
  <c r="AP10" i="162" a="1"/>
  <c r="F40" i="159" a="1"/>
  <c r="C12" i="163" a="1"/>
  <c r="M25" i="142" a="1"/>
  <c r="C27" i="163" a="1"/>
  <c r="AO72" i="158" a="1"/>
  <c r="L28" i="162" a="1"/>
  <c r="M24" i="158" a="1"/>
  <c r="I14" i="158" a="1"/>
  <c r="AR75" i="162" a="1"/>
  <c r="D33" i="158" a="1"/>
  <c r="C10" i="142" a="1"/>
  <c r="E50" i="142" a="1"/>
  <c r="P6" i="160" a="1"/>
  <c r="N40" i="142" a="1"/>
  <c r="F34" i="142" a="1"/>
  <c r="E20" i="163" a="1"/>
  <c r="H49" i="160" a="1"/>
  <c r="C14" i="162" a="1"/>
  <c r="E43" i="160" a="1"/>
  <c r="E50" i="159" a="1"/>
  <c r="E33" i="159" a="1"/>
  <c r="G22" i="159" a="1"/>
  <c r="AR74" i="142" a="1"/>
  <c r="F33" i="163" a="1"/>
  <c r="K8" i="162" a="1"/>
  <c r="N27" i="161" a="1"/>
  <c r="E46" i="159" a="1"/>
  <c r="F43" i="160" a="1"/>
  <c r="C42" i="162" a="1"/>
  <c r="C44" i="160" a="1"/>
  <c r="E51" i="163" a="1"/>
  <c r="M27" i="142" a="1"/>
  <c r="I21" i="159" a="1"/>
  <c r="Q16" i="162" a="1"/>
  <c r="C34" i="161" a="1"/>
  <c r="D20" i="161" a="1"/>
  <c r="M48" i="158" a="1"/>
  <c r="H46" i="159" a="1"/>
  <c r="AR143" i="159" a="1"/>
  <c r="AR77" i="159" a="1"/>
  <c r="M35" i="160" a="1"/>
  <c r="AO77" i="160" a="1"/>
  <c r="AQ5" i="159" a="1"/>
  <c r="D13" i="158" a="1"/>
  <c r="F41" i="162" a="1"/>
  <c r="K22" i="159" a="1"/>
  <c r="D26" i="158" a="1"/>
  <c r="D14" i="159" a="1"/>
  <c r="K50" i="161" a="1"/>
  <c r="AP8" i="142" a="1"/>
  <c r="AJ75" i="142" a="1"/>
  <c r="L27" i="161" a="1"/>
  <c r="H25" i="160" a="1"/>
  <c r="M42" i="159" a="1"/>
  <c r="J26" i="163" a="1"/>
  <c r="F4" i="163" a="1"/>
  <c r="Q5" i="161" a="1"/>
  <c r="J13" i="163" a="1"/>
  <c r="AQ5" i="160" a="1"/>
  <c r="J12" i="159" a="1"/>
  <c r="D14" i="163" a="1"/>
  <c r="L15" i="163" a="1"/>
  <c r="L51" i="159" a="1"/>
  <c r="J7" i="162" a="1"/>
  <c r="G38" i="142" a="1"/>
  <c r="M32" i="159" a="1"/>
  <c r="P47" i="160" a="1"/>
  <c r="P3" i="161" a="1"/>
  <c r="K21" i="142" a="1"/>
  <c r="AP6" i="159" a="1"/>
  <c r="F2" i="160" a="1"/>
  <c r="J40" i="161" a="1"/>
  <c r="AR139" i="159" a="1"/>
  <c r="I22" i="162" a="1"/>
  <c r="P20" i="142" a="1"/>
  <c r="E42" i="142" a="1"/>
  <c r="K34" i="142" a="1"/>
  <c r="I38" i="158" a="1"/>
  <c r="E26" i="158" a="1"/>
  <c r="Q22" i="158" a="1"/>
  <c r="P21" i="158" a="1"/>
  <c r="K5" i="159" a="1"/>
  <c r="P8" i="159" a="1"/>
  <c r="G45" i="163" a="1"/>
  <c r="P22" i="161" a="1"/>
  <c r="F22" i="159" a="1"/>
  <c r="G24" i="162" a="1"/>
  <c r="P47" i="142" a="1"/>
  <c r="J43" i="163" a="1"/>
  <c r="J40" i="159" a="1"/>
  <c r="H10" i="158" a="1"/>
  <c r="AP72" i="162" a="1"/>
  <c r="M19" i="163" a="1"/>
  <c r="E39" i="142" a="1"/>
  <c r="C14" i="160" a="1"/>
  <c r="C29" i="161" a="1"/>
  <c r="L37" i="142" a="1"/>
  <c r="G3" i="163" a="1"/>
  <c r="L11" i="159" a="1"/>
  <c r="N49" i="160" a="1"/>
  <c r="AJ135" i="159" a="1"/>
  <c r="H16" i="162" a="1"/>
  <c r="J48" i="161" a="1"/>
  <c r="I10" i="163" a="1"/>
  <c r="L47" i="163" a="1"/>
  <c r="H23" i="142" a="1"/>
  <c r="Q51" i="159" a="1"/>
  <c r="E30" i="161" a="1"/>
  <c r="F22" i="160" a="1"/>
  <c r="D18" i="163" a="1"/>
  <c r="F33" i="161" a="1"/>
  <c r="C3" i="159" a="1"/>
  <c r="D11" i="142" a="1"/>
  <c r="F25" i="162" a="1"/>
  <c r="M35" i="162" a="1"/>
  <c r="AQ73" i="158" a="1"/>
  <c r="P28" i="162" a="1"/>
  <c r="H33" i="163" a="1"/>
  <c r="K37" i="162" a="1"/>
  <c r="E30" i="163" a="1"/>
  <c r="I50" i="163" a="1"/>
  <c r="F12" i="162" a="1"/>
  <c r="H6" i="158" a="1"/>
  <c r="L20" i="159" a="1"/>
  <c r="F30" i="142" a="1"/>
  <c r="J39" i="160" a="1"/>
  <c r="K34" i="163" a="1"/>
  <c r="M19" i="160" a="1"/>
  <c r="M24" i="163" a="1"/>
  <c r="G26" i="159" a="1"/>
  <c r="Q11" i="158" a="1"/>
  <c r="J29" i="162" a="1"/>
  <c r="Q34" i="159" a="1"/>
  <c r="F36" i="159" a="1"/>
  <c r="F38" i="160" a="1"/>
  <c r="K10" i="163" a="1"/>
  <c r="H32" i="142" a="1"/>
  <c r="F42" i="162" a="1"/>
  <c r="M5" i="161" a="1"/>
  <c r="J45" i="159" a="1"/>
  <c r="J51" i="162" a="1"/>
  <c r="K49" i="160" a="1"/>
  <c r="J51" i="158" a="1"/>
  <c r="AQ74" i="162" a="1"/>
  <c r="Q14" i="161" a="1"/>
  <c r="E25" i="158" a="1"/>
  <c r="AR209" i="160" a="1"/>
  <c r="AJ8" i="163" a="1"/>
  <c r="D27" i="162" a="1"/>
  <c r="C5" i="160" a="1"/>
  <c r="M8" i="158" a="1"/>
  <c r="AP74" i="142" a="1"/>
  <c r="AO13" i="159" a="1"/>
  <c r="F24" i="161" a="1"/>
  <c r="E44" i="160" a="1"/>
  <c r="H2" i="158" a="1"/>
  <c r="Q14" i="163" a="1"/>
  <c r="G24" i="161" a="1"/>
  <c r="H27" i="162" a="1"/>
  <c r="N34" i="162" a="1"/>
  <c r="J13" i="142" a="1"/>
  <c r="Q40" i="159" a="1"/>
  <c r="Q27" i="163" a="1"/>
  <c r="AJ76" i="142" a="1"/>
  <c r="E31" i="159" a="1"/>
  <c r="AQ140" i="159" a="1"/>
  <c r="L35" i="159" a="1"/>
  <c r="Q42" i="158" a="1"/>
  <c r="E26" i="163" a="1"/>
  <c r="G37" i="162" a="1"/>
  <c r="K38" i="161" a="1"/>
  <c r="N31" i="159" a="1"/>
  <c r="D35" i="161" a="1"/>
  <c r="P25" i="158" a="1"/>
  <c r="J24" i="161" a="1"/>
  <c r="M48" i="162" a="1"/>
  <c r="AP138" i="142" a="1"/>
  <c r="AO77" i="162" a="1"/>
  <c r="P28" i="158" a="1"/>
  <c r="D31" i="161" a="1"/>
  <c r="G38" i="161" a="1"/>
  <c r="AR135" i="160" a="1"/>
  <c r="AO6" i="159" a="1"/>
  <c r="I49" i="159" a="1"/>
  <c r="AO11" i="163" a="1"/>
  <c r="Q36" i="160" a="1"/>
  <c r="H17" i="160" a="1"/>
  <c r="L4" i="159" a="1"/>
  <c r="Q22" i="160" a="1"/>
  <c r="Q30" i="160" a="1"/>
  <c r="P5" i="142" a="1"/>
  <c r="M47" i="161" a="1"/>
  <c r="K2" i="162" a="1"/>
  <c r="D36" i="160" a="1"/>
  <c r="AP8" i="162" a="1"/>
  <c r="I9" i="163" a="1"/>
  <c r="G4" i="159" a="1"/>
  <c r="Q34" i="162" a="1"/>
  <c r="H26" i="161" a="1"/>
  <c r="G29" i="142" a="1"/>
  <c r="AR72" i="162" a="1"/>
  <c r="F43" i="162" a="1"/>
  <c r="P20" i="159" a="1"/>
  <c r="G30" i="158" a="1"/>
  <c r="L7" i="158" a="1"/>
  <c r="G51" i="159" a="1"/>
  <c r="N23" i="160" a="1"/>
  <c r="M8" i="161" a="1"/>
  <c r="Q45" i="158" a="1"/>
  <c r="G14" i="162" a="1"/>
  <c r="E32" i="162" a="1"/>
  <c r="E51" i="160" a="1"/>
  <c r="J11" i="162" a="1"/>
  <c r="M35" i="163" a="1"/>
  <c r="D26" i="163" a="1"/>
  <c r="P47" i="163" a="1"/>
  <c r="F44" i="163" a="1"/>
  <c r="AP5" i="158" a="1"/>
  <c r="P32" i="159" a="1"/>
  <c r="I25" i="142" a="1"/>
  <c r="K32" i="158" a="1"/>
  <c r="AQ5" i="161" a="1"/>
  <c r="M22" i="161" a="1"/>
  <c r="P40" i="160" a="1"/>
  <c r="AP80" i="158" a="1"/>
  <c r="D15" i="158" a="1"/>
  <c r="M20" i="142" a="1"/>
  <c r="K51" i="161" a="1"/>
  <c r="AR79" i="162" a="1"/>
  <c r="AJ209" i="160" a="1"/>
  <c r="K39" i="160" a="1"/>
  <c r="I8" i="158" a="1"/>
  <c r="D46" i="142" a="1"/>
  <c r="K7" i="158" a="1"/>
  <c r="C4" i="162" a="1"/>
  <c r="C38" i="161" a="1"/>
  <c r="J39" i="158" a="1"/>
  <c r="Q32" i="163" a="1"/>
  <c r="AR10" i="163" a="1"/>
  <c r="C44" i="159" a="1"/>
  <c r="J33" i="142" a="1"/>
  <c r="J16" i="159" a="1"/>
  <c r="L37" i="161" a="1"/>
  <c r="C17" i="162" a="1"/>
  <c r="M22" i="163" a="1"/>
  <c r="K28" i="142" a="1"/>
  <c r="Q47" i="160" a="1"/>
  <c r="AJ76" i="158" a="1"/>
  <c r="J25" i="162" a="1"/>
  <c r="H12" i="160" a="1"/>
  <c r="D48" i="159" a="1"/>
  <c r="G10" i="162" a="1"/>
  <c r="K20" i="163" a="1"/>
  <c r="E34" i="160" a="1"/>
  <c r="K48" i="163" a="1"/>
  <c r="P34" i="158" a="1"/>
  <c r="AP71" i="160" a="1"/>
  <c r="AO5" i="159" a="1"/>
  <c r="P18" i="163" a="1"/>
  <c r="AP76" i="158" a="1"/>
  <c r="E12" i="162" a="1"/>
  <c r="I22" i="158" a="1"/>
  <c r="D12" i="159" a="1"/>
  <c r="AP9" i="163" a="1"/>
  <c r="Q23" i="162" a="1"/>
  <c r="P5" i="161" a="1"/>
  <c r="M42" i="160" a="1"/>
  <c r="M3" i="142" a="1"/>
  <c r="M32" i="162" a="1"/>
  <c r="C48" i="159" a="1"/>
  <c r="H47" i="162" a="1"/>
  <c r="J34" i="163" a="1"/>
  <c r="N11" i="163" a="1"/>
  <c r="I3" i="159" a="1"/>
  <c r="N25" i="161" a="1"/>
  <c r="M44" i="162" a="1"/>
  <c r="D20" i="142" a="1"/>
  <c r="J40" i="162" a="1"/>
  <c r="L36" i="142" a="1"/>
  <c r="F35" i="160" a="1"/>
  <c r="N40" i="160" a="1"/>
  <c r="N15" i="160" a="1"/>
  <c r="Q3" i="142" a="1"/>
  <c r="AJ11" i="158" a="1"/>
  <c r="E48" i="159" a="1"/>
  <c r="N45" i="162" a="1"/>
  <c r="AR210" i="160" a="1"/>
  <c r="N43" i="163" a="1"/>
  <c r="H26" i="158" a="1"/>
  <c r="H36" i="142" a="1"/>
  <c r="L51" i="142" a="1"/>
  <c r="N40" i="158" a="1"/>
  <c r="L44" i="159" a="1"/>
  <c r="AR13" i="159" a="1"/>
  <c r="J2" i="159" a="1"/>
  <c r="C7" i="162" a="1"/>
  <c r="Q11" i="161" a="1"/>
  <c r="D39" i="163" a="1"/>
  <c r="F8" i="163" a="1"/>
  <c r="F38" i="163" a="1"/>
  <c r="I45" i="161" a="1"/>
  <c r="P7" i="163" a="1"/>
  <c r="M6" i="159" a="1"/>
  <c r="F40" i="161" a="1"/>
  <c r="K39" i="159" a="1"/>
  <c r="AP137" i="142" a="1"/>
  <c r="D10" i="161" a="1"/>
  <c r="N28" i="159" a="1"/>
  <c r="M8" i="163" a="1"/>
  <c r="L35" i="142" a="1"/>
  <c r="AO201" i="160" a="1"/>
  <c r="N10" i="163" a="1"/>
  <c r="E45" i="161" a="1"/>
  <c r="H9" i="160" a="1"/>
  <c r="I5" i="159" a="1"/>
  <c r="Q38" i="161" a="1"/>
  <c r="E38" i="142" a="1"/>
  <c r="AR135" i="159" a="1"/>
  <c r="P36" i="159" a="1"/>
  <c r="AQ12" i="162" a="1"/>
  <c r="E20" i="162" a="1"/>
  <c r="J19" i="158" a="1"/>
  <c r="P14" i="162" a="1"/>
  <c r="M51" i="142" a="1"/>
  <c r="H15" i="158" a="1"/>
  <c r="AO10" i="162" a="1"/>
  <c r="N34" i="142" a="1"/>
  <c r="P39" i="160" a="1"/>
  <c r="Q7" i="158" a="1"/>
  <c r="L48" i="162" a="1"/>
  <c r="G18" i="160" a="1"/>
  <c r="D34" i="163" a="1"/>
  <c r="C41" i="163" a="1"/>
  <c r="L24" i="162" a="1"/>
  <c r="J5" i="158" a="1"/>
  <c r="AQ7" i="160" a="1"/>
  <c r="L3" i="161" a="1"/>
  <c r="G5" i="163" a="1"/>
  <c r="J20" i="163" a="1"/>
  <c r="N46" i="142" a="1"/>
  <c r="M18" i="159" a="1"/>
  <c r="AR73" i="163" a="1"/>
  <c r="J37" i="162" a="1"/>
  <c r="N28" i="158" a="1"/>
  <c r="J34" i="161" a="1"/>
  <c r="Q40" i="142" a="1"/>
  <c r="I2" i="163" a="1"/>
  <c r="M38" i="159" a="1"/>
  <c r="C17" i="163" a="1"/>
  <c r="H19" i="160" a="1"/>
  <c r="K22" i="158" a="1"/>
  <c r="L49" i="158" a="1"/>
  <c r="I24" i="162" a="1"/>
  <c r="M46" i="159" a="1"/>
  <c r="I36" i="162" a="1"/>
  <c r="AQ9" i="160" a="1"/>
  <c r="K45" i="159" a="1"/>
  <c r="J50" i="163" a="1"/>
  <c r="H39" i="163" a="1"/>
  <c r="H4" i="163" a="1"/>
  <c r="F49" i="158" a="1"/>
  <c r="I29" i="162" a="1"/>
  <c r="C11" i="160" a="1"/>
  <c r="J45" i="163" a="1"/>
  <c r="K20" i="161" a="1"/>
  <c r="AJ71" i="158" a="1"/>
  <c r="K18" i="160" a="1"/>
  <c r="J46" i="142" a="1"/>
  <c r="F18" i="158" a="1"/>
  <c r="F8" i="158" a="1"/>
  <c r="AP77" i="142" a="1"/>
  <c r="E42" i="161" a="1"/>
  <c r="D27" i="163" a="1"/>
  <c r="D10" i="160" a="1"/>
  <c r="Q39" i="142" a="1"/>
  <c r="G34" i="158" a="1"/>
  <c r="E21" i="163" a="1"/>
  <c r="E10" i="161" a="1"/>
  <c r="N9" i="160" a="1"/>
  <c r="AO12" i="162" a="1"/>
  <c r="AL5" i="163" a="1"/>
  <c r="N34" i="161" a="1"/>
  <c r="J41" i="158" a="1"/>
  <c r="G14" i="161" a="1"/>
  <c r="M31" i="163" a="1"/>
  <c r="AP135" i="142" a="1"/>
  <c r="E33" i="142" a="1"/>
  <c r="L17" i="158" a="1"/>
  <c r="H28" i="142" a="1"/>
  <c r="L7" i="163" a="1"/>
  <c r="AP140" i="142" a="1"/>
  <c r="L31" i="160" a="1"/>
  <c r="D2" i="161" a="1"/>
  <c r="F51" i="142" a="1"/>
  <c r="E8" i="159" a="1"/>
  <c r="N2" i="142" a="1"/>
  <c r="D2" i="162" a="1"/>
  <c r="E25" i="162" a="1"/>
  <c r="P51" i="163" a="1"/>
  <c r="I28" i="158" a="1"/>
  <c r="J29" i="160" a="1"/>
  <c r="AP70" i="159" a="1"/>
  <c r="AJ5" i="161" a="1"/>
  <c r="N42" i="162" a="1"/>
  <c r="C6" i="163" a="1"/>
  <c r="F17" i="161" a="1"/>
  <c r="I3" i="160" a="1"/>
  <c r="L25" i="161" a="1"/>
  <c r="F8" i="142" a="1"/>
  <c r="J9" i="163" a="1"/>
  <c r="K35" i="159" a="1"/>
  <c r="K42" i="160" a="1"/>
  <c r="M50" i="161" a="1"/>
  <c r="M36" i="162" a="1"/>
  <c r="K16" i="162" a="1"/>
  <c r="AO135" i="160" a="1"/>
  <c r="P29" i="161" a="1"/>
  <c r="N21" i="162" a="1"/>
  <c r="K34" i="158" a="1"/>
  <c r="Q31" i="162" a="1"/>
  <c r="J29" i="161" a="1"/>
  <c r="K45" i="163" a="1"/>
  <c r="AQ76" i="158" a="1"/>
  <c r="K6" i="161" a="1"/>
  <c r="J27" i="162" a="1"/>
  <c r="J13" i="161" a="1"/>
  <c r="AQ72" i="142" a="1"/>
  <c r="F46" i="159" a="1"/>
  <c r="L40" i="142" a="1"/>
  <c r="AJ7" i="163" a="1"/>
  <c r="AO74" i="162" a="1"/>
  <c r="I23" i="163" a="1"/>
  <c r="L5" i="163" a="1"/>
  <c r="AO10" i="163" a="1"/>
  <c r="AP6" i="160" a="1"/>
  <c r="C47" i="158" a="1"/>
  <c r="J45" i="161" a="1"/>
  <c r="N24" i="159" a="1"/>
  <c r="L49" i="142" a="1"/>
  <c r="E37" i="159" a="1"/>
  <c r="C15" i="158" a="1"/>
  <c r="M38" i="142" a="1"/>
  <c r="F37" i="158" a="1"/>
  <c r="I14" i="162" a="1"/>
  <c r="N32" i="142" a="1"/>
  <c r="E14" i="160" a="1"/>
  <c r="Q46" i="142" a="1"/>
  <c r="E5" i="162" a="1"/>
  <c r="G6" i="158" a="1"/>
  <c r="J48" i="160" a="1"/>
  <c r="L42" i="159" a="1"/>
  <c r="D29" i="163" a="1"/>
  <c r="N22" i="158" a="1"/>
  <c r="C18" i="159" a="1"/>
  <c r="N27" i="158" a="1"/>
  <c r="L39" i="142" a="1"/>
  <c r="F37" i="163" a="1"/>
  <c r="J37" i="158" a="1"/>
  <c r="Q22" i="163" a="1"/>
  <c r="J26" i="162" a="1"/>
  <c r="F28" i="158" a="1"/>
  <c r="F30" i="161" a="1"/>
  <c r="AO6" i="163" a="1"/>
  <c r="M43" i="163" a="1"/>
  <c r="J6" i="159" a="1"/>
  <c r="P18" i="161" a="1"/>
  <c r="AO70" i="163" a="1"/>
  <c r="M33" i="159" a="1"/>
  <c r="C2" i="159" a="1"/>
  <c r="I23" i="159" a="1"/>
  <c r="J46" i="158" a="1"/>
  <c r="D28" i="142" a="1"/>
  <c r="K31" i="163" a="1"/>
  <c r="I39" i="161" a="1"/>
  <c r="J18" i="163" a="1"/>
  <c r="G41" i="163" a="1"/>
  <c r="K24" i="160" a="1"/>
  <c r="AO6" i="142" a="1"/>
  <c r="C47" i="163" a="1"/>
  <c r="N32" i="159" a="1"/>
  <c r="P45" i="163" a="1"/>
  <c r="H44" i="158" a="1"/>
  <c r="P17" i="161" a="1"/>
  <c r="P41" i="163" a="1"/>
  <c r="AJ5" i="160" a="1"/>
  <c r="P49" i="160" a="1"/>
  <c r="AQ13" i="162" a="1"/>
  <c r="G2" i="160" a="1"/>
  <c r="D12" i="142" a="1"/>
  <c r="M14" i="142" a="1"/>
  <c r="AQ7" i="162" a="1"/>
  <c r="Q39" i="160" a="1"/>
  <c r="J46" i="163" a="1"/>
  <c r="Q32" i="161" a="1"/>
  <c r="Q7" i="159" a="1"/>
  <c r="C36" i="160" a="1"/>
  <c r="E31" i="162" a="1"/>
  <c r="N22" i="160" a="1"/>
  <c r="M30" i="159" a="1"/>
  <c r="K24" i="163" a="1"/>
  <c r="L12" i="162" a="1"/>
  <c r="H23" i="161" a="1"/>
  <c r="H35" i="158" a="1"/>
  <c r="E30" i="159" a="1"/>
  <c r="J22" i="160" a="1"/>
  <c r="AR10" i="162" a="1"/>
  <c r="D21" i="161" a="1"/>
  <c r="M25" i="161" a="1"/>
  <c r="E6" i="162" a="1"/>
  <c r="G40" i="162" a="1"/>
  <c r="M30" i="162" a="1"/>
  <c r="H25" i="142" a="1"/>
  <c r="AO208" i="160" a="1"/>
  <c r="P29" i="158" a="1"/>
  <c r="G49" i="163" a="1"/>
  <c r="M38" i="161" a="1"/>
  <c r="G38" i="162" a="1"/>
  <c r="AP71" i="158" a="1"/>
  <c r="P30" i="159" a="1"/>
  <c r="N3" i="161" a="1"/>
  <c r="D46" i="160" a="1"/>
  <c r="K11" i="161" a="1"/>
  <c r="AQ208" i="160" a="1"/>
  <c r="G39" i="142" a="1"/>
  <c r="Q44" i="142" a="1"/>
  <c r="F34" i="159" a="1"/>
  <c r="C25" i="142" a="1"/>
  <c r="Q12" i="159" a="1"/>
  <c r="P38" i="160" a="1"/>
  <c r="D6" i="160" a="1"/>
  <c r="AQ70" i="163" a="1"/>
  <c r="N9" i="158" a="1"/>
  <c r="N41" i="163" a="1"/>
  <c r="E5" i="159" a="1"/>
  <c r="H4" i="161" a="1"/>
  <c r="H35" i="160" a="1"/>
  <c r="P43" i="142" a="1"/>
  <c r="N17" i="161" a="1"/>
  <c r="M8" i="159" a="1"/>
  <c r="I2" i="161" a="1"/>
  <c r="C21" i="163" a="1"/>
  <c r="G42" i="161" a="1"/>
  <c r="P46" i="160" a="1"/>
  <c r="N24" i="142" a="1"/>
  <c r="AR12" i="159" a="1"/>
  <c r="C45" i="159" a="1"/>
  <c r="Q28" i="159" a="1"/>
  <c r="Q21" i="159" a="1"/>
  <c r="P11" i="142" a="1"/>
  <c r="D49" i="142" a="1"/>
  <c r="D28" i="160" a="1"/>
  <c r="C41" i="162" a="1"/>
  <c r="J9" i="158" a="1"/>
  <c r="L27" i="160" a="1"/>
  <c r="M26" i="160" a="1"/>
  <c r="E36" i="163" a="1"/>
  <c r="P21" i="162" a="1"/>
  <c r="N19" i="162" a="1"/>
  <c r="AQ8" i="159" a="1"/>
  <c r="G6" i="160" a="1"/>
  <c r="J22" i="163" a="1"/>
  <c r="I38" i="163" a="1"/>
  <c r="C6" i="142" a="1"/>
  <c r="D24" i="161" a="1"/>
  <c r="Q17" i="158" a="1"/>
  <c r="AP76" i="159" a="1"/>
  <c r="L22" i="142" a="1"/>
  <c r="J30" i="142" a="1"/>
  <c r="P16" i="161" a="1"/>
  <c r="Q30" i="158" a="1"/>
  <c r="H6" i="160" a="1"/>
  <c r="N3" i="160" a="1"/>
  <c r="K36" i="142" a="1"/>
  <c r="C41" i="161" a="1"/>
  <c r="P27" i="160" a="1"/>
  <c r="H26" i="160" a="1"/>
  <c r="M3" i="160" a="1"/>
  <c r="N50" i="161" a="1"/>
  <c r="C8" i="158" a="1"/>
  <c r="J49" i="160" a="1"/>
  <c r="F43" i="163" a="1"/>
  <c r="K13" i="142" a="1"/>
  <c r="P13" i="162" a="1"/>
  <c r="K32" i="161" a="1"/>
  <c r="I26" i="158" a="1"/>
  <c r="Q2" i="160" a="1"/>
  <c r="N14" i="158" a="1"/>
  <c r="I37" i="158" a="1"/>
  <c r="N6" i="163" a="1"/>
  <c r="N26" i="142" a="1"/>
  <c r="D8" i="160" a="1"/>
  <c r="F16" i="158" a="1"/>
  <c r="N29" i="142" a="1"/>
  <c r="P4" i="160" a="1"/>
  <c r="P50" i="142" a="1"/>
  <c r="AO74" i="160" a="1"/>
  <c r="D8" i="161" a="1"/>
  <c r="N4" i="162" a="1"/>
  <c r="N5" i="142" a="1"/>
  <c r="AQ70" i="158" a="1"/>
  <c r="L27" i="158" a="1"/>
  <c r="E28" i="142" a="1"/>
  <c r="P3" i="163" a="1"/>
  <c r="F12" i="158" a="1"/>
  <c r="C31" i="161" a="1"/>
  <c r="J27" i="160" a="1"/>
  <c r="I14" i="160" a="1"/>
  <c r="J16" i="162" a="1"/>
  <c r="P31" i="159" a="1"/>
  <c r="E18" i="162" a="1"/>
  <c r="G4" i="161" a="1"/>
  <c r="N46" i="161" a="1"/>
  <c r="P40" i="142" a="1"/>
  <c r="Q33" i="163" a="1"/>
  <c r="AJ138" i="159" a="1"/>
  <c r="C44" i="158" a="1"/>
  <c r="P29" i="159" a="1"/>
  <c r="AR16" i="159" a="1"/>
  <c r="F46" i="162" a="1"/>
  <c r="D40" i="163" a="1"/>
  <c r="I11" i="160" a="1"/>
  <c r="H21" i="161" a="1"/>
  <c r="C2" i="142" a="1"/>
  <c r="H50" i="160" a="1"/>
  <c r="K41" i="162" a="1"/>
  <c r="AP9" i="142" a="1"/>
  <c r="AR71" i="159" a="1"/>
  <c r="AQ14" i="162" a="1"/>
  <c r="AQ75" i="163" a="1"/>
  <c r="H7" i="158" a="1"/>
  <c r="Q15" i="159" a="1"/>
  <c r="N43" i="142" a="1"/>
  <c r="M14" i="163" a="1"/>
  <c r="K43" i="162" a="1"/>
  <c r="H31" i="161" a="1"/>
  <c r="I31" i="163" a="1"/>
  <c r="L7" i="160" a="1"/>
  <c r="M34" i="159" a="1"/>
  <c r="G15" i="160" a="1"/>
  <c r="C15" i="160" a="1"/>
  <c r="P37" i="160" a="1"/>
  <c r="L29" i="159" a="1"/>
  <c r="E29" i="142" a="1"/>
  <c r="C40" i="161" a="1"/>
  <c r="I25" i="158" a="1"/>
  <c r="P20" i="158" a="1"/>
  <c r="N17" i="159" a="1"/>
  <c r="M25" i="160" a="1"/>
  <c r="D30" i="160" a="1"/>
  <c r="N24" i="158" a="1"/>
  <c r="P27" i="159" a="1"/>
  <c r="G20" i="159" a="1"/>
  <c r="I47" i="159" a="1"/>
  <c r="K51" i="142" a="1"/>
  <c r="N31" i="158" a="1"/>
  <c r="Q37" i="162" a="1"/>
  <c r="AO72" i="160" a="1"/>
  <c r="E5" i="160" a="1"/>
  <c r="G18" i="159" a="1"/>
  <c r="L23" i="160" a="1"/>
  <c r="AO12" i="160" a="1"/>
  <c r="N41" i="162" a="1"/>
  <c r="AO207" i="160" a="1"/>
  <c r="M11" i="158" a="1"/>
  <c r="Q28" i="160" a="1"/>
  <c r="F12" i="142" a="1"/>
  <c r="P51" i="159" a="1"/>
  <c r="AJ205" i="160" a="1"/>
  <c r="I24" i="142" a="1"/>
  <c r="E16" i="159" a="1"/>
  <c r="Q13" i="163" a="1"/>
  <c r="Q43" i="161" a="1"/>
  <c r="G26" i="162" a="1"/>
  <c r="I34" i="163" a="1"/>
  <c r="E39" i="158" a="1"/>
  <c r="AJ7" i="158" a="1"/>
  <c r="H21" i="162" a="1"/>
  <c r="G15" i="163" a="1"/>
  <c r="K30" i="161" a="1"/>
  <c r="L8" i="163" a="1"/>
  <c r="AJ79" i="159" a="1"/>
  <c r="AO78" i="163" a="1"/>
  <c r="Q37" i="161" a="1"/>
  <c r="N50" i="158" a="1"/>
  <c r="N8" i="159" a="1"/>
  <c r="Q38" i="159" a="1"/>
  <c r="G4" i="163" a="1"/>
  <c r="K37" i="160" a="1"/>
  <c r="H11" i="159" a="1"/>
  <c r="M17" i="142" a="1"/>
  <c r="AP139" i="142" a="1"/>
  <c r="AR141" i="142" a="1"/>
  <c r="L6" i="161" a="1"/>
  <c r="C39" i="159" a="1"/>
  <c r="M28" i="162" a="1"/>
  <c r="K8" i="161" a="1"/>
  <c r="N47" i="142" a="1"/>
  <c r="L12" i="159" a="1"/>
  <c r="K29" i="158" a="1"/>
  <c r="C14" i="159" a="1"/>
  <c r="L13" i="159" a="1"/>
  <c r="N2" i="163" a="1"/>
  <c r="G13" i="160" a="1"/>
  <c r="H37" i="159" a="1"/>
  <c r="D23" i="162" a="1"/>
  <c r="Q24" i="159" a="1"/>
  <c r="J28" i="160" a="1"/>
  <c r="K46" i="160" a="1"/>
  <c r="G39" i="162" a="1"/>
  <c r="L11" i="162" a="1"/>
  <c r="I18" i="160" a="1"/>
  <c r="AJ77" i="158" a="1"/>
  <c r="AO140" i="142" a="1"/>
  <c r="H34" i="163" a="1"/>
  <c r="L37" i="162" a="1"/>
  <c r="K45" i="162" a="1"/>
  <c r="F24" i="158" a="1"/>
  <c r="H16" i="161" a="1"/>
  <c r="K2" i="158" a="1"/>
  <c r="L30" i="160" a="1"/>
  <c r="AL5" i="160" a="1"/>
  <c r="N29" i="163" a="1"/>
  <c r="P26" i="159" a="1"/>
  <c r="AQ11" i="159" a="1"/>
  <c r="H43" i="158" a="1"/>
  <c r="F26" i="142" a="1"/>
  <c r="C9" i="159" a="1"/>
  <c r="I9" i="160" a="1"/>
  <c r="N2" i="161" a="1"/>
  <c r="K5" i="142" a="1"/>
  <c r="AO80" i="159" a="1"/>
  <c r="Q5" i="142" a="1"/>
  <c r="K21" i="161" a="1"/>
  <c r="K32" i="160" a="1"/>
  <c r="E29" i="159" a="1"/>
  <c r="H14" i="163" a="1"/>
  <c r="Q12" i="158" a="1"/>
  <c r="Q15" i="160" a="1"/>
  <c r="E2" i="162" a="1"/>
  <c r="AO71" i="159" a="1"/>
  <c r="AO70" i="159" a="1"/>
  <c r="J30" i="162" a="1"/>
  <c r="P33" i="158" a="1"/>
  <c r="N47" i="159" a="1"/>
  <c r="C9" i="158" a="1"/>
  <c r="E2" i="142" a="1"/>
  <c r="H32" i="160" a="1"/>
  <c r="G41" i="161" a="1"/>
  <c r="P16" i="142" a="1"/>
  <c r="AR135" i="142" a="1"/>
  <c r="P14" i="142" a="1"/>
  <c r="I42" i="163" a="1"/>
  <c r="AP200" i="160" a="1"/>
  <c r="G10" i="160" a="1"/>
  <c r="K14" i="162" a="1"/>
  <c r="N33" i="162" a="1"/>
  <c r="P9" i="159" a="1"/>
  <c r="AR70" i="160" a="1"/>
  <c r="I4" i="161" a="1"/>
  <c r="L33" i="142" a="1"/>
  <c r="J29" i="158" a="1"/>
  <c r="AJ13" i="163" a="1"/>
  <c r="AR74" i="163" a="1"/>
  <c r="J44" i="161" a="1"/>
  <c r="AQ73" i="162" a="1"/>
  <c r="M38" i="162" a="1"/>
  <c r="E5" i="163" a="1"/>
  <c r="K20" i="142" a="1"/>
  <c r="G8" i="142" a="1"/>
  <c r="M39" i="158" a="1"/>
  <c r="F10" i="161" a="1"/>
  <c r="E41" i="162" a="1"/>
  <c r="I26" i="142" a="1"/>
  <c r="AO79" i="158" a="1"/>
  <c r="E6" i="158" a="1"/>
  <c r="G29" i="160" a="1"/>
  <c r="N15" i="159" a="1"/>
  <c r="N31" i="162" a="1"/>
  <c r="N15" i="142" a="1"/>
  <c r="H39" i="158" a="1"/>
  <c r="F30" i="159" a="1"/>
  <c r="L50" i="159" a="1"/>
  <c r="F4" i="158" a="1"/>
  <c r="F50" i="161" a="1"/>
  <c r="P20" i="162" a="1"/>
  <c r="H43" i="163" a="1"/>
  <c r="F16" i="159" a="1"/>
  <c r="AQ139" i="142" a="1"/>
  <c r="J41" i="163" a="1"/>
  <c r="J43" i="162" a="1"/>
  <c r="D37" i="158" a="1"/>
  <c r="P4" i="162" a="1"/>
  <c r="P33" i="142" a="1"/>
  <c r="E38" i="161" a="1"/>
  <c r="L42" i="142" a="1"/>
  <c r="P20" i="163" a="1"/>
  <c r="G22" i="161" a="1"/>
  <c r="C34" i="160" a="1"/>
  <c r="AP78" i="158" a="1"/>
  <c r="P35" i="162" a="1"/>
  <c r="D21" i="159" a="1"/>
  <c r="P29" i="160" a="1"/>
  <c r="D18" i="159" a="1"/>
  <c r="F23" i="142" a="1"/>
  <c r="H29" i="163" a="1"/>
  <c r="C7" i="161" a="1"/>
  <c r="Q16" i="160" a="1"/>
  <c r="K23" i="163" a="1"/>
  <c r="N13" i="160" a="1"/>
  <c r="K7" i="162" a="1"/>
  <c r="Q17" i="160" a="1"/>
  <c r="L10" i="142" a="1"/>
  <c r="L38" i="158" a="1"/>
  <c r="I16" i="162" a="1"/>
  <c r="K14" i="159" a="1"/>
  <c r="D15" i="162" a="1"/>
  <c r="G10" i="142" a="1"/>
  <c r="K26" i="159" a="1"/>
  <c r="H28" i="161" a="1"/>
  <c r="J10" i="163" a="1"/>
  <c r="K41" i="161" a="1"/>
  <c r="P5" i="163" a="1"/>
  <c r="K16" i="142" a="1"/>
  <c r="K24" i="142" a="1"/>
  <c r="I6" i="163" a="1"/>
  <c r="AQ72" i="160" a="1"/>
  <c r="H48" i="161" a="1"/>
  <c r="G48" i="162" a="1"/>
  <c r="F50" i="160" a="1"/>
  <c r="C43" i="160" a="1"/>
  <c r="D13" i="161" a="1"/>
  <c r="Q44" i="160" a="1"/>
  <c r="N3" i="162" a="1"/>
  <c r="K9" i="158" a="1"/>
  <c r="AR70" i="159" a="1"/>
  <c r="AJ13" i="159" a="1"/>
  <c r="I32" i="161" a="1"/>
  <c r="K17" i="160" a="1"/>
  <c r="H18" i="160" a="1"/>
  <c r="E9" i="160" a="1"/>
  <c r="Q2" i="163" a="1"/>
  <c r="D29" i="161" a="1"/>
  <c r="G51" i="163" a="1"/>
  <c r="M47" i="158" a="1"/>
  <c r="G19" i="158" a="1"/>
  <c r="E21" i="160" a="1"/>
  <c r="H38" i="162" a="1"/>
  <c r="D34" i="158" a="1"/>
  <c r="H3" i="142" a="1"/>
  <c r="Q43" i="159" a="1"/>
  <c r="L14" i="163" a="1"/>
  <c r="K10" i="158" a="1"/>
  <c r="M16" i="159" a="1"/>
  <c r="D34" i="142" a="1"/>
  <c r="L36" i="160" a="1"/>
  <c r="F22" i="158" a="1"/>
  <c r="AO72" i="142" a="1"/>
  <c r="C49" i="162" a="1"/>
  <c r="Q50" i="162" a="1"/>
  <c r="D37" i="161" a="1"/>
  <c r="N20" i="160" a="1"/>
  <c r="H21" i="159" a="1"/>
  <c r="L30" i="142" a="1"/>
  <c r="K37" i="161" a="1"/>
  <c r="AR76" i="158" a="1"/>
  <c r="P12" i="160" a="1"/>
  <c r="D32" i="161" a="1"/>
  <c r="C16" i="163" a="1"/>
  <c r="H51" i="159" a="1"/>
  <c r="C29" i="142" a="1"/>
  <c r="Q26" i="160" a="1"/>
  <c r="P29" i="163" a="1"/>
  <c r="Q15" i="158" a="1"/>
  <c r="C40" i="162" a="1"/>
  <c r="F29" i="160" a="1"/>
  <c r="Q36" i="163" a="1"/>
  <c r="P51" i="162" a="1"/>
  <c r="C10" i="158" a="1"/>
  <c r="D7" i="158" a="1"/>
  <c r="K13" i="158" a="1"/>
  <c r="E45" i="163" a="1"/>
  <c r="J3" i="142" a="1"/>
  <c r="N45" i="161" a="1"/>
  <c r="D13" i="142" a="1"/>
  <c r="K40" i="162" a="1"/>
  <c r="P6" i="159" a="1"/>
  <c r="Q8" i="162" a="1"/>
  <c r="Q8" i="161" a="1"/>
  <c r="E17" i="142" a="1"/>
  <c r="J12" i="142" a="1"/>
  <c r="K32" i="142" a="1"/>
  <c r="D12" i="163" a="1"/>
  <c r="Q37" i="158" a="1"/>
  <c r="D40" i="158" a="1"/>
  <c r="J38" i="161" a="1"/>
  <c r="J3" i="161" a="1"/>
  <c r="L48" i="163" a="1"/>
  <c r="N41" i="142" a="1"/>
  <c r="G46" i="163" a="1"/>
  <c r="L18" i="159" a="1"/>
  <c r="N21" i="158" a="1"/>
  <c r="P32" i="162" a="1"/>
  <c r="Q46" i="161" a="1"/>
  <c r="K25" i="159" a="1"/>
  <c r="AQ12" i="159" a="1"/>
  <c r="I46" i="159" a="1"/>
  <c r="AP203" i="160" a="1"/>
  <c r="AP75" i="159" a="1"/>
  <c r="Q31" i="158" a="1"/>
  <c r="L48" i="159" a="1"/>
  <c r="AO13" i="163" a="1"/>
  <c r="G42" i="162" a="1"/>
  <c r="I18" i="162" a="1"/>
  <c r="F49" i="160" a="1"/>
  <c r="M16" i="162" a="1"/>
  <c r="G13" i="162" a="1"/>
  <c r="C39" i="160" a="1"/>
  <c r="H46" i="161" a="1"/>
  <c r="N18" i="160" a="1"/>
  <c r="F30" i="158" a="1"/>
  <c r="M21" i="163" a="1"/>
  <c r="H24" i="162" a="1"/>
  <c r="L14" i="158" a="1"/>
  <c r="N6" i="162" a="1"/>
  <c r="H39" i="160" a="1"/>
  <c r="N46" i="159" a="1"/>
  <c r="G42" i="158" a="1"/>
  <c r="AQ79" i="159" a="1"/>
  <c r="AP6" i="158" a="1"/>
  <c r="H32" i="158" a="1"/>
  <c r="F40" i="163" a="1"/>
  <c r="P23" i="158" a="1"/>
  <c r="G15" i="158" a="1"/>
  <c r="E17" i="158" a="1"/>
  <c r="E27" i="142" a="1"/>
  <c r="F35" i="159" a="1"/>
  <c r="L23" i="142" a="1"/>
  <c r="F34" i="161" a="1"/>
  <c r="L13" i="161" a="1"/>
  <c r="P4" i="142" a="1"/>
  <c r="I7" i="161" a="1"/>
  <c r="C18" i="162" a="1"/>
  <c r="AO210" i="160" a="1"/>
  <c r="K47" i="142" a="1"/>
  <c r="N26" i="162" a="1"/>
  <c r="F45" i="142" a="1"/>
  <c r="Q12" i="160" a="1"/>
  <c r="D20" i="163" a="1"/>
  <c r="L6" i="163" a="1"/>
  <c r="H2" i="163" a="1"/>
  <c r="M26" i="142" a="1"/>
  <c r="AP77" i="159" a="1"/>
  <c r="D26" i="162" a="1"/>
  <c r="L27" i="162" a="1"/>
  <c r="P25" i="160" a="1"/>
  <c r="G3" i="160" a="1"/>
  <c r="G2" i="158" a="1"/>
  <c r="AP79" i="158" a="1"/>
  <c r="C3" i="142" a="1"/>
  <c r="Q41" i="158" a="1"/>
  <c r="J9" i="160" a="1"/>
  <c r="K8" i="160" a="1"/>
  <c r="E46" i="161" a="1"/>
  <c r="AR204" i="160" a="1"/>
  <c r="E40" i="160" a="1"/>
  <c r="N10" i="162" a="1"/>
  <c r="Q11" i="160" a="1"/>
  <c r="K22" i="161" a="1"/>
  <c r="J22" i="161" a="1"/>
  <c r="G31" i="142" a="1"/>
  <c r="I2" i="142" a="1"/>
  <c r="D45" i="142" a="1"/>
  <c r="K51" i="159" a="1"/>
  <c r="AR80" i="159" a="1"/>
  <c r="Q20" i="162" a="1"/>
  <c r="L31" i="159" a="1"/>
  <c r="J4" i="159" a="1"/>
  <c r="F11" i="159" a="1"/>
  <c r="D5" i="161" a="1"/>
  <c r="L48" i="160" a="1"/>
  <c r="J43" i="160" a="1"/>
  <c r="J51" i="159" a="1"/>
  <c r="E46" i="160" a="1"/>
  <c r="P31" i="160" a="1"/>
  <c r="AO5" i="160" a="1"/>
  <c r="P13" i="160" a="1"/>
  <c r="L2" i="159" a="1"/>
  <c r="I48" i="161" a="1"/>
  <c r="AR8" i="159" a="1"/>
  <c r="K30" i="160" a="1"/>
  <c r="C36" i="142" a="1"/>
  <c r="I43" i="159" a="1"/>
  <c r="E8" i="142" a="1"/>
  <c r="G32" i="158" a="1"/>
  <c r="H20" i="158" a="1"/>
  <c r="AO16" i="159" a="1"/>
  <c r="N35" i="162" a="1"/>
  <c r="K24" i="158" a="1"/>
  <c r="M7" i="142" a="1"/>
  <c r="J35" i="160" a="1"/>
  <c r="F22" i="142" a="1"/>
  <c r="G46" i="162" a="1"/>
  <c r="C32" i="158" a="1"/>
  <c r="F48" i="160" a="1"/>
  <c r="K36" i="159" a="1"/>
  <c r="J9" i="162" a="1"/>
  <c r="E24" i="160" a="1"/>
  <c r="AQ75" i="162" a="1"/>
  <c r="D36" i="159" a="1"/>
  <c r="C43" i="161" a="1"/>
  <c r="G7" i="159" a="1"/>
  <c r="C50" i="142" a="1"/>
  <c r="D41" i="160" a="1"/>
  <c r="E4" i="160" a="1"/>
  <c r="J18" i="158" a="1"/>
  <c r="N13" i="162" a="1"/>
  <c r="D32" i="162" a="1"/>
  <c r="M50" i="159" a="1"/>
  <c r="P15" i="158" a="1"/>
  <c r="G21" i="161" a="1"/>
  <c r="G6" i="161" a="1"/>
  <c r="AJ140" i="159" a="1"/>
  <c r="D5" i="159" a="1"/>
  <c r="N12" i="142" a="1"/>
  <c r="G43" i="160" a="1"/>
  <c r="H42" i="162" a="1"/>
  <c r="C27" i="162" a="1"/>
  <c r="K26" i="160" a="1"/>
  <c r="E4" i="159" a="1"/>
  <c r="L6" i="158" a="1"/>
  <c r="M16" i="142" a="1"/>
  <c r="AJ10" i="158" a="1"/>
  <c r="L19" i="161" a="1"/>
  <c r="M43" i="159" a="1"/>
  <c r="H6" i="161" a="1"/>
  <c r="I26" i="162" a="1"/>
  <c r="I19" i="142" a="1"/>
  <c r="AL9" i="158" a="1"/>
  <c r="K3" i="159" a="1"/>
  <c r="J2" i="142" a="1"/>
  <c r="C38" i="158" a="1"/>
  <c r="N4" i="161" a="1"/>
  <c r="M23" i="142" a="1"/>
  <c r="H24" i="160" a="1"/>
  <c r="L44" i="161" a="1"/>
  <c r="H47" i="142" a="1"/>
  <c r="H3" i="159" a="1"/>
  <c r="Q14" i="160" a="1"/>
  <c r="L26" i="158" a="1"/>
  <c r="L35" i="160" a="1"/>
  <c r="L40" i="160" a="1"/>
  <c r="D31" i="159" a="1"/>
  <c r="M51" i="163" a="1"/>
  <c r="AJ75" i="160" a="1"/>
  <c r="C13" i="163" a="1"/>
  <c r="J22" i="162" a="1"/>
  <c r="C25" i="163" a="1"/>
  <c r="C14" i="158" a="1"/>
  <c r="J48" i="142" a="1"/>
  <c r="N44" i="160" a="1"/>
  <c r="P40" i="162" a="1"/>
  <c r="Q17" i="163" a="1"/>
  <c r="K18" i="161" a="1"/>
  <c r="F3" i="158" a="1"/>
  <c r="AJ72" i="160" a="1"/>
  <c r="Q50" i="142" a="1"/>
  <c r="K19" i="158" a="1"/>
  <c r="H49" i="142" a="1"/>
  <c r="AJ71" i="159" a="1"/>
  <c r="M31" i="158" a="1"/>
  <c r="E50" i="158" a="1"/>
  <c r="D22" i="162" a="1"/>
  <c r="Q27" i="159" a="1"/>
  <c r="K26" i="163" a="1"/>
  <c r="D10" i="163" a="1"/>
  <c r="H15" i="142" a="1"/>
  <c r="AQ72" i="158" a="1"/>
  <c r="AQ74" i="163" a="1"/>
  <c r="P49" i="159" a="1"/>
  <c r="D48" i="158" a="1"/>
  <c r="K43" i="163" a="1"/>
  <c r="K13" i="161" a="1"/>
  <c r="C9" i="160" a="1"/>
  <c r="AR72" i="159" a="1"/>
  <c r="J44" i="163" a="1"/>
  <c r="G30" i="161" a="1"/>
  <c r="D40" i="159" a="1"/>
  <c r="F2" i="158" a="1"/>
  <c r="AP73" i="163" a="1"/>
  <c r="L51" i="160" a="1"/>
  <c r="H21" i="158" a="1"/>
  <c r="M12" i="163" a="1"/>
  <c r="N44" i="159" a="1"/>
  <c r="AP5" i="142" a="1"/>
  <c r="P24" i="160" a="1"/>
  <c r="I17" i="158" a="1"/>
  <c r="P48" i="162" a="1"/>
  <c r="J44" i="158" a="1"/>
  <c r="L30" i="159" a="1"/>
  <c r="L19" i="158" a="1"/>
  <c r="P10" i="160" a="1"/>
  <c r="C13" i="162" a="1"/>
  <c r="F8" i="160" a="1"/>
  <c r="L32" i="161" a="1"/>
  <c r="AO11" i="158" a="1"/>
  <c r="M20" i="162" a="1"/>
  <c r="P17" i="160" a="1"/>
  <c r="C43" i="158" a="1"/>
  <c r="C43" i="163" a="1"/>
  <c r="E9" i="142" a="1"/>
  <c r="G23" i="142" a="1"/>
  <c r="AP9" i="159" a="1"/>
  <c r="AP77" i="162" a="1"/>
  <c r="F43" i="158" a="1"/>
  <c r="L13" i="142" a="1"/>
  <c r="I8" i="142" a="1"/>
  <c r="P46" i="142" a="1"/>
  <c r="AO82" i="159" a="1"/>
  <c r="AP11" i="158" a="1"/>
  <c r="E13" i="161" a="1"/>
  <c r="M27" i="158" a="1"/>
  <c r="P25" i="142" a="1"/>
  <c r="G42" i="160" a="1"/>
  <c r="P19" i="158" a="1"/>
  <c r="F19" i="159" a="1"/>
  <c r="H18" i="158" a="1"/>
  <c r="G46" i="161" a="1"/>
  <c r="J23" i="163" a="1"/>
  <c r="N12" i="159" a="1"/>
  <c r="AL209" i="159" a="1"/>
  <c r="AQ77" i="159" a="1"/>
  <c r="K29" i="159" a="1"/>
  <c r="C21" i="158" a="1"/>
  <c r="N40" i="161" a="1"/>
  <c r="D12" i="158" a="1"/>
  <c r="C31" i="159" a="1"/>
  <c r="C19" i="159" a="1"/>
  <c r="E28" i="159" a="1"/>
  <c r="I9" i="159" a="1"/>
  <c r="C9" i="161" a="1"/>
  <c r="F50" i="162" a="1"/>
  <c r="AJ70" i="162" a="1"/>
  <c r="AO17" i="159" a="1"/>
  <c r="G40" i="160" a="1"/>
  <c r="Q19" i="162" a="1"/>
  <c r="D16" i="160" a="1"/>
  <c r="C35" i="160" a="1"/>
  <c r="L7" i="162" a="1"/>
  <c r="L39" i="161" a="1"/>
  <c r="AR137" i="142" a="1"/>
  <c r="J12" i="158" a="1"/>
  <c r="N23" i="142" a="1"/>
  <c r="M41" i="159" a="1"/>
  <c r="M10" i="158" a="1"/>
  <c r="Q6" i="142" a="1"/>
  <c r="C45" i="142" a="1"/>
  <c r="P32" i="163" a="1"/>
  <c r="H49" i="159" a="1"/>
  <c r="E29" i="158" a="1"/>
  <c r="AL207" i="159" a="1"/>
  <c r="L32" i="142" a="1"/>
  <c r="H39" i="162" a="1"/>
  <c r="I19" i="162" a="1"/>
  <c r="E17" i="163" a="1"/>
  <c r="Q48" i="163" a="1"/>
  <c r="H34" i="161" a="1"/>
  <c r="H16" i="158" a="1"/>
  <c r="G38" i="160" a="1"/>
  <c r="AQ71" i="159" a="1"/>
  <c r="J3" i="160" a="1"/>
  <c r="K44" i="160" a="1"/>
  <c r="K18" i="159" a="1"/>
  <c r="AP78" i="162" a="1"/>
  <c r="P20" i="160" a="1"/>
  <c r="Q25" i="159" a="1"/>
  <c r="AP72" i="142" a="1"/>
  <c r="K5" i="160" a="1"/>
  <c r="L13" i="158" a="1"/>
  <c r="M41" i="160" a="1"/>
  <c r="N38" i="161" a="1"/>
  <c r="K31" i="160" a="1"/>
  <c r="J49" i="158" a="1"/>
  <c r="D48" i="160" a="1"/>
  <c r="H50" i="159" a="1"/>
  <c r="E45" i="160" a="1"/>
  <c r="F51" i="163" a="1"/>
  <c r="J20" i="142" a="1"/>
  <c r="G5" i="161" a="1"/>
  <c r="G48" i="142" a="1"/>
  <c r="AO74" i="159" a="1"/>
  <c r="L8" i="158" a="1"/>
  <c r="D9" i="158" a="1"/>
  <c r="G2" i="142" a="1"/>
  <c r="F12" i="159" a="1"/>
  <c r="F31" i="162" a="1"/>
  <c r="H11" i="158" a="1"/>
  <c r="Q3" i="159" a="1"/>
  <c r="K45" i="161" a="1"/>
  <c r="C6" i="160" a="1"/>
  <c r="L47" i="162" a="1"/>
  <c r="E16" i="160" a="1"/>
  <c r="P43" i="158" a="1"/>
  <c r="Q36" i="142" a="1"/>
  <c r="G27" i="159" a="1"/>
  <c r="D38" i="161" a="1"/>
  <c r="F50" i="142" a="1"/>
  <c r="M40" i="162" a="1"/>
  <c r="AP70" i="160" a="1"/>
  <c r="L38" i="159" a="1"/>
  <c r="M23" i="162" a="1"/>
  <c r="K32" i="159" a="1"/>
  <c r="E18" i="159" a="1"/>
  <c r="N35" i="158" a="1"/>
  <c r="AR5" i="159" a="1"/>
  <c r="H37" i="161" a="1"/>
  <c r="M21" i="160" a="1"/>
  <c r="J8" i="158" a="1"/>
  <c r="D8" i="158" a="1"/>
  <c r="D49" i="158" a="1"/>
  <c r="K31" i="159" a="1"/>
  <c r="K22" i="160" a="1"/>
  <c r="AP137" i="159" a="1"/>
  <c r="K35" i="161" a="1"/>
  <c r="M7" i="159" a="1"/>
  <c r="D21" i="160" a="1"/>
  <c r="AL200" i="160" a="1"/>
  <c r="H8" i="142" a="1"/>
  <c r="P45" i="159" a="1"/>
  <c r="E39" i="160" a="1"/>
  <c r="E11" i="163" a="1"/>
  <c r="K4" i="163" a="1"/>
  <c r="H7" i="159" a="1"/>
  <c r="C17" i="161" a="1"/>
  <c r="AO139" i="159" a="1"/>
  <c r="J25" i="160" a="1"/>
  <c r="L29" i="161" a="1"/>
  <c r="E44" i="162" a="1"/>
  <c r="F45" i="160" a="1"/>
  <c r="J13" i="160" a="1"/>
  <c r="L4" i="163" a="1"/>
  <c r="K6" i="162" a="1"/>
  <c r="I46" i="162" a="1"/>
  <c r="P49" i="162" a="1"/>
  <c r="AJ74" i="162" a="1"/>
  <c r="K48" i="162" a="1"/>
  <c r="P3" i="158" a="1"/>
  <c r="AP70" i="163" a="1"/>
  <c r="I38" i="159" a="1"/>
  <c r="C50" i="162" a="1"/>
  <c r="K16" i="161" a="1"/>
  <c r="AO8" i="160" a="1"/>
  <c r="I34" i="159" a="1"/>
  <c r="F6" i="158" a="1"/>
  <c r="K38" i="162" a="1"/>
  <c r="C19" i="142" a="1"/>
  <c r="I3" i="163" a="1"/>
  <c r="G11" i="160" a="1"/>
  <c r="Q39" i="163" a="1"/>
  <c r="M9" i="162" a="1"/>
  <c r="M6" i="158" a="1"/>
  <c r="J47" i="159" a="1"/>
  <c r="AJ139" i="142" a="1"/>
  <c r="I4" i="159" a="1"/>
  <c r="M30" i="163" a="1"/>
  <c r="N46" i="160" a="1"/>
  <c r="AP204" i="160" a="1"/>
  <c r="E7" i="159" a="1"/>
  <c r="F3" i="161" a="1"/>
  <c r="M5" i="162" a="1"/>
  <c r="K39" i="163" a="1"/>
  <c r="AP8" i="158" a="1"/>
  <c r="H16" i="142" a="1"/>
  <c r="H3" i="160" a="1"/>
  <c r="N17" i="142" a="1"/>
  <c r="K40" i="158" a="1"/>
  <c r="AO81" i="159" a="1"/>
  <c r="C23" i="160" a="1"/>
  <c r="L4" i="162" a="1"/>
  <c r="D15" i="163" a="1"/>
  <c r="H18" i="162" a="1"/>
  <c r="E18" i="158" a="1"/>
  <c r="L14" i="142" a="1"/>
  <c r="Q9" i="159" a="1"/>
  <c r="Q27" i="161" a="1"/>
  <c r="H42" i="158" a="1"/>
  <c r="Q16" i="158" a="1"/>
  <c r="D25" i="161" a="1"/>
  <c r="Q44" i="161" a="1"/>
  <c r="Q18" i="162" a="1"/>
  <c r="I2" i="162" a="1"/>
  <c r="H22" i="158" a="1"/>
  <c r="H7" i="163" a="1"/>
  <c r="J21" i="159" a="1"/>
  <c r="F15" i="161" a="1"/>
  <c r="D24" i="159" a="1"/>
  <c r="N34" i="163" a="1"/>
  <c r="P38" i="163" a="1"/>
  <c r="AR81" i="159" a="1"/>
  <c r="G4" i="142" a="1"/>
  <c r="I13" i="160" a="1"/>
  <c r="C37" i="161" a="1"/>
  <c r="C25" i="161" a="1"/>
  <c r="AP10" i="159" a="1"/>
  <c r="G36" i="163" a="1"/>
  <c r="Q10" i="142" a="1"/>
  <c r="AQ71" i="160" a="1"/>
  <c r="N43" i="159" a="1"/>
  <c r="E51" i="159" a="1"/>
  <c r="N35" i="160" a="1"/>
  <c r="H3" i="158" a="1"/>
  <c r="H37" i="142" a="1"/>
  <c r="AR80" i="158" a="1"/>
  <c r="L49" i="160" a="1"/>
  <c r="I21" i="163" a="1"/>
  <c r="N36" i="158" a="1"/>
  <c r="F14" i="160" a="1"/>
  <c r="P33" i="163" a="1"/>
  <c r="J27" i="159" a="1"/>
  <c r="AP14" i="162" a="1"/>
  <c r="M28" i="158" a="1"/>
  <c r="L25" i="160" a="1"/>
  <c r="AQ74" i="142" a="1"/>
  <c r="J32" i="159" a="1"/>
  <c r="H24" i="161" a="1"/>
  <c r="I5" i="162" a="1"/>
  <c r="N38" i="142" a="1"/>
  <c r="G45" i="142" a="1"/>
  <c r="G23" i="161" a="1"/>
  <c r="H34" i="162" a="1"/>
  <c r="H31" i="142" a="1"/>
  <c r="M42" i="142" a="1"/>
  <c r="J15" i="162" a="1"/>
  <c r="D21" i="142" a="1"/>
  <c r="Q18" i="159" a="1"/>
  <c r="C8" i="160" a="1"/>
  <c r="E15" i="142" a="1"/>
  <c r="K39" i="162" a="1"/>
  <c r="C33" i="160" a="1"/>
  <c r="F39" i="160" a="1"/>
  <c r="AJ207" i="160" a="1"/>
  <c r="E21" i="142" a="1"/>
  <c r="L21" i="161" a="1"/>
  <c r="AQ76" i="160" a="1"/>
  <c r="P46" i="158" a="1"/>
  <c r="F16" i="160" a="1"/>
  <c r="I41" i="160" a="1"/>
  <c r="N43" i="160" a="1"/>
  <c r="P32" i="161" a="1"/>
  <c r="J31" i="159" a="1"/>
  <c r="I13" i="161" a="1"/>
  <c r="N38" i="162" a="1"/>
  <c r="G17" i="162" a="1"/>
  <c r="E17" i="160" a="1"/>
  <c r="J29" i="159" a="1"/>
  <c r="N23" i="158" a="1"/>
  <c r="I23" i="160" a="1"/>
  <c r="E2" i="161" a="1"/>
  <c r="F11" i="142" a="1"/>
  <c r="J25" i="159" a="1"/>
  <c r="C27" i="142" a="1"/>
  <c r="G13" i="158" a="1"/>
  <c r="C50" i="163" a="1"/>
  <c r="Q51" i="163" a="1"/>
  <c r="P50" i="162" a="1"/>
  <c r="E7" i="158" a="1"/>
  <c r="Q42" i="163" a="1"/>
  <c r="F36" i="160" a="1"/>
  <c r="J39" i="159" a="1"/>
  <c r="M28" i="163" a="1"/>
  <c r="K50" i="142" a="1"/>
  <c r="AP75" i="162" a="1"/>
  <c r="F21" i="142" a="1"/>
  <c r="F6" i="163" a="1"/>
  <c r="AR78" i="159" a="1"/>
  <c r="P39" i="161" a="1"/>
  <c r="J34" i="142" a="1"/>
  <c r="H18" i="161" a="1"/>
  <c r="C29" i="159" a="1"/>
  <c r="K15" i="162" a="1"/>
  <c r="P22" i="142" a="1"/>
  <c r="AO140" i="159" a="1"/>
  <c r="D47" i="158" a="1"/>
  <c r="I35" i="161" a="1"/>
  <c r="H20" i="159" a="1"/>
  <c r="J22" i="142" a="1"/>
  <c r="K43" i="161" a="1"/>
  <c r="D43" i="142" a="1"/>
  <c r="L14" i="159" a="1"/>
  <c r="F44" i="162" a="1"/>
  <c r="AO73" i="159" a="1"/>
  <c r="L34" i="142" a="1"/>
  <c r="E37" i="142" a="1"/>
  <c r="E23" i="161" a="1"/>
  <c r="D40" i="142" a="1"/>
  <c r="J29" i="142" a="1"/>
  <c r="AQ72" i="163" a="1"/>
  <c r="I32" i="159" a="1"/>
  <c r="AR207" i="160" a="1"/>
  <c r="C7" i="160" a="1"/>
  <c r="C41" i="160" a="1"/>
  <c r="P11" i="163" a="1"/>
  <c r="J24" i="159" a="1"/>
  <c r="K36" i="160" a="1"/>
  <c r="K28" i="163" a="1"/>
  <c r="P41" i="161" a="1"/>
  <c r="M38" i="158" a="1"/>
  <c r="J41" i="142" a="1"/>
  <c r="C50" i="158" a="1"/>
  <c r="N47" i="161" a="1"/>
  <c r="F2" i="163" a="1"/>
  <c r="H14" i="159" a="1"/>
  <c r="M4" i="160" a="1"/>
  <c r="L6" i="162" a="1"/>
  <c r="H2" i="160" a="1"/>
  <c r="I27" i="163" a="1"/>
  <c r="F42" i="142" a="1"/>
  <c r="C28" i="158" a="1"/>
  <c r="F26" i="160" a="1"/>
  <c r="H13" i="159" a="1"/>
  <c r="M45" i="142" a="1"/>
  <c r="I45" i="142" a="1"/>
  <c r="J23" i="158" a="1"/>
  <c r="H5" i="159" a="1"/>
  <c r="H33" i="161" a="1"/>
  <c r="P43" i="162" a="1"/>
  <c r="L14" i="160" a="1"/>
  <c r="C24" i="158" a="1"/>
  <c r="L21" i="142" a="1"/>
  <c r="E16" i="158" a="1"/>
  <c r="AJ9" i="162" a="1"/>
  <c r="AR77" i="163" a="1"/>
  <c r="P38" i="142" a="1"/>
  <c r="G24" i="160" a="1"/>
  <c r="L9" i="142" a="1"/>
  <c r="Q28" i="161" a="1"/>
  <c r="C22" i="161" a="1"/>
  <c r="AJ77" i="160" a="1"/>
  <c r="P26" i="142" a="1"/>
  <c r="J7" i="142" a="1"/>
  <c r="AQ135" i="142" a="1"/>
  <c r="N7" i="158" a="1"/>
  <c r="AR5" i="162" a="1"/>
  <c r="Q40" i="162" a="1"/>
  <c r="Q5" i="159" a="1"/>
  <c r="AR13" i="163" a="1"/>
  <c r="F44" i="158" a="1"/>
  <c r="K28" i="159" a="1"/>
  <c r="Q24" i="142" a="1"/>
  <c r="F30" i="162" a="1"/>
  <c r="M11" i="159" a="1"/>
  <c r="M26" i="158" a="1"/>
  <c r="P28" i="160" a="1"/>
  <c r="I49" i="161" a="1"/>
  <c r="P2" i="161" a="1"/>
  <c r="AO75" i="158" a="1"/>
  <c r="H27" i="142" a="1"/>
  <c r="N30" i="142" a="1"/>
  <c r="K26" i="161" a="1"/>
  <c r="C16" i="159" a="1"/>
  <c r="Q25" i="142" a="1"/>
  <c r="J4" i="161" a="1"/>
  <c r="N31" i="163" a="1"/>
  <c r="D10" i="159" a="1"/>
  <c r="I7" i="142" a="1"/>
  <c r="AQ16" i="159" a="1"/>
  <c r="C48" i="162" a="1"/>
  <c r="L16" i="163" a="1"/>
  <c r="D33" i="142" a="1"/>
  <c r="L20" i="158" a="1"/>
  <c r="J25" i="163" a="1"/>
  <c r="AP13" i="163" a="1"/>
  <c r="D23" i="163" a="1"/>
  <c r="F14" i="162" a="1"/>
  <c r="P35" i="163" a="1"/>
  <c r="L23" i="163" a="1"/>
  <c r="P13" i="159" a="1"/>
  <c r="L18" i="163" a="1"/>
  <c r="K41" i="158" a="1"/>
  <c r="H45" i="162" a="1"/>
  <c r="I10" i="158" a="1"/>
  <c r="AJ12" i="162" a="1"/>
  <c r="D41" i="158" a="1"/>
  <c r="D32" i="160" a="1"/>
  <c r="AQ71" i="142" a="1"/>
  <c r="M9" i="142" a="1"/>
  <c r="H19" i="158" a="1"/>
  <c r="H28" i="159" a="1"/>
  <c r="M4" i="158" a="1"/>
  <c r="H12" i="161" a="1"/>
  <c r="G33" i="158" a="1"/>
  <c r="C2" i="161" a="1"/>
  <c r="M31" i="160" a="1"/>
  <c r="J31" i="158" a="1"/>
  <c r="H43" i="142" a="1"/>
  <c r="K27" i="160" a="1"/>
  <c r="I4" i="160" a="1"/>
  <c r="K20" i="160" a="1"/>
  <c r="P37" i="158" a="1"/>
  <c r="K19" i="142" a="1"/>
  <c r="D44" i="163" a="1"/>
  <c r="I30" i="159" a="1"/>
  <c r="AQ74" i="160" a="1"/>
  <c r="I42" i="159" a="1"/>
  <c r="C22" i="159" a="1"/>
  <c r="AR6" i="162" a="1"/>
  <c r="AQ207" i="160" a="1"/>
  <c r="N33" i="142" a="1"/>
  <c r="M14" i="161" a="1"/>
  <c r="N23" i="162" a="1"/>
  <c r="E48" i="142" a="1"/>
  <c r="C33" i="159" a="1"/>
  <c r="D49" i="160" a="1"/>
  <c r="F10" i="142" a="1"/>
  <c r="L16" i="162" a="1"/>
  <c r="G39" i="161" a="1"/>
  <c r="D23" i="159" a="1"/>
  <c r="M15" i="162" a="1"/>
  <c r="H13" i="163" a="1"/>
  <c r="I23" i="142" a="1"/>
  <c r="P36" i="162" a="1"/>
  <c r="AO76" i="160" a="1"/>
  <c r="H20" i="160" a="1"/>
  <c r="AQ77" i="158" a="1"/>
  <c r="F40" i="160" a="1"/>
  <c r="P24" i="142" a="1"/>
  <c r="C23" i="158" a="1"/>
  <c r="E43" i="163" a="1"/>
  <c r="H17" i="162" a="1"/>
  <c r="J22" i="158" a="1"/>
  <c r="AQ13" i="159" a="1"/>
  <c r="Q35" i="158" a="1"/>
  <c r="J7" i="161" a="1"/>
  <c r="AO10" i="158" a="1"/>
  <c r="G13" i="142" a="1"/>
  <c r="H7" i="162" a="1"/>
  <c r="E34" i="162" a="1"/>
  <c r="C35" i="159" a="1"/>
  <c r="E8" i="163" a="1"/>
  <c r="G20" i="162" a="1"/>
  <c r="H18" i="142" a="1"/>
  <c r="AQ81" i="158" a="1"/>
  <c r="J34" i="159" a="1"/>
  <c r="E41" i="160" a="1"/>
  <c r="Q24" i="163" a="1"/>
  <c r="E17" i="161" a="1"/>
  <c r="E9" i="158" a="1"/>
  <c r="D36" i="161" a="1"/>
  <c r="P20" i="161" a="1"/>
  <c r="C41" i="158" a="1"/>
  <c r="D10" i="142" a="1"/>
  <c r="AQ77" i="163" a="1"/>
  <c r="F27" i="158" a="1"/>
  <c r="G36" i="161" a="1"/>
  <c r="D31" i="160" a="1"/>
  <c r="L45" i="142" a="1"/>
  <c r="C48" i="163" a="1"/>
  <c r="N20" i="142" a="1"/>
  <c r="F45" i="158" a="1"/>
  <c r="C38" i="159" a="1"/>
  <c r="Q18" i="142" a="1"/>
  <c r="P47" i="159" a="1"/>
  <c r="J14" i="160" a="1"/>
  <c r="P32" i="142" a="1"/>
  <c r="I45" i="159" a="1"/>
  <c r="D4" i="160" a="1"/>
  <c r="H22" i="142" a="1"/>
  <c r="M15" i="142" a="1"/>
  <c r="H26" i="159" a="1"/>
  <c r="Q36" i="158" a="1"/>
  <c r="H23" i="163" a="1"/>
  <c r="AQ138" i="159" a="1"/>
  <c r="M24" i="142" a="1"/>
  <c r="C4" i="161" a="1"/>
  <c r="G14" i="160" a="1"/>
  <c r="P7" i="160" a="1"/>
  <c r="AO136" i="159" a="1"/>
  <c r="L18" i="161" a="1"/>
  <c r="H16" i="163" a="1"/>
  <c r="AO12" i="163" a="1"/>
  <c r="P4" i="159" a="1"/>
  <c r="H21" i="163" a="1"/>
  <c r="L32" i="163" a="1"/>
  <c r="K43" i="159" a="1"/>
  <c r="M51" i="162" a="1"/>
  <c r="AJ9" i="159" a="1"/>
  <c r="I49" i="162" a="1"/>
  <c r="M5" i="158" a="1"/>
  <c r="AL6" i="159" a="1"/>
  <c r="AJ78" i="163" a="1"/>
  <c r="K43" i="160" a="1"/>
  <c r="D35" i="160" a="1"/>
  <c r="K17" i="158" a="1"/>
  <c r="I33" i="162" a="1"/>
  <c r="AJ135" i="160" a="1"/>
  <c r="H30" i="159" a="1"/>
  <c r="K19" i="159" a="1"/>
  <c r="E24" i="162" a="1"/>
  <c r="D25" i="160" a="1"/>
  <c r="K11" i="162" a="1"/>
  <c r="AP78" i="159" a="1"/>
  <c r="AJ7" i="162" a="1"/>
  <c r="L18" i="142" a="1"/>
  <c r="G37" i="142" a="1"/>
  <c r="L26" i="160" a="1"/>
  <c r="K27" i="158" a="1"/>
  <c r="L17" i="159" a="1"/>
  <c r="G7" i="163" a="1"/>
  <c r="D42" i="161" a="1"/>
  <c r="C17" i="142" a="1"/>
  <c r="I40" i="142" a="1"/>
  <c r="I41" i="162" a="1"/>
  <c r="AQ73" i="159" a="1"/>
  <c r="M18" i="142" a="1"/>
  <c r="P33" i="159" a="1"/>
  <c r="G43" i="161" a="1"/>
  <c r="D47" i="142" a="1"/>
  <c r="H8" i="162" a="1"/>
  <c r="L21" i="158" a="1"/>
  <c r="J21" i="160" a="1"/>
  <c r="J49" i="162" a="1"/>
  <c r="E47" i="142" a="1"/>
  <c r="C25" i="162" a="1"/>
  <c r="AQ204" i="160" a="1"/>
  <c r="I13" i="142" a="1"/>
  <c r="D16" i="161" a="1"/>
  <c r="I49" i="160" a="1"/>
  <c r="H22" i="159" a="1"/>
  <c r="AJ73" i="142" a="1"/>
  <c r="AP12" i="162" a="1"/>
  <c r="L43" i="142" a="1"/>
  <c r="K32" i="163" a="1"/>
  <c r="C16" i="158" a="1"/>
  <c r="C23" i="163" a="1"/>
  <c r="N50" i="162" a="1"/>
  <c r="J20" i="161" a="1"/>
  <c r="I50" i="161" a="1"/>
  <c r="M28" i="161" a="1"/>
  <c r="M28" i="160" a="1"/>
  <c r="J46" i="161" a="1"/>
  <c r="D28" i="159" a="1"/>
  <c r="E27" i="162" a="1"/>
  <c r="I29" i="158" a="1"/>
  <c r="P31" i="142" a="1"/>
  <c r="H48" i="162" a="1"/>
  <c r="N39" i="159" a="1"/>
  <c r="D2" i="142" a="1"/>
  <c r="AJ11" i="163" a="1"/>
  <c r="Q18" i="160" a="1"/>
  <c r="H37" i="162" a="1"/>
  <c r="I20" i="160" a="1"/>
  <c r="L17" i="142" a="1"/>
  <c r="G23" i="159" a="1"/>
  <c r="D4" i="158" a="1"/>
  <c r="L3" i="142" a="1"/>
  <c r="F41" i="161" a="1"/>
  <c r="D8" i="162" a="1"/>
  <c r="Q35" i="142" a="1"/>
  <c r="G42" i="163" a="1"/>
  <c r="F13" i="161" a="1"/>
  <c r="I22" i="142" a="1"/>
  <c r="J39" i="142" a="1"/>
  <c r="D9" i="160" a="1"/>
  <c r="AQ82" i="159" a="1"/>
  <c r="J30" i="160" a="1"/>
  <c r="AL16" i="159" a="1"/>
  <c r="L48" i="142" a="1"/>
  <c r="P11" i="159" a="1"/>
  <c r="AO76" i="159" a="1"/>
  <c r="G2" i="162" a="1"/>
  <c r="C21" i="142" a="1"/>
  <c r="G3" i="159" a="1"/>
  <c r="J16" i="160" a="1"/>
  <c r="AR77" i="160" a="1"/>
  <c r="G23" i="158" a="1"/>
  <c r="I30" i="142" a="1"/>
  <c r="AR200" i="160" a="1"/>
  <c r="J3" i="163" a="1"/>
  <c r="K15" i="142" a="1"/>
  <c r="K47" i="162" a="1"/>
  <c r="G19" i="160" a="1"/>
  <c r="AQ78" i="163" a="1"/>
  <c r="H11" i="163" a="1"/>
  <c r="D36" i="163" a="1"/>
  <c r="F11" i="160" a="1"/>
  <c r="F5" i="159" a="1"/>
  <c r="Q5" i="160" a="1"/>
  <c r="F27" i="161" a="1"/>
  <c r="E6" i="163" a="1"/>
  <c r="AJ208" i="160" a="1"/>
  <c r="J31" i="163" a="1"/>
  <c r="M9" i="161" a="1"/>
  <c r="AQ13" i="163" a="1"/>
  <c r="K48" i="142" a="1"/>
  <c r="AJ141" i="159" a="1"/>
  <c r="E3" i="142" a="1"/>
  <c r="E8" i="161" a="1"/>
  <c r="AJ13" i="162" a="1"/>
  <c r="J9" i="142" a="1"/>
  <c r="K15" i="160" a="1"/>
  <c r="AP73" i="159" a="1"/>
  <c r="K16" i="163" a="1"/>
  <c r="N33" i="159" a="1"/>
  <c r="E22" i="158" a="1"/>
  <c r="N27" i="159" a="1"/>
  <c r="F6" i="160" a="1"/>
  <c r="M6" i="162" a="1"/>
  <c r="I28" i="160" a="1"/>
  <c r="E14" i="142" a="1"/>
  <c r="K20" i="159" a="1"/>
  <c r="J27" i="142" a="1"/>
  <c r="Q38" i="160" a="1"/>
  <c r="I26" i="159" a="1"/>
  <c r="P24" i="159" a="1"/>
  <c r="L24" i="160" a="1"/>
  <c r="AR201" i="160" a="1"/>
  <c r="D31" i="158" a="1"/>
  <c r="J37" i="142" a="1"/>
  <c r="Q43" i="162" a="1"/>
  <c r="P35" i="158" a="1"/>
  <c r="H9" i="162" a="1"/>
  <c r="F27" i="163" a="1"/>
  <c r="AP7" i="158" a="1"/>
  <c r="F49" i="162" a="1"/>
  <c r="C12" i="142" a="1"/>
  <c r="L39" i="162" a="1"/>
  <c r="N15" i="161" a="1"/>
  <c r="P42" i="161" a="1"/>
  <c r="H31" i="163" a="1"/>
  <c r="H14" i="160" a="1"/>
  <c r="G30" i="160" a="1"/>
  <c r="H35" i="162" a="1"/>
  <c r="G36" i="160" a="1"/>
  <c r="J42" i="162" a="1"/>
  <c r="M28" i="159" a="1"/>
  <c r="H40" i="161" a="1"/>
  <c r="C46" i="158" a="1"/>
  <c r="G27" i="163" a="1"/>
  <c r="C8" i="163" a="1"/>
  <c r="E51" i="142" a="1"/>
  <c r="I27" i="158" a="1"/>
  <c r="L33" i="160" a="1"/>
  <c r="F27" i="162" a="1"/>
  <c r="H48" i="158" a="1"/>
  <c r="G11" i="142" a="1"/>
  <c r="F29" i="163" a="1"/>
  <c r="AR73" i="160" a="1"/>
  <c r="L33" i="161" a="1"/>
  <c r="F9" i="158" a="1"/>
  <c r="AO70" i="142" a="1"/>
  <c r="AL8" i="158" a="1"/>
  <c r="F47" i="158" a="1"/>
  <c r="K48" i="160" a="1"/>
  <c r="H35" i="142" a="1"/>
  <c r="N15" i="162" a="1"/>
  <c r="I11" i="162" a="1"/>
  <c r="E15" i="160" a="1"/>
  <c r="F3" i="159" a="1"/>
  <c r="E12" i="163" a="1"/>
  <c r="N20" i="163" a="1"/>
  <c r="G38" i="158" a="1"/>
  <c r="I47" i="142" a="1"/>
  <c r="P40" i="159" a="1"/>
  <c r="D50" i="163" a="1"/>
  <c r="F47" i="160" a="1"/>
  <c r="J40" i="163" a="1"/>
  <c r="J45" i="158" a="1"/>
  <c r="AL8" i="160" a="1"/>
  <c r="K9" i="162" a="1"/>
  <c r="K11" i="159" a="1"/>
  <c r="L33" i="159" a="1"/>
  <c r="G7" i="142" a="1"/>
  <c r="K31" i="158" a="1"/>
  <c r="D9" i="163" a="1"/>
  <c r="Q5" i="162" a="1"/>
  <c r="E34" i="158" a="1"/>
  <c r="G11" i="161" a="1"/>
  <c r="AP78" i="163" a="1"/>
  <c r="F21" i="158" a="1"/>
  <c r="AR7" i="160" a="1"/>
  <c r="F7" i="142" a="1"/>
  <c r="J11" i="160" a="1"/>
  <c r="G47" i="161" a="1"/>
  <c r="N4" i="159" a="1"/>
  <c r="AQ12" i="160" a="1"/>
  <c r="N5" i="159" a="1"/>
  <c r="J11" i="163" a="1"/>
  <c r="G12" i="162" a="1"/>
  <c r="N50" i="142" a="1"/>
  <c r="H22" i="160" a="1"/>
  <c r="P8" i="158" a="1"/>
  <c r="AP11" i="160" a="1"/>
  <c r="G20" i="142" a="1"/>
  <c r="K40" i="159" a="1"/>
  <c r="H4" i="158" a="1"/>
  <c r="P22" i="163" a="1"/>
  <c r="E26" i="159" a="1"/>
  <c r="AQ137" i="159" a="1"/>
  <c r="I7" i="160" a="1"/>
  <c r="E27" i="159" a="1"/>
  <c r="C10" i="163" a="1"/>
  <c r="D24" i="158" a="1"/>
  <c r="K6" i="158" a="1"/>
  <c r="N6" i="158" a="1"/>
  <c r="H29" i="158" a="1"/>
  <c r="P46" i="161" a="1"/>
  <c r="G19" i="142" a="1"/>
  <c r="M22" i="142" a="1"/>
  <c r="AR8" i="142" a="1"/>
  <c r="F5" i="158" a="1"/>
  <c r="F31" i="163" a="1"/>
  <c r="D7" i="162" a="1"/>
  <c r="D51" i="161" a="1"/>
  <c r="L34" i="162" a="1"/>
  <c r="AR6" i="163" a="1"/>
  <c r="AR9" i="160" a="1"/>
  <c r="E33" i="163" a="1"/>
  <c r="E10" i="142" a="1"/>
  <c r="I44" i="162" a="1"/>
  <c r="C7" i="158" a="1"/>
  <c r="M37" i="161" a="1"/>
  <c r="P16" i="160" a="1"/>
  <c r="G8" i="158" a="1"/>
  <c r="M41" i="162" a="1"/>
  <c r="AO9" i="162" a="1"/>
  <c r="Q43" i="142" a="1"/>
  <c r="H30" i="158" a="1"/>
  <c r="AL11" i="159" a="1"/>
  <c r="H49" i="158" a="1"/>
  <c r="P50" i="161" a="1"/>
  <c r="L39" i="163" a="1"/>
  <c r="E13" i="159" a="1"/>
  <c r="G16" i="158" a="1"/>
  <c r="P47" i="161" a="1"/>
  <c r="M17" i="162" a="1"/>
  <c r="K12" i="159" a="1"/>
  <c r="P44" i="163" a="1"/>
  <c r="L36" i="161" a="1"/>
  <c r="J17" i="158" a="1"/>
  <c r="N19" i="158" a="1"/>
  <c r="H30" i="162" a="1"/>
  <c r="P49" i="158" a="1"/>
  <c r="M30" i="161" a="1"/>
  <c r="E47" i="159" a="1"/>
  <c r="G25" i="159" a="1"/>
  <c r="AJ79" i="162" a="1"/>
  <c r="N25" i="159" a="1"/>
  <c r="AQ74" i="159" a="1"/>
  <c r="I24" i="160" a="1"/>
  <c r="G5" i="160" a="1"/>
  <c r="D29" i="162" a="1"/>
  <c r="AP13" i="162" a="1"/>
  <c r="H24" i="163" a="1"/>
  <c r="D44" i="160" a="1"/>
  <c r="I34" i="160" a="1"/>
  <c r="C17" i="160" a="1"/>
  <c r="J6" i="160" a="1"/>
  <c r="F20" i="158" a="1"/>
  <c r="Q26" i="159" a="1"/>
  <c r="P14" i="163" a="1"/>
  <c r="P36" i="160" a="1"/>
  <c r="D51" i="158" a="1"/>
  <c r="L10" i="159" a="1"/>
  <c r="P17" i="158" a="1"/>
  <c r="AO139" i="142" a="1"/>
  <c r="D41" i="162" a="1"/>
  <c r="F22" i="163" a="1"/>
  <c r="H44" i="142" a="1"/>
  <c r="E3" i="159" a="1"/>
  <c r="H8" i="159" a="1"/>
  <c r="G26" i="160" a="1"/>
  <c r="AP135" i="160" a="1"/>
  <c r="N8" i="160" a="1"/>
  <c r="I7" i="159" a="1"/>
  <c r="Q20" i="161" a="1"/>
  <c r="Q9" i="160" a="1"/>
  <c r="J11" i="161" a="1"/>
  <c r="I30" i="161" a="1"/>
  <c r="C33" i="163" a="1"/>
  <c r="D14" i="161" a="1"/>
  <c r="AP5" i="163" a="1"/>
  <c r="M2" i="160" a="1"/>
  <c r="F38" i="158" a="1"/>
  <c r="G50" i="160" a="1"/>
  <c r="F30" i="160" a="1"/>
  <c r="K23" i="162" a="1"/>
  <c r="P28" i="142" a="1"/>
  <c r="D42" i="159" a="1"/>
  <c r="N16" i="159" a="1"/>
  <c r="F46" i="158" a="1"/>
  <c r="G39" i="159" a="1"/>
  <c r="C42" i="160" a="1"/>
  <c r="AR74" i="162" a="1"/>
  <c r="F48" i="142" a="1"/>
  <c r="C9" i="163" a="1"/>
  <c r="AR82" i="159" a="1"/>
  <c r="P26" i="160" a="1"/>
  <c r="E21" i="161" a="1"/>
  <c r="G27" i="162" a="1"/>
  <c r="N24" i="162" a="1"/>
  <c r="E50" i="161" a="1"/>
  <c r="H42" i="161" a="1"/>
  <c r="G29" i="159" a="1"/>
  <c r="AO73" i="163" a="1"/>
  <c r="I8" i="162" a="1"/>
  <c r="C17" i="159" a="1"/>
  <c r="G26" i="142" a="1"/>
  <c r="D30" i="159" a="1"/>
  <c r="G51" i="160" a="1"/>
  <c r="F3" i="142" a="1"/>
  <c r="L23" i="158" a="1"/>
  <c r="M41" i="142" a="1"/>
  <c r="D37" i="142" a="1"/>
  <c r="P21" i="160" a="1"/>
  <c r="Q13" i="159" a="1"/>
  <c r="N25" i="142" a="1"/>
  <c r="J48" i="163" a="1"/>
  <c r="E49" i="158" a="1"/>
  <c r="K19" i="160" a="1"/>
  <c r="H48" i="160" a="1"/>
  <c r="G34" i="160" a="1"/>
  <c r="H3" i="162" a="1"/>
  <c r="AO9" i="158" a="1"/>
  <c r="L50" i="158" a="1"/>
  <c r="E16" i="162" a="1"/>
  <c r="P50" i="158" a="1"/>
  <c r="Q48" i="158" a="1"/>
  <c r="N7" i="160" a="1"/>
  <c r="G20" i="158" a="1"/>
  <c r="M25" i="159" a="1"/>
  <c r="L26" i="142" a="1"/>
  <c r="N25" i="160" a="1"/>
  <c r="AJ16" i="159" a="1"/>
  <c r="L20" i="142" a="1"/>
  <c r="AR138" i="159" a="1"/>
  <c r="AP143" i="159" a="1"/>
  <c r="M50" i="158" a="1"/>
  <c r="F10" i="159" a="1"/>
  <c r="I32" i="163" a="1"/>
  <c r="H12" i="159" a="1"/>
  <c r="Q30" i="159" a="1"/>
  <c r="AP11" i="162" a="1"/>
  <c r="C10" i="159" a="1"/>
  <c r="K50" i="158" a="1"/>
  <c r="E22" i="142" a="1"/>
  <c r="AR10" i="159" a="1"/>
  <c r="H19" i="142" a="1"/>
  <c r="D16" i="162" a="1"/>
  <c r="G28" i="160" a="1"/>
  <c r="M39" i="161" a="1"/>
  <c r="M25" i="158" a="1"/>
  <c r="J47" i="163" a="1"/>
  <c r="G6" i="142" a="1"/>
  <c r="D34" i="162" a="1"/>
  <c r="AR8" i="158" a="1"/>
  <c r="C33" i="142" a="1"/>
  <c r="K14" i="160" a="1"/>
  <c r="J36" i="163" a="1"/>
  <c r="P11" i="160" a="1"/>
  <c r="N13" i="158" a="1"/>
  <c r="AP6" i="142" a="1"/>
  <c r="E22" i="161" a="1"/>
  <c r="I21" i="160" a="1"/>
  <c r="I33" i="160" a="1"/>
  <c r="K49" i="158" a="1"/>
  <c r="G22" i="160" a="1"/>
  <c r="K35" i="142" a="1"/>
  <c r="AO71" i="160" a="1"/>
  <c r="H43" i="161" a="1"/>
  <c r="AQ9" i="142" a="1"/>
  <c r="J28" i="158" a="1"/>
  <c r="I37" i="162" a="1"/>
  <c r="N16" i="160" a="1"/>
  <c r="H27" i="161" a="1"/>
  <c r="D3" i="161" a="1"/>
  <c r="F7" i="158" a="1"/>
  <c r="N2" i="159" a="1"/>
  <c r="I28" i="163" a="1"/>
  <c r="AQ202" i="160" a="1"/>
  <c r="AP210" i="160" a="1"/>
  <c r="L23" i="162" a="1"/>
  <c r="J16" i="163" a="1"/>
  <c r="Q48" i="162" a="1"/>
  <c r="H10" i="159" a="1"/>
  <c r="D51" i="160" a="1"/>
  <c r="G49" i="160" a="1"/>
  <c r="E49" i="161" a="1"/>
  <c r="AO202" i="160" a="1"/>
  <c r="G34" i="163" a="1"/>
  <c r="H30" i="160" a="1"/>
  <c r="E15" i="158" a="1"/>
  <c r="F13" i="160" a="1"/>
  <c r="AJ72" i="142" a="1"/>
  <c r="J4" i="162" a="1"/>
  <c r="F33" i="160" a="1"/>
  <c r="AO76" i="162" a="1"/>
  <c r="Q38" i="158" a="1"/>
  <c r="F24" i="160" a="1"/>
  <c r="C11" i="161" a="1"/>
  <c r="AP7" i="160" a="1"/>
  <c r="D37" i="160" a="1"/>
  <c r="E20" i="159" a="1"/>
  <c r="N7" i="159" a="1"/>
  <c r="D44" i="159" a="1"/>
  <c r="H30" i="142" a="1"/>
  <c r="M33" i="161" a="1"/>
  <c r="Q51" i="142" a="1"/>
  <c r="G17" i="142" a="1"/>
  <c r="G6" i="163" a="1"/>
  <c r="C14" i="161" a="1"/>
  <c r="J44" i="160" a="1"/>
  <c r="C37" i="142" a="1"/>
  <c r="Q39" i="158" a="1"/>
  <c r="H23" i="159" a="1"/>
  <c r="Q16" i="142" a="1"/>
  <c r="M7" i="160" a="1"/>
  <c r="P42" i="160" a="1"/>
  <c r="Q43" i="158" a="1"/>
  <c r="Q2" i="162" a="1"/>
  <c r="D3" i="142" a="1"/>
  <c r="H51" i="163" a="1"/>
  <c r="P19" i="159" a="1"/>
  <c r="L42" i="160" a="1"/>
  <c r="N4" i="163" a="1"/>
  <c r="AQ206" i="160" a="1"/>
  <c r="AR75" i="163" a="1"/>
  <c r="N24" i="160" a="1"/>
  <c r="K7" i="142" a="1"/>
  <c r="AQ73" i="163" a="1"/>
  <c r="E4" i="158" a="1"/>
  <c r="I16" i="161" a="1"/>
  <c r="L37" i="158" a="1"/>
  <c r="I18" i="163" a="1"/>
  <c r="D25" i="163" a="1"/>
  <c r="L9" i="159" a="1"/>
  <c r="Q21" i="160" a="1"/>
  <c r="C34" i="162" a="1"/>
  <c r="L19" i="162" a="1"/>
  <c r="D28" i="161" a="1"/>
  <c r="I45" i="158" a="1"/>
  <c r="H21" i="142" a="1"/>
  <c r="C3" i="162" a="1"/>
  <c r="H10" i="142" a="1"/>
  <c r="J39" i="161" a="1"/>
  <c r="L51" i="162" a="1"/>
  <c r="G29" i="161" a="1"/>
  <c r="L49" i="161" a="1"/>
  <c r="M16" i="161" a="1"/>
  <c r="AQ11" i="162" a="1"/>
  <c r="C35" i="162" a="1"/>
  <c r="F51" i="162" a="1"/>
  <c r="N23" i="161" a="1"/>
  <c r="J51" i="142" a="1"/>
  <c r="E22" i="163" a="1"/>
  <c r="Q28" i="163" a="1"/>
  <c r="C32" i="142" a="1"/>
  <c r="K25" i="142" a="1"/>
  <c r="P34" i="142" a="1"/>
  <c r="P35" i="159" a="1"/>
  <c r="D22" i="158" a="1"/>
  <c r="C39" i="158" a="1"/>
  <c r="L4" i="160" a="1"/>
  <c r="Q42" i="161" a="1"/>
  <c r="D48" i="163" a="1"/>
  <c r="I38" i="162" a="1"/>
  <c r="AR70" i="158" a="1"/>
  <c r="Q37" i="142" a="1"/>
  <c r="P12" i="161" a="1"/>
  <c r="D34" i="160" a="1"/>
  <c r="E22" i="159" a="1"/>
  <c r="F31" i="158" a="1"/>
  <c r="E39" i="161" a="1"/>
  <c r="H21" i="160" a="1"/>
  <c r="L45" i="159" a="1"/>
  <c r="G23" i="163" a="1"/>
  <c r="F42" i="158" a="1"/>
  <c r="D30" i="163" a="1"/>
  <c r="F49" i="161" a="1"/>
  <c r="Q43" i="163" a="1"/>
  <c r="C29" i="162" a="1"/>
  <c r="AQ142" i="159" a="1"/>
  <c r="AO141" i="142" a="1"/>
  <c r="I51" i="158" a="1"/>
  <c r="L41" i="160" a="1"/>
  <c r="I20" i="163" a="1"/>
  <c r="I22" i="160" a="1"/>
  <c r="AQ11" i="158" a="1"/>
  <c r="J25" i="161" a="1"/>
  <c r="Q49" i="160" a="1"/>
  <c r="I4" i="163" a="1"/>
  <c r="E28" i="163" a="1"/>
  <c r="Q26" i="162" a="1"/>
  <c r="G15" i="161" a="1"/>
  <c r="K27" i="142" a="1"/>
  <c r="AQ79" i="162" a="1"/>
  <c r="D33" i="159" a="1"/>
  <c r="AO11" i="160" a="1"/>
  <c r="F27" i="160" a="1"/>
  <c r="C46" i="142" a="1"/>
  <c r="N42" i="159" a="1"/>
  <c r="AJ73" i="158" a="1"/>
  <c r="L31" i="162" a="1"/>
  <c r="N28" i="161" a="1"/>
  <c r="E27" i="163" a="1"/>
  <c r="F41" i="160" a="1"/>
  <c r="M9" i="159" a="1"/>
  <c r="H37" i="158" a="1"/>
  <c r="L40" i="163" a="1"/>
  <c r="J15" i="142" a="1"/>
  <c r="AO9" i="142" a="1"/>
  <c r="AO5" i="163" a="1"/>
  <c r="D45" i="163" a="1"/>
  <c r="N35" i="142" a="1"/>
  <c r="D7" i="160" a="1"/>
  <c r="L7" i="159" a="1"/>
  <c r="AP9" i="162" a="1"/>
  <c r="AJ136" i="159" a="1"/>
  <c r="AO8" i="162" a="1"/>
  <c r="G10" i="159" a="1"/>
  <c r="E36" i="160" a="1"/>
  <c r="L18" i="158" a="1"/>
  <c r="AJ76" i="159" a="1"/>
  <c r="G34" i="162" a="1"/>
  <c r="D30" i="161" a="1"/>
  <c r="L51" i="158" a="1"/>
  <c r="C11" i="159" a="1"/>
  <c r="L23" i="159" a="1"/>
  <c r="H11" i="161" a="1"/>
  <c r="C21" i="162" a="1"/>
  <c r="D38" i="142" a="1"/>
  <c r="AJ76" i="163" a="1"/>
  <c r="I43" i="162" a="1"/>
  <c r="AJ14" i="162" a="1"/>
  <c r="AO75" i="159" a="1"/>
  <c r="E10" i="162" a="1"/>
  <c r="J42" i="160" a="1"/>
  <c r="AQ18" i="159" a="1"/>
  <c r="AQ200" i="160" a="1"/>
  <c r="I48" i="159" a="1"/>
  <c r="I20" i="159" a="1"/>
  <c r="AO81" i="158" a="1"/>
  <c r="D44" i="158" a="1"/>
  <c r="H49" i="161" a="1"/>
  <c r="F32" i="162" a="1"/>
  <c r="L22" i="161" a="1"/>
  <c r="E45" i="162" a="1"/>
  <c r="F40" i="142" a="1"/>
  <c r="M33" i="158" a="1"/>
  <c r="P37" i="142" a="1"/>
  <c r="N10" i="142" a="1"/>
  <c r="AO8" i="158" a="1"/>
  <c r="M47" i="160" a="1"/>
  <c r="AL13" i="162" a="1"/>
  <c r="C40" i="142" a="1"/>
  <c r="P39" i="162" a="1"/>
  <c r="I39" i="162" a="1"/>
  <c r="F46" i="163" a="1"/>
  <c r="AQ6" i="162" a="1"/>
  <c r="L25" i="159" a="1"/>
  <c r="N13" i="142" a="1"/>
  <c r="K42" i="163" a="1"/>
  <c r="C51" i="142" a="1"/>
  <c r="N7" i="162" a="1"/>
  <c r="N47" i="163" a="1"/>
  <c r="I7" i="163" a="1"/>
  <c r="AJ18" i="159" a="1"/>
  <c r="K33" i="158" a="1"/>
  <c r="E19" i="159" a="1"/>
  <c r="K40" i="142" a="1"/>
  <c r="L9" i="158" a="1"/>
  <c r="J18" i="142" a="1"/>
  <c r="C28" i="162" a="1"/>
  <c r="G10" i="163" a="1"/>
  <c r="AP74" i="158" a="1"/>
  <c r="C7" i="159" a="1"/>
  <c r="P24" i="158" a="1"/>
  <c r="E36" i="161" a="1"/>
  <c r="N31" i="142" a="1"/>
  <c r="Q35" i="160" a="1"/>
  <c r="P2" i="163" a="1"/>
  <c r="C35" i="158" a="1"/>
  <c r="I49" i="142" a="1"/>
  <c r="AR7" i="158" a="1"/>
  <c r="M15" i="163" a="1"/>
  <c r="G47" i="142" a="1"/>
  <c r="AO79" i="159" a="1"/>
  <c r="J26" i="160" a="1"/>
  <c r="D42" i="160" a="1"/>
  <c r="L5" i="158" a="1"/>
  <c r="Q32" i="158" a="1"/>
  <c r="D4" i="159" a="1"/>
  <c r="E6" i="161" a="1"/>
  <c r="AP75" i="142" a="1"/>
  <c r="G37" i="159" a="1"/>
  <c r="J26" i="142" a="1"/>
  <c r="P13" i="142" a="1"/>
  <c r="N50" i="163" a="1"/>
  <c r="AO73" i="162" a="1"/>
  <c r="M15" i="159" a="1"/>
  <c r="M19" i="159" a="1"/>
  <c r="AJ10" i="160" a="1"/>
  <c r="C15" i="142" a="1"/>
  <c r="D9" i="142" a="1"/>
  <c r="H34" i="142" a="1"/>
  <c r="N5" i="163" a="1"/>
  <c r="AR15" i="159" a="1"/>
  <c r="AJ70" i="158" a="1"/>
  <c r="F33" i="162" a="1"/>
  <c r="J10" i="142" a="1"/>
  <c r="D46" i="163" a="1"/>
  <c r="M11" i="160" a="1"/>
  <c r="G39" i="158" a="1"/>
  <c r="L4" i="161" a="1"/>
  <c r="D37" i="162" a="1"/>
  <c r="N34" i="160" a="1"/>
  <c r="E31" i="160" a="1"/>
  <c r="H40" i="159" a="1"/>
  <c r="P23" i="161" a="1"/>
  <c r="Q13" i="161" a="1"/>
  <c r="K4" i="160" a="1"/>
  <c r="F9" i="162" a="1"/>
  <c r="H17" i="142" a="1"/>
  <c r="G9" i="160" a="1"/>
  <c r="P27" i="142" a="1"/>
  <c r="C18" i="142" a="1"/>
  <c r="AL7" i="158" a="1"/>
  <c r="E35" i="159" a="1"/>
  <c r="I34" i="161" a="1"/>
  <c r="M2" i="161" a="1"/>
  <c r="I14" i="161" a="1"/>
  <c r="N48" i="160" a="1"/>
  <c r="C37" i="159" a="1"/>
  <c r="I35" i="160" a="1"/>
  <c r="F15" i="160" a="1"/>
  <c r="N18" i="142" a="1"/>
  <c r="K35" i="160" a="1"/>
  <c r="M17" i="159" a="1"/>
  <c r="AQ8" i="142" a="1"/>
  <c r="N36" i="142" a="1"/>
  <c r="AR5" i="161" a="1"/>
  <c r="G22" i="162" a="1"/>
  <c r="I36" i="159" a="1"/>
  <c r="J2" i="161" a="1"/>
  <c r="N44" i="158" a="1"/>
  <c r="N36" i="160" a="1"/>
  <c r="C49" i="159" a="1"/>
  <c r="L30" i="161" a="1"/>
  <c r="AL70" i="142" a="1"/>
  <c r="AJ8" i="160" a="1"/>
  <c r="I18" i="159" a="1"/>
  <c r="E45" i="142" a="1"/>
  <c r="H42" i="142" a="1"/>
  <c r="K33" i="162" a="1"/>
  <c r="AO8" i="163" a="1"/>
  <c r="AJ78" i="159" a="1"/>
  <c r="F18" i="159" a="1"/>
  <c r="M37" i="160" a="1"/>
  <c r="M29" i="160" a="1"/>
  <c r="E40" i="159" a="1"/>
  <c r="M29" i="142" a="1"/>
  <c r="AP205" i="160" a="1"/>
  <c r="C48" i="161" a="1"/>
  <c r="M32" i="142" a="1"/>
  <c r="J8" i="142" a="1"/>
  <c r="AP82" i="159" a="1"/>
  <c r="M43" i="161" a="1"/>
  <c r="K42" i="158" a="1"/>
  <c r="H29" i="161" a="1"/>
  <c r="M8" i="162" a="1"/>
  <c r="AP74" i="162" a="1"/>
  <c r="AL78" i="159" a="1"/>
  <c r="AQ81" i="159" a="1"/>
  <c r="J17" i="161" a="1"/>
  <c r="L11" i="160" a="1"/>
  <c r="D13" i="162" a="1"/>
  <c r="E7" i="142" a="1"/>
  <c r="N37" i="142" a="1"/>
  <c r="E14" i="158" a="1"/>
  <c r="F19" i="162" a="1"/>
  <c r="I43" i="158" a="1"/>
  <c r="G35" i="159" a="1"/>
  <c r="F28" i="159" a="1"/>
  <c r="J42" i="163" a="1"/>
  <c r="G43" i="142" a="1"/>
  <c r="Q34" i="142" a="1"/>
  <c r="K15" i="158" a="1"/>
  <c r="AO142" i="159" a="1"/>
  <c r="P21" i="142" a="1"/>
  <c r="AO77" i="158" a="1"/>
  <c r="AL202" i="160" a="1"/>
  <c r="D12" i="160" a="1"/>
  <c r="F8" i="159" a="1"/>
  <c r="AR77" i="142" a="1"/>
  <c r="G8" i="162" a="1"/>
  <c r="F42" i="161" a="1"/>
  <c r="N41" i="160" a="1"/>
  <c r="Q36" i="159" a="1"/>
  <c r="I29" i="160" a="1"/>
  <c r="D5" i="163" a="1"/>
  <c r="Q28" i="158" a="1"/>
  <c r="G31" i="163" a="1"/>
  <c r="I18" i="142" a="1"/>
  <c r="E20" i="160" a="1"/>
  <c r="Q6" i="158" a="1"/>
  <c r="AL80" i="158" a="1"/>
  <c r="AL9" i="163" a="1"/>
  <c r="AL10" i="160" a="1"/>
  <c r="AL208" i="160" a="1"/>
  <c r="AL138" i="159" a="1"/>
  <c r="AL74" i="159" a="1"/>
  <c r="AL70" i="162" a="1"/>
  <c r="AL135" i="142" a="1"/>
  <c r="AL11" i="163" a="1"/>
  <c r="AL73" i="158" a="1"/>
  <c r="AL77" i="160" a="1"/>
  <c r="AL18" i="159" a="1"/>
  <c r="AL11" i="162" a="1"/>
  <c r="AL76" i="158" a="1"/>
  <c r="AL74" i="160" a="1"/>
  <c r="AL140" i="142" a="1"/>
  <c r="AL8" i="159" a="1"/>
  <c r="AL5" i="161" a="1"/>
  <c r="AL9" i="142" a="1"/>
  <c r="AL8" i="163" a="1"/>
  <c r="AL205" i="160" a="1"/>
  <c r="AL7" i="160" a="1"/>
  <c r="AL71" i="142" a="1"/>
  <c r="AL17" i="159" a="1"/>
  <c r="AL78" i="163" a="1"/>
  <c r="AL143" i="159" a="1"/>
  <c r="AL7" i="142" a="1"/>
  <c r="AL142" i="159" a="1"/>
  <c r="AL12" i="159" a="1"/>
  <c r="AL136" i="160" a="1"/>
  <c r="AL72" i="142" a="1"/>
  <c r="AL71" i="158" a="1"/>
  <c r="AL77" i="142" a="1"/>
  <c r="AL138" i="160" a="1"/>
  <c r="AL141" i="159" a="1"/>
  <c r="AL13" i="163" a="1"/>
  <c r="AL11" i="160" a="1"/>
  <c r="AL138" i="142" a="1"/>
  <c r="AL76" i="162" a="1"/>
  <c r="AL203" i="160" a="1"/>
  <c r="AL78" i="162" a="1"/>
  <c r="AL7" i="163" a="1"/>
  <c r="AL10" i="142" a="1"/>
  <c r="AL137" i="160" a="1"/>
  <c r="AL10" i="162" a="1"/>
  <c r="AL15" i="159" a="1"/>
  <c r="AL71" i="160" a="1"/>
  <c r="AL137" i="142" a="1"/>
  <c r="AL70" i="158" a="1"/>
  <c r="AL137" i="159" a="1"/>
  <c r="AL140" i="159" a="1"/>
  <c r="AL81" i="158" a="1"/>
  <c r="AL12" i="163" a="1"/>
  <c r="AL74" i="158" a="1"/>
  <c r="AL5" i="162" a="1"/>
  <c r="AL8" i="162" a="1"/>
  <c r="AL73" i="159" a="1"/>
  <c r="AL72" i="163" a="1"/>
  <c r="AL75" i="163" a="1"/>
  <c r="AL14" i="162" a="1"/>
  <c r="AL70" i="160" a="1"/>
  <c r="AL6" i="160" a="1"/>
  <c r="AL204" i="160" a="1"/>
  <c r="AL78" i="158" a="1"/>
  <c r="AL9" i="159" a="1"/>
  <c r="AL135" i="160" a="1"/>
  <c r="AL135" i="159" a="1"/>
  <c r="AL75" i="160" a="1"/>
  <c r="AL72" i="159" a="1"/>
  <c r="AL76" i="160" a="1"/>
  <c r="AL74" i="162" a="1"/>
  <c r="AL70" i="159" a="1"/>
  <c r="AL12" i="160" a="1"/>
  <c r="AL71" i="162" a="1"/>
  <c r="AL77" i="163" a="1"/>
  <c r="AL141" i="142" a="1"/>
  <c r="AL76" i="163" a="1"/>
  <c r="AL13" i="159" a="1"/>
  <c r="AL73" i="160" a="1"/>
  <c r="AL71" i="163" a="1"/>
  <c r="AL81" i="159" a="1"/>
  <c r="AL14" i="159" a="1"/>
  <c r="AL73" i="163" a="1"/>
  <c r="AL6" i="163" a="1"/>
  <c r="AL5" i="159" a="1"/>
  <c r="AL83" i="159" a="1"/>
  <c r="AL72" i="158" a="1"/>
  <c r="AL9" i="162" a="1"/>
  <c r="AL75" i="162" a="1"/>
  <c r="AL79" i="162" a="1"/>
  <c r="AL77" i="162" a="1"/>
  <c r="AL77" i="158" a="1"/>
  <c r="AL75" i="142" a="1"/>
  <c r="AL72" i="162" a="1"/>
  <c r="AL73" i="162" a="1"/>
  <c r="AL8" i="142" a="1"/>
  <c r="AL75" i="159" a="1"/>
  <c r="AL7" i="162" a="1"/>
  <c r="AL74" i="163" a="1"/>
  <c r="AL206" i="160" a="1"/>
  <c r="AL74" i="142" a="1"/>
  <c r="AL210" i="160" a="1"/>
  <c r="AL207" i="160" a="1"/>
  <c r="AL7" i="159" a="1"/>
  <c r="AL70" i="163" a="1"/>
  <c r="AL9" i="160" a="1"/>
  <c r="AL75" i="158" a="1"/>
  <c r="AL76" i="159" a="1"/>
  <c r="AL79" i="159" a="1"/>
  <c r="AL6" i="162" a="1"/>
  <c r="AL12" i="162" a="1"/>
  <c r="AL77" i="159" a="1"/>
  <c r="AL71" i="159" a="1"/>
  <c r="AL73" i="142" a="1"/>
  <c r="AL136" i="142" a="1"/>
  <c r="AL72" i="160" a="1"/>
  <c r="AL136" i="159" a="1"/>
  <c r="AL79" i="158" a="1"/>
  <c r="AL10" i="163" a="1"/>
  <c r="AL139" i="159" a="1"/>
  <c r="AL80" i="159" a="1"/>
  <c r="AL139" i="142" a="1"/>
  <c r="AL201" i="160" a="1"/>
  <c r="AL10" i="159" a="1"/>
  <c r="AL76" i="142" a="1"/>
  <c r="AL82" i="159" a="1"/>
  <c r="Q6" i="158" l="1"/>
  <c r="E20" i="160"/>
  <c r="I18" i="142"/>
  <c r="G31" i="163"/>
  <c r="Q28" i="158"/>
  <c r="D5" i="163"/>
  <c r="I29" i="160"/>
  <c r="Q36" i="159"/>
  <c r="N41" i="160"/>
  <c r="F42" i="161"/>
  <c r="G8" i="162"/>
  <c r="AR77" i="142"/>
  <c r="F8" i="159"/>
  <c r="D12" i="160"/>
  <c r="AL202" i="160"/>
  <c r="AM202" i="160" s="1"/>
  <c r="AO77" i="158"/>
  <c r="P21" i="142"/>
  <c r="AO142" i="159"/>
  <c r="K15" i="158"/>
  <c r="Q34" i="142"/>
  <c r="G43" i="142"/>
  <c r="J42" i="163"/>
  <c r="F28" i="159"/>
  <c r="G35" i="159"/>
  <c r="I43" i="158"/>
  <c r="F19" i="162"/>
  <c r="E14" i="158"/>
  <c r="N37" i="142"/>
  <c r="E7" i="142"/>
  <c r="D13" i="162"/>
  <c r="L11" i="160"/>
  <c r="J17" i="161"/>
  <c r="AQ81" i="159"/>
  <c r="AL78" i="159"/>
  <c r="AM78" i="159" s="1"/>
  <c r="AP74" i="162"/>
  <c r="M8" i="162"/>
  <c r="H29" i="161"/>
  <c r="K42" i="158"/>
  <c r="M43" i="161"/>
  <c r="AP82" i="159"/>
  <c r="J8" i="142"/>
  <c r="M32" i="142"/>
  <c r="C48" i="161"/>
  <c r="AP205" i="160"/>
  <c r="M29" i="142"/>
  <c r="E40" i="159"/>
  <c r="M29" i="160"/>
  <c r="M37" i="160"/>
  <c r="F18" i="159"/>
  <c r="AJ78" i="159"/>
  <c r="AK78" i="159" s="1"/>
  <c r="AO8" i="163"/>
  <c r="K33" i="162"/>
  <c r="H42" i="142"/>
  <c r="E45" i="142"/>
  <c r="I18" i="159"/>
  <c r="AJ8" i="160"/>
  <c r="AK8" i="160" s="1"/>
  <c r="AL70" i="142"/>
  <c r="AM70" i="142" s="1"/>
  <c r="L30" i="161"/>
  <c r="C49" i="159"/>
  <c r="N36" i="160"/>
  <c r="N44" i="158"/>
  <c r="J2" i="161"/>
  <c r="I36" i="159"/>
  <c r="G22" i="162"/>
  <c r="AR5" i="161"/>
  <c r="N36" i="142"/>
  <c r="AQ8" i="142"/>
  <c r="M17" i="159"/>
  <c r="K35" i="160"/>
  <c r="N18" i="142"/>
  <c r="F15" i="160"/>
  <c r="I35" i="160"/>
  <c r="C37" i="159"/>
  <c r="N48" i="160"/>
  <c r="I14" i="161"/>
  <c r="M2" i="161"/>
  <c r="I34" i="161"/>
  <c r="E35" i="159"/>
  <c r="AL7" i="158"/>
  <c r="AM7" i="158" s="1"/>
  <c r="C18" i="142"/>
  <c r="P27" i="142"/>
  <c r="G9" i="160"/>
  <c r="H17" i="142"/>
  <c r="F9" i="162"/>
  <c r="K4" i="160"/>
  <c r="Q13" i="161"/>
  <c r="P23" i="161"/>
  <c r="H40" i="159"/>
  <c r="E31" i="160"/>
  <c r="N34" i="160"/>
  <c r="D37" i="162"/>
  <c r="L4" i="161"/>
  <c r="G39" i="158"/>
  <c r="M11" i="160"/>
  <c r="D46" i="163"/>
  <c r="J10" i="142"/>
  <c r="F33" i="162"/>
  <c r="AJ70" i="158"/>
  <c r="AK70" i="158" s="1"/>
  <c r="AR15" i="159"/>
  <c r="N5" i="163"/>
  <c r="H34" i="142"/>
  <c r="D9" i="142"/>
  <c r="C15" i="142"/>
  <c r="AJ10" i="160"/>
  <c r="AK10" i="160" s="1"/>
  <c r="M19" i="159"/>
  <c r="M15" i="159"/>
  <c r="AO73" i="162"/>
  <c r="N50" i="163"/>
  <c r="P13" i="142"/>
  <c r="J26" i="142"/>
  <c r="G37" i="159"/>
  <c r="AP75" i="142"/>
  <c r="E6" i="161"/>
  <c r="D4" i="159"/>
  <c r="Q32" i="158"/>
  <c r="L5" i="158"/>
  <c r="D42" i="160"/>
  <c r="J26" i="160"/>
  <c r="AO79" i="159"/>
  <c r="G47" i="142"/>
  <c r="M15" i="163"/>
  <c r="AR7" i="158"/>
  <c r="I49" i="142"/>
  <c r="C35" i="158"/>
  <c r="P2" i="163"/>
  <c r="Q35" i="160"/>
  <c r="N31" i="142"/>
  <c r="E36" i="161"/>
  <c r="P24" i="158"/>
  <c r="C7" i="159"/>
  <c r="AP74" i="158"/>
  <c r="G10" i="163"/>
  <c r="C28" i="162"/>
  <c r="J18" i="142"/>
  <c r="L9" i="158"/>
  <c r="K40" i="142"/>
  <c r="E19" i="159"/>
  <c r="K33" i="158"/>
  <c r="AJ18" i="159"/>
  <c r="AK18" i="159" s="1"/>
  <c r="I7" i="163"/>
  <c r="N47" i="163"/>
  <c r="N7" i="162"/>
  <c r="C51" i="142"/>
  <c r="K42" i="163"/>
  <c r="N13" i="142"/>
  <c r="L25" i="159"/>
  <c r="AQ6" i="162"/>
  <c r="F46" i="163"/>
  <c r="I39" i="162"/>
  <c r="P39" i="162"/>
  <c r="C40" i="142"/>
  <c r="AL13" i="162"/>
  <c r="AM13" i="162" s="1"/>
  <c r="M47" i="160"/>
  <c r="AO8" i="158"/>
  <c r="N10" i="142"/>
  <c r="P37" i="142"/>
  <c r="M33" i="158"/>
  <c r="F40" i="142"/>
  <c r="E45" i="162"/>
  <c r="L22" i="161"/>
  <c r="F32" i="162"/>
  <c r="H49" i="161"/>
  <c r="D44" i="158"/>
  <c r="AO81" i="158"/>
  <c r="I20" i="159"/>
  <c r="I48" i="159"/>
  <c r="AQ200" i="160"/>
  <c r="AQ18" i="159"/>
  <c r="J42" i="160"/>
  <c r="E10" i="162"/>
  <c r="AO75" i="159"/>
  <c r="AJ14" i="162"/>
  <c r="AK14" i="162" s="1"/>
  <c r="I43" i="162"/>
  <c r="AJ76" i="163"/>
  <c r="AK76" i="163" s="1"/>
  <c r="D38" i="142"/>
  <c r="C21" i="162"/>
  <c r="H11" i="161"/>
  <c r="L23" i="159"/>
  <c r="C11" i="159"/>
  <c r="L51" i="158"/>
  <c r="D30" i="161"/>
  <c r="G34" i="162"/>
  <c r="AJ76" i="159"/>
  <c r="AK76" i="159" s="1"/>
  <c r="L18" i="158"/>
  <c r="E36" i="160"/>
  <c r="G10" i="159"/>
  <c r="AO8" i="162"/>
  <c r="AJ136" i="159"/>
  <c r="AK136" i="159" s="1"/>
  <c r="AP9" i="162"/>
  <c r="L7" i="159"/>
  <c r="D7" i="160"/>
  <c r="N35" i="142"/>
  <c r="D45" i="163"/>
  <c r="AO5" i="163"/>
  <c r="AO9" i="142"/>
  <c r="J15" i="142"/>
  <c r="L40" i="163"/>
  <c r="H37" i="158"/>
  <c r="M9" i="159"/>
  <c r="F41" i="160"/>
  <c r="E27" i="163"/>
  <c r="N28" i="161"/>
  <c r="L31" i="162"/>
  <c r="AJ73" i="158"/>
  <c r="AK73" i="158" s="1"/>
  <c r="N42" i="159"/>
  <c r="C46" i="142"/>
  <c r="F27" i="160"/>
  <c r="AO11" i="160"/>
  <c r="D33" i="159"/>
  <c r="AQ79" i="162"/>
  <c r="K27" i="142"/>
  <c r="G15" i="161"/>
  <c r="Q26" i="162"/>
  <c r="E28" i="163"/>
  <c r="I4" i="163"/>
  <c r="Q49" i="160"/>
  <c r="J25" i="161"/>
  <c r="AQ11" i="158"/>
  <c r="I22" i="160"/>
  <c r="I20" i="163"/>
  <c r="L41" i="160"/>
  <c r="I51" i="158"/>
  <c r="AO141" i="142"/>
  <c r="AQ142" i="159"/>
  <c r="C29" i="162"/>
  <c r="Q43" i="163"/>
  <c r="F49" i="161"/>
  <c r="D30" i="163"/>
  <c r="F42" i="158"/>
  <c r="G23" i="163"/>
  <c r="L45" i="159"/>
  <c r="H21" i="160"/>
  <c r="E39" i="161"/>
  <c r="F31" i="158"/>
  <c r="E22" i="159"/>
  <c r="D34" i="160"/>
  <c r="P12" i="161"/>
  <c r="Q37" i="142"/>
  <c r="AR70" i="158"/>
  <c r="I38" i="162"/>
  <c r="D48" i="163"/>
  <c r="Q42" i="161"/>
  <c r="L4" i="160"/>
  <c r="C39" i="158"/>
  <c r="D22" i="158"/>
  <c r="P35" i="159"/>
  <c r="P34" i="142"/>
  <c r="K25" i="142"/>
  <c r="C32" i="142"/>
  <c r="Q28" i="163"/>
  <c r="E22" i="163"/>
  <c r="J51" i="142"/>
  <c r="N23" i="161"/>
  <c r="F51" i="162"/>
  <c r="C35" i="162"/>
  <c r="AQ11" i="162"/>
  <c r="M16" i="161"/>
  <c r="L49" i="161"/>
  <c r="G29" i="161"/>
  <c r="L51" i="162"/>
  <c r="J39" i="161"/>
  <c r="H10" i="142"/>
  <c r="C3" i="162"/>
  <c r="H21" i="142"/>
  <c r="I45" i="158"/>
  <c r="D28" i="161"/>
  <c r="L19" i="162"/>
  <c r="C34" i="162"/>
  <c r="Q21" i="160"/>
  <c r="L9" i="159"/>
  <c r="D25" i="163"/>
  <c r="I18" i="163"/>
  <c r="L37" i="158"/>
  <c r="I16" i="161"/>
  <c r="E4" i="158"/>
  <c r="AQ73" i="163"/>
  <c r="K7" i="142"/>
  <c r="N24" i="160"/>
  <c r="AR75" i="163"/>
  <c r="AQ206" i="160"/>
  <c r="N4" i="163"/>
  <c r="L42" i="160"/>
  <c r="P19" i="159"/>
  <c r="H51" i="163"/>
  <c r="D3" i="142"/>
  <c r="Q2" i="162"/>
  <c r="Q43" i="158"/>
  <c r="P42" i="160"/>
  <c r="M7" i="160"/>
  <c r="Q16" i="142"/>
  <c r="H23" i="159"/>
  <c r="Q39" i="158"/>
  <c r="C37" i="142"/>
  <c r="J44" i="160"/>
  <c r="C14" i="161"/>
  <c r="G6" i="163"/>
  <c r="G17" i="142"/>
  <c r="Q51" i="142"/>
  <c r="M33" i="161"/>
  <c r="H30" i="142"/>
  <c r="D44" i="159"/>
  <c r="N7" i="159"/>
  <c r="E20" i="159"/>
  <c r="D37" i="160"/>
  <c r="AP7" i="160"/>
  <c r="C11" i="161"/>
  <c r="F24" i="160"/>
  <c r="Q38" i="158"/>
  <c r="AO76" i="162"/>
  <c r="F33" i="160"/>
  <c r="J4" i="162"/>
  <c r="AJ72" i="142"/>
  <c r="AK72" i="142" s="1"/>
  <c r="F13" i="160"/>
  <c r="E15" i="158"/>
  <c r="H30" i="160"/>
  <c r="G34" i="163"/>
  <c r="AO202" i="160"/>
  <c r="E49" i="161"/>
  <c r="G49" i="160"/>
  <c r="D51" i="160"/>
  <c r="H10" i="159"/>
  <c r="Q48" i="162"/>
  <c r="J16" i="163"/>
  <c r="L23" i="162"/>
  <c r="AP210" i="160"/>
  <c r="AQ202" i="160"/>
  <c r="I28" i="163"/>
  <c r="N2" i="159"/>
  <c r="F7" i="158"/>
  <c r="D3" i="161"/>
  <c r="H27" i="161"/>
  <c r="N16" i="160"/>
  <c r="I37" i="162"/>
  <c r="J28" i="158"/>
  <c r="AQ9" i="142"/>
  <c r="H43" i="161"/>
  <c r="AO71" i="160"/>
  <c r="K35" i="142"/>
  <c r="G22" i="160"/>
  <c r="K49" i="158"/>
  <c r="I33" i="160"/>
  <c r="I21" i="160"/>
  <c r="E22" i="161"/>
  <c r="AP6" i="142"/>
  <c r="N13" i="158"/>
  <c r="P11" i="160"/>
  <c r="J36" i="163"/>
  <c r="K14" i="160"/>
  <c r="C33" i="142"/>
  <c r="AR8" i="158"/>
  <c r="D34" i="162"/>
  <c r="G6" i="142"/>
  <c r="J47" i="163"/>
  <c r="M25" i="158"/>
  <c r="M39" i="161"/>
  <c r="G28" i="160"/>
  <c r="D16" i="162"/>
  <c r="H19" i="142"/>
  <c r="AR10" i="159"/>
  <c r="E22" i="142"/>
  <c r="K50" i="158"/>
  <c r="C10" i="159"/>
  <c r="AP11" i="162"/>
  <c r="Q30" i="159"/>
  <c r="H12" i="159"/>
  <c r="I32" i="163"/>
  <c r="F10" i="159"/>
  <c r="M50" i="158"/>
  <c r="AP143" i="159"/>
  <c r="AR138" i="159"/>
  <c r="L20" i="142"/>
  <c r="AJ16" i="159"/>
  <c r="AK16" i="159" s="1"/>
  <c r="N25" i="160"/>
  <c r="L26" i="142"/>
  <c r="M25" i="159"/>
  <c r="G20" i="158"/>
  <c r="N7" i="160"/>
  <c r="Q48" i="158"/>
  <c r="P50" i="158"/>
  <c r="E16" i="162"/>
  <c r="L50" i="158"/>
  <c r="AO9" i="158"/>
  <c r="H3" i="162"/>
  <c r="G34" i="160"/>
  <c r="H48" i="160"/>
  <c r="K19" i="160"/>
  <c r="E49" i="158"/>
  <c r="J48" i="163"/>
  <c r="N25" i="142"/>
  <c r="Q13" i="159"/>
  <c r="P21" i="160"/>
  <c r="D37" i="142"/>
  <c r="M41" i="142"/>
  <c r="L23" i="158"/>
  <c r="F3" i="142"/>
  <c r="G51" i="160"/>
  <c r="D30" i="159"/>
  <c r="G26" i="142"/>
  <c r="C17" i="159"/>
  <c r="I8" i="162"/>
  <c r="AO73" i="163"/>
  <c r="G29" i="159"/>
  <c r="H42" i="161"/>
  <c r="E50" i="161"/>
  <c r="N24" i="162"/>
  <c r="G27" i="162"/>
  <c r="E21" i="161"/>
  <c r="P26" i="160"/>
  <c r="AR82" i="159"/>
  <c r="C9" i="163"/>
  <c r="F48" i="142"/>
  <c r="AR74" i="162"/>
  <c r="C42" i="160"/>
  <c r="G39" i="159"/>
  <c r="F46" i="158"/>
  <c r="N16" i="159"/>
  <c r="D42" i="159"/>
  <c r="P28" i="142"/>
  <c r="K23" i="162"/>
  <c r="F30" i="160"/>
  <c r="G50" i="160"/>
  <c r="F38" i="158"/>
  <c r="M2" i="160"/>
  <c r="AP5" i="163"/>
  <c r="D14" i="161"/>
  <c r="C33" i="163"/>
  <c r="I30" i="161"/>
  <c r="J11" i="161"/>
  <c r="Q9" i="160"/>
  <c r="Q20" i="161"/>
  <c r="I7" i="159"/>
  <c r="N8" i="160"/>
  <c r="AP135" i="160"/>
  <c r="G26" i="160"/>
  <c r="H8" i="159"/>
  <c r="E3" i="159"/>
  <c r="H44" i="142"/>
  <c r="F22" i="163"/>
  <c r="D41" i="162"/>
  <c r="AO139" i="142"/>
  <c r="P17" i="158"/>
  <c r="L10" i="159"/>
  <c r="D51" i="158"/>
  <c r="P36" i="160"/>
  <c r="P14" i="163"/>
  <c r="Q26" i="159"/>
  <c r="F20" i="158"/>
  <c r="J6" i="160"/>
  <c r="C17" i="160"/>
  <c r="I34" i="160"/>
  <c r="D44" i="160"/>
  <c r="H24" i="163"/>
  <c r="AP13" i="162"/>
  <c r="D29" i="162"/>
  <c r="G5" i="160"/>
  <c r="I24" i="160"/>
  <c r="AQ74" i="159"/>
  <c r="N25" i="159"/>
  <c r="AJ79" i="162"/>
  <c r="AK79" i="162" s="1"/>
  <c r="G25" i="159"/>
  <c r="E47" i="159"/>
  <c r="M30" i="161"/>
  <c r="P49" i="158"/>
  <c r="H30" i="162"/>
  <c r="N19" i="158"/>
  <c r="J17" i="158"/>
  <c r="L36" i="161"/>
  <c r="P44" i="163"/>
  <c r="K12" i="159"/>
  <c r="M17" i="162"/>
  <c r="P47" i="161"/>
  <c r="G16" i="158"/>
  <c r="E13" i="159"/>
  <c r="L39" i="163"/>
  <c r="P50" i="161"/>
  <c r="H49" i="158"/>
  <c r="AL11" i="159"/>
  <c r="AM11" i="159" s="1"/>
  <c r="H30" i="158"/>
  <c r="Q43" i="142"/>
  <c r="AO9" i="162"/>
  <c r="M41" i="162"/>
  <c r="G8" i="158"/>
  <c r="P16" i="160"/>
  <c r="M37" i="161"/>
  <c r="C7" i="158"/>
  <c r="I44" i="162"/>
  <c r="E10" i="142"/>
  <c r="E33" i="163"/>
  <c r="AR9" i="160"/>
  <c r="AR6" i="163"/>
  <c r="L34" i="162"/>
  <c r="D51" i="161"/>
  <c r="D7" i="162"/>
  <c r="F31" i="163"/>
  <c r="F5" i="158"/>
  <c r="AR8" i="142"/>
  <c r="M22" i="142"/>
  <c r="G19" i="142"/>
  <c r="P46" i="161"/>
  <c r="H29" i="158"/>
  <c r="N6" i="158"/>
  <c r="K6" i="158"/>
  <c r="D24" i="158"/>
  <c r="C10" i="163"/>
  <c r="E27" i="159"/>
  <c r="I7" i="160"/>
  <c r="AQ137" i="159"/>
  <c r="E26" i="159"/>
  <c r="P22" i="163"/>
  <c r="H4" i="158"/>
  <c r="K40" i="159"/>
  <c r="G20" i="142"/>
  <c r="AP11" i="160"/>
  <c r="P8" i="158"/>
  <c r="H22" i="160"/>
  <c r="N50" i="142"/>
  <c r="G12" i="162"/>
  <c r="J11" i="163"/>
  <c r="N5" i="159"/>
  <c r="AQ12" i="160"/>
  <c r="N4" i="159"/>
  <c r="G47" i="161"/>
  <c r="J11" i="160"/>
  <c r="F7" i="142"/>
  <c r="AR7" i="160"/>
  <c r="F21" i="158"/>
  <c r="AP78" i="163"/>
  <c r="G11" i="161"/>
  <c r="E34" i="158"/>
  <c r="Q5" i="162"/>
  <c r="D9" i="163"/>
  <c r="K31" i="158"/>
  <c r="G7" i="142"/>
  <c r="L33" i="159"/>
  <c r="K11" i="159"/>
  <c r="K9" i="162"/>
  <c r="AL8" i="160"/>
  <c r="AM8" i="160" s="1"/>
  <c r="J45" i="158"/>
  <c r="J40" i="163"/>
  <c r="F47" i="160"/>
  <c r="D50" i="163"/>
  <c r="P40" i="159"/>
  <c r="I47" i="142"/>
  <c r="G38" i="158"/>
  <c r="N20" i="163"/>
  <c r="E12" i="163"/>
  <c r="F3" i="159"/>
  <c r="E15" i="160"/>
  <c r="I11" i="162"/>
  <c r="N15" i="162"/>
  <c r="H35" i="142"/>
  <c r="K48" i="160"/>
  <c r="F47" i="158"/>
  <c r="AL8" i="158"/>
  <c r="AM8" i="158" s="1"/>
  <c r="AO70" i="142"/>
  <c r="F9" i="158"/>
  <c r="L33" i="161"/>
  <c r="AR73" i="160"/>
  <c r="F29" i="163"/>
  <c r="G11" i="142"/>
  <c r="H48" i="158"/>
  <c r="F27" i="162"/>
  <c r="L33" i="160"/>
  <c r="I27" i="158"/>
  <c r="E51" i="142"/>
  <c r="C8" i="163"/>
  <c r="G27" i="163"/>
  <c r="C46" i="158"/>
  <c r="H40" i="161"/>
  <c r="M28" i="159"/>
  <c r="J42" i="162"/>
  <c r="G36" i="160"/>
  <c r="H35" i="162"/>
  <c r="G30" i="160"/>
  <c r="H14" i="160"/>
  <c r="H31" i="163"/>
  <c r="P42" i="161"/>
  <c r="N15" i="161"/>
  <c r="L39" i="162"/>
  <c r="C12" i="142"/>
  <c r="F49" i="162"/>
  <c r="AP7" i="158"/>
  <c r="F27" i="163"/>
  <c r="H9" i="162"/>
  <c r="P35" i="158"/>
  <c r="Q43" i="162"/>
  <c r="J37" i="142"/>
  <c r="D31" i="158"/>
  <c r="AR201" i="160"/>
  <c r="L24" i="160"/>
  <c r="P24" i="159"/>
  <c r="I26" i="159"/>
  <c r="Q38" i="160"/>
  <c r="J27" i="142"/>
  <c r="K20" i="159"/>
  <c r="E14" i="142"/>
  <c r="I28" i="160"/>
  <c r="M6" i="162"/>
  <c r="F6" i="160"/>
  <c r="N27" i="159"/>
  <c r="E22" i="158"/>
  <c r="N33" i="159"/>
  <c r="K16" i="163"/>
  <c r="AP73" i="159"/>
  <c r="K15" i="160"/>
  <c r="J9" i="142"/>
  <c r="AJ13" i="162"/>
  <c r="AK13" i="162" s="1"/>
  <c r="E8" i="161"/>
  <c r="E3" i="142"/>
  <c r="AJ141" i="159"/>
  <c r="AK141" i="159" s="1"/>
  <c r="K48" i="142"/>
  <c r="AQ13" i="163"/>
  <c r="M9" i="161"/>
  <c r="J31" i="163"/>
  <c r="AJ208" i="160"/>
  <c r="AK208" i="160" s="1"/>
  <c r="E6" i="163"/>
  <c r="F27" i="161"/>
  <c r="Q5" i="160"/>
  <c r="F5" i="159"/>
  <c r="F11" i="160"/>
  <c r="D36" i="163"/>
  <c r="H11" i="163"/>
  <c r="AQ78" i="163"/>
  <c r="G19" i="160"/>
  <c r="K47" i="162"/>
  <c r="K15" i="142"/>
  <c r="J3" i="163"/>
  <c r="AR200" i="160"/>
  <c r="I30" i="142"/>
  <c r="G23" i="158"/>
  <c r="AR77" i="160"/>
  <c r="J16" i="160"/>
  <c r="G3" i="159"/>
  <c r="C21" i="142"/>
  <c r="G2" i="162"/>
  <c r="AO76" i="159"/>
  <c r="P11" i="159"/>
  <c r="L48" i="142"/>
  <c r="AL16" i="159"/>
  <c r="AM16" i="159" s="1"/>
  <c r="J30" i="160"/>
  <c r="AQ82" i="159"/>
  <c r="D9" i="160"/>
  <c r="J39" i="142"/>
  <c r="I22" i="142"/>
  <c r="F13" i="161"/>
  <c r="G42" i="163"/>
  <c r="Q35" i="142"/>
  <c r="D8" i="162"/>
  <c r="F41" i="161"/>
  <c r="L3" i="142"/>
  <c r="D4" i="158"/>
  <c r="G23" i="159"/>
  <c r="L17" i="142"/>
  <c r="I20" i="160"/>
  <c r="H37" i="162"/>
  <c r="Q18" i="160"/>
  <c r="AJ11" i="163"/>
  <c r="AK11" i="163" s="1"/>
  <c r="D2" i="142"/>
  <c r="N39" i="159"/>
  <c r="H48" i="162"/>
  <c r="P31" i="142"/>
  <c r="I29" i="158"/>
  <c r="E27" i="162"/>
  <c r="D28" i="159"/>
  <c r="J46" i="161"/>
  <c r="M28" i="160"/>
  <c r="M28" i="161"/>
  <c r="I50" i="161"/>
  <c r="J20" i="161"/>
  <c r="N50" i="162"/>
  <c r="C23" i="163"/>
  <c r="C16" i="158"/>
  <c r="K32" i="163"/>
  <c r="L43" i="142"/>
  <c r="AP12" i="162"/>
  <c r="AJ73" i="142"/>
  <c r="AK73" i="142" s="1"/>
  <c r="H22" i="159"/>
  <c r="I49" i="160"/>
  <c r="D16" i="161"/>
  <c r="I13" i="142"/>
  <c r="AQ204" i="160"/>
  <c r="C25" i="162"/>
  <c r="E47" i="142"/>
  <c r="J49" i="162"/>
  <c r="J21" i="160"/>
  <c r="L21" i="158"/>
  <c r="H8" i="162"/>
  <c r="D47" i="142"/>
  <c r="G43" i="161"/>
  <c r="P33" i="159"/>
  <c r="M18" i="142"/>
  <c r="AQ73" i="159"/>
  <c r="I41" i="162"/>
  <c r="I40" i="142"/>
  <c r="C17" i="142"/>
  <c r="D42" i="161"/>
  <c r="G7" i="163"/>
  <c r="L17" i="159"/>
  <c r="K27" i="158"/>
  <c r="L26" i="160"/>
  <c r="G37" i="142"/>
  <c r="L18" i="142"/>
  <c r="AJ7" i="162"/>
  <c r="AK7" i="162" s="1"/>
  <c r="AP78" i="159"/>
  <c r="K11" i="162"/>
  <c r="D25" i="160"/>
  <c r="E24" i="162"/>
  <c r="K19" i="159"/>
  <c r="H30" i="159"/>
  <c r="AJ135" i="160"/>
  <c r="AK135" i="160" s="1"/>
  <c r="I33" i="162"/>
  <c r="K17" i="158"/>
  <c r="D35" i="160"/>
  <c r="K43" i="160"/>
  <c r="AJ78" i="163"/>
  <c r="AK78" i="163" s="1"/>
  <c r="AL6" i="159"/>
  <c r="AM6" i="159" s="1"/>
  <c r="M5" i="158"/>
  <c r="I49" i="162"/>
  <c r="AJ9" i="159"/>
  <c r="AK9" i="159" s="1"/>
  <c r="M51" i="162"/>
  <c r="K43" i="159"/>
  <c r="L32" i="163"/>
  <c r="H21" i="163"/>
  <c r="P4" i="159"/>
  <c r="AO12" i="163"/>
  <c r="H16" i="163"/>
  <c r="L18" i="161"/>
  <c r="AO136" i="159"/>
  <c r="P7" i="160"/>
  <c r="G14" i="160"/>
  <c r="C4" i="161"/>
  <c r="M24" i="142"/>
  <c r="AQ138" i="159"/>
  <c r="H23" i="163"/>
  <c r="Q36" i="158"/>
  <c r="H26" i="159"/>
  <c r="M15" i="142"/>
  <c r="H22" i="142"/>
  <c r="D4" i="160"/>
  <c r="I45" i="159"/>
  <c r="P32" i="142"/>
  <c r="J14" i="160"/>
  <c r="P47" i="159"/>
  <c r="Q18" i="142"/>
  <c r="C38" i="159"/>
  <c r="F45" i="158"/>
  <c r="N20" i="142"/>
  <c r="C48" i="163"/>
  <c r="L45" i="142"/>
  <c r="D31" i="160"/>
  <c r="G36" i="161"/>
  <c r="F27" i="158"/>
  <c r="AQ77" i="163"/>
  <c r="D10" i="142"/>
  <c r="C41" i="158"/>
  <c r="P20" i="161"/>
  <c r="D36" i="161"/>
  <c r="E9" i="158"/>
  <c r="E17" i="161"/>
  <c r="Q24" i="163"/>
  <c r="E41" i="160"/>
  <c r="J34" i="159"/>
  <c r="AQ81" i="158"/>
  <c r="H18" i="142"/>
  <c r="G20" i="162"/>
  <c r="E8" i="163"/>
  <c r="C35" i="159"/>
  <c r="E34" i="162"/>
  <c r="H7" i="162"/>
  <c r="G13" i="142"/>
  <c r="AO10" i="158"/>
  <c r="J7" i="161"/>
  <c r="Q35" i="158"/>
  <c r="AQ13" i="159"/>
  <c r="J22" i="158"/>
  <c r="H17" i="162"/>
  <c r="E43" i="163"/>
  <c r="C23" i="158"/>
  <c r="P24" i="142"/>
  <c r="F40" i="160"/>
  <c r="AQ77" i="158"/>
  <c r="H20" i="160"/>
  <c r="AO76" i="160"/>
  <c r="P36" i="162"/>
  <c r="I23" i="142"/>
  <c r="H13" i="163"/>
  <c r="M15" i="162"/>
  <c r="D23" i="159"/>
  <c r="G39" i="161"/>
  <c r="L16" i="162"/>
  <c r="F10" i="142"/>
  <c r="D49" i="160"/>
  <c r="C33" i="159"/>
  <c r="E48" i="142"/>
  <c r="N23" i="162"/>
  <c r="M14" i="161"/>
  <c r="N33" i="142"/>
  <c r="AQ207" i="160"/>
  <c r="AR6" i="162"/>
  <c r="C22" i="159"/>
  <c r="I42" i="159"/>
  <c r="AQ74" i="160"/>
  <c r="I30" i="159"/>
  <c r="D44" i="163"/>
  <c r="K19" i="142"/>
  <c r="P37" i="158"/>
  <c r="K20" i="160"/>
  <c r="I4" i="160"/>
  <c r="K27" i="160"/>
  <c r="H43" i="142"/>
  <c r="J31" i="158"/>
  <c r="M31" i="160"/>
  <c r="C2" i="161"/>
  <c r="G33" i="158"/>
  <c r="H12" i="161"/>
  <c r="M4" i="158"/>
  <c r="H28" i="159"/>
  <c r="H19" i="158"/>
  <c r="M9" i="142"/>
  <c r="AQ71" i="142"/>
  <c r="D32" i="160"/>
  <c r="D41" i="158"/>
  <c r="AJ12" i="162"/>
  <c r="AK12" i="162" s="1"/>
  <c r="I10" i="158"/>
  <c r="H45" i="162"/>
  <c r="K41" i="158"/>
  <c r="L18" i="163"/>
  <c r="P13" i="159"/>
  <c r="L23" i="163"/>
  <c r="P35" i="163"/>
  <c r="F14" i="162"/>
  <c r="D23" i="163"/>
  <c r="AP13" i="163"/>
  <c r="J25" i="163"/>
  <c r="L20" i="158"/>
  <c r="D33" i="142"/>
  <c r="L16" i="163"/>
  <c r="C48" i="162"/>
  <c r="AQ16" i="159"/>
  <c r="I7" i="142"/>
  <c r="D10" i="159"/>
  <c r="N31" i="163"/>
  <c r="J4" i="161"/>
  <c r="Q25" i="142"/>
  <c r="C16" i="159"/>
  <c r="K26" i="161"/>
  <c r="N30" i="142"/>
  <c r="H27" i="142"/>
  <c r="AO75" i="158"/>
  <c r="P2" i="161"/>
  <c r="I49" i="161"/>
  <c r="P28" i="160"/>
  <c r="M26" i="158"/>
  <c r="M11" i="159"/>
  <c r="F30" i="162"/>
  <c r="Q24" i="142"/>
  <c r="K28" i="159"/>
  <c r="F44" i="158"/>
  <c r="AR13" i="163"/>
  <c r="Q5" i="159"/>
  <c r="Q40" i="162"/>
  <c r="AR5" i="162"/>
  <c r="N7" i="158"/>
  <c r="AQ135" i="142"/>
  <c r="J7" i="142"/>
  <c r="P26" i="142"/>
  <c r="AJ77" i="160"/>
  <c r="AK77" i="160" s="1"/>
  <c r="C22" i="161"/>
  <c r="Q28" i="161"/>
  <c r="L9" i="142"/>
  <c r="G24" i="160"/>
  <c r="P38" i="142"/>
  <c r="AR77" i="163"/>
  <c r="AJ9" i="162"/>
  <c r="AK9" i="162" s="1"/>
  <c r="E16" i="158"/>
  <c r="L21" i="142"/>
  <c r="C24" i="158"/>
  <c r="L14" i="160"/>
  <c r="P43" i="162"/>
  <c r="H33" i="161"/>
  <c r="H5" i="159"/>
  <c r="J23" i="158"/>
  <c r="I45" i="142"/>
  <c r="M45" i="142"/>
  <c r="H13" i="159"/>
  <c r="F26" i="160"/>
  <c r="C28" i="158"/>
  <c r="F42" i="142"/>
  <c r="I27" i="163"/>
  <c r="H2" i="160"/>
  <c r="L6" i="162"/>
  <c r="M4" i="160"/>
  <c r="H14" i="159"/>
  <c r="F2" i="163"/>
  <c r="N47" i="161"/>
  <c r="C50" i="158"/>
  <c r="J41" i="142"/>
  <c r="M38" i="158"/>
  <c r="P41" i="161"/>
  <c r="K28" i="163"/>
  <c r="K36" i="160"/>
  <c r="J24" i="159"/>
  <c r="P11" i="163"/>
  <c r="C41" i="160"/>
  <c r="C7" i="160"/>
  <c r="AR207" i="160"/>
  <c r="I32" i="159"/>
  <c r="AQ72" i="163"/>
  <c r="J29" i="142"/>
  <c r="D40" i="142"/>
  <c r="E23" i="161"/>
  <c r="E37" i="142"/>
  <c r="L34" i="142"/>
  <c r="AO73" i="159"/>
  <c r="F44" i="162"/>
  <c r="L14" i="159"/>
  <c r="D43" i="142"/>
  <c r="K43" i="161"/>
  <c r="J22" i="142"/>
  <c r="H20" i="159"/>
  <c r="I35" i="161"/>
  <c r="D47" i="158"/>
  <c r="AO140" i="159"/>
  <c r="P22" i="142"/>
  <c r="K15" i="162"/>
  <c r="C29" i="159"/>
  <c r="H18" i="161"/>
  <c r="J34" i="142"/>
  <c r="P39" i="161"/>
  <c r="AR78" i="159"/>
  <c r="F6" i="163"/>
  <c r="F21" i="142"/>
  <c r="AP75" i="162"/>
  <c r="K50" i="142"/>
  <c r="M28" i="163"/>
  <c r="J39" i="159"/>
  <c r="F36" i="160"/>
  <c r="Q42" i="163"/>
  <c r="E7" i="158"/>
  <c r="P50" i="162"/>
  <c r="Q51" i="163"/>
  <c r="C50" i="163"/>
  <c r="G13" i="158"/>
  <c r="C27" i="142"/>
  <c r="J25" i="159"/>
  <c r="F11" i="142"/>
  <c r="E2" i="161"/>
  <c r="I23" i="160"/>
  <c r="N23" i="158"/>
  <c r="J29" i="159"/>
  <c r="E17" i="160"/>
  <c r="G17" i="162"/>
  <c r="N38" i="162"/>
  <c r="I13" i="161"/>
  <c r="J31" i="159"/>
  <c r="P32" i="161"/>
  <c r="N43" i="160"/>
  <c r="I41" i="160"/>
  <c r="F16" i="160"/>
  <c r="P46" i="158"/>
  <c r="AQ76" i="160"/>
  <c r="L21" i="161"/>
  <c r="E21" i="142"/>
  <c r="AJ207" i="160"/>
  <c r="AK207" i="160" s="1"/>
  <c r="F39" i="160"/>
  <c r="C33" i="160"/>
  <c r="K39" i="162"/>
  <c r="E15" i="142"/>
  <c r="C8" i="160"/>
  <c r="Q18" i="159"/>
  <c r="D21" i="142"/>
  <c r="J15" i="162"/>
  <c r="M42" i="142"/>
  <c r="H31" i="142"/>
  <c r="H34" i="162"/>
  <c r="G23" i="161"/>
  <c r="G45" i="142"/>
  <c r="N38" i="142"/>
  <c r="I5" i="162"/>
  <c r="H24" i="161"/>
  <c r="J32" i="159"/>
  <c r="AQ74" i="142"/>
  <c r="L25" i="160"/>
  <c r="M28" i="158"/>
  <c r="AP14" i="162"/>
  <c r="J27" i="159"/>
  <c r="P33" i="163"/>
  <c r="F14" i="160"/>
  <c r="N36" i="158"/>
  <c r="I21" i="163"/>
  <c r="L49" i="160"/>
  <c r="AR80" i="158"/>
  <c r="H37" i="142"/>
  <c r="H3" i="158"/>
  <c r="N35" i="160"/>
  <c r="E51" i="159"/>
  <c r="N43" i="159"/>
  <c r="AQ71" i="160"/>
  <c r="Q10" i="142"/>
  <c r="G36" i="163"/>
  <c r="AP10" i="159"/>
  <c r="C25" i="161"/>
  <c r="C37" i="161"/>
  <c r="I13" i="160"/>
  <c r="G4" i="142"/>
  <c r="AR81" i="159"/>
  <c r="P38" i="163"/>
  <c r="N34" i="163"/>
  <c r="D24" i="159"/>
  <c r="F15" i="161"/>
  <c r="J21" i="159"/>
  <c r="H7" i="163"/>
  <c r="H22" i="158"/>
  <c r="I2" i="162"/>
  <c r="Q18" i="162"/>
  <c r="Q44" i="161"/>
  <c r="D25" i="161"/>
  <c r="Q16" i="158"/>
  <c r="H42" i="158"/>
  <c r="Q27" i="161"/>
  <c r="Q9" i="159"/>
  <c r="L14" i="142"/>
  <c r="E18" i="158"/>
  <c r="H18" i="162"/>
  <c r="D15" i="163"/>
  <c r="L4" i="162"/>
  <c r="C23" i="160"/>
  <c r="AO81" i="159"/>
  <c r="K40" i="158"/>
  <c r="N17" i="142"/>
  <c r="H3" i="160"/>
  <c r="H16" i="142"/>
  <c r="AP8" i="158"/>
  <c r="K39" i="163"/>
  <c r="M5" i="162"/>
  <c r="F3" i="161"/>
  <c r="E7" i="159"/>
  <c r="AP204" i="160"/>
  <c r="N46" i="160"/>
  <c r="M30" i="163"/>
  <c r="I4" i="159"/>
  <c r="AJ139" i="142"/>
  <c r="AK139" i="142" s="1"/>
  <c r="J47" i="159"/>
  <c r="M6" i="158"/>
  <c r="M9" i="162"/>
  <c r="Q39" i="163"/>
  <c r="G11" i="160"/>
  <c r="I3" i="163"/>
  <c r="C19" i="142"/>
  <c r="K38" i="162"/>
  <c r="F6" i="158"/>
  <c r="I34" i="159"/>
  <c r="AO8" i="160"/>
  <c r="K16" i="161"/>
  <c r="C50" i="162"/>
  <c r="I38" i="159"/>
  <c r="AP70" i="163"/>
  <c r="P3" i="158"/>
  <c r="K48" i="162"/>
  <c r="AJ74" i="162"/>
  <c r="AK74" i="162" s="1"/>
  <c r="P49" i="162"/>
  <c r="I46" i="162"/>
  <c r="K6" i="162"/>
  <c r="L4" i="163"/>
  <c r="J13" i="160"/>
  <c r="F45" i="160"/>
  <c r="E44" i="162"/>
  <c r="L29" i="161"/>
  <c r="J25" i="160"/>
  <c r="AO139" i="159"/>
  <c r="C17" i="161"/>
  <c r="H7" i="159"/>
  <c r="K4" i="163"/>
  <c r="E11" i="163"/>
  <c r="E39" i="160"/>
  <c r="P45" i="159"/>
  <c r="H8" i="142"/>
  <c r="AL200" i="160"/>
  <c r="AM200" i="160" s="1"/>
  <c r="D21" i="160"/>
  <c r="M7" i="159"/>
  <c r="K35" i="161"/>
  <c r="AP137" i="159"/>
  <c r="K22" i="160"/>
  <c r="K31" i="159"/>
  <c r="D49" i="158"/>
  <c r="D8" i="158"/>
  <c r="J8" i="158"/>
  <c r="M21" i="160"/>
  <c r="H37" i="161"/>
  <c r="AR5" i="159"/>
  <c r="N35" i="158"/>
  <c r="E18" i="159"/>
  <c r="K32" i="159"/>
  <c r="M23" i="162"/>
  <c r="L38" i="159"/>
  <c r="AP70" i="160"/>
  <c r="M40" i="162"/>
  <c r="F50" i="142"/>
  <c r="D38" i="161"/>
  <c r="G27" i="159"/>
  <c r="Q36" i="142"/>
  <c r="P43" i="158"/>
  <c r="E16" i="160"/>
  <c r="L47" i="162"/>
  <c r="C6" i="160"/>
  <c r="K45" i="161"/>
  <c r="Q3" i="159"/>
  <c r="H11" i="158"/>
  <c r="F31" i="162"/>
  <c r="F12" i="159"/>
  <c r="G2" i="142"/>
  <c r="D9" i="158"/>
  <c r="L8" i="158"/>
  <c r="AO74" i="159"/>
  <c r="G48" i="142"/>
  <c r="G5" i="161"/>
  <c r="J20" i="142"/>
  <c r="F51" i="163"/>
  <c r="E45" i="160"/>
  <c r="H50" i="159"/>
  <c r="D48" i="160"/>
  <c r="J49" i="158"/>
  <c r="K31" i="160"/>
  <c r="N38" i="161"/>
  <c r="M41" i="160"/>
  <c r="L13" i="158"/>
  <c r="K5" i="160"/>
  <c r="AP72" i="142"/>
  <c r="Q25" i="159"/>
  <c r="P20" i="160"/>
  <c r="AP78" i="162"/>
  <c r="K18" i="159"/>
  <c r="K44" i="160"/>
  <c r="J3" i="160"/>
  <c r="AQ71" i="159"/>
  <c r="G38" i="160"/>
  <c r="H16" i="158"/>
  <c r="H34" i="161"/>
  <c r="Q48" i="163"/>
  <c r="E17" i="163"/>
  <c r="I19" i="162"/>
  <c r="H39" i="162"/>
  <c r="L32" i="142"/>
  <c r="AL207" i="159"/>
  <c r="AM207" i="159" s="1"/>
  <c r="E29" i="158"/>
  <c r="H49" i="159"/>
  <c r="P32" i="163"/>
  <c r="C45" i="142"/>
  <c r="Q6" i="142"/>
  <c r="M10" i="158"/>
  <c r="M41" i="159"/>
  <c r="N23" i="142"/>
  <c r="J12" i="158"/>
  <c r="AR137" i="142"/>
  <c r="L39" i="161"/>
  <c r="L7" i="162"/>
  <c r="C35" i="160"/>
  <c r="D16" i="160"/>
  <c r="Q19" i="162"/>
  <c r="G40" i="160"/>
  <c r="AO17" i="159"/>
  <c r="AJ70" i="162"/>
  <c r="AK70" i="162" s="1"/>
  <c r="F50" i="162"/>
  <c r="C9" i="161"/>
  <c r="I9" i="159"/>
  <c r="E28" i="159"/>
  <c r="C19" i="159"/>
  <c r="C31" i="159"/>
  <c r="D12" i="158"/>
  <c r="N40" i="161"/>
  <c r="C21" i="158"/>
  <c r="K29" i="159"/>
  <c r="AQ77" i="159"/>
  <c r="AL209" i="159"/>
  <c r="AM209" i="159" s="1"/>
  <c r="N12" i="159"/>
  <c r="J23" i="163"/>
  <c r="G46" i="161"/>
  <c r="H18" i="158"/>
  <c r="F19" i="159"/>
  <c r="P19" i="158"/>
  <c r="G42" i="160"/>
  <c r="P25" i="142"/>
  <c r="M27" i="158"/>
  <c r="E13" i="161"/>
  <c r="AP11" i="158"/>
  <c r="AO82" i="159"/>
  <c r="P46" i="142"/>
  <c r="I8" i="142"/>
  <c r="L13" i="142"/>
  <c r="F43" i="158"/>
  <c r="AP77" i="162"/>
  <c r="AP9" i="159"/>
  <c r="G23" i="142"/>
  <c r="E9" i="142"/>
  <c r="C43" i="163"/>
  <c r="C43" i="158"/>
  <c r="P17" i="160"/>
  <c r="M20" i="162"/>
  <c r="AO11" i="158"/>
  <c r="L32" i="161"/>
  <c r="F8" i="160"/>
  <c r="C13" i="162"/>
  <c r="P10" i="160"/>
  <c r="L19" i="158"/>
  <c r="L30" i="159"/>
  <c r="J44" i="158"/>
  <c r="P48" i="162"/>
  <c r="I17" i="158"/>
  <c r="P24" i="160"/>
  <c r="AP5" i="142"/>
  <c r="N44" i="159"/>
  <c r="M12" i="163"/>
  <c r="H21" i="158"/>
  <c r="L51" i="160"/>
  <c r="AP73" i="163"/>
  <c r="F2" i="158"/>
  <c r="D40" i="159"/>
  <c r="G30" i="161"/>
  <c r="J44" i="163"/>
  <c r="AR72" i="159"/>
  <c r="C9" i="160"/>
  <c r="K13" i="161"/>
  <c r="K43" i="163"/>
  <c r="D48" i="158"/>
  <c r="P49" i="159"/>
  <c r="AQ74" i="163"/>
  <c r="AQ72" i="158"/>
  <c r="H15" i="142"/>
  <c r="D10" i="163"/>
  <c r="K26" i="163"/>
  <c r="Q27" i="159"/>
  <c r="D22" i="162"/>
  <c r="E50" i="158"/>
  <c r="M31" i="158"/>
  <c r="AJ71" i="159"/>
  <c r="AK71" i="159" s="1"/>
  <c r="H49" i="142"/>
  <c r="K19" i="158"/>
  <c r="Q50" i="142"/>
  <c r="AJ72" i="160"/>
  <c r="AK72" i="160" s="1"/>
  <c r="F3" i="158"/>
  <c r="K18" i="161"/>
  <c r="Q17" i="163"/>
  <c r="P40" i="162"/>
  <c r="N44" i="160"/>
  <c r="J48" i="142"/>
  <c r="C14" i="158"/>
  <c r="C25" i="163"/>
  <c r="J22" i="162"/>
  <c r="C13" i="163"/>
  <c r="AJ75" i="160"/>
  <c r="AK75" i="160" s="1"/>
  <c r="M51" i="163"/>
  <c r="D31" i="159"/>
  <c r="L40" i="160"/>
  <c r="L35" i="160"/>
  <c r="L26" i="158"/>
  <c r="Q14" i="160"/>
  <c r="H3" i="159"/>
  <c r="H47" i="142"/>
  <c r="L44" i="161"/>
  <c r="H24" i="160"/>
  <c r="M23" i="142"/>
  <c r="N4" i="161"/>
  <c r="C38" i="158"/>
  <c r="J2" i="142"/>
  <c r="K3" i="159"/>
  <c r="AL9" i="158"/>
  <c r="AM9" i="158" s="1"/>
  <c r="I19" i="142"/>
  <c r="I26" i="162"/>
  <c r="H6" i="161"/>
  <c r="M43" i="159"/>
  <c r="L19" i="161"/>
  <c r="AJ10" i="158"/>
  <c r="AK10" i="158" s="1"/>
  <c r="M16" i="142"/>
  <c r="L6" i="158"/>
  <c r="E4" i="159"/>
  <c r="K26" i="160"/>
  <c r="C27" i="162"/>
  <c r="H42" i="162"/>
  <c r="G43" i="160"/>
  <c r="N12" i="142"/>
  <c r="D5" i="159"/>
  <c r="AJ140" i="159"/>
  <c r="AK140" i="159" s="1"/>
  <c r="G6" i="161"/>
  <c r="G21" i="161"/>
  <c r="P15" i="158"/>
  <c r="M50" i="159"/>
  <c r="D32" i="162"/>
  <c r="N13" i="162"/>
  <c r="J18" i="158"/>
  <c r="E4" i="160"/>
  <c r="D41" i="160"/>
  <c r="C50" i="142"/>
  <c r="G7" i="159"/>
  <c r="C43" i="161"/>
  <c r="D36" i="159"/>
  <c r="AQ75" i="162"/>
  <c r="E24" i="160"/>
  <c r="J9" i="162"/>
  <c r="K36" i="159"/>
  <c r="F48" i="160"/>
  <c r="C32" i="158"/>
  <c r="G46" i="162"/>
  <c r="F22" i="142"/>
  <c r="J35" i="160"/>
  <c r="M7" i="142"/>
  <c r="K24" i="158"/>
  <c r="N35" i="162"/>
  <c r="AO16" i="159"/>
  <c r="H20" i="158"/>
  <c r="G32" i="158"/>
  <c r="E8" i="142"/>
  <c r="I43" i="159"/>
  <c r="C36" i="142"/>
  <c r="K30" i="160"/>
  <c r="AR8" i="159"/>
  <c r="I48" i="161"/>
  <c r="L2" i="159"/>
  <c r="P13" i="160"/>
  <c r="AO5" i="160"/>
  <c r="P31" i="160"/>
  <c r="E46" i="160"/>
  <c r="J51" i="159"/>
  <c r="J43" i="160"/>
  <c r="L48" i="160"/>
  <c r="D5" i="161"/>
  <c r="F11" i="159"/>
  <c r="J4" i="159"/>
  <c r="L31" i="159"/>
  <c r="Q20" i="162"/>
  <c r="AR80" i="159"/>
  <c r="K51" i="159"/>
  <c r="D45" i="142"/>
  <c r="I2" i="142"/>
  <c r="G31" i="142"/>
  <c r="J22" i="161"/>
  <c r="K22" i="161"/>
  <c r="Q11" i="160"/>
  <c r="N10" i="162"/>
  <c r="E40" i="160"/>
  <c r="AR204" i="160"/>
  <c r="E46" i="161"/>
  <c r="K8" i="160"/>
  <c r="J9" i="160"/>
  <c r="Q41" i="158"/>
  <c r="C3" i="142"/>
  <c r="AP79" i="158"/>
  <c r="G2" i="158"/>
  <c r="G3" i="160"/>
  <c r="P25" i="160"/>
  <c r="L27" i="162"/>
  <c r="D26" i="162"/>
  <c r="AP77" i="159"/>
  <c r="M26" i="142"/>
  <c r="H2" i="163"/>
  <c r="L6" i="163"/>
  <c r="D20" i="163"/>
  <c r="Q12" i="160"/>
  <c r="F45" i="142"/>
  <c r="N26" i="162"/>
  <c r="K47" i="142"/>
  <c r="AO210" i="160"/>
  <c r="C18" i="162"/>
  <c r="I7" i="161"/>
  <c r="P4" i="142"/>
  <c r="L13" i="161"/>
  <c r="F34" i="161"/>
  <c r="L23" i="142"/>
  <c r="F35" i="159"/>
  <c r="E27" i="142"/>
  <c r="E17" i="158"/>
  <c r="G15" i="158"/>
  <c r="P23" i="158"/>
  <c r="F40" i="163"/>
  <c r="H32" i="158"/>
  <c r="AP6" i="158"/>
  <c r="AQ79" i="159"/>
  <c r="G42" i="158"/>
  <c r="N46" i="159"/>
  <c r="H39" i="160"/>
  <c r="N6" i="162"/>
  <c r="L14" i="158"/>
  <c r="H24" i="162"/>
  <c r="M21" i="163"/>
  <c r="F30" i="158"/>
  <c r="N18" i="160"/>
  <c r="H46" i="161"/>
  <c r="C39" i="160"/>
  <c r="G13" i="162"/>
  <c r="M16" i="162"/>
  <c r="F49" i="160"/>
  <c r="I18" i="162"/>
  <c r="G42" i="162"/>
  <c r="AO13" i="163"/>
  <c r="L48" i="159"/>
  <c r="Q31" i="158"/>
  <c r="AP75" i="159"/>
  <c r="AP203" i="160"/>
  <c r="I46" i="159"/>
  <c r="AQ12" i="159"/>
  <c r="K25" i="159"/>
  <c r="Q46" i="161"/>
  <c r="P32" i="162"/>
  <c r="N21" i="158"/>
  <c r="L18" i="159"/>
  <c r="G46" i="163"/>
  <c r="N41" i="142"/>
  <c r="L48" i="163"/>
  <c r="J3" i="161"/>
  <c r="J38" i="161"/>
  <c r="D40" i="158"/>
  <c r="Q37" i="158"/>
  <c r="D12" i="163"/>
  <c r="K32" i="142"/>
  <c r="J12" i="142"/>
  <c r="E17" i="142"/>
  <c r="Q8" i="161"/>
  <c r="Q8" i="162"/>
  <c r="P6" i="159"/>
  <c r="K40" i="162"/>
  <c r="D13" i="142"/>
  <c r="N45" i="161"/>
  <c r="J3" i="142"/>
  <c r="E45" i="163"/>
  <c r="K13" i="158"/>
  <c r="D7" i="158"/>
  <c r="C10" i="158"/>
  <c r="P51" i="162"/>
  <c r="Q36" i="163"/>
  <c r="F29" i="160"/>
  <c r="C40" i="162"/>
  <c r="Q15" i="158"/>
  <c r="P29" i="163"/>
  <c r="Q26" i="160"/>
  <c r="C29" i="142"/>
  <c r="H51" i="159"/>
  <c r="C16" i="163"/>
  <c r="D32" i="161"/>
  <c r="P12" i="160"/>
  <c r="AR76" i="158"/>
  <c r="K37" i="161"/>
  <c r="L30" i="142"/>
  <c r="H21" i="159"/>
  <c r="N20" i="160"/>
  <c r="D37" i="161"/>
  <c r="Q50" i="162"/>
  <c r="C49" i="162"/>
  <c r="AO72" i="142"/>
  <c r="F22" i="158"/>
  <c r="L36" i="160"/>
  <c r="D34" i="142"/>
  <c r="M16" i="159"/>
  <c r="K10" i="158"/>
  <c r="L14" i="163"/>
  <c r="Q43" i="159"/>
  <c r="H3" i="142"/>
  <c r="D34" i="158"/>
  <c r="H38" i="162"/>
  <c r="E21" i="160"/>
  <c r="G19" i="158"/>
  <c r="M47" i="158"/>
  <c r="G51" i="163"/>
  <c r="D29" i="161"/>
  <c r="Q2" i="163"/>
  <c r="E9" i="160"/>
  <c r="H18" i="160"/>
  <c r="K17" i="160"/>
  <c r="I32" i="161"/>
  <c r="AJ13" i="159"/>
  <c r="AK13" i="159" s="1"/>
  <c r="AR70" i="159"/>
  <c r="K9" i="158"/>
  <c r="N3" i="162"/>
  <c r="Q44" i="160"/>
  <c r="D13" i="161"/>
  <c r="C43" i="160"/>
  <c r="F50" i="160"/>
  <c r="G48" i="162"/>
  <c r="H48" i="161"/>
  <c r="AQ72" i="160"/>
  <c r="I6" i="163"/>
  <c r="K24" i="142"/>
  <c r="K16" i="142"/>
  <c r="P5" i="163"/>
  <c r="K41" i="161"/>
  <c r="J10" i="163"/>
  <c r="H28" i="161"/>
  <c r="K26" i="159"/>
  <c r="G10" i="142"/>
  <c r="D15" i="162"/>
  <c r="K14" i="159"/>
  <c r="I16" i="162"/>
  <c r="L38" i="158"/>
  <c r="L10" i="142"/>
  <c r="Q17" i="160"/>
  <c r="K7" i="162"/>
  <c r="N13" i="160"/>
  <c r="K23" i="163"/>
  <c r="Q16" i="160"/>
  <c r="C7" i="161"/>
  <c r="H29" i="163"/>
  <c r="F23" i="142"/>
  <c r="D18" i="159"/>
  <c r="P29" i="160"/>
  <c r="D21" i="159"/>
  <c r="P35" i="162"/>
  <c r="AP78" i="158"/>
  <c r="C34" i="160"/>
  <c r="G22" i="161"/>
  <c r="P20" i="163"/>
  <c r="L42" i="142"/>
  <c r="E38" i="161"/>
  <c r="P33" i="142"/>
  <c r="P4" i="162"/>
  <c r="D37" i="158"/>
  <c r="J43" i="162"/>
  <c r="J41" i="163"/>
  <c r="AQ139" i="142"/>
  <c r="F16" i="159"/>
  <c r="H43" i="163"/>
  <c r="P20" i="162"/>
  <c r="F50" i="161"/>
  <c r="F4" i="158"/>
  <c r="L50" i="159"/>
  <c r="F30" i="159"/>
  <c r="H39" i="158"/>
  <c r="N15" i="142"/>
  <c r="N31" i="162"/>
  <c r="N15" i="159"/>
  <c r="G29" i="160"/>
  <c r="E6" i="158"/>
  <c r="AO79" i="158"/>
  <c r="I26" i="142"/>
  <c r="E41" i="162"/>
  <c r="F10" i="161"/>
  <c r="M39" i="158"/>
  <c r="G8" i="142"/>
  <c r="K20" i="142"/>
  <c r="E5" i="163"/>
  <c r="M38" i="162"/>
  <c r="AQ73" i="162"/>
  <c r="J44" i="161"/>
  <c r="AR74" i="163"/>
  <c r="AJ13" i="163"/>
  <c r="AK13" i="163" s="1"/>
  <c r="J29" i="158"/>
  <c r="L33" i="142"/>
  <c r="I4" i="161"/>
  <c r="AR70" i="160"/>
  <c r="P9" i="159"/>
  <c r="N33" i="162"/>
  <c r="K14" i="162"/>
  <c r="G10" i="160"/>
  <c r="AP200" i="160"/>
  <c r="I42" i="163"/>
  <c r="P14" i="142"/>
  <c r="AR135" i="142"/>
  <c r="P16" i="142"/>
  <c r="G41" i="161"/>
  <c r="H32" i="160"/>
  <c r="E2" i="142"/>
  <c r="C9" i="158"/>
  <c r="N47" i="159"/>
  <c r="P33" i="158"/>
  <c r="J30" i="162"/>
  <c r="AO70" i="159"/>
  <c r="AO71" i="159"/>
  <c r="E2" i="162"/>
  <c r="Q15" i="160"/>
  <c r="Q12" i="158"/>
  <c r="H14" i="163"/>
  <c r="E29" i="159"/>
  <c r="K32" i="160"/>
  <c r="K21" i="161"/>
  <c r="Q5" i="142"/>
  <c r="AO80" i="159"/>
  <c r="K5" i="142"/>
  <c r="N2" i="161"/>
  <c r="I9" i="160"/>
  <c r="C9" i="159"/>
  <c r="F26" i="142"/>
  <c r="H43" i="158"/>
  <c r="AQ11" i="159"/>
  <c r="P26" i="159"/>
  <c r="N29" i="163"/>
  <c r="AL5" i="160"/>
  <c r="AM5" i="160" s="1"/>
  <c r="L30" i="160"/>
  <c r="K2" i="158"/>
  <c r="H16" i="161"/>
  <c r="F24" i="158"/>
  <c r="K45" i="162"/>
  <c r="L37" i="162"/>
  <c r="H34" i="163"/>
  <c r="AO140" i="142"/>
  <c r="AJ77" i="158"/>
  <c r="AK77" i="158" s="1"/>
  <c r="I18" i="160"/>
  <c r="L11" i="162"/>
  <c r="G39" i="162"/>
  <c r="K46" i="160"/>
  <c r="J28" i="160"/>
  <c r="Q24" i="159"/>
  <c r="D23" i="162"/>
  <c r="H37" i="159"/>
  <c r="G13" i="160"/>
  <c r="N2" i="163"/>
  <c r="L13" i="159"/>
  <c r="C14" i="159"/>
  <c r="K29" i="158"/>
  <c r="L12" i="159"/>
  <c r="N47" i="142"/>
  <c r="K8" i="161"/>
  <c r="M28" i="162"/>
  <c r="C39" i="159"/>
  <c r="L6" i="161"/>
  <c r="AR141" i="142"/>
  <c r="AP139" i="142"/>
  <c r="M17" i="142"/>
  <c r="H11" i="159"/>
  <c r="K37" i="160"/>
  <c r="G4" i="163"/>
  <c r="Q38" i="159"/>
  <c r="N8" i="159"/>
  <c r="N50" i="158"/>
  <c r="Q37" i="161"/>
  <c r="AO78" i="163"/>
  <c r="AJ79" i="159"/>
  <c r="AK79" i="159" s="1"/>
  <c r="L8" i="163"/>
  <c r="K30" i="161"/>
  <c r="G15" i="163"/>
  <c r="H21" i="162"/>
  <c r="AJ7" i="158"/>
  <c r="AK7" i="158" s="1"/>
  <c r="E39" i="158"/>
  <c r="I34" i="163"/>
  <c r="G26" i="162"/>
  <c r="Q43" i="161"/>
  <c r="Q13" i="163"/>
  <c r="E16" i="159"/>
  <c r="I24" i="142"/>
  <c r="AJ205" i="160"/>
  <c r="AK205" i="160" s="1"/>
  <c r="P51" i="159"/>
  <c r="F12" i="142"/>
  <c r="Q28" i="160"/>
  <c r="M11" i="158"/>
  <c r="AO207" i="160"/>
  <c r="N41" i="162"/>
  <c r="AO12" i="160"/>
  <c r="L23" i="160"/>
  <c r="G18" i="159"/>
  <c r="E5" i="160"/>
  <c r="AO72" i="160"/>
  <c r="Q37" i="162"/>
  <c r="N31" i="158"/>
  <c r="K51" i="142"/>
  <c r="I47" i="159"/>
  <c r="G20" i="159"/>
  <c r="P27" i="159"/>
  <c r="N24" i="158"/>
  <c r="D30" i="160"/>
  <c r="M25" i="160"/>
  <c r="N17" i="159"/>
  <c r="P20" i="158"/>
  <c r="I25" i="158"/>
  <c r="C40" i="161"/>
  <c r="E29" i="142"/>
  <c r="L29" i="159"/>
  <c r="P37" i="160"/>
  <c r="C15" i="160"/>
  <c r="G15" i="160"/>
  <c r="M34" i="159"/>
  <c r="L7" i="160"/>
  <c r="I31" i="163"/>
  <c r="H31" i="161"/>
  <c r="K43" i="162"/>
  <c r="M14" i="163"/>
  <c r="N43" i="142"/>
  <c r="Q15" i="159"/>
  <c r="H7" i="158"/>
  <c r="AQ75" i="163"/>
  <c r="AQ14" i="162"/>
  <c r="AR71" i="159"/>
  <c r="AP9" i="142"/>
  <c r="K41" i="162"/>
  <c r="H50" i="160"/>
  <c r="C2" i="142"/>
  <c r="H21" i="161"/>
  <c r="I11" i="160"/>
  <c r="D40" i="163"/>
  <c r="F46" i="162"/>
  <c r="AR16" i="159"/>
  <c r="P29" i="159"/>
  <c r="C44" i="158"/>
  <c r="AJ138" i="159"/>
  <c r="AK138" i="159" s="1"/>
  <c r="Q33" i="163"/>
  <c r="P40" i="142"/>
  <c r="N46" i="161"/>
  <c r="G4" i="161"/>
  <c r="E18" i="162"/>
  <c r="P31" i="159"/>
  <c r="J16" i="162"/>
  <c r="I14" i="160"/>
  <c r="J27" i="160"/>
  <c r="C31" i="161"/>
  <c r="F12" i="158"/>
  <c r="P3" i="163"/>
  <c r="E28" i="142"/>
  <c r="L27" i="158"/>
  <c r="AQ70" i="158"/>
  <c r="N5" i="142"/>
  <c r="N4" i="162"/>
  <c r="D8" i="161"/>
  <c r="AO74" i="160"/>
  <c r="P50" i="142"/>
  <c r="P4" i="160"/>
  <c r="N29" i="142"/>
  <c r="F16" i="158"/>
  <c r="D8" i="160"/>
  <c r="N26" i="142"/>
  <c r="N6" i="163"/>
  <c r="I37" i="158"/>
  <c r="N14" i="158"/>
  <c r="Q2" i="160"/>
  <c r="I26" i="158"/>
  <c r="K32" i="161"/>
  <c r="P13" i="162"/>
  <c r="K13" i="142"/>
  <c r="F43" i="163"/>
  <c r="J49" i="160"/>
  <c r="C8" i="158"/>
  <c r="N50" i="161"/>
  <c r="M3" i="160"/>
  <c r="H26" i="160"/>
  <c r="P27" i="160"/>
  <c r="C41" i="161"/>
  <c r="K36" i="142"/>
  <c r="N3" i="160"/>
  <c r="H6" i="160"/>
  <c r="Q30" i="158"/>
  <c r="P16" i="161"/>
  <c r="J30" i="142"/>
  <c r="L22" i="142"/>
  <c r="AP76" i="159"/>
  <c r="Q17" i="158"/>
  <c r="D24" i="161"/>
  <c r="C6" i="142"/>
  <c r="I38" i="163"/>
  <c r="J22" i="163"/>
  <c r="G6" i="160"/>
  <c r="AQ8" i="159"/>
  <c r="N19" i="162"/>
  <c r="P21" i="162"/>
  <c r="E36" i="163"/>
  <c r="M26" i="160"/>
  <c r="L27" i="160"/>
  <c r="J9" i="158"/>
  <c r="C41" i="162"/>
  <c r="D28" i="160"/>
  <c r="D49" i="142"/>
  <c r="P11" i="142"/>
  <c r="Q21" i="159"/>
  <c r="Q28" i="159"/>
  <c r="C45" i="159"/>
  <c r="AR12" i="159"/>
  <c r="N24" i="142"/>
  <c r="P46" i="160"/>
  <c r="G42" i="161"/>
  <c r="C21" i="163"/>
  <c r="I2" i="161"/>
  <c r="M8" i="159"/>
  <c r="N17" i="161"/>
  <c r="P43" i="142"/>
  <c r="H35" i="160"/>
  <c r="H4" i="161"/>
  <c r="E5" i="159"/>
  <c r="N41" i="163"/>
  <c r="N9" i="158"/>
  <c r="AQ70" i="163"/>
  <c r="D6" i="160"/>
  <c r="P38" i="160"/>
  <c r="Q12" i="159"/>
  <c r="C25" i="142"/>
  <c r="F34" i="159"/>
  <c r="Q44" i="142"/>
  <c r="G39" i="142"/>
  <c r="AQ208" i="160"/>
  <c r="K11" i="161"/>
  <c r="D46" i="160"/>
  <c r="N3" i="161"/>
  <c r="P30" i="159"/>
  <c r="AP71" i="158"/>
  <c r="G38" i="162"/>
  <c r="M38" i="161"/>
  <c r="G49" i="163"/>
  <c r="P29" i="158"/>
  <c r="AO208" i="160"/>
  <c r="H25" i="142"/>
  <c r="M30" i="162"/>
  <c r="G40" i="162"/>
  <c r="E6" i="162"/>
  <c r="M25" i="161"/>
  <c r="D21" i="161"/>
  <c r="AR10" i="162"/>
  <c r="J22" i="160"/>
  <c r="E30" i="159"/>
  <c r="H35" i="158"/>
  <c r="H23" i="161"/>
  <c r="L12" i="162"/>
  <c r="K24" i="163"/>
  <c r="M30" i="159"/>
  <c r="N22" i="160"/>
  <c r="E31" i="162"/>
  <c r="C36" i="160"/>
  <c r="Q7" i="159"/>
  <c r="Q32" i="161"/>
  <c r="J46" i="163"/>
  <c r="Q39" i="160"/>
  <c r="AQ7" i="162"/>
  <c r="M14" i="142"/>
  <c r="D12" i="142"/>
  <c r="G2" i="160"/>
  <c r="AQ13" i="162"/>
  <c r="P49" i="160"/>
  <c r="AJ5" i="160"/>
  <c r="AK5" i="160" s="1"/>
  <c r="P41" i="163"/>
  <c r="P17" i="161"/>
  <c r="H44" i="158"/>
  <c r="P45" i="163"/>
  <c r="N32" i="159"/>
  <c r="C47" i="163"/>
  <c r="AO6" i="142"/>
  <c r="K24" i="160"/>
  <c r="G41" i="163"/>
  <c r="J18" i="163"/>
  <c r="I39" i="161"/>
  <c r="K31" i="163"/>
  <c r="D28" i="142"/>
  <c r="J46" i="158"/>
  <c r="I23" i="159"/>
  <c r="C2" i="159"/>
  <c r="M33" i="159"/>
  <c r="AO70" i="163"/>
  <c r="P18" i="161"/>
  <c r="J6" i="159"/>
  <c r="M43" i="163"/>
  <c r="AO6" i="163"/>
  <c r="F30" i="161"/>
  <c r="F28" i="158"/>
  <c r="J26" i="162"/>
  <c r="Q22" i="163"/>
  <c r="J37" i="158"/>
  <c r="F37" i="163"/>
  <c r="L39" i="142"/>
  <c r="N27" i="158"/>
  <c r="C18" i="159"/>
  <c r="N22" i="158"/>
  <c r="D29" i="163"/>
  <c r="L42" i="159"/>
  <c r="J48" i="160"/>
  <c r="G6" i="158"/>
  <c r="E5" i="162"/>
  <c r="Q46" i="142"/>
  <c r="E14" i="160"/>
  <c r="N32" i="142"/>
  <c r="I14" i="162"/>
  <c r="F37" i="158"/>
  <c r="M38" i="142"/>
  <c r="C15" i="158"/>
  <c r="E37" i="159"/>
  <c r="L49" i="142"/>
  <c r="N24" i="159"/>
  <c r="J45" i="161"/>
  <c r="C47" i="158"/>
  <c r="AP6" i="160"/>
  <c r="AO10" i="163"/>
  <c r="L5" i="163"/>
  <c r="I23" i="163"/>
  <c r="AO74" i="162"/>
  <c r="AJ7" i="163"/>
  <c r="AK7" i="163" s="1"/>
  <c r="L40" i="142"/>
  <c r="F46" i="159"/>
  <c r="AQ72" i="142"/>
  <c r="J13" i="161"/>
  <c r="J27" i="162"/>
  <c r="K6" i="161"/>
  <c r="AQ76" i="158"/>
  <c r="K45" i="163"/>
  <c r="J29" i="161"/>
  <c r="Q31" i="162"/>
  <c r="K34" i="158"/>
  <c r="N21" i="162"/>
  <c r="P29" i="161"/>
  <c r="AO135" i="160"/>
  <c r="K16" i="162"/>
  <c r="M36" i="162"/>
  <c r="M50" i="161"/>
  <c r="K42" i="160"/>
  <c r="K35" i="159"/>
  <c r="J9" i="163"/>
  <c r="F8" i="142"/>
  <c r="L25" i="161"/>
  <c r="I3" i="160"/>
  <c r="F17" i="161"/>
  <c r="C6" i="163"/>
  <c r="N42" i="162"/>
  <c r="AJ5" i="161"/>
  <c r="AK5" i="161" s="1"/>
  <c r="AP70" i="159"/>
  <c r="J29" i="160"/>
  <c r="I28" i="158"/>
  <c r="P51" i="163"/>
  <c r="E25" i="162"/>
  <c r="D2" i="162"/>
  <c r="N2" i="142"/>
  <c r="E8" i="159"/>
  <c r="F51" i="142"/>
  <c r="D2" i="161"/>
  <c r="L31" i="160"/>
  <c r="AP140" i="142"/>
  <c r="L7" i="163"/>
  <c r="H28" i="142"/>
  <c r="L17" i="158"/>
  <c r="E33" i="142"/>
  <c r="AP135" i="142"/>
  <c r="M31" i="163"/>
  <c r="G14" i="161"/>
  <c r="J41" i="158"/>
  <c r="N34" i="161"/>
  <c r="AL5" i="163"/>
  <c r="AM5" i="163" s="1"/>
  <c r="AO12" i="162"/>
  <c r="N9" i="160"/>
  <c r="E10" i="161"/>
  <c r="E21" i="163"/>
  <c r="G34" i="158"/>
  <c r="Q39" i="142"/>
  <c r="D10" i="160"/>
  <c r="D27" i="163"/>
  <c r="E42" i="161"/>
  <c r="AP77" i="142"/>
  <c r="F8" i="158"/>
  <c r="F18" i="158"/>
  <c r="J46" i="142"/>
  <c r="K18" i="160"/>
  <c r="AJ71" i="158"/>
  <c r="AK71" i="158" s="1"/>
  <c r="K20" i="161"/>
  <c r="J45" i="163"/>
  <c r="C11" i="160"/>
  <c r="I29" i="162"/>
  <c r="F49" i="158"/>
  <c r="H4" i="163"/>
  <c r="H39" i="163"/>
  <c r="J50" i="163"/>
  <c r="K45" i="159"/>
  <c r="AQ9" i="160"/>
  <c r="I36" i="162"/>
  <c r="M46" i="159"/>
  <c r="I24" i="162"/>
  <c r="L49" i="158"/>
  <c r="K22" i="158"/>
  <c r="H19" i="160"/>
  <c r="C17" i="163"/>
  <c r="M38" i="159"/>
  <c r="I2" i="163"/>
  <c r="Q40" i="142"/>
  <c r="J34" i="161"/>
  <c r="N28" i="158"/>
  <c r="J37" i="162"/>
  <c r="AR73" i="163"/>
  <c r="M18" i="159"/>
  <c r="N46" i="142"/>
  <c r="J20" i="163"/>
  <c r="G5" i="163"/>
  <c r="L3" i="161"/>
  <c r="AQ7" i="160"/>
  <c r="J5" i="158"/>
  <c r="L24" i="162"/>
  <c r="C41" i="163"/>
  <c r="D34" i="163"/>
  <c r="G18" i="160"/>
  <c r="L48" i="162"/>
  <c r="Q7" i="158"/>
  <c r="P39" i="160"/>
  <c r="N34" i="142"/>
  <c r="AO10" i="162"/>
  <c r="H15" i="158"/>
  <c r="M51" i="142"/>
  <c r="P14" i="162"/>
  <c r="J19" i="158"/>
  <c r="E20" i="162"/>
  <c r="AQ12" i="162"/>
  <c r="P36" i="159"/>
  <c r="AR135" i="159"/>
  <c r="E38" i="142"/>
  <c r="Q38" i="161"/>
  <c r="I5" i="159"/>
  <c r="H9" i="160"/>
  <c r="E45" i="161"/>
  <c r="N10" i="163"/>
  <c r="AO201" i="160"/>
  <c r="L35" i="142"/>
  <c r="M8" i="163"/>
  <c r="N28" i="159"/>
  <c r="D10" i="161"/>
  <c r="AP137" i="142"/>
  <c r="K39" i="159"/>
  <c r="F40" i="161"/>
  <c r="M6" i="159"/>
  <c r="P7" i="163"/>
  <c r="I45" i="161"/>
  <c r="F38" i="163"/>
  <c r="F8" i="163"/>
  <c r="D39" i="163"/>
  <c r="Q11" i="161"/>
  <c r="C7" i="162"/>
  <c r="J2" i="159"/>
  <c r="AR13" i="159"/>
  <c r="L44" i="159"/>
  <c r="N40" i="158"/>
  <c r="L51" i="142"/>
  <c r="H36" i="142"/>
  <c r="H26" i="158"/>
  <c r="N43" i="163"/>
  <c r="AR210" i="160"/>
  <c r="N45" i="162"/>
  <c r="E48" i="159"/>
  <c r="AJ11" i="158"/>
  <c r="AK11" i="158" s="1"/>
  <c r="Q3" i="142"/>
  <c r="N15" i="160"/>
  <c r="N40" i="160"/>
  <c r="F35" i="160"/>
  <c r="L36" i="142"/>
  <c r="J40" i="162"/>
  <c r="D20" i="142"/>
  <c r="M44" i="162"/>
  <c r="N25" i="161"/>
  <c r="I3" i="159"/>
  <c r="N11" i="163"/>
  <c r="J34" i="163"/>
  <c r="H47" i="162"/>
  <c r="C48" i="159"/>
  <c r="M32" i="162"/>
  <c r="M3" i="142"/>
  <c r="M42" i="160"/>
  <c r="P5" i="161"/>
  <c r="Q23" i="162"/>
  <c r="AP9" i="163"/>
  <c r="D12" i="159"/>
  <c r="I22" i="158"/>
  <c r="E12" i="162"/>
  <c r="AP76" i="158"/>
  <c r="P18" i="163"/>
  <c r="AO5" i="159"/>
  <c r="AP71" i="160"/>
  <c r="P34" i="158"/>
  <c r="K48" i="163"/>
  <c r="E34" i="160"/>
  <c r="K20" i="163"/>
  <c r="G10" i="162"/>
  <c r="D48" i="159"/>
  <c r="H12" i="160"/>
  <c r="J25" i="162"/>
  <c r="AJ76" i="158"/>
  <c r="AK76" i="158" s="1"/>
  <c r="Q47" i="160"/>
  <c r="K28" i="142"/>
  <c r="M22" i="163"/>
  <c r="C17" i="162"/>
  <c r="L37" i="161"/>
  <c r="J16" i="159"/>
  <c r="J33" i="142"/>
  <c r="C44" i="159"/>
  <c r="AR10" i="163"/>
  <c r="Q32" i="163"/>
  <c r="J39" i="158"/>
  <c r="C38" i="161"/>
  <c r="C4" i="162"/>
  <c r="K7" i="158"/>
  <c r="D46" i="142"/>
  <c r="I8" i="158"/>
  <c r="K39" i="160"/>
  <c r="AJ209" i="160"/>
  <c r="AK209" i="160" s="1"/>
  <c r="AR79" i="162"/>
  <c r="K51" i="161"/>
  <c r="M20" i="142"/>
  <c r="D15" i="158"/>
  <c r="AP80" i="158"/>
  <c r="P40" i="160"/>
  <c r="M22" i="161"/>
  <c r="AQ5" i="161"/>
  <c r="K32" i="158"/>
  <c r="I25" i="142"/>
  <c r="P32" i="159"/>
  <c r="AP5" i="158"/>
  <c r="F44" i="163"/>
  <c r="P47" i="163"/>
  <c r="D26" i="163"/>
  <c r="M35" i="163"/>
  <c r="J11" i="162"/>
  <c r="E51" i="160"/>
  <c r="E32" i="162"/>
  <c r="G14" i="162"/>
  <c r="Q45" i="158"/>
  <c r="M8" i="161"/>
  <c r="N23" i="160"/>
  <c r="G51" i="159"/>
  <c r="L7" i="158"/>
  <c r="G30" i="158"/>
  <c r="P20" i="159"/>
  <c r="F43" i="162"/>
  <c r="AR72" i="162"/>
  <c r="G29" i="142"/>
  <c r="H26" i="161"/>
  <c r="Q34" i="162"/>
  <c r="G4" i="159"/>
  <c r="I9" i="163"/>
  <c r="AP8" i="162"/>
  <c r="D36" i="160"/>
  <c r="K2" i="162"/>
  <c r="M47" i="161"/>
  <c r="P5" i="142"/>
  <c r="Q30" i="160"/>
  <c r="Q22" i="160"/>
  <c r="L4" i="159"/>
  <c r="H17" i="160"/>
  <c r="Q36" i="160"/>
  <c r="AO11" i="163"/>
  <c r="I49" i="159"/>
  <c r="AO6" i="159"/>
  <c r="AR135" i="160"/>
  <c r="G38" i="161"/>
  <c r="D31" i="161"/>
  <c r="P28" i="158"/>
  <c r="AO77" i="162"/>
  <c r="AP138" i="142"/>
  <c r="M48" i="162"/>
  <c r="J24" i="161"/>
  <c r="P25" i="158"/>
  <c r="D35" i="161"/>
  <c r="N31" i="159"/>
  <c r="K38" i="161"/>
  <c r="G37" i="162"/>
  <c r="E26" i="163"/>
  <c r="Q42" i="158"/>
  <c r="L35" i="159"/>
  <c r="AQ140" i="159"/>
  <c r="E31" i="159"/>
  <c r="AJ76" i="142"/>
  <c r="AK76" i="142" s="1"/>
  <c r="Q27" i="163"/>
  <c r="Q40" i="159"/>
  <c r="J13" i="142"/>
  <c r="N34" i="162"/>
  <c r="H27" i="162"/>
  <c r="G24" i="161"/>
  <c r="Q14" i="163"/>
  <c r="H2" i="158"/>
  <c r="E44" i="160"/>
  <c r="F24" i="161"/>
  <c r="AO13" i="159"/>
  <c r="AP74" i="142"/>
  <c r="M8" i="158"/>
  <c r="C5" i="160"/>
  <c r="D27" i="162"/>
  <c r="AJ8" i="163"/>
  <c r="AK8" i="163" s="1"/>
  <c r="AR209" i="160"/>
  <c r="E25" i="158"/>
  <c r="Q14" i="161"/>
  <c r="AQ74" i="162"/>
  <c r="J51" i="158"/>
  <c r="K49" i="160"/>
  <c r="J51" i="162"/>
  <c r="J45" i="159"/>
  <c r="M5" i="161"/>
  <c r="F42" i="162"/>
  <c r="H32" i="142"/>
  <c r="K10" i="163"/>
  <c r="F38" i="160"/>
  <c r="F36" i="159"/>
  <c r="Q34" i="159"/>
  <c r="J29" i="162"/>
  <c r="Q11" i="158"/>
  <c r="G26" i="159"/>
  <c r="M24" i="163"/>
  <c r="M19" i="160"/>
  <c r="K34" i="163"/>
  <c r="J39" i="160"/>
  <c r="F30" i="142"/>
  <c r="L20" i="159"/>
  <c r="H6" i="158"/>
  <c r="F12" i="162"/>
  <c r="I50" i="163"/>
  <c r="E30" i="163"/>
  <c r="K37" i="162"/>
  <c r="H33" i="163"/>
  <c r="P28" i="162"/>
  <c r="AQ73" i="158"/>
  <c r="M35" i="162"/>
  <c r="F25" i="162"/>
  <c r="D11" i="142"/>
  <c r="C3" i="159"/>
  <c r="F33" i="161"/>
  <c r="D18" i="163"/>
  <c r="F22" i="160"/>
  <c r="E30" i="161"/>
  <c r="Q51" i="159"/>
  <c r="H23" i="142"/>
  <c r="L47" i="163"/>
  <c r="I10" i="163"/>
  <c r="J48" i="161"/>
  <c r="H16" i="162"/>
  <c r="AJ135" i="159"/>
  <c r="AK135" i="159" s="1"/>
  <c r="N49" i="160"/>
  <c r="L11" i="159"/>
  <c r="G3" i="163"/>
  <c r="L37" i="142"/>
  <c r="C29" i="161"/>
  <c r="C14" i="160"/>
  <c r="E39" i="142"/>
  <c r="M19" i="163"/>
  <c r="AP72" i="162"/>
  <c r="H10" i="158"/>
  <c r="J40" i="159"/>
  <c r="J43" i="163"/>
  <c r="P47" i="142"/>
  <c r="G24" i="162"/>
  <c r="F22" i="159"/>
  <c r="P22" i="161"/>
  <c r="G45" i="163"/>
  <c r="P8" i="159"/>
  <c r="K5" i="159"/>
  <c r="P21" i="158"/>
  <c r="Q22" i="158"/>
  <c r="E26" i="158"/>
  <c r="I38" i="158"/>
  <c r="K34" i="142"/>
  <c r="E42" i="142"/>
  <c r="P20" i="142"/>
  <c r="I22" i="162"/>
  <c r="AR139" i="159"/>
  <c r="J40" i="161"/>
  <c r="F2" i="160"/>
  <c r="AP6" i="159"/>
  <c r="K21" i="142"/>
  <c r="P3" i="161"/>
  <c r="P47" i="160"/>
  <c r="M32" i="159"/>
  <c r="G38" i="142"/>
  <c r="J7" i="162"/>
  <c r="L51" i="159"/>
  <c r="L15" i="163"/>
  <c r="D14" i="163"/>
  <c r="J12" i="159"/>
  <c r="AQ5" i="160"/>
  <c r="J13" i="163"/>
  <c r="Q5" i="161"/>
  <c r="F4" i="163"/>
  <c r="J26" i="163"/>
  <c r="M42" i="159"/>
  <c r="H25" i="160"/>
  <c r="L27" i="161"/>
  <c r="AJ75" i="142"/>
  <c r="AK75" i="142" s="1"/>
  <c r="AP8" i="142"/>
  <c r="K50" i="161"/>
  <c r="D14" i="159"/>
  <c r="D26" i="158"/>
  <c r="K22" i="159"/>
  <c r="F41" i="162"/>
  <c r="D13" i="158"/>
  <c r="AQ5" i="159"/>
  <c r="AO77" i="160"/>
  <c r="M35" i="160"/>
  <c r="AR77" i="159"/>
  <c r="AR143" i="159"/>
  <c r="H46" i="159"/>
  <c r="M48" i="158"/>
  <c r="D20" i="161"/>
  <c r="C34" i="161"/>
  <c r="Q16" i="162"/>
  <c r="I21" i="159"/>
  <c r="M27" i="142"/>
  <c r="E51" i="163"/>
  <c r="C44" i="160"/>
  <c r="C42" i="162"/>
  <c r="F43" i="160"/>
  <c r="E46" i="159"/>
  <c r="N27" i="161"/>
  <c r="K8" i="162"/>
  <c r="F33" i="163"/>
  <c r="AR74" i="142"/>
  <c r="G22" i="159"/>
  <c r="E33" i="159"/>
  <c r="E50" i="159"/>
  <c r="E43" i="160"/>
  <c r="C14" i="162"/>
  <c r="H49" i="160"/>
  <c r="E20" i="163"/>
  <c r="F34" i="142"/>
  <c r="N40" i="142"/>
  <c r="P6" i="160"/>
  <c r="E50" i="142"/>
  <c r="C10" i="142"/>
  <c r="D33" i="158"/>
  <c r="AR75" i="162"/>
  <c r="I14" i="158"/>
  <c r="M24" i="158"/>
  <c r="L28" i="162"/>
  <c r="AO72" i="158"/>
  <c r="C27" i="163"/>
  <c r="M25" i="142"/>
  <c r="C12" i="163"/>
  <c r="F40" i="159"/>
  <c r="AP10" i="162"/>
  <c r="H46" i="158"/>
  <c r="C50" i="159"/>
  <c r="L44" i="142"/>
  <c r="E23" i="160"/>
  <c r="D45" i="160"/>
  <c r="I13" i="162"/>
  <c r="H49" i="163"/>
  <c r="AJ142" i="159"/>
  <c r="AK142" i="159" s="1"/>
  <c r="D2" i="159"/>
  <c r="E42" i="158"/>
  <c r="G44" i="162"/>
  <c r="K41" i="163"/>
  <c r="J30" i="158"/>
  <c r="C23" i="159"/>
  <c r="E30" i="160"/>
  <c r="P16" i="162"/>
  <c r="I11" i="142"/>
  <c r="P14" i="161"/>
  <c r="L35" i="158"/>
  <c r="M7" i="158"/>
  <c r="K26" i="142"/>
  <c r="K11" i="163"/>
  <c r="H2" i="159"/>
  <c r="D32" i="159"/>
  <c r="P48" i="163"/>
  <c r="Q25" i="160"/>
  <c r="H43" i="159"/>
  <c r="AJ78" i="158"/>
  <c r="AK78" i="158" s="1"/>
  <c r="I43" i="161"/>
  <c r="J15" i="159"/>
  <c r="AQ72" i="162"/>
  <c r="Q43" i="160"/>
  <c r="H38" i="159"/>
  <c r="M50" i="142"/>
  <c r="M47" i="159"/>
  <c r="G46" i="160"/>
  <c r="L5" i="159"/>
  <c r="J20" i="159"/>
  <c r="P38" i="162"/>
  <c r="Q29" i="142"/>
  <c r="D2" i="158"/>
  <c r="F34" i="163"/>
  <c r="M5" i="163"/>
  <c r="H41" i="163"/>
  <c r="I19" i="163"/>
  <c r="AP77" i="160"/>
  <c r="AR139" i="142"/>
  <c r="Q46" i="159"/>
  <c r="E44" i="158"/>
  <c r="C31" i="142"/>
  <c r="C4" i="160"/>
  <c r="AQ10" i="162"/>
  <c r="I10" i="160"/>
  <c r="I42" i="158"/>
  <c r="Q44" i="159"/>
  <c r="L8" i="161"/>
  <c r="J17" i="162"/>
  <c r="AR9" i="159"/>
  <c r="L28" i="161"/>
  <c r="L3" i="160"/>
  <c r="F32" i="159"/>
  <c r="J36" i="158"/>
  <c r="E4" i="162"/>
  <c r="N19" i="159"/>
  <c r="K15" i="159"/>
  <c r="AJ8" i="162"/>
  <c r="AK8" i="162" s="1"/>
  <c r="G4" i="162"/>
  <c r="I48" i="142"/>
  <c r="K5" i="161"/>
  <c r="G41" i="160"/>
  <c r="AQ9" i="163"/>
  <c r="J28" i="163"/>
  <c r="AQ6" i="159"/>
  <c r="M45" i="158"/>
  <c r="I17" i="163"/>
  <c r="Q45" i="159"/>
  <c r="AP71" i="163"/>
  <c r="Q4" i="162"/>
  <c r="G7" i="162"/>
  <c r="I29" i="161"/>
  <c r="N20" i="159"/>
  <c r="Q38" i="163"/>
  <c r="L40" i="159"/>
  <c r="J2" i="163"/>
  <c r="J21" i="142"/>
  <c r="J6" i="142"/>
  <c r="Q47" i="162"/>
  <c r="K23" i="158"/>
  <c r="P12" i="158"/>
  <c r="Q4" i="163"/>
  <c r="G37" i="161"/>
  <c r="K23" i="142"/>
  <c r="I51" i="160"/>
  <c r="G7" i="158"/>
  <c r="AR76" i="159"/>
  <c r="C42" i="158"/>
  <c r="L16" i="159"/>
  <c r="G12" i="158"/>
  <c r="I4" i="142"/>
  <c r="F39" i="163"/>
  <c r="Q47" i="163"/>
  <c r="K51" i="158"/>
  <c r="M23" i="158"/>
  <c r="M51" i="160"/>
  <c r="G18" i="161"/>
  <c r="J6" i="158"/>
  <c r="F39" i="162"/>
  <c r="G27" i="158"/>
  <c r="H51" i="160"/>
  <c r="N19" i="160"/>
  <c r="M4" i="162"/>
  <c r="D23" i="142"/>
  <c r="P21" i="159"/>
  <c r="N5" i="161"/>
  <c r="G48" i="159"/>
  <c r="Q47" i="159"/>
  <c r="P40" i="161"/>
  <c r="D49" i="161"/>
  <c r="N22" i="162"/>
  <c r="M18" i="158"/>
  <c r="C39" i="142"/>
  <c r="Q49" i="158"/>
  <c r="C4" i="159"/>
  <c r="E49" i="142"/>
  <c r="M29" i="161"/>
  <c r="E26" i="160"/>
  <c r="P11" i="161"/>
  <c r="AR142" i="159"/>
  <c r="N10" i="159"/>
  <c r="Q41" i="160"/>
  <c r="E11" i="142"/>
  <c r="E34" i="159"/>
  <c r="AQ143" i="159"/>
  <c r="Q47" i="158"/>
  <c r="N11" i="162"/>
  <c r="K24" i="159"/>
  <c r="AR5" i="142"/>
  <c r="C9" i="142"/>
  <c r="K35" i="163"/>
  <c r="F23" i="159"/>
  <c r="AO9" i="160"/>
  <c r="D43" i="161"/>
  <c r="D35" i="158"/>
  <c r="D39" i="142"/>
  <c r="J49" i="161"/>
  <c r="M51" i="159"/>
  <c r="C23" i="162"/>
  <c r="E40" i="161"/>
  <c r="E17" i="159"/>
  <c r="J15" i="161"/>
  <c r="AQ6" i="158"/>
  <c r="I35" i="159"/>
  <c r="J45" i="160"/>
  <c r="G8" i="161"/>
  <c r="F36" i="162"/>
  <c r="D24" i="163"/>
  <c r="L24" i="158"/>
  <c r="Q44" i="162"/>
  <c r="C15" i="163"/>
  <c r="Q25" i="158"/>
  <c r="D11" i="161"/>
  <c r="P6" i="158"/>
  <c r="H27" i="160"/>
  <c r="I6" i="161"/>
  <c r="Q48" i="159"/>
  <c r="D18" i="142"/>
  <c r="AJ73" i="160"/>
  <c r="AK73" i="160" s="1"/>
  <c r="M22" i="158"/>
  <c r="J44" i="159"/>
  <c r="K31" i="162"/>
  <c r="K12" i="162"/>
  <c r="K29" i="142"/>
  <c r="D14" i="160"/>
  <c r="E39" i="159"/>
  <c r="N45" i="158"/>
  <c r="P49" i="142"/>
  <c r="C10" i="161"/>
  <c r="D8" i="159"/>
  <c r="L28" i="159"/>
  <c r="D11" i="158"/>
  <c r="D14" i="158"/>
  <c r="P18" i="158"/>
  <c r="K40" i="160"/>
  <c r="P23" i="163"/>
  <c r="H51" i="158"/>
  <c r="E11" i="162"/>
  <c r="P10" i="158"/>
  <c r="N13" i="161"/>
  <c r="AR12" i="162"/>
  <c r="F13" i="163"/>
  <c r="L15" i="161"/>
  <c r="I36" i="161"/>
  <c r="E30" i="158"/>
  <c r="G38" i="159"/>
  <c r="L15" i="159"/>
  <c r="F37" i="160"/>
  <c r="H36" i="162"/>
  <c r="D46" i="162"/>
  <c r="L6" i="142"/>
  <c r="J10" i="158"/>
  <c r="D50" i="160"/>
  <c r="Q12" i="162"/>
  <c r="AO10" i="160"/>
  <c r="G44" i="142"/>
  <c r="AR6" i="159"/>
  <c r="H5" i="160"/>
  <c r="AQ10" i="142"/>
  <c r="F7" i="161"/>
  <c r="F45" i="163"/>
  <c r="Q8" i="142"/>
  <c r="L46" i="159"/>
  <c r="F15" i="162"/>
  <c r="AJ79" i="158"/>
  <c r="AK79" i="158" s="1"/>
  <c r="M34" i="161"/>
  <c r="H50" i="162"/>
  <c r="E18" i="163"/>
  <c r="J35" i="142"/>
  <c r="P30" i="158"/>
  <c r="I44" i="163"/>
  <c r="M10" i="163"/>
  <c r="G48" i="160"/>
  <c r="I43" i="160"/>
  <c r="AP8" i="159"/>
  <c r="AO74" i="158"/>
  <c r="Q3" i="158"/>
  <c r="F24" i="159"/>
  <c r="J42" i="158"/>
  <c r="N49" i="142"/>
  <c r="AJ70" i="142"/>
  <c r="AK70" i="142" s="1"/>
  <c r="L49" i="162"/>
  <c r="AL210" i="159"/>
  <c r="AM210" i="159" s="1"/>
  <c r="AP72" i="160"/>
  <c r="D7" i="142"/>
  <c r="J47" i="158"/>
  <c r="E12" i="142"/>
  <c r="Q3" i="160"/>
  <c r="AR71" i="158"/>
  <c r="D44" i="162"/>
  <c r="L20" i="160"/>
  <c r="I39" i="160"/>
  <c r="E2" i="159"/>
  <c r="F39" i="158"/>
  <c r="N19" i="142"/>
  <c r="H25" i="158"/>
  <c r="C24" i="160"/>
  <c r="L35" i="162"/>
  <c r="C21" i="159"/>
  <c r="D48" i="142"/>
  <c r="G41" i="159"/>
  <c r="G50" i="163"/>
  <c r="H9" i="161"/>
  <c r="AQ76" i="162"/>
  <c r="D50" i="161"/>
  <c r="I9" i="161"/>
  <c r="K14" i="142"/>
  <c r="L33" i="162"/>
  <c r="AQ7" i="158"/>
  <c r="K29" i="161"/>
  <c r="H17" i="159"/>
  <c r="H8" i="158"/>
  <c r="AJ138" i="160"/>
  <c r="AK138" i="160" s="1"/>
  <c r="F39" i="161"/>
  <c r="AP72" i="163"/>
  <c r="F22" i="162"/>
  <c r="M3" i="159"/>
  <c r="AO7" i="159"/>
  <c r="F19" i="142"/>
  <c r="I32" i="142"/>
  <c r="AJ5" i="159"/>
  <c r="AK5" i="159" s="1"/>
  <c r="H41" i="160"/>
  <c r="M34" i="158"/>
  <c r="J45" i="142"/>
  <c r="F28" i="162"/>
  <c r="G9" i="162"/>
  <c r="F25" i="142"/>
  <c r="L31" i="158"/>
  <c r="G43" i="158"/>
  <c r="G22" i="142"/>
  <c r="N44" i="163"/>
  <c r="Q30" i="162"/>
  <c r="L22" i="159"/>
  <c r="Q22" i="159"/>
  <c r="M35" i="161"/>
  <c r="F37" i="162"/>
  <c r="Q22" i="142"/>
  <c r="F46" i="161"/>
  <c r="F41" i="142"/>
  <c r="G8" i="163"/>
  <c r="AR136" i="159"/>
  <c r="Q40" i="163"/>
  <c r="G34" i="159"/>
  <c r="F21" i="159"/>
  <c r="L26" i="159"/>
  <c r="P47" i="162"/>
  <c r="N18" i="163"/>
  <c r="AJ80" i="158"/>
  <c r="AK80" i="158" s="1"/>
  <c r="I6" i="162"/>
  <c r="N4" i="142"/>
  <c r="G28" i="163"/>
  <c r="K45" i="158"/>
  <c r="M49" i="161"/>
  <c r="H28" i="158"/>
  <c r="N14" i="160"/>
  <c r="C27" i="159"/>
  <c r="G16" i="142"/>
  <c r="D2" i="160"/>
  <c r="D29" i="142"/>
  <c r="C19" i="160"/>
  <c r="G11" i="162"/>
  <c r="N25" i="162"/>
  <c r="M46" i="163"/>
  <c r="Q16" i="159"/>
  <c r="E5" i="158"/>
  <c r="AR11" i="160"/>
  <c r="F10" i="160"/>
  <c r="Q12" i="161"/>
  <c r="N7" i="142"/>
  <c r="C36" i="163"/>
  <c r="L41" i="162"/>
  <c r="AP18" i="159"/>
  <c r="K44" i="163"/>
  <c r="AL6" i="158"/>
  <c r="AM6" i="158" s="1"/>
  <c r="Q22" i="161"/>
  <c r="G27" i="161"/>
  <c r="E44" i="163"/>
  <c r="L25" i="162"/>
  <c r="AJ210" i="160"/>
  <c r="AK210" i="160" s="1"/>
  <c r="J30" i="161"/>
  <c r="AR78" i="162"/>
  <c r="N41" i="161"/>
  <c r="AO14" i="162"/>
  <c r="P29" i="142"/>
  <c r="AQ6" i="160"/>
  <c r="AR9" i="163"/>
  <c r="K30" i="162"/>
  <c r="M49" i="162"/>
  <c r="M3" i="161"/>
  <c r="H17" i="163"/>
  <c r="AP206" i="160"/>
  <c r="F15" i="159"/>
  <c r="I34" i="162"/>
  <c r="H45" i="158"/>
  <c r="N11" i="142"/>
  <c r="G17" i="161"/>
  <c r="Q4" i="159"/>
  <c r="L45" i="160"/>
  <c r="D43" i="160"/>
  <c r="C13" i="159"/>
  <c r="I32" i="158"/>
  <c r="M49" i="142"/>
  <c r="G46" i="159"/>
  <c r="M46" i="161"/>
  <c r="Q6" i="159"/>
  <c r="AL202" i="159"/>
  <c r="AM202" i="159" s="1"/>
  <c r="P34" i="160"/>
  <c r="M25" i="162"/>
  <c r="AQ75" i="159"/>
  <c r="K15" i="163"/>
  <c r="J23" i="159"/>
  <c r="N38" i="163"/>
  <c r="H8" i="160"/>
  <c r="C45" i="162"/>
  <c r="E45" i="158"/>
  <c r="P9" i="161"/>
  <c r="F20" i="161"/>
  <c r="AR71" i="160"/>
  <c r="Q7" i="160"/>
  <c r="Q21" i="161"/>
  <c r="Q24" i="160"/>
  <c r="E50" i="163"/>
  <c r="C47" i="159"/>
  <c r="K46" i="163"/>
  <c r="I44" i="160"/>
  <c r="H15" i="161"/>
  <c r="AQ14" i="159"/>
  <c r="F20" i="162"/>
  <c r="G49" i="161"/>
  <c r="H47" i="159"/>
  <c r="AJ80" i="159"/>
  <c r="AK80" i="159" s="1"/>
  <c r="P4" i="158"/>
  <c r="P10" i="142"/>
  <c r="K44" i="162"/>
  <c r="P34" i="163"/>
  <c r="K33" i="160"/>
  <c r="H22" i="162"/>
  <c r="N18" i="162"/>
  <c r="F5" i="142"/>
  <c r="H27" i="158"/>
  <c r="Q6" i="160"/>
  <c r="L8" i="159"/>
  <c r="N21" i="163"/>
  <c r="G2" i="161"/>
  <c r="AJ71" i="142"/>
  <c r="AK71" i="142" s="1"/>
  <c r="Q41" i="142"/>
  <c r="N44" i="142"/>
  <c r="E24" i="159"/>
  <c r="M34" i="142"/>
  <c r="J24" i="142"/>
  <c r="K6" i="163"/>
  <c r="M50" i="160"/>
  <c r="F36" i="142"/>
  <c r="AJ9" i="163"/>
  <c r="AK9" i="163" s="1"/>
  <c r="N36" i="162"/>
  <c r="F16" i="161"/>
  <c r="AJ77" i="142"/>
  <c r="AK77" i="142" s="1"/>
  <c r="H26" i="162"/>
  <c r="H23" i="158"/>
  <c r="I9" i="158"/>
  <c r="J34" i="162"/>
  <c r="I22" i="159"/>
  <c r="D37" i="159"/>
  <c r="G42" i="159"/>
  <c r="G40" i="163"/>
  <c r="D6" i="159"/>
  <c r="K25" i="160"/>
  <c r="M38" i="160"/>
  <c r="N8" i="163"/>
  <c r="AJ71" i="163"/>
  <c r="AK71" i="163" s="1"/>
  <c r="K38" i="159"/>
  <c r="F29" i="142"/>
  <c r="C31" i="163"/>
  <c r="P3" i="160"/>
  <c r="J8" i="159"/>
  <c r="C19" i="163"/>
  <c r="D51" i="162"/>
  <c r="E24" i="163"/>
  <c r="G12" i="161"/>
  <c r="D33" i="163"/>
  <c r="N20" i="158"/>
  <c r="AQ78" i="162"/>
  <c r="D33" i="160"/>
  <c r="E46" i="162"/>
  <c r="G33" i="142"/>
  <c r="H11" i="160"/>
  <c r="C48" i="142"/>
  <c r="AR206" i="160"/>
  <c r="C11" i="158"/>
  <c r="L2" i="162"/>
  <c r="D15" i="142"/>
  <c r="AJ135" i="142"/>
  <c r="AK135" i="142" s="1"/>
  <c r="G50" i="158"/>
  <c r="P27" i="161"/>
  <c r="H45" i="160"/>
  <c r="F15" i="158"/>
  <c r="F22" i="161"/>
  <c r="P18" i="159"/>
  <c r="F40" i="158"/>
  <c r="K24" i="162"/>
  <c r="L2" i="160"/>
  <c r="AJ5" i="158"/>
  <c r="AK5" i="158" s="1"/>
  <c r="M24" i="161"/>
  <c r="J36" i="159"/>
  <c r="M35" i="158"/>
  <c r="J42" i="142"/>
  <c r="H19" i="159"/>
  <c r="D37" i="163"/>
  <c r="K3" i="160"/>
  <c r="M18" i="160"/>
  <c r="E44" i="159"/>
  <c r="AQ5" i="162"/>
  <c r="P27" i="158"/>
  <c r="Q31" i="160"/>
  <c r="C28" i="160"/>
  <c r="E28" i="162"/>
  <c r="F11" i="161"/>
  <c r="K34" i="161"/>
  <c r="G8" i="160"/>
  <c r="M31" i="142"/>
  <c r="AP10" i="158"/>
  <c r="I41" i="158"/>
  <c r="M12" i="160"/>
  <c r="M47" i="142"/>
  <c r="I50" i="162"/>
  <c r="AO5" i="142"/>
  <c r="K18" i="142"/>
  <c r="AJ74" i="158"/>
  <c r="AK74" i="158" s="1"/>
  <c r="F48" i="163"/>
  <c r="C16" i="162"/>
  <c r="K44" i="159"/>
  <c r="AP72" i="159"/>
  <c r="AR72" i="160"/>
  <c r="AP83" i="159"/>
  <c r="H34" i="158"/>
  <c r="M10" i="161"/>
  <c r="M5" i="142"/>
  <c r="D27" i="161"/>
  <c r="G31" i="161"/>
  <c r="P16" i="158"/>
  <c r="E27" i="160"/>
  <c r="J33" i="163"/>
  <c r="AR136" i="142"/>
  <c r="G23" i="160"/>
  <c r="H30" i="163"/>
  <c r="C6" i="159"/>
  <c r="I29" i="163"/>
  <c r="Q37" i="163"/>
  <c r="E31" i="142"/>
  <c r="D5" i="162"/>
  <c r="AL5" i="142"/>
  <c r="AM5" i="142" s="1"/>
  <c r="K4" i="159"/>
  <c r="G9" i="159"/>
  <c r="I37" i="159"/>
  <c r="D19" i="160"/>
  <c r="I35" i="163"/>
  <c r="H48" i="163"/>
  <c r="K31" i="142"/>
  <c r="C5" i="163"/>
  <c r="L24" i="163"/>
  <c r="F51" i="160"/>
  <c r="G18" i="142"/>
  <c r="D43" i="162"/>
  <c r="N51" i="163"/>
  <c r="F8" i="162"/>
  <c r="N27" i="160"/>
  <c r="C31" i="162"/>
  <c r="G35" i="160"/>
  <c r="N51" i="142"/>
  <c r="M49" i="163"/>
  <c r="C14" i="142"/>
  <c r="E19" i="160"/>
  <c r="N30" i="158"/>
  <c r="F19" i="163"/>
  <c r="F51" i="158"/>
  <c r="N11" i="159"/>
  <c r="C34" i="159"/>
  <c r="G30" i="163"/>
  <c r="I28" i="161"/>
  <c r="AR11" i="162"/>
  <c r="J33" i="161"/>
  <c r="H33" i="142"/>
  <c r="J48" i="159"/>
  <c r="P26" i="163"/>
  <c r="D46" i="161"/>
  <c r="AQ71" i="158"/>
  <c r="P31" i="162"/>
  <c r="D48" i="161"/>
  <c r="C29" i="160"/>
  <c r="Q37" i="159"/>
  <c r="H38" i="160"/>
  <c r="C13" i="160"/>
  <c r="AQ77" i="162"/>
  <c r="P31" i="158"/>
  <c r="C49" i="163"/>
  <c r="AJ75" i="158"/>
  <c r="AK75" i="158" s="1"/>
  <c r="D28" i="162"/>
  <c r="N39" i="158"/>
  <c r="AL209" i="160"/>
  <c r="AM209" i="160" s="1"/>
  <c r="E19" i="162"/>
  <c r="L28" i="142"/>
  <c r="P41" i="159"/>
  <c r="C46" i="160"/>
  <c r="K3" i="162"/>
  <c r="G9" i="142"/>
  <c r="C50" i="160"/>
  <c r="N15" i="163"/>
  <c r="Q49" i="161"/>
  <c r="L2" i="158"/>
  <c r="Q41" i="162"/>
  <c r="N22" i="161"/>
  <c r="M39" i="163"/>
  <c r="P19" i="160"/>
  <c r="G6" i="162"/>
  <c r="I20" i="142"/>
  <c r="D4" i="162"/>
  <c r="P8" i="142"/>
  <c r="D11" i="163"/>
  <c r="G36" i="158"/>
  <c r="J27" i="163"/>
  <c r="K13" i="159"/>
  <c r="N8" i="161"/>
  <c r="Q15" i="162"/>
  <c r="H31" i="160"/>
  <c r="I13" i="159"/>
  <c r="E27" i="158"/>
  <c r="F26" i="163"/>
  <c r="P12" i="142"/>
  <c r="F48" i="158"/>
  <c r="P51" i="161"/>
  <c r="AO136" i="142"/>
  <c r="C49" i="158"/>
  <c r="I46" i="160"/>
  <c r="E47" i="163"/>
  <c r="J7" i="163"/>
  <c r="Q42" i="142"/>
  <c r="E15" i="159"/>
  <c r="D19" i="162"/>
  <c r="I33" i="158"/>
  <c r="Q14" i="159"/>
  <c r="D17" i="159"/>
  <c r="N14" i="163"/>
  <c r="Q38" i="142"/>
  <c r="L14" i="161"/>
  <c r="M13" i="160"/>
  <c r="Q36" i="161"/>
  <c r="G33" i="163"/>
  <c r="I3" i="158"/>
  <c r="P13" i="161"/>
  <c r="F29" i="159"/>
  <c r="N32" i="163"/>
  <c r="E50" i="160"/>
  <c r="J7" i="160"/>
  <c r="H27" i="163"/>
  <c r="P10" i="162"/>
  <c r="G45" i="158"/>
  <c r="L36" i="159"/>
  <c r="N20" i="161"/>
  <c r="M4" i="159"/>
  <c r="E32" i="161"/>
  <c r="K21" i="160"/>
  <c r="N11" i="161"/>
  <c r="I35" i="158"/>
  <c r="P49" i="161"/>
  <c r="G2" i="159"/>
  <c r="Q35" i="162"/>
  <c r="J12" i="160"/>
  <c r="H15" i="162"/>
  <c r="Q32" i="142"/>
  <c r="L21" i="160"/>
  <c r="H12" i="158"/>
  <c r="P44" i="158"/>
  <c r="I16" i="142"/>
  <c r="F11" i="158"/>
  <c r="D28" i="158"/>
  <c r="K30" i="159"/>
  <c r="AR70" i="142"/>
  <c r="E26" i="161"/>
  <c r="K25" i="161"/>
  <c r="J11" i="159"/>
  <c r="K14" i="161"/>
  <c r="AJ74" i="142"/>
  <c r="AK74" i="142" s="1"/>
  <c r="Q11" i="142"/>
  <c r="F35" i="158"/>
  <c r="AP71" i="162"/>
  <c r="AP73" i="160"/>
  <c r="N3" i="159"/>
  <c r="Q30" i="163"/>
  <c r="M43" i="142"/>
  <c r="C19" i="161"/>
  <c r="J40" i="160"/>
  <c r="N27" i="142"/>
  <c r="N32" i="162"/>
  <c r="E2" i="158"/>
  <c r="E16" i="163"/>
  <c r="AQ140" i="142"/>
  <c r="I42" i="162"/>
  <c r="F33" i="159"/>
  <c r="G5" i="162"/>
  <c r="P30" i="161"/>
  <c r="H43" i="160"/>
  <c r="M26" i="159"/>
  <c r="L47" i="160"/>
  <c r="Q51" i="158"/>
  <c r="K38" i="160"/>
  <c r="Q50" i="160"/>
  <c r="E36" i="162"/>
  <c r="G28" i="142"/>
  <c r="AQ77" i="142"/>
  <c r="F21" i="160"/>
  <c r="M29" i="158"/>
  <c r="M14" i="162"/>
  <c r="J44" i="142"/>
  <c r="F14" i="142"/>
  <c r="N12" i="160"/>
  <c r="L34" i="160"/>
  <c r="K27" i="162"/>
  <c r="Q35" i="163"/>
  <c r="E3" i="163"/>
  <c r="C39" i="163"/>
  <c r="I51" i="163"/>
  <c r="Q2" i="142"/>
  <c r="E51" i="162"/>
  <c r="J5" i="162"/>
  <c r="AP12" i="163"/>
  <c r="AJ6" i="163"/>
  <c r="AK6" i="163" s="1"/>
  <c r="G46" i="142"/>
  <c r="G27" i="142"/>
  <c r="M17" i="161"/>
  <c r="J5" i="160"/>
  <c r="AQ138" i="160"/>
  <c r="C22" i="158"/>
  <c r="C5" i="159"/>
  <c r="D6" i="162"/>
  <c r="E13" i="160"/>
  <c r="K47" i="159"/>
  <c r="L33" i="158"/>
  <c r="P44" i="142"/>
  <c r="AR74" i="158"/>
  <c r="J10" i="160"/>
  <c r="AR76" i="162"/>
  <c r="M2" i="162"/>
  <c r="C37" i="163"/>
  <c r="AJ81" i="159"/>
  <c r="AK81" i="159" s="1"/>
  <c r="K21" i="162"/>
  <c r="C8" i="142"/>
  <c r="G20" i="163"/>
  <c r="E51" i="158"/>
  <c r="P45" i="162"/>
  <c r="G17" i="159"/>
  <c r="I41" i="161"/>
  <c r="P14" i="160"/>
  <c r="E39" i="162"/>
  <c r="Q24" i="158"/>
  <c r="E31" i="158"/>
  <c r="AO200" i="160"/>
  <c r="E4" i="163"/>
  <c r="AO77" i="142"/>
  <c r="AQ76" i="159"/>
  <c r="N43" i="161"/>
  <c r="J41" i="160"/>
  <c r="C31" i="158"/>
  <c r="Q13" i="162"/>
  <c r="G16" i="162"/>
  <c r="AJ6" i="158"/>
  <c r="AK6" i="158" s="1"/>
  <c r="AO71" i="162"/>
  <c r="G22" i="163"/>
  <c r="M44" i="158"/>
  <c r="AP13" i="159"/>
  <c r="E6" i="159"/>
  <c r="F5" i="160"/>
  <c r="G45" i="159"/>
  <c r="C43" i="142"/>
  <c r="H24" i="142"/>
  <c r="P25" i="163"/>
  <c r="L14" i="162"/>
  <c r="F32" i="158"/>
  <c r="Q15" i="163"/>
  <c r="Q49" i="163"/>
  <c r="J43" i="158"/>
  <c r="AP70" i="142"/>
  <c r="N47" i="162"/>
  <c r="AO203" i="160"/>
  <c r="E23" i="158"/>
  <c r="F50" i="159"/>
  <c r="E51" i="161"/>
  <c r="G13" i="159"/>
  <c r="I37" i="161"/>
  <c r="N42" i="160"/>
  <c r="D40" i="160"/>
  <c r="D31" i="162"/>
  <c r="H34" i="160"/>
  <c r="J21" i="158"/>
  <c r="J48" i="158"/>
  <c r="Q45" i="142"/>
  <c r="L32" i="159"/>
  <c r="Q10" i="158"/>
  <c r="Q11" i="162"/>
  <c r="AQ10" i="163"/>
  <c r="E19" i="158"/>
  <c r="I22" i="161"/>
  <c r="F45" i="159"/>
  <c r="I25" i="163"/>
  <c r="N33" i="158"/>
  <c r="I50" i="142"/>
  <c r="AR141" i="159"/>
  <c r="I49" i="163"/>
  <c r="I49" i="158"/>
  <c r="K36" i="158"/>
  <c r="N48" i="159"/>
  <c r="AQ8" i="158"/>
  <c r="AP77" i="163"/>
  <c r="G13" i="163"/>
  <c r="K22" i="163"/>
  <c r="G33" i="159"/>
  <c r="G13" i="161"/>
  <c r="N9" i="162"/>
  <c r="E17" i="162"/>
  <c r="I26" i="160"/>
  <c r="F50" i="158"/>
  <c r="M33" i="163"/>
  <c r="AQ15" i="159"/>
  <c r="Q26" i="142"/>
  <c r="AP142" i="159"/>
  <c r="M12" i="159"/>
  <c r="M12" i="161"/>
  <c r="N5" i="158"/>
  <c r="E30" i="162"/>
  <c r="L4" i="158"/>
  <c r="G14" i="163"/>
  <c r="E38" i="160"/>
  <c r="P7" i="161"/>
  <c r="E20" i="158"/>
  <c r="K12" i="158"/>
  <c r="F9" i="163"/>
  <c r="I11" i="159"/>
  <c r="D11" i="162"/>
  <c r="E21" i="159"/>
  <c r="H19" i="163"/>
  <c r="Q15" i="142"/>
  <c r="L48" i="161"/>
  <c r="E18" i="161"/>
  <c r="D2" i="163"/>
  <c r="AL6" i="142"/>
  <c r="AM6" i="142" s="1"/>
  <c r="P38" i="161"/>
  <c r="C26" i="159"/>
  <c r="D15" i="159"/>
  <c r="P10" i="159"/>
  <c r="AJ9" i="158"/>
  <c r="AK9" i="158" s="1"/>
  <c r="C41" i="142"/>
  <c r="I9" i="142"/>
  <c r="E30" i="142"/>
  <c r="D31" i="163"/>
  <c r="L10" i="160"/>
  <c r="L35" i="163"/>
  <c r="I3" i="142"/>
  <c r="E20" i="161"/>
  <c r="AJ141" i="142"/>
  <c r="AK141" i="142" s="1"/>
  <c r="AP5" i="160"/>
  <c r="P15" i="142"/>
  <c r="M32" i="163"/>
  <c r="Q7" i="161"/>
  <c r="F35" i="162"/>
  <c r="M28" i="142"/>
  <c r="F34" i="160"/>
  <c r="E41" i="163"/>
  <c r="H36" i="158"/>
  <c r="AO76" i="158"/>
  <c r="K3" i="161"/>
  <c r="F41" i="159"/>
  <c r="AQ8" i="160"/>
  <c r="J32" i="142"/>
  <c r="G32" i="160"/>
  <c r="L16" i="161"/>
  <c r="H44" i="161"/>
  <c r="D11" i="160"/>
  <c r="J16" i="161"/>
  <c r="E37" i="160"/>
  <c r="G42" i="142"/>
  <c r="N9" i="142"/>
  <c r="D15" i="161"/>
  <c r="L31" i="161"/>
  <c r="K19" i="161"/>
  <c r="C29" i="163"/>
  <c r="M16" i="160"/>
  <c r="AR75" i="159"/>
  <c r="N32" i="158"/>
  <c r="D16" i="158"/>
  <c r="Q31" i="163"/>
  <c r="M24" i="162"/>
  <c r="P43" i="163"/>
  <c r="AQ73" i="142"/>
  <c r="C37" i="158"/>
  <c r="E37" i="161"/>
  <c r="I40" i="160"/>
  <c r="C51" i="160"/>
  <c r="Q26" i="163"/>
  <c r="AJ75" i="163"/>
  <c r="AK75" i="163" s="1"/>
  <c r="L2" i="163"/>
  <c r="G40" i="142"/>
  <c r="F26" i="159"/>
  <c r="F5" i="162"/>
  <c r="C24" i="163"/>
  <c r="H8" i="163"/>
  <c r="Q51" i="162"/>
  <c r="G44" i="163"/>
  <c r="N15" i="158"/>
  <c r="J35" i="158"/>
  <c r="N41" i="159"/>
  <c r="E44" i="142"/>
  <c r="I33" i="161"/>
  <c r="D51" i="163"/>
  <c r="L44" i="160"/>
  <c r="I41" i="163"/>
  <c r="H42" i="159"/>
  <c r="N37" i="161"/>
  <c r="Q5" i="158"/>
  <c r="J46" i="160"/>
  <c r="N9" i="159"/>
  <c r="J38" i="159"/>
  <c r="I17" i="160"/>
  <c r="P2" i="158"/>
  <c r="N39" i="142"/>
  <c r="G32" i="142"/>
  <c r="AR140" i="142"/>
  <c r="AQ6" i="163"/>
  <c r="C5" i="142"/>
  <c r="G50" i="161"/>
  <c r="J38" i="158"/>
  <c r="G43" i="163"/>
  <c r="I30" i="163"/>
  <c r="K43" i="158"/>
  <c r="Q39" i="159"/>
  <c r="AO7" i="163"/>
  <c r="L38" i="142"/>
  <c r="J31" i="142"/>
  <c r="C30" i="142"/>
  <c r="J3" i="159"/>
  <c r="E22" i="160"/>
  <c r="H6" i="162"/>
  <c r="M33" i="162"/>
  <c r="C22" i="163"/>
  <c r="H20" i="161"/>
  <c r="P19" i="142"/>
  <c r="Q31" i="161"/>
  <c r="AP77" i="158"/>
  <c r="J31" i="160"/>
  <c r="L46" i="162"/>
  <c r="P9" i="142"/>
  <c r="J23" i="160"/>
  <c r="D10" i="158"/>
  <c r="N17" i="162"/>
  <c r="J40" i="142"/>
  <c r="C20" i="159"/>
  <c r="AO10" i="142"/>
  <c r="J14" i="142"/>
  <c r="G40" i="158"/>
  <c r="M46" i="162"/>
  <c r="P19" i="162"/>
  <c r="F46" i="142"/>
  <c r="C23" i="142"/>
  <c r="AP11" i="159"/>
  <c r="Q25" i="162"/>
  <c r="C43" i="162"/>
  <c r="AQ73" i="160"/>
  <c r="D3" i="163"/>
  <c r="I41" i="159"/>
  <c r="K37" i="142"/>
  <c r="Q33" i="162"/>
  <c r="AO138" i="142"/>
  <c r="P41" i="158"/>
  <c r="N26" i="159"/>
  <c r="I28" i="162"/>
  <c r="G21" i="162"/>
  <c r="AO7" i="160"/>
  <c r="AQ12" i="163"/>
  <c r="AP73" i="142"/>
  <c r="P16" i="159"/>
  <c r="AJ137" i="159"/>
  <c r="AK137" i="159" s="1"/>
  <c r="K50" i="159"/>
  <c r="D47" i="159"/>
  <c r="G44" i="158"/>
  <c r="E44" i="161"/>
  <c r="M37" i="163"/>
  <c r="K40" i="161"/>
  <c r="E42" i="159"/>
  <c r="E10" i="160"/>
  <c r="D41" i="163"/>
  <c r="K37" i="163"/>
  <c r="F11" i="163"/>
  <c r="I21" i="158"/>
  <c r="H10" i="160"/>
  <c r="K49" i="161"/>
  <c r="E14" i="159"/>
  <c r="AP12" i="159"/>
  <c r="L5" i="161"/>
  <c r="C40" i="163"/>
  <c r="C22" i="162"/>
  <c r="F3" i="160"/>
  <c r="P9" i="162"/>
  <c r="E35" i="161"/>
  <c r="AQ70" i="162"/>
  <c r="AO74" i="163"/>
  <c r="Q24" i="162"/>
  <c r="AQ70" i="160"/>
  <c r="N3" i="142"/>
  <c r="N41" i="158"/>
  <c r="I5" i="161"/>
  <c r="K24" i="161"/>
  <c r="C9" i="162"/>
  <c r="Q13" i="158"/>
  <c r="J20" i="162"/>
  <c r="N8" i="162"/>
  <c r="C49" i="142"/>
  <c r="H16" i="159"/>
  <c r="N30" i="160"/>
  <c r="J18" i="161"/>
  <c r="K29" i="163"/>
  <c r="N39" i="163"/>
  <c r="H7" i="160"/>
  <c r="M34" i="160"/>
  <c r="K49" i="159"/>
  <c r="AR72" i="163"/>
  <c r="L17" i="161"/>
  <c r="J43" i="142"/>
  <c r="J42" i="159"/>
  <c r="E43" i="159"/>
  <c r="P33" i="160"/>
  <c r="J19" i="163"/>
  <c r="C33" i="161"/>
  <c r="C23" i="161"/>
  <c r="D30" i="158"/>
  <c r="D35" i="162"/>
  <c r="P42" i="163"/>
  <c r="AR79" i="158"/>
  <c r="AQ74" i="158"/>
  <c r="F41" i="163"/>
  <c r="F23" i="163"/>
  <c r="H20" i="142"/>
  <c r="M48" i="142"/>
  <c r="M42" i="158"/>
  <c r="Q48" i="142"/>
  <c r="P46" i="159"/>
  <c r="I6" i="142"/>
  <c r="P2" i="142"/>
  <c r="F4" i="142"/>
  <c r="I46" i="158"/>
  <c r="I46" i="161"/>
  <c r="H38" i="163"/>
  <c r="AO7" i="142"/>
  <c r="K6" i="159"/>
  <c r="L37" i="159"/>
  <c r="G38" i="163"/>
  <c r="C2" i="162"/>
  <c r="I35" i="162"/>
  <c r="K28" i="161"/>
  <c r="H19" i="162"/>
  <c r="I33" i="163"/>
  <c r="F38" i="159"/>
  <c r="Q33" i="159"/>
  <c r="G37" i="163"/>
  <c r="L34" i="158"/>
  <c r="M35" i="142"/>
  <c r="H41" i="142"/>
  <c r="D24" i="160"/>
  <c r="C30" i="162"/>
  <c r="C11" i="142"/>
  <c r="Q9" i="158"/>
  <c r="AR137" i="160"/>
  <c r="D36" i="162"/>
  <c r="M23" i="159"/>
  <c r="J31" i="162"/>
  <c r="L28" i="160"/>
  <c r="J21" i="162"/>
  <c r="AP202" i="160"/>
  <c r="Q7" i="142"/>
  <c r="AJ74" i="163"/>
  <c r="AK74" i="163" s="1"/>
  <c r="AJ6" i="142"/>
  <c r="AK6" i="142" s="1"/>
  <c r="Q17" i="159"/>
  <c r="AO6" i="162"/>
  <c r="Q23" i="142"/>
  <c r="K28" i="158"/>
  <c r="F15" i="142"/>
  <c r="C24" i="159"/>
  <c r="P8" i="161"/>
  <c r="AR17" i="159"/>
  <c r="H23" i="160"/>
  <c r="K7" i="159"/>
  <c r="D22" i="161"/>
  <c r="I23" i="162"/>
  <c r="M44" i="163"/>
  <c r="F16" i="142"/>
  <c r="F48" i="161"/>
  <c r="I18" i="161"/>
  <c r="AP7" i="142"/>
  <c r="L16" i="142"/>
  <c r="G31" i="158"/>
  <c r="J13" i="159"/>
  <c r="I6" i="158"/>
  <c r="M43" i="158"/>
  <c r="E4" i="142"/>
  <c r="G28" i="158"/>
  <c r="I27" i="142"/>
  <c r="J17" i="163"/>
  <c r="F26" i="158"/>
  <c r="Q47" i="142"/>
  <c r="E33" i="161"/>
  <c r="K38" i="163"/>
  <c r="C12" i="160"/>
  <c r="M31" i="162"/>
  <c r="K17" i="159"/>
  <c r="C7" i="163"/>
  <c r="H5" i="158"/>
  <c r="E36" i="158"/>
  <c r="N28" i="160"/>
  <c r="L35" i="161"/>
  <c r="AO138" i="159"/>
  <c r="P10" i="163"/>
  <c r="P28" i="163"/>
  <c r="E31" i="161"/>
  <c r="I36" i="142"/>
  <c r="G39" i="163"/>
  <c r="L39" i="159"/>
  <c r="L16" i="160"/>
  <c r="E34" i="142"/>
  <c r="E31" i="163"/>
  <c r="E11" i="160"/>
  <c r="I19" i="158"/>
  <c r="AJ72" i="162"/>
  <c r="AK72" i="162" s="1"/>
  <c r="E32" i="142"/>
  <c r="Q16" i="161"/>
  <c r="H2" i="161"/>
  <c r="M20" i="160"/>
  <c r="L7" i="142"/>
  <c r="Q34" i="158"/>
  <c r="H32" i="163"/>
  <c r="Q10" i="162"/>
  <c r="I24" i="158"/>
  <c r="F42" i="160"/>
  <c r="M27" i="161"/>
  <c r="N29" i="160"/>
  <c r="I10" i="161"/>
  <c r="E48" i="161"/>
  <c r="F23" i="160"/>
  <c r="AJ8" i="158"/>
  <c r="AK8" i="158" s="1"/>
  <c r="H40" i="160"/>
  <c r="H47" i="163"/>
  <c r="K25" i="158"/>
  <c r="H42" i="160"/>
  <c r="C38" i="160"/>
  <c r="J5" i="163"/>
  <c r="Q34" i="160"/>
  <c r="J28" i="159"/>
  <c r="N37" i="158"/>
  <c r="F33" i="142"/>
  <c r="AP10" i="160"/>
  <c r="K42" i="142"/>
  <c r="N2" i="158"/>
  <c r="AR12" i="163"/>
  <c r="C49" i="161"/>
  <c r="C16" i="160"/>
  <c r="C2" i="163"/>
  <c r="E5" i="161"/>
  <c r="E38" i="158"/>
  <c r="H46" i="142"/>
  <c r="M34" i="162"/>
  <c r="P6" i="161"/>
  <c r="AO73" i="158"/>
  <c r="I15" i="159"/>
  <c r="I19" i="159"/>
  <c r="I17" i="162"/>
  <c r="AR11" i="158"/>
  <c r="F4" i="160"/>
  <c r="P5" i="159"/>
  <c r="L47" i="142"/>
  <c r="E3" i="161"/>
  <c r="P36" i="158"/>
  <c r="I8" i="163"/>
  <c r="F15" i="163"/>
  <c r="F6" i="159"/>
  <c r="M45" i="159"/>
  <c r="G32" i="159"/>
  <c r="Q35" i="161"/>
  <c r="N39" i="161"/>
  <c r="D41" i="161"/>
  <c r="AP15" i="159"/>
  <c r="AP136" i="159"/>
  <c r="D45" i="161"/>
  <c r="K36" i="161"/>
  <c r="M11" i="162"/>
  <c r="K50" i="160"/>
  <c r="Q12" i="163"/>
  <c r="L45" i="158"/>
  <c r="H47" i="158"/>
  <c r="K9" i="160"/>
  <c r="F17" i="159"/>
  <c r="H26" i="163"/>
  <c r="C42" i="159"/>
  <c r="F45" i="162"/>
  <c r="N37" i="160"/>
  <c r="G17" i="160"/>
  <c r="J50" i="162"/>
  <c r="F16" i="162"/>
  <c r="N13" i="159"/>
  <c r="N10" i="161"/>
  <c r="C28" i="159"/>
  <c r="E43" i="162"/>
  <c r="P19" i="161"/>
  <c r="J14" i="163"/>
  <c r="AO78" i="158"/>
  <c r="J37" i="160"/>
  <c r="AJ11" i="162"/>
  <c r="AK11" i="162" s="1"/>
  <c r="E32" i="159"/>
  <c r="D24" i="162"/>
  <c r="C32" i="161"/>
  <c r="C6" i="158"/>
  <c r="D27" i="142"/>
  <c r="H12" i="163"/>
  <c r="E36" i="159"/>
  <c r="K21" i="163"/>
  <c r="F27" i="142"/>
  <c r="L29" i="142"/>
  <c r="D27" i="159"/>
  <c r="E32" i="160"/>
  <c r="K4" i="161"/>
  <c r="AP10" i="142"/>
  <c r="AO8" i="159"/>
  <c r="M37" i="158"/>
  <c r="M32" i="160"/>
  <c r="M9" i="158"/>
  <c r="D42" i="158"/>
  <c r="Q51" i="160"/>
  <c r="G23" i="162"/>
  <c r="I20" i="161"/>
  <c r="I15" i="158"/>
  <c r="Q25" i="161"/>
  <c r="L20" i="161"/>
  <c r="I20" i="162"/>
  <c r="F28" i="160"/>
  <c r="H7" i="161"/>
  <c r="C4" i="158"/>
  <c r="K17" i="162"/>
  <c r="E10" i="158"/>
  <c r="K30" i="158"/>
  <c r="M31" i="161"/>
  <c r="J39" i="163"/>
  <c r="AO77" i="159"/>
  <c r="K2" i="142"/>
  <c r="P18" i="162"/>
  <c r="E40" i="158"/>
  <c r="M8" i="142"/>
  <c r="Q32" i="159"/>
  <c r="AR75" i="142"/>
  <c r="Q49" i="159"/>
  <c r="G7" i="160"/>
  <c r="P17" i="162"/>
  <c r="C10" i="160"/>
  <c r="H36" i="163"/>
  <c r="C3" i="158"/>
  <c r="N24" i="163"/>
  <c r="J50" i="159"/>
  <c r="N38" i="160"/>
  <c r="N36" i="159"/>
  <c r="M17" i="163"/>
  <c r="E32" i="158"/>
  <c r="L21" i="159"/>
  <c r="L15" i="158"/>
  <c r="L12" i="158"/>
  <c r="I11" i="158"/>
  <c r="H33" i="162"/>
  <c r="N26" i="163"/>
  <c r="AO141" i="159"/>
  <c r="P4" i="161"/>
  <c r="K5" i="158"/>
  <c r="AJ5" i="142"/>
  <c r="AK5" i="142" s="1"/>
  <c r="M32" i="161"/>
  <c r="D38" i="159"/>
  <c r="J32" i="160"/>
  <c r="P25" i="161"/>
  <c r="M15" i="158"/>
  <c r="J2" i="160"/>
  <c r="K18" i="158"/>
  <c r="L32" i="160"/>
  <c r="E11" i="158"/>
  <c r="Q20" i="158"/>
  <c r="AL10" i="158"/>
  <c r="AM10" i="158" s="1"/>
  <c r="F29" i="158"/>
  <c r="I8" i="161"/>
  <c r="Q40" i="160"/>
  <c r="L40" i="158"/>
  <c r="I31" i="162"/>
  <c r="M13" i="163"/>
  <c r="AJ15" i="159"/>
  <c r="AK15" i="159" s="1"/>
  <c r="D47" i="162"/>
  <c r="K8" i="163"/>
  <c r="D20" i="160"/>
  <c r="P32" i="160"/>
  <c r="M27" i="162"/>
  <c r="H20" i="162"/>
  <c r="F51" i="161"/>
  <c r="N51" i="160"/>
  <c r="AR12" i="160"/>
  <c r="J39" i="162"/>
  <c r="Q40" i="161"/>
  <c r="E18" i="142"/>
  <c r="Q8" i="158"/>
  <c r="F13" i="159"/>
  <c r="AR10" i="142"/>
  <c r="Q19" i="163"/>
  <c r="D16" i="163"/>
  <c r="G43" i="162"/>
  <c r="F20" i="159"/>
  <c r="AP10" i="163"/>
  <c r="K12" i="142"/>
  <c r="J45" i="162"/>
  <c r="P5" i="158"/>
  <c r="D45" i="159"/>
  <c r="D42" i="142"/>
  <c r="P26" i="162"/>
  <c r="P31" i="163"/>
  <c r="J30" i="163"/>
  <c r="N6" i="161"/>
  <c r="N51" i="159"/>
  <c r="C12" i="158"/>
  <c r="L31" i="163"/>
  <c r="Q48" i="160"/>
  <c r="E33" i="158"/>
  <c r="P34" i="159"/>
  <c r="Q8" i="163"/>
  <c r="P10" i="161"/>
  <c r="E26" i="162"/>
  <c r="N32" i="160"/>
  <c r="P5" i="160"/>
  <c r="M44" i="159"/>
  <c r="C32" i="163"/>
  <c r="J15" i="160"/>
  <c r="N29" i="161"/>
  <c r="J41" i="161"/>
  <c r="AO11" i="159"/>
  <c r="F48" i="162"/>
  <c r="G27" i="160"/>
  <c r="Q24" i="161"/>
  <c r="E38" i="163"/>
  <c r="M29" i="159"/>
  <c r="H32" i="161"/>
  <c r="Q21" i="163"/>
  <c r="L12" i="160"/>
  <c r="G26" i="158"/>
  <c r="E49" i="160"/>
  <c r="M27" i="159"/>
  <c r="D43" i="158"/>
  <c r="Q27" i="160"/>
  <c r="L19" i="160"/>
  <c r="N29" i="159"/>
  <c r="F6" i="161"/>
  <c r="AR76" i="163"/>
  <c r="Q29" i="158"/>
  <c r="K31" i="161"/>
  <c r="H22" i="161"/>
  <c r="H40" i="142"/>
  <c r="K38" i="158"/>
  <c r="Q19" i="159"/>
  <c r="Q35" i="159"/>
  <c r="N16" i="161"/>
  <c r="N13" i="163"/>
  <c r="Q49" i="142"/>
  <c r="K47" i="161"/>
  <c r="AO70" i="160"/>
  <c r="F38" i="142"/>
  <c r="E25" i="163"/>
  <c r="M17" i="158"/>
  <c r="L12" i="161"/>
  <c r="E49" i="162"/>
  <c r="J20" i="158"/>
  <c r="J12" i="162"/>
  <c r="N2" i="160"/>
  <c r="M24" i="160"/>
  <c r="M41" i="158"/>
  <c r="H33" i="160"/>
  <c r="AO71" i="158"/>
  <c r="Q28" i="162"/>
  <c r="L30" i="162"/>
  <c r="J19" i="159"/>
  <c r="N18" i="158"/>
  <c r="F14" i="158"/>
  <c r="L4" i="142"/>
  <c r="F43" i="142"/>
  <c r="P3" i="142"/>
  <c r="C46" i="161"/>
  <c r="C35" i="142"/>
  <c r="N37" i="159"/>
  <c r="I12" i="159"/>
  <c r="AO12" i="159"/>
  <c r="N48" i="162"/>
  <c r="G15" i="159"/>
  <c r="C47" i="162"/>
  <c r="N26" i="158"/>
  <c r="P28" i="161"/>
  <c r="F12" i="163"/>
  <c r="AJ72" i="159"/>
  <c r="AK72" i="159" s="1"/>
  <c r="J18" i="159"/>
  <c r="AP81" i="159"/>
  <c r="G48" i="158"/>
  <c r="G3" i="158"/>
  <c r="N35" i="163"/>
  <c r="AR10" i="160"/>
  <c r="J11" i="158"/>
  <c r="K5" i="163"/>
  <c r="M11" i="142"/>
  <c r="J19" i="162"/>
  <c r="Q34" i="163"/>
  <c r="H25" i="159"/>
  <c r="F7" i="159"/>
  <c r="H14" i="158"/>
  <c r="Q3" i="162"/>
  <c r="F7" i="162"/>
  <c r="E5" i="142"/>
  <c r="F17" i="142"/>
  <c r="I48" i="162"/>
  <c r="I38" i="161"/>
  <c r="M8" i="160"/>
  <c r="C32" i="160"/>
  <c r="K17" i="142"/>
  <c r="Q45" i="163"/>
  <c r="L5" i="162"/>
  <c r="F31" i="159"/>
  <c r="AJ11" i="160"/>
  <c r="AK11" i="160" s="1"/>
  <c r="K27" i="163"/>
  <c r="D23" i="160"/>
  <c r="K9" i="159"/>
  <c r="E43" i="158"/>
  <c r="C27" i="160"/>
  <c r="F39" i="142"/>
  <c r="P12" i="162"/>
  <c r="K42" i="159"/>
  <c r="J28" i="142"/>
  <c r="F32" i="163"/>
  <c r="Q27" i="162"/>
  <c r="L43" i="160"/>
  <c r="C11" i="163"/>
  <c r="N16" i="142"/>
  <c r="I40" i="161"/>
  <c r="F20" i="160"/>
  <c r="F34" i="158"/>
  <c r="D42" i="163"/>
  <c r="P27" i="163"/>
  <c r="E28" i="160"/>
  <c r="G21" i="160"/>
  <c r="F35" i="142"/>
  <c r="H32" i="159"/>
  <c r="E18" i="160"/>
  <c r="E13" i="162"/>
  <c r="AL11" i="158"/>
  <c r="AM11" i="158" s="1"/>
  <c r="H45" i="161"/>
  <c r="C45" i="158"/>
  <c r="D5" i="142"/>
  <c r="G36" i="142"/>
  <c r="F49" i="159"/>
  <c r="F24" i="162"/>
  <c r="G33" i="162"/>
  <c r="C33" i="162"/>
  <c r="L41" i="142"/>
  <c r="K51" i="160"/>
  <c r="Q11" i="163"/>
  <c r="I46" i="163"/>
  <c r="N42" i="161"/>
  <c r="G40" i="161"/>
  <c r="AR140" i="159"/>
  <c r="I34" i="158"/>
  <c r="L20" i="163"/>
  <c r="AQ11" i="160"/>
  <c r="F20" i="163"/>
  <c r="M30" i="158"/>
  <c r="AP71" i="142"/>
  <c r="Q42" i="160"/>
  <c r="P39" i="163"/>
  <c r="C33" i="158"/>
  <c r="H13" i="158"/>
  <c r="M36" i="161"/>
  <c r="AJ10" i="163"/>
  <c r="AK10" i="163" s="1"/>
  <c r="D51" i="142"/>
  <c r="M40" i="159"/>
  <c r="I30" i="158"/>
  <c r="AQ136" i="142"/>
  <c r="I39" i="159"/>
  <c r="AJ71" i="162"/>
  <c r="AK71" i="162" s="1"/>
  <c r="Q20" i="142"/>
  <c r="I6" i="159"/>
  <c r="AP141" i="159"/>
  <c r="AP81" i="158"/>
  <c r="F7" i="160"/>
  <c r="I16" i="159"/>
  <c r="N33" i="163"/>
  <c r="E15" i="161"/>
  <c r="I4" i="162"/>
  <c r="M21" i="162"/>
  <c r="AP76" i="160"/>
  <c r="P37" i="162"/>
  <c r="E12" i="161"/>
  <c r="AR73" i="162"/>
  <c r="M6" i="160"/>
  <c r="M11" i="163"/>
  <c r="D45" i="158"/>
  <c r="Q19" i="161"/>
  <c r="Q41" i="163"/>
  <c r="D27" i="160"/>
  <c r="N39" i="162"/>
  <c r="H39" i="161"/>
  <c r="J47" i="161"/>
  <c r="E28" i="161"/>
  <c r="C37" i="160"/>
  <c r="AO8" i="142"/>
  <c r="L50" i="142"/>
  <c r="D29" i="158"/>
  <c r="I33" i="159"/>
  <c r="K11" i="158"/>
  <c r="N10" i="160"/>
  <c r="H37" i="160"/>
  <c r="G21" i="163"/>
  <c r="G34" i="142"/>
  <c r="L6" i="159"/>
  <c r="F4" i="159"/>
  <c r="D39" i="162"/>
  <c r="H29" i="142"/>
  <c r="P41" i="160"/>
  <c r="Q6" i="161"/>
  <c r="G22" i="158"/>
  <c r="K42" i="162"/>
  <c r="Q39" i="162"/>
  <c r="AQ10" i="160"/>
  <c r="F44" i="161"/>
  <c r="F46" i="160"/>
  <c r="K43" i="142"/>
  <c r="E46" i="142"/>
  <c r="F44" i="160"/>
  <c r="D8" i="163"/>
  <c r="C34" i="158"/>
  <c r="AO137" i="159"/>
  <c r="AJ206" i="160"/>
  <c r="AK206" i="160" s="1"/>
  <c r="N31" i="161"/>
  <c r="P7" i="159"/>
  <c r="G29" i="162"/>
  <c r="M22" i="162"/>
  <c r="N42" i="142"/>
  <c r="D44" i="142"/>
  <c r="J49" i="163"/>
  <c r="AO5" i="161"/>
  <c r="K33" i="159"/>
  <c r="M6" i="161"/>
  <c r="F9" i="159"/>
  <c r="D4" i="142"/>
  <c r="C46" i="162"/>
  <c r="D6" i="161"/>
  <c r="I16" i="163"/>
  <c r="M23" i="161"/>
  <c r="Q27" i="142"/>
  <c r="G26" i="161"/>
  <c r="K5" i="162"/>
  <c r="P50" i="159"/>
  <c r="C37" i="162"/>
  <c r="L25" i="142"/>
  <c r="I16" i="160"/>
  <c r="K49" i="142"/>
  <c r="AQ79" i="158"/>
  <c r="H42" i="163"/>
  <c r="Q13" i="142"/>
  <c r="D12" i="162"/>
  <c r="J51" i="160"/>
  <c r="J36" i="160"/>
  <c r="K48" i="159"/>
  <c r="M45" i="160"/>
  <c r="K16" i="160"/>
  <c r="Q14" i="162"/>
  <c r="E2" i="160"/>
  <c r="I29" i="159"/>
  <c r="P8" i="160"/>
  <c r="C30" i="159"/>
  <c r="AO80" i="158"/>
  <c r="H9" i="158"/>
  <c r="E41" i="142"/>
  <c r="H12" i="142"/>
  <c r="AQ138" i="142"/>
  <c r="I32" i="162"/>
  <c r="K3" i="142"/>
  <c r="J32" i="162"/>
  <c r="F29" i="162"/>
  <c r="AR18" i="159"/>
  <c r="E35" i="160"/>
  <c r="AP79" i="159"/>
  <c r="AJ9" i="142"/>
  <c r="AK9" i="142" s="1"/>
  <c r="J32" i="161"/>
  <c r="G9" i="158"/>
  <c r="N17" i="158"/>
  <c r="H31" i="158"/>
  <c r="Q4" i="160"/>
  <c r="J26" i="161"/>
  <c r="M44" i="160"/>
  <c r="J28" i="161"/>
  <c r="M39" i="142"/>
  <c r="Q45" i="162"/>
  <c r="N49" i="161"/>
  <c r="AR72" i="158"/>
  <c r="I45" i="163"/>
  <c r="G9" i="163"/>
  <c r="C39" i="161"/>
  <c r="P41" i="162"/>
  <c r="D50" i="159"/>
  <c r="G10" i="158"/>
  <c r="F28" i="161"/>
  <c r="AQ201" i="160"/>
  <c r="F40" i="162"/>
  <c r="I27" i="160"/>
  <c r="C20" i="142"/>
  <c r="C22" i="142"/>
  <c r="M25" i="163"/>
  <c r="J7" i="159"/>
  <c r="E6" i="142"/>
  <c r="Q19" i="160"/>
  <c r="C47" i="160"/>
  <c r="J16" i="158"/>
  <c r="F24" i="163"/>
  <c r="J38" i="160"/>
  <c r="J38" i="162"/>
  <c r="J36" i="162"/>
  <c r="I17" i="159"/>
  <c r="M23" i="160"/>
  <c r="D27" i="158"/>
  <c r="E43" i="142"/>
  <c r="P48" i="142"/>
  <c r="H37" i="163"/>
  <c r="N48" i="158"/>
  <c r="Q13" i="160"/>
  <c r="G11" i="158"/>
  <c r="F12" i="160"/>
  <c r="M36" i="158"/>
  <c r="J38" i="142"/>
  <c r="J50" i="160"/>
  <c r="P15" i="161"/>
  <c r="I50" i="160"/>
  <c r="Q47" i="161"/>
  <c r="P34" i="162"/>
  <c r="G25" i="158"/>
  <c r="E50" i="162"/>
  <c r="C51" i="162"/>
  <c r="F2" i="142"/>
  <c r="H49" i="162"/>
  <c r="J25" i="142"/>
  <c r="P35" i="160"/>
  <c r="I51" i="162"/>
  <c r="AJ75" i="159"/>
  <c r="AK75" i="159" s="1"/>
  <c r="G16" i="161"/>
  <c r="N6" i="159"/>
  <c r="L49" i="163"/>
  <c r="L11" i="163"/>
  <c r="L31" i="142"/>
  <c r="AL201" i="159"/>
  <c r="AM201" i="159" s="1"/>
  <c r="G26" i="163"/>
  <c r="C26" i="158"/>
  <c r="L42" i="161"/>
  <c r="E35" i="162"/>
  <c r="AR14" i="159"/>
  <c r="P38" i="158"/>
  <c r="F17" i="163"/>
  <c r="Q18" i="161"/>
  <c r="AQ5" i="163"/>
  <c r="K17" i="163"/>
  <c r="E45" i="159"/>
  <c r="Q3" i="163"/>
  <c r="Q37" i="160"/>
  <c r="I39" i="158"/>
  <c r="F25" i="161"/>
  <c r="K50" i="162"/>
  <c r="E48" i="163"/>
  <c r="AQ203" i="160"/>
  <c r="L28" i="163"/>
  <c r="J35" i="163"/>
  <c r="P35" i="142"/>
  <c r="M20" i="163"/>
  <c r="G51" i="142"/>
  <c r="AQ210" i="160"/>
  <c r="M2" i="159"/>
  <c r="L29" i="163"/>
  <c r="P6" i="163"/>
  <c r="H50" i="163"/>
  <c r="AO5" i="162"/>
  <c r="AO70" i="162"/>
  <c r="E16" i="142"/>
  <c r="D14" i="142"/>
  <c r="I50" i="158"/>
  <c r="J46" i="162"/>
  <c r="H34" i="159"/>
  <c r="H17" i="158"/>
  <c r="J32" i="158"/>
  <c r="Q29" i="161"/>
  <c r="F3" i="163"/>
  <c r="K25" i="163"/>
  <c r="C8" i="162"/>
  <c r="I2" i="159"/>
  <c r="G34" i="161"/>
  <c r="AJ73" i="159"/>
  <c r="AK73" i="159" s="1"/>
  <c r="AP76" i="162"/>
  <c r="L48" i="158"/>
  <c r="K46" i="162"/>
  <c r="P26" i="161"/>
  <c r="J15" i="163"/>
  <c r="P3" i="159"/>
  <c r="H41" i="161"/>
  <c r="E47" i="161"/>
  <c r="M13" i="142"/>
  <c r="AJ8" i="142"/>
  <c r="AK8" i="142" s="1"/>
  <c r="N45" i="163"/>
  <c r="M10" i="160"/>
  <c r="AJ204" i="160"/>
  <c r="AK204" i="160" s="1"/>
  <c r="J3" i="162"/>
  <c r="Q20" i="160"/>
  <c r="L17" i="163"/>
  <c r="H22" i="163"/>
  <c r="I8" i="160"/>
  <c r="AQ7" i="142"/>
  <c r="G15" i="162"/>
  <c r="E48" i="158"/>
  <c r="L44" i="163"/>
  <c r="AR5" i="158"/>
  <c r="C45" i="161"/>
  <c r="H48" i="159"/>
  <c r="C14" i="163"/>
  <c r="Q2" i="161"/>
  <c r="AR202" i="160"/>
  <c r="G49" i="162"/>
  <c r="F14" i="159"/>
  <c r="J10" i="162"/>
  <c r="D11" i="159"/>
  <c r="L11" i="158"/>
  <c r="E9" i="161"/>
  <c r="F47" i="159"/>
  <c r="D46" i="158"/>
  <c r="D21" i="163"/>
  <c r="K21" i="158"/>
  <c r="L9" i="162"/>
  <c r="I8" i="159"/>
  <c r="N21" i="142"/>
  <c r="L22" i="162"/>
  <c r="E4" i="161"/>
  <c r="I2" i="158"/>
  <c r="H50" i="161"/>
  <c r="D15" i="160"/>
  <c r="F36" i="161"/>
  <c r="AJ75" i="162"/>
  <c r="AK75" i="162" s="1"/>
  <c r="AP201" i="160"/>
  <c r="C13" i="158"/>
  <c r="D26" i="142"/>
  <c r="AR11" i="159"/>
  <c r="N14" i="161"/>
  <c r="F23" i="161"/>
  <c r="N23" i="163"/>
  <c r="M40" i="158"/>
  <c r="D21" i="158"/>
  <c r="J5" i="142"/>
  <c r="J16" i="142"/>
  <c r="M21" i="161"/>
  <c r="F9" i="142"/>
  <c r="C30" i="160"/>
  <c r="Q30" i="142"/>
  <c r="G48" i="161"/>
  <c r="D3" i="159"/>
  <c r="J37" i="159"/>
  <c r="I12" i="158"/>
  <c r="K16" i="159"/>
  <c r="I39" i="142"/>
  <c r="P41" i="142"/>
  <c r="C40" i="158"/>
  <c r="AR75" i="158"/>
  <c r="E34" i="161"/>
  <c r="AP141" i="142"/>
  <c r="L16" i="158"/>
  <c r="Q23" i="159"/>
  <c r="M47" i="162"/>
  <c r="Q14" i="158"/>
  <c r="P25" i="159"/>
  <c r="AR73" i="158"/>
  <c r="Q29" i="162"/>
  <c r="D25" i="162"/>
  <c r="AP208" i="160"/>
  <c r="L38" i="161"/>
  <c r="C15" i="162"/>
  <c r="AR74" i="160"/>
  <c r="I14" i="163"/>
  <c r="L13" i="163"/>
  <c r="H51" i="162"/>
  <c r="F38" i="162"/>
  <c r="K19" i="162"/>
  <c r="AQ9" i="159"/>
  <c r="C16" i="161"/>
  <c r="K51" i="163"/>
  <c r="K4" i="142"/>
  <c r="C36" i="162"/>
  <c r="E15" i="162"/>
  <c r="G5" i="158"/>
  <c r="K41" i="159"/>
  <c r="M49" i="158"/>
  <c r="M4" i="142"/>
  <c r="AQ77" i="160"/>
  <c r="D8" i="142"/>
  <c r="H41" i="162"/>
  <c r="H11" i="142"/>
  <c r="N40" i="163"/>
  <c r="G47" i="163"/>
  <c r="G47" i="159"/>
  <c r="L42" i="158"/>
  <c r="AP5" i="159"/>
  <c r="L45" i="162"/>
  <c r="AR138" i="160"/>
  <c r="L8" i="142"/>
  <c r="E21" i="162"/>
  <c r="E11" i="159"/>
  <c r="M50" i="162"/>
  <c r="F19" i="158"/>
  <c r="N18" i="159"/>
  <c r="D7" i="159"/>
  <c r="AR5" i="160"/>
  <c r="C16" i="142"/>
  <c r="L24" i="142"/>
  <c r="P6" i="142"/>
  <c r="J24" i="160"/>
  <c r="C2" i="160"/>
  <c r="P9" i="160"/>
  <c r="G19" i="162"/>
  <c r="E47" i="160"/>
  <c r="C51" i="161"/>
  <c r="C24" i="162"/>
  <c r="L45" i="163"/>
  <c r="Q33" i="142"/>
  <c r="AJ78" i="162"/>
  <c r="AK78" i="162" s="1"/>
  <c r="I15" i="161"/>
  <c r="Q31" i="142"/>
  <c r="L40" i="162"/>
  <c r="F26" i="162"/>
  <c r="G8" i="159"/>
  <c r="L32" i="158"/>
  <c r="AO78" i="159"/>
  <c r="G32" i="162"/>
  <c r="AQ6" i="142"/>
  <c r="AJ74" i="160"/>
  <c r="AK74" i="160" s="1"/>
  <c r="H50" i="158"/>
  <c r="I9" i="162"/>
  <c r="D25" i="158"/>
  <c r="AJ6" i="160"/>
  <c r="AK6" i="160" s="1"/>
  <c r="I23" i="158"/>
  <c r="P50" i="163"/>
  <c r="K10" i="162"/>
  <c r="AJ10" i="159"/>
  <c r="AK10" i="159" s="1"/>
  <c r="Q46" i="158"/>
  <c r="P30" i="163"/>
  <c r="AJ17" i="159"/>
  <c r="AK17" i="159" s="1"/>
  <c r="P19" i="163"/>
  <c r="H44" i="160"/>
  <c r="E46" i="158"/>
  <c r="H36" i="159"/>
  <c r="N33" i="160"/>
  <c r="C18" i="163"/>
  <c r="AO78" i="162"/>
  <c r="AP76" i="163"/>
  <c r="D40" i="161"/>
  <c r="K12" i="160"/>
  <c r="I11" i="161"/>
  <c r="E19" i="163"/>
  <c r="K34" i="160"/>
  <c r="K30" i="163"/>
  <c r="M47" i="163"/>
  <c r="E29" i="162"/>
  <c r="M21" i="159"/>
  <c r="C49" i="160"/>
  <c r="G30" i="159"/>
  <c r="I12" i="161"/>
  <c r="N31" i="160"/>
  <c r="AJ5" i="162"/>
  <c r="AK5" i="162" s="1"/>
  <c r="K39" i="142"/>
  <c r="G14" i="142"/>
  <c r="K12" i="163"/>
  <c r="D51" i="159"/>
  <c r="G25" i="142"/>
  <c r="K7" i="161"/>
  <c r="G48" i="163"/>
  <c r="N12" i="163"/>
  <c r="G41" i="142"/>
  <c r="C35" i="161"/>
  <c r="K33" i="142"/>
  <c r="M31" i="159"/>
  <c r="D26" i="160"/>
  <c r="F31" i="160"/>
  <c r="L50" i="162"/>
  <c r="D36" i="158"/>
  <c r="C42" i="161"/>
  <c r="Q22" i="162"/>
  <c r="P39" i="158"/>
  <c r="J43" i="159"/>
  <c r="K32" i="162"/>
  <c r="D4" i="163"/>
  <c r="F37" i="142"/>
  <c r="AR137" i="159"/>
  <c r="AQ17" i="159"/>
  <c r="D47" i="161"/>
  <c r="AQ9" i="162"/>
  <c r="F51" i="159"/>
  <c r="C6" i="161"/>
  <c r="N23" i="159"/>
  <c r="J30" i="159"/>
  <c r="H25" i="162"/>
  <c r="AO6" i="158"/>
  <c r="G19" i="161"/>
  <c r="F17" i="160"/>
  <c r="P21" i="161"/>
  <c r="P8" i="163"/>
  <c r="Q3" i="161"/>
  <c r="C46" i="159"/>
  <c r="H18" i="159"/>
  <c r="Q17" i="142"/>
  <c r="N46" i="163"/>
  <c r="Q39" i="161"/>
  <c r="F48" i="159"/>
  <c r="J24" i="162"/>
  <c r="Q9" i="161"/>
  <c r="J36" i="142"/>
  <c r="D36" i="142"/>
  <c r="J29" i="163"/>
  <c r="E49" i="159"/>
  <c r="M36" i="142"/>
  <c r="K33" i="161"/>
  <c r="D39" i="160"/>
  <c r="K10" i="161"/>
  <c r="K46" i="159"/>
  <c r="Q2" i="158"/>
  <c r="C25" i="160"/>
  <c r="C17" i="158"/>
  <c r="L11" i="161"/>
  <c r="N36" i="163"/>
  <c r="K39" i="161"/>
  <c r="Q10" i="161"/>
  <c r="G35" i="162"/>
  <c r="M34" i="163"/>
  <c r="H38" i="161"/>
  <c r="F32" i="160"/>
  <c r="AP73" i="162"/>
  <c r="J19" i="142"/>
  <c r="C32" i="162"/>
  <c r="N36" i="161"/>
  <c r="M19" i="142"/>
  <c r="AO205" i="160"/>
  <c r="N8" i="158"/>
  <c r="N35" i="161"/>
  <c r="AR205" i="160"/>
  <c r="C48" i="158"/>
  <c r="J42" i="161"/>
  <c r="J50" i="158"/>
  <c r="D33" i="161"/>
  <c r="D19" i="158"/>
  <c r="K4" i="158"/>
  <c r="AO209" i="160"/>
  <c r="E19" i="161"/>
  <c r="H33" i="158"/>
  <c r="L15" i="162"/>
  <c r="H14" i="161"/>
  <c r="I48" i="160"/>
  <c r="AO83" i="159"/>
  <c r="M30" i="142"/>
  <c r="C8" i="161"/>
  <c r="N9" i="163"/>
  <c r="J6" i="162"/>
  <c r="J24" i="158"/>
  <c r="D38" i="162"/>
  <c r="G7" i="161"/>
  <c r="M7" i="162"/>
  <c r="L44" i="158"/>
  <c r="K22" i="162"/>
  <c r="H5" i="161"/>
  <c r="J32" i="163"/>
  <c r="I13" i="158"/>
  <c r="F18" i="161"/>
  <c r="L41" i="163"/>
  <c r="D17" i="162"/>
  <c r="N6" i="142"/>
  <c r="J14" i="159"/>
  <c r="N5" i="162"/>
  <c r="D46" i="159"/>
  <c r="M30" i="160"/>
  <c r="M38" i="163"/>
  <c r="J35" i="161"/>
  <c r="L21" i="163"/>
  <c r="C12" i="159"/>
  <c r="E33" i="162"/>
  <c r="Q50" i="159"/>
  <c r="D17" i="142"/>
  <c r="AP136" i="142"/>
  <c r="K26" i="158"/>
  <c r="AQ7" i="159"/>
  <c r="G24" i="142"/>
  <c r="J47" i="160"/>
  <c r="Q45" i="161"/>
  <c r="G47" i="162"/>
  <c r="AQ209" i="160"/>
  <c r="P15" i="160"/>
  <c r="F21" i="163"/>
  <c r="M27" i="160"/>
  <c r="J47" i="162"/>
  <c r="N35" i="159"/>
  <c r="M12" i="142"/>
  <c r="P42" i="142"/>
  <c r="I17" i="142"/>
  <c r="I37" i="160"/>
  <c r="I51" i="159"/>
  <c r="M10" i="162"/>
  <c r="D39" i="161"/>
  <c r="H13" i="160"/>
  <c r="L5" i="160"/>
  <c r="AQ78" i="158"/>
  <c r="N21" i="160"/>
  <c r="G3" i="161"/>
  <c r="P5" i="162"/>
  <c r="Q8" i="160"/>
  <c r="AJ137" i="142"/>
  <c r="AK137" i="142" s="1"/>
  <c r="L37" i="160"/>
  <c r="D38" i="158"/>
  <c r="M40" i="142"/>
  <c r="Q31" i="159"/>
  <c r="AR75" i="160"/>
  <c r="K2" i="160"/>
  <c r="H16" i="160"/>
  <c r="I36" i="158"/>
  <c r="J7" i="158"/>
  <c r="I5" i="158"/>
  <c r="D3" i="160"/>
  <c r="N37" i="162"/>
  <c r="L27" i="159"/>
  <c r="AO137" i="142"/>
  <c r="AP136" i="160"/>
  <c r="AJ8" i="159"/>
  <c r="AK8" i="159" s="1"/>
  <c r="M36" i="159"/>
  <c r="AQ135" i="159"/>
  <c r="J17" i="160"/>
  <c r="H23" i="162"/>
  <c r="G25" i="162"/>
  <c r="E40" i="142"/>
  <c r="AR76" i="160"/>
  <c r="C32" i="159"/>
  <c r="J51" i="161"/>
  <c r="C35" i="163"/>
  <c r="L46" i="160"/>
  <c r="C22" i="160"/>
  <c r="J23" i="162"/>
  <c r="M27" i="163"/>
  <c r="P42" i="162"/>
  <c r="P40" i="158"/>
  <c r="AQ141" i="159"/>
  <c r="AO71" i="142"/>
  <c r="F11" i="162"/>
  <c r="C30" i="163"/>
  <c r="Q49" i="162"/>
  <c r="Q34" i="161"/>
  <c r="J26" i="158"/>
  <c r="F38" i="161"/>
  <c r="AP207" i="160"/>
  <c r="AL200" i="159"/>
  <c r="AM200" i="159" s="1"/>
  <c r="H15" i="163"/>
  <c r="M13" i="159"/>
  <c r="P39" i="142"/>
  <c r="J11" i="142"/>
  <c r="I25" i="162"/>
  <c r="Q21" i="158"/>
  <c r="D25" i="142"/>
  <c r="J31" i="161"/>
  <c r="M36" i="160"/>
  <c r="L30" i="158"/>
  <c r="AR78" i="158"/>
  <c r="G16" i="163"/>
  <c r="H35" i="159"/>
  <c r="M5" i="159"/>
  <c r="AJ82" i="159"/>
  <c r="AK82" i="159" s="1"/>
  <c r="D13" i="163"/>
  <c r="AP73" i="158"/>
  <c r="D16" i="159"/>
  <c r="M29" i="163"/>
  <c r="D20" i="162"/>
  <c r="AP71" i="159"/>
  <c r="G47" i="158"/>
  <c r="C36" i="159"/>
  <c r="C51" i="159"/>
  <c r="Q46" i="163"/>
  <c r="K38" i="142"/>
  <c r="J33" i="162"/>
  <c r="L3" i="162"/>
  <c r="D45" i="162"/>
  <c r="E21" i="158"/>
  <c r="H39" i="142"/>
  <c r="L25" i="158"/>
  <c r="E48" i="162"/>
  <c r="J17" i="159"/>
  <c r="N7" i="163"/>
  <c r="N12" i="158"/>
  <c r="J50" i="161"/>
  <c r="M19" i="162"/>
  <c r="E35" i="163"/>
  <c r="AQ75" i="158"/>
  <c r="K48" i="158"/>
  <c r="H27" i="159"/>
  <c r="Q17" i="161"/>
  <c r="AJ71" i="160"/>
  <c r="AK71" i="160" s="1"/>
  <c r="D22" i="142"/>
  <c r="I26" i="161"/>
  <c r="L46" i="163"/>
  <c r="C21" i="160"/>
  <c r="Q9" i="142"/>
  <c r="AJ73" i="162"/>
  <c r="AK73" i="162" s="1"/>
  <c r="AQ136" i="159"/>
  <c r="F10" i="162"/>
  <c r="E20" i="142"/>
  <c r="K13" i="163"/>
  <c r="N5" i="160"/>
  <c r="E46" i="163"/>
  <c r="D9" i="159"/>
  <c r="N26" i="160"/>
  <c r="P22" i="160"/>
  <c r="F47" i="161"/>
  <c r="K18" i="162"/>
  <c r="N34" i="159"/>
  <c r="AR77" i="162"/>
  <c r="F21" i="161"/>
  <c r="H47" i="161"/>
  <c r="I27" i="161"/>
  <c r="F42" i="163"/>
  <c r="J5" i="159"/>
  <c r="H5" i="163"/>
  <c r="AR71" i="162"/>
  <c r="AP74" i="163"/>
  <c r="Q41" i="161"/>
  <c r="L24" i="161"/>
  <c r="D26" i="159"/>
  <c r="H2" i="162"/>
  <c r="N21" i="159"/>
  <c r="J23" i="161"/>
  <c r="E29" i="161"/>
  <c r="L17" i="160"/>
  <c r="E37" i="158"/>
  <c r="I10" i="142"/>
  <c r="J18" i="162"/>
  <c r="D14" i="162"/>
  <c r="J2" i="162"/>
  <c r="Q25" i="163"/>
  <c r="P15" i="162"/>
  <c r="AP138" i="159"/>
  <c r="J24" i="163"/>
  <c r="F26" i="161"/>
  <c r="I40" i="162"/>
  <c r="M49" i="160"/>
  <c r="D3" i="162"/>
  <c r="H13" i="161"/>
  <c r="G10" i="161"/>
  <c r="F9" i="160"/>
  <c r="M13" i="162"/>
  <c r="H29" i="160"/>
  <c r="I43" i="142"/>
  <c r="M26" i="161"/>
  <c r="D6" i="163"/>
  <c r="I21" i="142"/>
  <c r="G49" i="142"/>
  <c r="L47" i="161"/>
  <c r="Q9" i="162"/>
  <c r="I20" i="158"/>
  <c r="E41" i="158"/>
  <c r="E25" i="160"/>
  <c r="H29" i="162"/>
  <c r="AQ5" i="158"/>
  <c r="L8" i="162"/>
  <c r="E12" i="160"/>
  <c r="C39" i="162"/>
  <c r="J50" i="142"/>
  <c r="N37" i="163"/>
  <c r="P13" i="158"/>
  <c r="L47" i="159"/>
  <c r="L34" i="163"/>
  <c r="D18" i="161"/>
  <c r="M42" i="163"/>
  <c r="K44" i="158"/>
  <c r="P51" i="158"/>
  <c r="E27" i="161"/>
  <c r="D39" i="159"/>
  <c r="M6" i="163"/>
  <c r="H10" i="163"/>
  <c r="I13" i="163"/>
  <c r="M42" i="162"/>
  <c r="L7" i="161"/>
  <c r="AJ12" i="163"/>
  <c r="AK12" i="163" s="1"/>
  <c r="M37" i="159"/>
  <c r="P45" i="161"/>
  <c r="P46" i="163"/>
  <c r="F19" i="161"/>
  <c r="M11" i="161"/>
  <c r="N6" i="160"/>
  <c r="L47" i="158"/>
  <c r="Q44" i="158"/>
  <c r="I24" i="159"/>
  <c r="G35" i="161"/>
  <c r="M7" i="163"/>
  <c r="Q17" i="162"/>
  <c r="L39" i="160"/>
  <c r="AO136" i="160"/>
  <c r="AP80" i="159"/>
  <c r="M6" i="142"/>
  <c r="K23" i="159"/>
  <c r="M21" i="142"/>
  <c r="H28" i="163"/>
  <c r="I47" i="158"/>
  <c r="K7" i="160"/>
  <c r="Q6" i="162"/>
  <c r="I28" i="142"/>
  <c r="AO9" i="159"/>
  <c r="AP7" i="163"/>
  <c r="E23" i="142"/>
  <c r="H6" i="159"/>
  <c r="AJ202" i="160"/>
  <c r="AK202" i="160" s="1"/>
  <c r="L8" i="160"/>
  <c r="AO71" i="163"/>
  <c r="C19" i="162"/>
  <c r="D40" i="162"/>
  <c r="M3" i="162"/>
  <c r="D32" i="158"/>
  <c r="K19" i="163"/>
  <c r="AP79" i="162"/>
  <c r="I41" i="142"/>
  <c r="AR6" i="158"/>
  <c r="G50" i="142"/>
  <c r="K8" i="159"/>
  <c r="M10" i="142"/>
  <c r="K2" i="159"/>
  <c r="K47" i="163"/>
  <c r="Q19" i="142"/>
  <c r="L10" i="163"/>
  <c r="P13" i="163"/>
  <c r="AQ9" i="158"/>
  <c r="AR70" i="162"/>
  <c r="C40" i="159"/>
  <c r="AO15" i="159"/>
  <c r="N19" i="161"/>
  <c r="H9" i="142"/>
  <c r="G12" i="159"/>
  <c r="Q29" i="159"/>
  <c r="G29" i="158"/>
  <c r="N43" i="162"/>
  <c r="G11" i="163"/>
  <c r="AR9" i="158"/>
  <c r="M26" i="163"/>
  <c r="L41" i="161"/>
  <c r="G5" i="142"/>
  <c r="C5" i="158"/>
  <c r="F3" i="162"/>
  <c r="C18" i="158"/>
  <c r="C2" i="158"/>
  <c r="F19" i="160"/>
  <c r="H18" i="163"/>
  <c r="P48" i="158"/>
  <c r="M51" i="161"/>
  <c r="AQ139" i="159"/>
  <c r="E7" i="162"/>
  <c r="E26" i="142"/>
  <c r="L50" i="160"/>
  <c r="AR7" i="142"/>
  <c r="G30" i="142"/>
  <c r="AP9" i="158"/>
  <c r="AJ76" i="160"/>
  <c r="AK76" i="160" s="1"/>
  <c r="J27" i="161"/>
  <c r="M22" i="160"/>
  <c r="F6" i="142"/>
  <c r="Q42" i="159"/>
  <c r="M18" i="162"/>
  <c r="C38" i="162"/>
  <c r="J18" i="160"/>
  <c r="AQ135" i="160"/>
  <c r="L43" i="161"/>
  <c r="I47" i="160"/>
  <c r="H44" i="162"/>
  <c r="D31" i="142"/>
  <c r="F27" i="159"/>
  <c r="Q15" i="161"/>
  <c r="F20" i="142"/>
  <c r="N50" i="159"/>
  <c r="P25" i="162"/>
  <c r="D23" i="158"/>
  <c r="AJ76" i="162"/>
  <c r="AK76" i="162" s="1"/>
  <c r="C20" i="162"/>
  <c r="Q2" i="159"/>
  <c r="M2" i="163"/>
  <c r="I25" i="160"/>
  <c r="C45" i="163"/>
  <c r="AQ11" i="163"/>
  <c r="F34" i="162"/>
  <c r="H13" i="162"/>
  <c r="H38" i="158"/>
  <c r="C4" i="163"/>
  <c r="L9" i="163"/>
  <c r="D18" i="162"/>
  <c r="I28" i="159"/>
  <c r="C11" i="162"/>
  <c r="I33" i="142"/>
  <c r="C28" i="161"/>
  <c r="G9" i="161"/>
  <c r="AR7" i="162"/>
  <c r="Q12" i="142"/>
  <c r="E13" i="142"/>
  <c r="J34" i="158"/>
  <c r="AJ77" i="159"/>
  <c r="AK77" i="159" s="1"/>
  <c r="M20" i="159"/>
  <c r="AO7" i="162"/>
  <c r="M44" i="142"/>
  <c r="AR136" i="160"/>
  <c r="G49" i="159"/>
  <c r="AQ8" i="162"/>
  <c r="K37" i="159"/>
  <c r="Q23" i="163"/>
  <c r="P7" i="162"/>
  <c r="H31" i="162"/>
  <c r="N45" i="160"/>
  <c r="L23" i="161"/>
  <c r="M21" i="158"/>
  <c r="G21" i="142"/>
  <c r="F32" i="161"/>
  <c r="M42" i="161"/>
  <c r="H20" i="163"/>
  <c r="AR8" i="162"/>
  <c r="AJ138" i="142"/>
  <c r="AK138" i="142" s="1"/>
  <c r="M2" i="158"/>
  <c r="P6" i="162"/>
  <c r="G47" i="160"/>
  <c r="D13" i="160"/>
  <c r="P14" i="159"/>
  <c r="G21" i="158"/>
  <c r="AO76" i="163"/>
  <c r="K36" i="162"/>
  <c r="G12" i="163"/>
  <c r="I7" i="162"/>
  <c r="L28" i="158"/>
  <c r="M46" i="160"/>
  <c r="E13" i="158"/>
  <c r="AR72" i="142"/>
  <c r="I30" i="160"/>
  <c r="D23" i="161"/>
  <c r="E2" i="163"/>
  <c r="K29" i="160"/>
  <c r="Q50" i="158"/>
  <c r="N43" i="158"/>
  <c r="Q20" i="163"/>
  <c r="J37" i="161"/>
  <c r="P18" i="160"/>
  <c r="M45" i="162"/>
  <c r="H7" i="142"/>
  <c r="L26" i="163"/>
  <c r="D34" i="161"/>
  <c r="D35" i="159"/>
  <c r="H15" i="159"/>
  <c r="F10" i="158"/>
  <c r="AJ70" i="163"/>
  <c r="AK70" i="163" s="1"/>
  <c r="C15" i="161"/>
  <c r="M50" i="163"/>
  <c r="AR10" i="158"/>
  <c r="AR78" i="163"/>
  <c r="J8" i="163"/>
  <c r="G20" i="161"/>
  <c r="AQ71" i="163"/>
  <c r="C24" i="142"/>
  <c r="P32" i="158"/>
  <c r="J13" i="158"/>
  <c r="E3" i="160"/>
  <c r="K15" i="161"/>
  <c r="AJ74" i="159"/>
  <c r="AK74" i="159" s="1"/>
  <c r="P39" i="159"/>
  <c r="AR71" i="142"/>
  <c r="E8" i="160"/>
  <c r="M44" i="161"/>
  <c r="F25" i="159"/>
  <c r="N30" i="162"/>
  <c r="F45" i="161"/>
  <c r="E24" i="142"/>
  <c r="M49" i="159"/>
  <c r="J41" i="162"/>
  <c r="AO9" i="163"/>
  <c r="AP135" i="159"/>
  <c r="K30" i="142"/>
  <c r="AJ139" i="159"/>
  <c r="AK139" i="159" s="1"/>
  <c r="L18" i="160"/>
  <c r="I45" i="160"/>
  <c r="L29" i="162"/>
  <c r="AJ73" i="163"/>
  <c r="AK73" i="163" s="1"/>
  <c r="J48" i="162"/>
  <c r="I21" i="161"/>
  <c r="AQ76" i="142"/>
  <c r="I43" i="163"/>
  <c r="F35" i="163"/>
  <c r="L9" i="161"/>
  <c r="L27" i="142"/>
  <c r="AO6" i="160"/>
  <c r="E47" i="158"/>
  <c r="F44" i="159"/>
  <c r="E7" i="160"/>
  <c r="Q7" i="163"/>
  <c r="P37" i="163"/>
  <c r="G12" i="160"/>
  <c r="AP14" i="159"/>
  <c r="C47" i="142"/>
  <c r="G18" i="163"/>
  <c r="L21" i="162"/>
  <c r="I15" i="163"/>
  <c r="C10" i="162"/>
  <c r="I51" i="142"/>
  <c r="AJ143" i="159"/>
  <c r="AK143" i="159" s="1"/>
  <c r="G29" i="163"/>
  <c r="H5" i="142"/>
  <c r="K28" i="160"/>
  <c r="F25" i="163"/>
  <c r="E23" i="159"/>
  <c r="AJ72" i="163"/>
  <c r="AK72" i="163" s="1"/>
  <c r="E35" i="142"/>
  <c r="H25" i="163"/>
  <c r="Q36" i="162"/>
  <c r="AR83" i="159"/>
  <c r="E3" i="158"/>
  <c r="F47" i="162"/>
  <c r="G46" i="158"/>
  <c r="Q41" i="159"/>
  <c r="C8" i="159"/>
  <c r="D30" i="142"/>
  <c r="K35" i="162"/>
  <c r="G25" i="161"/>
  <c r="C26" i="142"/>
  <c r="D49" i="163"/>
  <c r="D19" i="159"/>
  <c r="P29" i="162"/>
  <c r="F36" i="163"/>
  <c r="F5" i="161"/>
  <c r="N17" i="160"/>
  <c r="H13" i="142"/>
  <c r="N26" i="161"/>
  <c r="D6" i="142"/>
  <c r="K9" i="142"/>
  <c r="C12" i="162"/>
  <c r="M20" i="158"/>
  <c r="H32" i="162"/>
  <c r="D22" i="160"/>
  <c r="Q30" i="161"/>
  <c r="D47" i="160"/>
  <c r="D41" i="142"/>
  <c r="D38" i="163"/>
  <c r="J21" i="163"/>
  <c r="AJ7" i="142"/>
  <c r="AK7" i="142" s="1"/>
  <c r="C36" i="161"/>
  <c r="N28" i="163"/>
  <c r="AR81" i="158"/>
  <c r="E9" i="163"/>
  <c r="G24" i="163"/>
  <c r="L38" i="163"/>
  <c r="H11" i="162"/>
  <c r="E42" i="163"/>
  <c r="N40" i="159"/>
  <c r="Q48" i="161"/>
  <c r="AR203" i="160"/>
  <c r="H30" i="161"/>
  <c r="H40" i="158"/>
  <c r="P2" i="159"/>
  <c r="C12" i="161"/>
  <c r="G35" i="142"/>
  <c r="H10" i="162"/>
  <c r="C34" i="163"/>
  <c r="Q50" i="161"/>
  <c r="K35" i="158"/>
  <c r="E8" i="158"/>
  <c r="P44" i="159"/>
  <c r="C34" i="142"/>
  <c r="M3" i="158"/>
  <c r="F44" i="142"/>
  <c r="M40" i="160"/>
  <c r="C15" i="159"/>
  <c r="D50" i="162"/>
  <c r="P36" i="163"/>
  <c r="P17" i="142"/>
  <c r="P46" i="162"/>
  <c r="P11" i="158"/>
  <c r="G40" i="159"/>
  <c r="M48" i="163"/>
  <c r="H10" i="161"/>
  <c r="Q29" i="160"/>
  <c r="N24" i="161"/>
  <c r="E24" i="158"/>
  <c r="E49" i="163"/>
  <c r="L26" i="161"/>
  <c r="AJ10" i="162"/>
  <c r="AK10" i="162" s="1"/>
  <c r="F50" i="163"/>
  <c r="K27" i="161"/>
  <c r="J47" i="142"/>
  <c r="K34" i="162"/>
  <c r="P27" i="162"/>
  <c r="D38" i="160"/>
  <c r="AR9" i="142"/>
  <c r="M33" i="142"/>
  <c r="AQ76" i="163"/>
  <c r="M13" i="161"/>
  <c r="E23" i="163"/>
  <c r="G11" i="159"/>
  <c r="K44" i="161"/>
  <c r="F37" i="161"/>
  <c r="D25" i="159"/>
  <c r="AR77" i="158"/>
  <c r="I40" i="158"/>
  <c r="AO135" i="142"/>
  <c r="F31" i="161"/>
  <c r="M29" i="162"/>
  <c r="AJ72" i="158"/>
  <c r="AK72" i="158" s="1"/>
  <c r="J10" i="159"/>
  <c r="K3" i="158"/>
  <c r="G37" i="160"/>
  <c r="G44" i="159"/>
  <c r="AP75" i="158"/>
  <c r="C13" i="161"/>
  <c r="C13" i="142"/>
  <c r="L43" i="162"/>
  <c r="J8" i="161"/>
  <c r="I24" i="163"/>
  <c r="J51" i="163"/>
  <c r="G36" i="159"/>
  <c r="AO206" i="160"/>
  <c r="H25" i="161"/>
  <c r="D7" i="161"/>
  <c r="P24" i="161"/>
  <c r="N49" i="162"/>
  <c r="D50" i="142"/>
  <c r="C27" i="158"/>
  <c r="F4" i="162"/>
  <c r="AP17" i="159"/>
  <c r="I48" i="163"/>
  <c r="F41" i="158"/>
  <c r="K39" i="158"/>
  <c r="D30" i="162"/>
  <c r="D20" i="158"/>
  <c r="H14" i="142"/>
  <c r="Q20" i="159"/>
  <c r="N34" i="158"/>
  <c r="I40" i="163"/>
  <c r="J25" i="158"/>
  <c r="G35" i="158"/>
  <c r="AP139" i="159"/>
  <c r="AO7" i="158"/>
  <c r="AO13" i="162"/>
  <c r="K2" i="161"/>
  <c r="Q10" i="160"/>
  <c r="N30" i="161"/>
  <c r="P2" i="162"/>
  <c r="C44" i="142"/>
  <c r="P8" i="162"/>
  <c r="J4" i="163"/>
  <c r="N11" i="160"/>
  <c r="L45" i="161"/>
  <c r="AQ8" i="163"/>
  <c r="G25" i="163"/>
  <c r="N2" i="162"/>
  <c r="K46" i="142"/>
  <c r="J2" i="158"/>
  <c r="N44" i="161"/>
  <c r="P42" i="158"/>
  <c r="L34" i="161"/>
  <c r="Q51" i="161"/>
  <c r="I27" i="159"/>
  <c r="C25" i="158"/>
  <c r="Q45" i="160"/>
  <c r="C3" i="161"/>
  <c r="M39" i="162"/>
  <c r="H6" i="163"/>
  <c r="J8" i="160"/>
  <c r="P21" i="163"/>
  <c r="I23" i="161"/>
  <c r="H6" i="142"/>
  <c r="C44" i="163"/>
  <c r="N27" i="162"/>
  <c r="D4" i="161"/>
  <c r="I5" i="163"/>
  <c r="E25" i="161"/>
  <c r="E42" i="162"/>
  <c r="L43" i="163"/>
  <c r="AR11" i="163"/>
  <c r="L50" i="163"/>
  <c r="J22" i="159"/>
  <c r="J17" i="142"/>
  <c r="AO72" i="162"/>
  <c r="L36" i="163"/>
  <c r="AO73" i="142"/>
  <c r="M33" i="160"/>
  <c r="E8" i="162"/>
  <c r="M35" i="159"/>
  <c r="G51" i="158"/>
  <c r="D20" i="159"/>
  <c r="H45" i="159"/>
  <c r="C19" i="158"/>
  <c r="F2" i="162"/>
  <c r="Q11" i="159"/>
  <c r="N16" i="163"/>
  <c r="D21" i="162"/>
  <c r="AP5" i="161"/>
  <c r="C38" i="142"/>
  <c r="K14" i="163"/>
  <c r="N14" i="159"/>
  <c r="I10" i="159"/>
  <c r="Q46" i="162"/>
  <c r="AQ10" i="159"/>
  <c r="H47" i="160"/>
  <c r="I30" i="162"/>
  <c r="E7" i="163"/>
  <c r="Q10" i="159"/>
  <c r="I38" i="142"/>
  <c r="L18" i="162"/>
  <c r="Q21" i="142"/>
  <c r="C5" i="162"/>
  <c r="F35" i="161"/>
  <c r="L24" i="159"/>
  <c r="G18" i="158"/>
  <c r="I19" i="160"/>
  <c r="N48" i="161"/>
  <c r="I25" i="159"/>
  <c r="P3" i="162"/>
  <c r="AR70" i="163"/>
  <c r="G20" i="160"/>
  <c r="P22" i="158"/>
  <c r="I26" i="163"/>
  <c r="L33" i="163"/>
  <c r="K45" i="142"/>
  <c r="M18" i="161"/>
  <c r="F13" i="158"/>
  <c r="H24" i="158"/>
  <c r="G36" i="162"/>
  <c r="D5" i="160"/>
  <c r="L19" i="159"/>
  <c r="K23" i="161"/>
  <c r="G12" i="142"/>
  <c r="E38" i="159"/>
  <c r="M9" i="163"/>
  <c r="D3" i="158"/>
  <c r="H4" i="162"/>
  <c r="K20" i="158"/>
  <c r="E15" i="163"/>
  <c r="H35" i="161"/>
  <c r="C28" i="163"/>
  <c r="J12" i="161"/>
  <c r="G45" i="160"/>
  <c r="AR7" i="163"/>
  <c r="K9" i="163"/>
  <c r="AJ77" i="163"/>
  <c r="AK77" i="163" s="1"/>
  <c r="E14" i="163"/>
  <c r="C30" i="158"/>
  <c r="Q33" i="161"/>
  <c r="N44" i="162"/>
  <c r="AR73" i="159"/>
  <c r="H36" i="160"/>
  <c r="L22" i="163"/>
  <c r="L9" i="160"/>
  <c r="N14" i="142"/>
  <c r="N22" i="159"/>
  <c r="G24" i="159"/>
  <c r="H3" i="161"/>
  <c r="E24" i="161"/>
  <c r="D47" i="163"/>
  <c r="M12" i="162"/>
  <c r="AO75" i="163"/>
  <c r="P45" i="158"/>
  <c r="AO135" i="159"/>
  <c r="E39" i="163"/>
  <c r="J4" i="160"/>
  <c r="E40" i="162"/>
  <c r="F14" i="161"/>
  <c r="P23" i="162"/>
  <c r="I47" i="162"/>
  <c r="M26" i="162"/>
  <c r="N49" i="159"/>
  <c r="Q10" i="163"/>
  <c r="N8" i="142"/>
  <c r="P36" i="142"/>
  <c r="AQ80" i="159"/>
  <c r="I3" i="161"/>
  <c r="D49" i="159"/>
  <c r="D49" i="162"/>
  <c r="H28" i="162"/>
  <c r="H24" i="159"/>
  <c r="AQ5" i="142"/>
  <c r="K8" i="142"/>
  <c r="L30" i="163"/>
  <c r="J14" i="162"/>
  <c r="E43" i="161"/>
  <c r="P44" i="161"/>
  <c r="D22" i="163"/>
  <c r="K27" i="159"/>
  <c r="H46" i="162"/>
  <c r="M16" i="158"/>
  <c r="P48" i="159"/>
  <c r="G31" i="160"/>
  <c r="I11" i="163"/>
  <c r="AP76" i="142"/>
  <c r="F5" i="163"/>
  <c r="I46" i="142"/>
  <c r="D48" i="162"/>
  <c r="F47" i="163"/>
  <c r="P24" i="162"/>
  <c r="AR6" i="160"/>
  <c r="M17" i="160"/>
  <c r="N49" i="163"/>
  <c r="N10" i="158"/>
  <c r="N33" i="161"/>
  <c r="AR79" i="159"/>
  <c r="N25" i="163"/>
  <c r="L3" i="159"/>
  <c r="K33" i="163"/>
  <c r="H3" i="163"/>
  <c r="P16" i="163"/>
  <c r="AJ136" i="160"/>
  <c r="AK136" i="160" s="1"/>
  <c r="C5" i="161"/>
  <c r="E14" i="161"/>
  <c r="Q40" i="158"/>
  <c r="C44" i="162"/>
  <c r="F12" i="161"/>
  <c r="D43" i="163"/>
  <c r="G16" i="159"/>
  <c r="AO137" i="160"/>
  <c r="K34" i="159"/>
  <c r="M40" i="161"/>
  <c r="L3" i="158"/>
  <c r="P40" i="163"/>
  <c r="M43" i="162"/>
  <c r="C51" i="158"/>
  <c r="D33" i="162"/>
  <c r="AP5" i="162"/>
  <c r="P50" i="160"/>
  <c r="I47" i="163"/>
  <c r="C30" i="161"/>
  <c r="F30" i="163"/>
  <c r="G50" i="159"/>
  <c r="Q5" i="163"/>
  <c r="H39" i="159"/>
  <c r="H31" i="159"/>
  <c r="M41" i="161"/>
  <c r="C3" i="163"/>
  <c r="J28" i="162"/>
  <c r="I5" i="160"/>
  <c r="AJ7" i="159"/>
  <c r="AK7" i="159" s="1"/>
  <c r="Q23" i="161"/>
  <c r="AQ78" i="159"/>
  <c r="G35" i="163"/>
  <c r="M7" i="161"/>
  <c r="D29" i="160"/>
  <c r="M45" i="163"/>
  <c r="F32" i="142"/>
  <c r="N28" i="162"/>
  <c r="J4" i="158"/>
  <c r="AP72" i="158"/>
  <c r="P43" i="160"/>
  <c r="D17" i="163"/>
  <c r="P23" i="160"/>
  <c r="AQ137" i="160"/>
  <c r="C27" i="161"/>
  <c r="L36" i="162"/>
  <c r="N49" i="158"/>
  <c r="K47" i="160"/>
  <c r="Q4" i="161"/>
  <c r="I31" i="160"/>
  <c r="J35" i="162"/>
  <c r="H44" i="163"/>
  <c r="K49" i="162"/>
  <c r="L2" i="161"/>
  <c r="Q33" i="158"/>
  <c r="J13" i="162"/>
  <c r="AJ10" i="142"/>
  <c r="AK10" i="142" s="1"/>
  <c r="G21" i="159"/>
  <c r="H28" i="160"/>
  <c r="I5" i="142"/>
  <c r="E41" i="161"/>
  <c r="L27" i="163"/>
  <c r="Q50" i="163"/>
  <c r="AR8" i="163"/>
  <c r="AP70" i="158"/>
  <c r="N38" i="158"/>
  <c r="P23" i="159"/>
  <c r="K50" i="163"/>
  <c r="D34" i="159"/>
  <c r="AR6" i="142"/>
  <c r="E37" i="162"/>
  <c r="G37" i="158"/>
  <c r="M13" i="158"/>
  <c r="N30" i="163"/>
  <c r="J27" i="158"/>
  <c r="G43" i="159"/>
  <c r="AR7" i="159"/>
  <c r="M5" i="160"/>
  <c r="AJ12" i="159"/>
  <c r="AK12" i="159" s="1"/>
  <c r="AJ5" i="163"/>
  <c r="AK5" i="163" s="1"/>
  <c r="F43" i="161"/>
  <c r="H15" i="160"/>
  <c r="J26" i="159"/>
  <c r="C38" i="163"/>
  <c r="J36" i="161"/>
  <c r="M48" i="161"/>
  <c r="N22" i="163"/>
  <c r="E42" i="160"/>
  <c r="AO5" i="158"/>
  <c r="AJ6" i="159"/>
  <c r="AK6" i="159" s="1"/>
  <c r="I37" i="163"/>
  <c r="N42" i="158"/>
  <c r="J43" i="161"/>
  <c r="H2" i="142"/>
  <c r="AR74" i="159"/>
  <c r="H46" i="160"/>
  <c r="G19" i="159"/>
  <c r="K18" i="163"/>
  <c r="M2" i="142"/>
  <c r="AQ10" i="158"/>
  <c r="AO10" i="159"/>
  <c r="P38" i="159"/>
  <c r="M12" i="158"/>
  <c r="P42" i="159"/>
  <c r="P34" i="161"/>
  <c r="E41" i="159"/>
  <c r="L13" i="160"/>
  <c r="F25" i="160"/>
  <c r="P43" i="159"/>
  <c r="C7" i="142"/>
  <c r="D10" i="162"/>
  <c r="I7" i="158"/>
  <c r="I22" i="163"/>
  <c r="M43" i="160"/>
  <c r="I12" i="162"/>
  <c r="K46" i="158"/>
  <c r="P51" i="160"/>
  <c r="AQ137" i="142"/>
  <c r="I31" i="158"/>
  <c r="C25" i="159"/>
  <c r="K14" i="158"/>
  <c r="Q8" i="159"/>
  <c r="G44" i="160"/>
  <c r="P9" i="158"/>
  <c r="L40" i="161"/>
  <c r="H19" i="161"/>
  <c r="AJ201" i="160"/>
  <c r="AK201" i="160" s="1"/>
  <c r="AJ11" i="159"/>
  <c r="AK11" i="159" s="1"/>
  <c r="L26" i="162"/>
  <c r="F49" i="142"/>
  <c r="E9" i="159"/>
  <c r="L41" i="158"/>
  <c r="P28" i="159"/>
  <c r="E10" i="159"/>
  <c r="AO74" i="142"/>
  <c r="J49" i="159"/>
  <c r="AQ141" i="142"/>
  <c r="F28" i="142"/>
  <c r="N47" i="160"/>
  <c r="L49" i="159"/>
  <c r="F4" i="161"/>
  <c r="F49" i="163"/>
  <c r="G15" i="142"/>
  <c r="M9" i="160"/>
  <c r="M39" i="159"/>
  <c r="I31" i="159"/>
  <c r="J6" i="161"/>
  <c r="J19" i="161"/>
  <c r="F13" i="162"/>
  <c r="AQ80" i="158"/>
  <c r="N21" i="161"/>
  <c r="AO75" i="162"/>
  <c r="L13" i="162"/>
  <c r="Q32" i="160"/>
  <c r="G51" i="162"/>
  <c r="L36" i="158"/>
  <c r="E23" i="162"/>
  <c r="K17" i="161"/>
  <c r="N30" i="159"/>
  <c r="P48" i="160"/>
  <c r="K40" i="163"/>
  <c r="AJ14" i="159"/>
  <c r="AK14" i="159" s="1"/>
  <c r="P17" i="159"/>
  <c r="AR208" i="160"/>
  <c r="AJ203" i="160"/>
  <c r="AK203" i="160" s="1"/>
  <c r="E38" i="162"/>
  <c r="D12" i="161"/>
  <c r="P7" i="158"/>
  <c r="L46" i="161"/>
  <c r="AJ70" i="159"/>
  <c r="AK70" i="159" s="1"/>
  <c r="P7" i="142"/>
  <c r="D41" i="159"/>
  <c r="Q32" i="162"/>
  <c r="AP74" i="160"/>
  <c r="C50" i="161"/>
  <c r="M37" i="142"/>
  <c r="I42" i="160"/>
  <c r="K11" i="142"/>
  <c r="Q33" i="160"/>
  <c r="J38" i="163"/>
  <c r="G45" i="162"/>
  <c r="M46" i="142"/>
  <c r="L44" i="162"/>
  <c r="I35" i="142"/>
  <c r="F10" i="163"/>
  <c r="K12" i="161"/>
  <c r="G24" i="158"/>
  <c r="H36" i="161"/>
  <c r="H9" i="159"/>
  <c r="M19" i="161"/>
  <c r="Q28" i="142"/>
  <c r="AP8" i="160"/>
  <c r="J41" i="159"/>
  <c r="AL5" i="158"/>
  <c r="AM5" i="158" s="1"/>
  <c r="M45" i="161"/>
  <c r="N17" i="163"/>
  <c r="K20" i="162"/>
  <c r="E47" i="162"/>
  <c r="K41" i="160"/>
  <c r="J5" i="161"/>
  <c r="D5" i="158"/>
  <c r="G31" i="162"/>
  <c r="I39" i="163"/>
  <c r="AJ81" i="158"/>
  <c r="AK81" i="158" s="1"/>
  <c r="D39" i="158"/>
  <c r="AQ136" i="160"/>
  <c r="J9" i="161"/>
  <c r="Q21" i="162"/>
  <c r="F33" i="158"/>
  <c r="P33" i="162"/>
  <c r="M48" i="159"/>
  <c r="K16" i="158"/>
  <c r="H46" i="163"/>
  <c r="N18" i="161"/>
  <c r="P24" i="163"/>
  <c r="AJ6" i="162"/>
  <c r="AK6" i="162" s="1"/>
  <c r="L20" i="162"/>
  <c r="F43" i="159"/>
  <c r="AP6" i="162"/>
  <c r="AP12" i="160"/>
  <c r="C26" i="163"/>
  <c r="K26" i="162"/>
  <c r="I21" i="162"/>
  <c r="K46" i="161"/>
  <c r="F6" i="162"/>
  <c r="I4" i="158"/>
  <c r="P22" i="159"/>
  <c r="C29" i="158"/>
  <c r="C36" i="158"/>
  <c r="M10" i="159"/>
  <c r="Q38" i="162"/>
  <c r="P17" i="163"/>
  <c r="AR76" i="142"/>
  <c r="D26" i="161"/>
  <c r="I29" i="142"/>
  <c r="AO138" i="160"/>
  <c r="N38" i="159"/>
  <c r="D17" i="160"/>
  <c r="I44" i="161"/>
  <c r="M36" i="163"/>
  <c r="J33" i="158"/>
  <c r="M51" i="158"/>
  <c r="C4" i="142"/>
  <c r="Q23" i="160"/>
  <c r="I32" i="160"/>
  <c r="P45" i="160"/>
  <c r="G32" i="161"/>
  <c r="P9" i="163"/>
  <c r="H43" i="162"/>
  <c r="L51" i="161"/>
  <c r="I15" i="162"/>
  <c r="C20" i="160"/>
  <c r="N42" i="163"/>
  <c r="L12" i="142"/>
  <c r="H38" i="142"/>
  <c r="M16" i="163"/>
  <c r="AQ83" i="159"/>
  <c r="L42" i="162"/>
  <c r="K6" i="142"/>
  <c r="Q19" i="158"/>
  <c r="N51" i="161"/>
  <c r="L38" i="160"/>
  <c r="P15" i="159"/>
  <c r="C48" i="160"/>
  <c r="Q14" i="142"/>
  <c r="G28" i="159"/>
  <c r="L3" i="163"/>
  <c r="H45" i="142"/>
  <c r="J20" i="160"/>
  <c r="L50" i="161"/>
  <c r="C46" i="163"/>
  <c r="J14" i="158"/>
  <c r="G28" i="161"/>
  <c r="K37" i="158"/>
  <c r="H29" i="159"/>
  <c r="AO72" i="163"/>
  <c r="K8" i="158"/>
  <c r="D19" i="163"/>
  <c r="C20" i="163"/>
  <c r="N45" i="159"/>
  <c r="Q4" i="158"/>
  <c r="K48" i="161"/>
  <c r="K10" i="159"/>
  <c r="N3" i="158"/>
  <c r="F16" i="163"/>
  <c r="H51" i="161"/>
  <c r="K47" i="158"/>
  <c r="AR13" i="162"/>
  <c r="I45" i="162"/>
  <c r="G30" i="162"/>
  <c r="L22" i="160"/>
  <c r="AO11" i="162"/>
  <c r="L5" i="142"/>
  <c r="K21" i="159"/>
  <c r="K3" i="163"/>
  <c r="G31" i="159"/>
  <c r="N14" i="162"/>
  <c r="I51" i="161"/>
  <c r="C31" i="160"/>
  <c r="L2" i="142"/>
  <c r="J40" i="158"/>
  <c r="AQ72" i="159"/>
  <c r="L29" i="160"/>
  <c r="N16" i="158"/>
  <c r="F18" i="160"/>
  <c r="Q44" i="163"/>
  <c r="K22" i="142"/>
  <c r="N7" i="161"/>
  <c r="AO76" i="142"/>
  <c r="P22" i="162"/>
  <c r="J6" i="163"/>
  <c r="J37" i="163"/>
  <c r="E32" i="163"/>
  <c r="I31" i="161"/>
  <c r="I31" i="142"/>
  <c r="L10" i="158"/>
  <c r="J33" i="160"/>
  <c r="H44" i="159"/>
  <c r="G32" i="163"/>
  <c r="J3" i="158"/>
  <c r="C18" i="160"/>
  <c r="D22" i="159"/>
  <c r="L37" i="163"/>
  <c r="AQ70" i="142"/>
  <c r="M4" i="161"/>
  <c r="K49" i="163"/>
  <c r="D28" i="163"/>
  <c r="M41" i="163"/>
  <c r="AQ205" i="160"/>
  <c r="J15" i="158"/>
  <c r="J21" i="161"/>
  <c r="D7" i="163"/>
  <c r="N4" i="158"/>
  <c r="I44" i="159"/>
  <c r="K45" i="160"/>
  <c r="E6" i="160"/>
  <c r="F23" i="158"/>
  <c r="M3" i="163"/>
  <c r="E9" i="162"/>
  <c r="K25" i="162"/>
  <c r="F14" i="163"/>
  <c r="H41" i="159"/>
  <c r="J35" i="159"/>
  <c r="Q18" i="163"/>
  <c r="AP7" i="162"/>
  <c r="L39" i="158"/>
  <c r="I12" i="142"/>
  <c r="K6" i="160"/>
  <c r="D6" i="158"/>
  <c r="I16" i="158"/>
  <c r="AP7" i="159"/>
  <c r="I24" i="161"/>
  <c r="AJ137" i="160"/>
  <c r="AK137" i="160" s="1"/>
  <c r="K13" i="162"/>
  <c r="N45" i="142"/>
  <c r="C43" i="159"/>
  <c r="N12" i="162"/>
  <c r="H40" i="162"/>
  <c r="E29" i="160"/>
  <c r="AJ83" i="159"/>
  <c r="AK83" i="159" s="1"/>
  <c r="G18" i="162"/>
  <c r="P30" i="160"/>
  <c r="AQ70" i="159"/>
  <c r="AJ136" i="142"/>
  <c r="AK136" i="142" s="1"/>
  <c r="M37" i="162"/>
  <c r="N20" i="162"/>
  <c r="Q29" i="163"/>
  <c r="E3" i="162"/>
  <c r="H40" i="163"/>
  <c r="F29" i="161"/>
  <c r="G28" i="162"/>
  <c r="G41" i="158"/>
  <c r="L29" i="158"/>
  <c r="H4" i="160"/>
  <c r="L25" i="163"/>
  <c r="I25" i="161"/>
  <c r="N22" i="142"/>
  <c r="G25" i="160"/>
  <c r="D18" i="158"/>
  <c r="L15" i="142"/>
  <c r="AO75" i="142"/>
  <c r="L10" i="161"/>
  <c r="N29" i="162"/>
  <c r="H33" i="159"/>
  <c r="C20" i="158"/>
  <c r="I44" i="142"/>
  <c r="F24" i="142"/>
  <c r="D32" i="142"/>
  <c r="N29" i="158"/>
  <c r="P23" i="142"/>
  <c r="E34" i="163"/>
  <c r="K42" i="161"/>
  <c r="J44" i="162"/>
  <c r="C45" i="160"/>
  <c r="M15" i="160"/>
  <c r="I42" i="161"/>
  <c r="D32" i="163"/>
  <c r="L6" i="160"/>
  <c r="AP6" i="163"/>
  <c r="C21" i="161"/>
  <c r="K41" i="142"/>
  <c r="I14" i="142"/>
  <c r="AO18" i="159"/>
  <c r="AQ7" i="163"/>
  <c r="L19" i="163"/>
  <c r="AR138" i="142"/>
  <c r="J46" i="159"/>
  <c r="M20" i="161"/>
  <c r="AR8" i="160"/>
  <c r="P37" i="161"/>
  <c r="AJ77" i="162"/>
  <c r="AK77" i="162" s="1"/>
  <c r="H26" i="142"/>
  <c r="P30" i="142"/>
  <c r="P47" i="158"/>
  <c r="N40" i="162"/>
  <c r="C44" i="161"/>
  <c r="G41" i="162"/>
  <c r="F18" i="142"/>
  <c r="J49" i="142"/>
  <c r="D24" i="142"/>
  <c r="H35" i="163"/>
  <c r="H9" i="163"/>
  <c r="AQ71" i="162"/>
  <c r="D42" i="162"/>
  <c r="F21" i="162"/>
  <c r="N16" i="162"/>
  <c r="G3" i="142"/>
  <c r="J9" i="159"/>
  <c r="K7" i="163"/>
  <c r="C3" i="160"/>
  <c r="G17" i="158"/>
  <c r="N28" i="142"/>
  <c r="N25" i="158"/>
  <c r="AJ7" i="160"/>
  <c r="AK7" i="160" s="1"/>
  <c r="P33" i="161"/>
  <c r="M39" i="160"/>
  <c r="AO204" i="160"/>
  <c r="P12" i="163"/>
  <c r="F9" i="161"/>
  <c r="E16" i="161"/>
  <c r="F25" i="158"/>
  <c r="P37" i="159"/>
  <c r="AO73" i="160"/>
  <c r="F37" i="159"/>
  <c r="M24" i="159"/>
  <c r="F18" i="162"/>
  <c r="M46" i="158"/>
  <c r="P30" i="162"/>
  <c r="E25" i="142"/>
  <c r="I12" i="160"/>
  <c r="D17" i="158"/>
  <c r="G19" i="163"/>
  <c r="AJ200" i="160"/>
  <c r="AK200" i="160" s="1"/>
  <c r="I50" i="159"/>
  <c r="L41" i="159"/>
  <c r="Q42" i="162"/>
  <c r="P4" i="163"/>
  <c r="I18" i="158"/>
  <c r="P15" i="163"/>
  <c r="G44" i="161"/>
  <c r="AJ140" i="142"/>
  <c r="AK140" i="142" s="1"/>
  <c r="L19" i="142"/>
  <c r="N9" i="161"/>
  <c r="D13" i="159"/>
  <c r="E12" i="158"/>
  <c r="F13" i="142"/>
  <c r="G51" i="161"/>
  <c r="AQ75" i="142"/>
  <c r="M14" i="160"/>
  <c r="N50" i="160"/>
  <c r="K4" i="162"/>
  <c r="AP137" i="160"/>
  <c r="Q4" i="142"/>
  <c r="H4" i="142"/>
  <c r="Q18" i="158"/>
  <c r="N46" i="162"/>
  <c r="AP75" i="160"/>
  <c r="I10" i="162"/>
  <c r="H45" i="163"/>
  <c r="H5" i="162"/>
  <c r="C40" i="160"/>
  <c r="P11" i="162"/>
  <c r="AO70" i="158"/>
  <c r="G33" i="161"/>
  <c r="AP75" i="163"/>
  <c r="P31" i="161"/>
  <c r="P44" i="162"/>
  <c r="M19" i="158"/>
  <c r="H50" i="142"/>
  <c r="N11" i="158"/>
  <c r="E11" i="161"/>
  <c r="I19" i="161"/>
  <c r="J10" i="161"/>
  <c r="H14" i="162"/>
  <c r="M15" i="161"/>
  <c r="K23" i="160"/>
  <c r="L22" i="158"/>
  <c r="L17" i="162"/>
  <c r="AR5" i="163"/>
  <c r="AP9" i="160"/>
  <c r="I44" i="158"/>
  <c r="H4" i="159"/>
  <c r="G14" i="159"/>
  <c r="L10" i="162"/>
  <c r="D16" i="142"/>
  <c r="E33" i="160"/>
  <c r="I36" i="163"/>
  <c r="E48" i="160"/>
  <c r="P48" i="161"/>
  <c r="G16" i="160"/>
  <c r="F39" i="159"/>
  <c r="P12" i="159"/>
  <c r="K2" i="163"/>
  <c r="C26" i="160"/>
  <c r="Q16" i="163"/>
  <c r="K44" i="142"/>
  <c r="D9" i="161"/>
  <c r="L43" i="159"/>
  <c r="P35" i="161"/>
  <c r="AR71" i="163"/>
  <c r="N32" i="161"/>
  <c r="F31" i="142"/>
  <c r="G49" i="158"/>
  <c r="AP11" i="163"/>
  <c r="H41" i="158"/>
  <c r="I36" i="160"/>
  <c r="G45" i="161"/>
  <c r="N48" i="163"/>
  <c r="C6" i="162"/>
  <c r="C26" i="162"/>
  <c r="C51" i="163"/>
  <c r="F18" i="163"/>
  <c r="J12" i="163"/>
  <c r="H12" i="162"/>
  <c r="E14" i="162"/>
  <c r="P51" i="142"/>
  <c r="N39" i="160"/>
  <c r="E10" i="163"/>
  <c r="AP8" i="163"/>
  <c r="M14" i="158"/>
  <c r="AO79" i="162"/>
  <c r="M32" i="158"/>
  <c r="L51" i="163"/>
  <c r="L42" i="163"/>
  <c r="D35" i="142"/>
  <c r="G3" i="162"/>
  <c r="J23" i="142"/>
  <c r="G4" i="158"/>
  <c r="E13" i="163"/>
  <c r="L11" i="142"/>
  <c r="L46" i="158"/>
  <c r="L34" i="159"/>
  <c r="G50" i="162"/>
  <c r="P43" i="161"/>
  <c r="L38" i="162"/>
  <c r="E40" i="163"/>
  <c r="N51" i="162"/>
  <c r="N19" i="163"/>
  <c r="I48" i="158"/>
  <c r="F42" i="159"/>
  <c r="AP70" i="162"/>
  <c r="I15" i="160"/>
  <c r="N12" i="161"/>
  <c r="AP209" i="160"/>
  <c r="Q46" i="160"/>
  <c r="C42" i="142"/>
  <c r="D35" i="163"/>
  <c r="H17" i="161"/>
  <c r="AJ9" i="160"/>
  <c r="AK9" i="160" s="1"/>
  <c r="N46" i="158"/>
  <c r="AP138" i="160"/>
  <c r="F47" i="142"/>
  <c r="I12" i="163"/>
  <c r="C24" i="161"/>
  <c r="L43" i="158"/>
  <c r="K11" i="160"/>
  <c r="E35" i="158"/>
  <c r="G17" i="163"/>
  <c r="E29" i="163"/>
  <c r="N3" i="163"/>
  <c r="C28" i="142"/>
  <c r="M23" i="163"/>
  <c r="P44" i="160"/>
  <c r="I2" i="160"/>
  <c r="D50" i="158"/>
  <c r="D9" i="162"/>
  <c r="K28" i="162"/>
  <c r="G4" i="160"/>
  <c r="D44" i="161"/>
  <c r="I47" i="161"/>
  <c r="L32" i="162"/>
  <c r="P36" i="161"/>
  <c r="K29" i="162"/>
  <c r="D19" i="161"/>
  <c r="K10" i="142"/>
  <c r="I40" i="159"/>
  <c r="I15" i="142"/>
  <c r="Q27" i="158"/>
  <c r="M4" i="163"/>
  <c r="G33" i="160"/>
  <c r="E19" i="142"/>
  <c r="N47" i="158"/>
  <c r="D29" i="159"/>
  <c r="I27" i="162"/>
  <c r="M18" i="163"/>
  <c r="AP16" i="159"/>
  <c r="M40" i="163"/>
  <c r="H48" i="142"/>
  <c r="C47" i="161"/>
  <c r="J4" i="142"/>
  <c r="F17" i="158"/>
  <c r="D18" i="160"/>
  <c r="AR9" i="162"/>
  <c r="C41" i="159"/>
  <c r="Q26" i="158"/>
  <c r="J14" i="161"/>
  <c r="E25" i="159"/>
  <c r="AR14" i="162"/>
  <c r="L12" i="163"/>
  <c r="AO72" i="159"/>
  <c r="K13" i="160"/>
  <c r="G39" i="160"/>
  <c r="L15" i="160"/>
  <c r="AJ70" i="160"/>
  <c r="AK70" i="160" s="1"/>
  <c r="P14" i="158"/>
  <c r="P26" i="158"/>
  <c r="D19" i="142"/>
  <c r="J19" i="160"/>
  <c r="P49" i="163"/>
  <c r="F17" i="162"/>
  <c r="Q9" i="163"/>
  <c r="D17" i="161"/>
  <c r="C20" i="161"/>
  <c r="G2" i="163"/>
  <c r="AL212" i="159"/>
  <c r="AM212" i="159" s="1"/>
  <c r="E22" i="162"/>
  <c r="AP74" i="159"/>
  <c r="AP140" i="159"/>
  <c r="AO75" i="160"/>
  <c r="E37" i="163"/>
  <c r="M14" i="159"/>
  <c r="F36" i="158"/>
  <c r="G5" i="159"/>
  <c r="K36" i="163"/>
  <c r="I17" i="161"/>
  <c r="H51" i="142"/>
  <c r="C42" i="163"/>
  <c r="AR73" i="142"/>
  <c r="I34" i="142"/>
  <c r="F8" i="161"/>
  <c r="AQ75" i="160"/>
  <c r="M48" i="160"/>
  <c r="P45" i="142"/>
  <c r="K51" i="162"/>
  <c r="AO14" i="159"/>
  <c r="I6" i="160"/>
  <c r="G14" i="158"/>
  <c r="L46" i="142"/>
  <c r="C18" i="161"/>
  <c r="N48" i="142"/>
  <c r="Q26" i="161"/>
  <c r="F2" i="161"/>
  <c r="N27" i="163"/>
  <c r="N51" i="158"/>
  <c r="I3" i="162"/>
  <c r="AL204" i="159"/>
  <c r="AM204" i="159" s="1"/>
  <c r="AO143" i="159"/>
  <c r="Q7" i="162"/>
  <c r="E12" i="159"/>
  <c r="I37" i="142"/>
  <c r="D43" i="159"/>
  <c r="I14" i="159"/>
  <c r="F23" i="162"/>
  <c r="F28" i="163"/>
  <c r="K9" i="161"/>
  <c r="I42" i="142"/>
  <c r="I38" i="160"/>
  <c r="J34" i="160"/>
  <c r="H8" i="161"/>
  <c r="J33" i="159"/>
  <c r="J8" i="162"/>
  <c r="AJ12" i="160"/>
  <c r="AK12" i="160" s="1"/>
  <c r="C26" i="161"/>
  <c r="P18" i="142"/>
  <c r="E36" i="142"/>
  <c r="K10" i="160"/>
  <c r="N4" i="160"/>
  <c r="E28" i="158"/>
  <c r="F2" i="159"/>
  <c r="Q23" i="158"/>
  <c r="E7" i="161"/>
  <c r="AO77" i="163"/>
  <c r="M22" i="159"/>
  <c r="AL74" i="162"/>
  <c r="AM74" i="162" s="1"/>
  <c r="AL77" i="142"/>
  <c r="AM77" i="142" s="1"/>
  <c r="AL204" i="160"/>
  <c r="AM204" i="160" s="1"/>
  <c r="AL78" i="158"/>
  <c r="AM78" i="158" s="1"/>
  <c r="AL208" i="160"/>
  <c r="AM208" i="160" s="1"/>
  <c r="AL83" i="159"/>
  <c r="AM83" i="159" s="1"/>
  <c r="AL210" i="160"/>
  <c r="AM210" i="160" s="1"/>
  <c r="AL73" i="142"/>
  <c r="AM73" i="142" s="1"/>
  <c r="AL75" i="162"/>
  <c r="AM75" i="162" s="1"/>
  <c r="AL77" i="159"/>
  <c r="AM77" i="159" s="1"/>
  <c r="AL70" i="159"/>
  <c r="AM70" i="159" s="1"/>
  <c r="AL76" i="163"/>
  <c r="AM76" i="163" s="1"/>
  <c r="AL74" i="158"/>
  <c r="AM74" i="158" s="1"/>
  <c r="AL7" i="160"/>
  <c r="AM7" i="160" s="1"/>
  <c r="AL12" i="163"/>
  <c r="AM12" i="163" s="1"/>
  <c r="AL73" i="163"/>
  <c r="AM73" i="163" s="1"/>
  <c r="AL139" i="159"/>
  <c r="AM139" i="159" s="1"/>
  <c r="AL9" i="162"/>
  <c r="AM9" i="162" s="1"/>
  <c r="AL18" i="159"/>
  <c r="AM18" i="159" s="1"/>
  <c r="AL76" i="142"/>
  <c r="AM76" i="142" s="1"/>
  <c r="AL10" i="159"/>
  <c r="AM10" i="159" s="1"/>
  <c r="AL76" i="162"/>
  <c r="AM76" i="162" s="1"/>
  <c r="AL8" i="163"/>
  <c r="AM8" i="163" s="1"/>
  <c r="AL71" i="142"/>
  <c r="AM71" i="142" s="1"/>
  <c r="AL7" i="142"/>
  <c r="AM7" i="142" s="1"/>
  <c r="AL7" i="163"/>
  <c r="AM7" i="163" s="1"/>
  <c r="AL10" i="163"/>
  <c r="AM10" i="163" s="1"/>
  <c r="AL141" i="159"/>
  <c r="AM141" i="159" s="1"/>
  <c r="AL138" i="159"/>
  <c r="AM138" i="159" s="1"/>
  <c r="AL143" i="159"/>
  <c r="AM143" i="159" s="1"/>
  <c r="AL72" i="159"/>
  <c r="AM72" i="159" s="1"/>
  <c r="AL71" i="160"/>
  <c r="AM71" i="160" s="1"/>
  <c r="AL73" i="159"/>
  <c r="AM73" i="159" s="1"/>
  <c r="AL136" i="160"/>
  <c r="AM136" i="160" s="1"/>
  <c r="AL76" i="160"/>
  <c r="AM76" i="160" s="1"/>
  <c r="AL72" i="162"/>
  <c r="AM72" i="162" s="1"/>
  <c r="AL7" i="162"/>
  <c r="AM7" i="162" s="1"/>
  <c r="AL11" i="163"/>
  <c r="AM11" i="163" s="1"/>
  <c r="AL77" i="158"/>
  <c r="AM77" i="158" s="1"/>
  <c r="AL77" i="162"/>
  <c r="AM77" i="162" s="1"/>
  <c r="AL138" i="142"/>
  <c r="AM138" i="142" s="1"/>
  <c r="AL13" i="159"/>
  <c r="AM13" i="159" s="1"/>
  <c r="AL136" i="159"/>
  <c r="AM136" i="159" s="1"/>
  <c r="AL73" i="162"/>
  <c r="AM73" i="162" s="1"/>
  <c r="AL206" i="160"/>
  <c r="AM206" i="160" s="1"/>
  <c r="AL72" i="160"/>
  <c r="AM72" i="160" s="1"/>
  <c r="AL10" i="160"/>
  <c r="AM10" i="160" s="1"/>
  <c r="AL8" i="159"/>
  <c r="AM8" i="159" s="1"/>
  <c r="AL71" i="158"/>
  <c r="AM71" i="158" s="1"/>
  <c r="AL78" i="163"/>
  <c r="AM78" i="163" s="1"/>
  <c r="AL11" i="160"/>
  <c r="AM11" i="160" s="1"/>
  <c r="AL74" i="142"/>
  <c r="AM74" i="142" s="1"/>
  <c r="AL75" i="159"/>
  <c r="AM75" i="159" s="1"/>
  <c r="AL79" i="162"/>
  <c r="AM79" i="162" s="1"/>
  <c r="AL136" i="142"/>
  <c r="AM136" i="142" s="1"/>
  <c r="AL78" i="162"/>
  <c r="AM78" i="162" s="1"/>
  <c r="AL71" i="163"/>
  <c r="AM71" i="163" s="1"/>
  <c r="AL9" i="142"/>
  <c r="AM9" i="142" s="1"/>
  <c r="AL12" i="162"/>
  <c r="AM12" i="162" s="1"/>
  <c r="AL70" i="163"/>
  <c r="AM70" i="163" s="1"/>
  <c r="AL7" i="159"/>
  <c r="AM7" i="159" s="1"/>
  <c r="AL11" i="162"/>
  <c r="AM11" i="162" s="1"/>
  <c r="AL207" i="160"/>
  <c r="AM207" i="160" s="1"/>
  <c r="AL135" i="142"/>
  <c r="AM135" i="142" s="1"/>
  <c r="AL6" i="162"/>
  <c r="AM6" i="162" s="1"/>
  <c r="AL75" i="158"/>
  <c r="AM75" i="158" s="1"/>
  <c r="AL137" i="159"/>
  <c r="AM137" i="159" s="1"/>
  <c r="AL135" i="160"/>
  <c r="AM135" i="160" s="1"/>
  <c r="AL79" i="158"/>
  <c r="AM79" i="158" s="1"/>
  <c r="AL73" i="158"/>
  <c r="AM73" i="158" s="1"/>
  <c r="AL14" i="162"/>
  <c r="AM14" i="162" s="1"/>
  <c r="AL71" i="159"/>
  <c r="AM71" i="159" s="1"/>
  <c r="AL9" i="163"/>
  <c r="AM9" i="163" s="1"/>
  <c r="AL140" i="142"/>
  <c r="AM140" i="142" s="1"/>
  <c r="AL75" i="160"/>
  <c r="AM75" i="160" s="1"/>
  <c r="AL137" i="160"/>
  <c r="AM137" i="160" s="1"/>
  <c r="AL9" i="159"/>
  <c r="AM9" i="159" s="1"/>
  <c r="AL140" i="159"/>
  <c r="AM140" i="159" s="1"/>
  <c r="AL139" i="142"/>
  <c r="AM139" i="142" s="1"/>
  <c r="AL81" i="158"/>
  <c r="AM81" i="158" s="1"/>
  <c r="AL6" i="163"/>
  <c r="AM6" i="163" s="1"/>
  <c r="AL77" i="163"/>
  <c r="AM77" i="163" s="1"/>
  <c r="AL12" i="159"/>
  <c r="AM12" i="159" s="1"/>
  <c r="AL135" i="159"/>
  <c r="AM135" i="159" s="1"/>
  <c r="AL9" i="160"/>
  <c r="AM9" i="160" s="1"/>
  <c r="AL81" i="159"/>
  <c r="AM81" i="159" s="1"/>
  <c r="AL12" i="160"/>
  <c r="AM12" i="160" s="1"/>
  <c r="AL79" i="159"/>
  <c r="AM79" i="159" s="1"/>
  <c r="AL76" i="159"/>
  <c r="AM76" i="159" s="1"/>
  <c r="AL70" i="162"/>
  <c r="AM70" i="162" s="1"/>
  <c r="AL75" i="142"/>
  <c r="AM75" i="142" s="1"/>
  <c r="AL72" i="158"/>
  <c r="AM72" i="158" s="1"/>
  <c r="AL82" i="159"/>
  <c r="AM82" i="159" s="1"/>
  <c r="AL138" i="160"/>
  <c r="AM138" i="160" s="1"/>
  <c r="AL74" i="159"/>
  <c r="AM74" i="159" s="1"/>
  <c r="AL6" i="160"/>
  <c r="AM6" i="160" s="1"/>
  <c r="AL203" i="160"/>
  <c r="AM203" i="160" s="1"/>
  <c r="AL70" i="160"/>
  <c r="AM70" i="160" s="1"/>
  <c r="AL74" i="163"/>
  <c r="AM74" i="163" s="1"/>
  <c r="AL80" i="159"/>
  <c r="AM80" i="159" s="1"/>
  <c r="AL137" i="142"/>
  <c r="AM137" i="142" s="1"/>
  <c r="AL5" i="161"/>
  <c r="AM5" i="161" s="1"/>
  <c r="AL72" i="163"/>
  <c r="AM72" i="163" s="1"/>
  <c r="AL15" i="159"/>
  <c r="AM15" i="159" s="1"/>
  <c r="AL72" i="142"/>
  <c r="AM72" i="142" s="1"/>
  <c r="AL75" i="163"/>
  <c r="AM75" i="163" s="1"/>
  <c r="AL142" i="159"/>
  <c r="AM142" i="159" s="1"/>
  <c r="AL5" i="162"/>
  <c r="AM5" i="162" s="1"/>
  <c r="AL74" i="160"/>
  <c r="AM74" i="160" s="1"/>
  <c r="AL17" i="159"/>
  <c r="AM17" i="159" s="1"/>
  <c r="AL70" i="158"/>
  <c r="AM70" i="158" s="1"/>
  <c r="AL77" i="160"/>
  <c r="AM77" i="160" s="1"/>
  <c r="AL8" i="142"/>
  <c r="AM8" i="142" s="1"/>
  <c r="AL8" i="162"/>
  <c r="AM8" i="162" s="1"/>
  <c r="AL73" i="160"/>
  <c r="AM73" i="160" s="1"/>
  <c r="AL205" i="160"/>
  <c r="AM205" i="160" s="1"/>
  <c r="AL71" i="162"/>
  <c r="AM71" i="162" s="1"/>
  <c r="AL13" i="163"/>
  <c r="AM13" i="163" s="1"/>
  <c r="AL76" i="158"/>
  <c r="AM76" i="158" s="1"/>
  <c r="AL80" i="158"/>
  <c r="AM80" i="158" s="1"/>
  <c r="AL5" i="159"/>
  <c r="AM5" i="159" s="1"/>
  <c r="AL201" i="160"/>
  <c r="AM201" i="160" s="1"/>
  <c r="AL10" i="142"/>
  <c r="AM10" i="142" s="1"/>
  <c r="AL141" i="142"/>
  <c r="AM141" i="142" s="1"/>
  <c r="AL14" i="159"/>
  <c r="AM14" i="159" s="1"/>
  <c r="AL10" i="162"/>
  <c r="AM10" i="162" s="1"/>
  <c r="U5" i="161"/>
  <c r="U82" i="159"/>
  <c r="U9" i="160"/>
  <c r="U77" i="163"/>
  <c r="U210" i="160"/>
  <c r="U10" i="163" a="1"/>
  <c r="U143" i="159"/>
  <c r="U74" i="142"/>
  <c r="U142" i="159"/>
  <c r="U11" i="162"/>
  <c r="U11" i="158"/>
  <c r="U10" i="142"/>
  <c r="U76" i="163"/>
  <c r="U140" i="159"/>
  <c r="U73" i="162"/>
  <c r="U73" i="158"/>
  <c r="U138" i="160"/>
  <c r="U5" i="160"/>
  <c r="U14" i="162"/>
  <c r="U7" i="158"/>
  <c r="U138" i="159"/>
  <c r="U6" i="163" a="1"/>
  <c r="U207" i="160"/>
  <c r="U78" i="159"/>
  <c r="U5" i="159"/>
  <c r="U137" i="142"/>
  <c r="U80" i="159"/>
  <c r="U70" i="160"/>
  <c r="U135" i="142"/>
  <c r="U73" i="163"/>
  <c r="U135" i="159"/>
  <c r="U13" i="159"/>
  <c r="U135" i="160"/>
  <c r="U9" i="159"/>
  <c r="U5" i="142"/>
  <c r="U136" i="159"/>
  <c r="U78" i="162"/>
  <c r="U72" i="160"/>
  <c r="U70" i="142"/>
  <c r="U76" i="162"/>
  <c r="U140" i="142"/>
  <c r="U137" i="160"/>
  <c r="U75" i="142"/>
  <c r="U14" i="159"/>
  <c r="U77" i="162"/>
  <c r="U15" i="159"/>
  <c r="U13" i="163" a="1"/>
  <c r="U8" i="159"/>
  <c r="U79" i="162"/>
  <c r="U11" i="160"/>
  <c r="U141" i="159"/>
  <c r="U75" i="159"/>
  <c r="U17" i="159"/>
  <c r="U12" i="160"/>
  <c r="U10" i="160"/>
  <c r="U72" i="142"/>
  <c r="U71" i="142"/>
  <c r="U83" i="159"/>
  <c r="U81" i="158"/>
  <c r="U203" i="160"/>
  <c r="U79" i="159"/>
  <c r="U5" i="163" a="1"/>
  <c r="U77" i="142"/>
  <c r="U74" i="162"/>
  <c r="U200" i="160"/>
  <c r="U72" i="159"/>
  <c r="U204" i="160"/>
  <c r="U141" i="142"/>
  <c r="U136" i="142"/>
  <c r="U72" i="163"/>
  <c r="U12" i="163" a="1"/>
  <c r="U205" i="160"/>
  <c r="U70" i="162"/>
  <c r="U8" i="162"/>
  <c r="U73" i="159"/>
  <c r="U208" i="160"/>
  <c r="U70" i="163"/>
  <c r="U7" i="163" a="1"/>
  <c r="U138" i="142"/>
  <c r="U7" i="160"/>
  <c r="U201" i="160"/>
  <c r="U70" i="159"/>
  <c r="U74" i="163"/>
  <c r="U71" i="159"/>
  <c r="U209" i="160"/>
  <c r="U206" i="160"/>
  <c r="U202" i="160"/>
  <c r="U11" i="159"/>
  <c r="U11" i="163" a="1"/>
  <c r="U7" i="159"/>
  <c r="U9" i="162"/>
  <c r="U6" i="160"/>
  <c r="U6" i="142"/>
  <c r="U8" i="158"/>
  <c r="U73" i="160"/>
  <c r="U5" i="162"/>
  <c r="U81" i="159"/>
  <c r="U16" i="159"/>
  <c r="U10" i="162"/>
  <c r="U12" i="162"/>
  <c r="U6" i="159"/>
  <c r="U71" i="158"/>
  <c r="U75" i="160"/>
  <c r="U78" i="158"/>
  <c r="U9" i="158"/>
  <c r="U7" i="142"/>
  <c r="U7" i="162"/>
  <c r="U136" i="160"/>
  <c r="U70" i="158"/>
  <c r="U75" i="163"/>
  <c r="U10" i="159"/>
  <c r="U77" i="160"/>
  <c r="U6" i="162"/>
  <c r="U76" i="158"/>
  <c r="U12" i="159"/>
  <c r="U72" i="162"/>
  <c r="U139" i="159"/>
  <c r="U75" i="162"/>
  <c r="U139" i="142"/>
  <c r="U76" i="159"/>
  <c r="U9" i="163" a="1"/>
  <c r="U71" i="160"/>
  <c r="U72" i="158"/>
  <c r="U74" i="160"/>
  <c r="U10" i="158"/>
  <c r="U74" i="159"/>
  <c r="U8" i="160"/>
  <c r="U8" i="142"/>
  <c r="U80" i="158"/>
  <c r="U77" i="159"/>
  <c r="U74" i="158"/>
  <c r="U79" i="158"/>
  <c r="U18" i="159"/>
  <c r="U5" i="158"/>
  <c r="U76" i="160"/>
  <c r="U78" i="163"/>
  <c r="U9" i="142"/>
  <c r="U8" i="163" a="1"/>
  <c r="U13" i="162"/>
  <c r="U71" i="163"/>
  <c r="U73" i="142"/>
  <c r="U75" i="158"/>
  <c r="U137" i="159"/>
  <c r="U71" i="162"/>
  <c r="U77" i="158"/>
  <c r="U76" i="142"/>
  <c r="U6" i="158"/>
  <c r="U8" i="163" l="1"/>
  <c r="T30" i="158"/>
  <c r="U9" i="163"/>
  <c r="T95" i="158"/>
  <c r="T30" i="162"/>
  <c r="U11" i="163"/>
  <c r="T95" i="159"/>
  <c r="U7" i="163"/>
  <c r="T95" i="163"/>
  <c r="T95" i="162"/>
  <c r="U12" i="163"/>
  <c r="T225" i="160"/>
  <c r="U5" i="163"/>
  <c r="U13" i="163"/>
  <c r="T95" i="142"/>
  <c r="T30" i="142"/>
  <c r="T160" i="160"/>
  <c r="T160" i="159"/>
  <c r="T160" i="142"/>
  <c r="T95" i="160"/>
  <c r="T30" i="159"/>
  <c r="U6" i="163"/>
  <c r="T30" i="160"/>
  <c r="U10" i="163"/>
  <c r="T30" i="161"/>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<sst xmlns="http://schemas.openxmlformats.org/spreadsheetml/2006/main" count="29793" uniqueCount="1277">
  <si>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</si>
  <si>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</si>
  <si>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</si>
  <si>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</si>
  <si>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</si>
  <si>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</si>
  <si>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</si>
  <si>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</si>
  <si>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</si>
  <si>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</si>
  <si>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</si>
  <si>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</si>
  <si>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</si>
  <si>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</si>
  <si>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</si>
  <si>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</si>
  <si>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</si>
  <si>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</si>
  <si>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</si>
  <si>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</si>
  <si>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</si>
  <si>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</si>
  <si>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</si>
  <si>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</si>
  <si>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</si>
  <si>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</si>
  <si>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</si>
  <si>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</si>
  <si>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</si>
  <si>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</si>
  <si>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</si>
  <si>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</si>
  <si>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</si>
  <si>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</si>
  <si>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</si>
  <si>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</si>
  <si>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</si>
  <si>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</si>
  <si>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</si>
  <si>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</si>
  <si>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</si>
  <si>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</si>
  <si>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</si>
  <si>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</si>
  <si>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</si>
  <si>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</si>
  <si>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</si>
  <si>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</si>
  <si>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</si>
  <si>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</si>
  <si>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</si>
  <si>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</si>
  <si>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</si>
  <si>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</si>
  <si>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</si>
  <si>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</si>
  <si>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</si>
  <si>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</si>
  <si>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</si>
  <si>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</si>
  <si>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</si>
  <si>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</si>
  <si>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</si>
  <si>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</si>
  <si>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</si>
  <si>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</si>
  <si>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</si>
  <si>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</si>
  <si>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</si>
  <si>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</si>
  <si>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</si>
  <si>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</si>
  <si>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</si>
  <si>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</si>
  <si>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</si>
  <si>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</si>
  <si>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</si>
  <si>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</si>
  <si>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</si>
  <si>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</si>
  <si>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</si>
  <si>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</si>
  <si>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</si>
  <si>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</si>
  <si>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</si>
  <si>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</si>
  <si>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</si>
  <si>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</si>
  <si>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</si>
  <si>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</si>
  <si>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</si>
  <si>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</si>
  <si>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</si>
  <si>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</si>
  <si>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</si>
  <si>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</si>
  <si>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</si>
  <si>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</si>
  <si>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</si>
  <si>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</si>
  <si>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</si>
  <si>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</si>
  <si>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</si>
  <si>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</si>
  <si>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</si>
  <si>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</si>
  <si>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</si>
  <si>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</si>
  <si>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</si>
  <si>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</si>
  <si>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</si>
  <si>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</si>
  <si>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</si>
  <si>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</si>
  <si>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</si>
  <si>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</si>
  <si>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</si>
  <si>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</si>
  <si>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</si>
  <si>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</si>
  <si>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</si>
  <si>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</si>
  <si>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</si>
  <si>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</si>
  <si>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</si>
  <si>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</si>
  <si>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</si>
  <si>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</si>
  <si>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</si>
  <si>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</si>
  <si>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</si>
  <si>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</si>
  <si>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</si>
  <si>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</si>
  <si>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</si>
  <si>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</si>
  <si>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</si>
  <si>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</si>
  <si>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</si>
  <si>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</si>
  <si>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</si>
  <si>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</si>
  <si>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</si>
  <si>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</si>
  <si>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</si>
  <si>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</si>
  <si>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</si>
  <si>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</si>
  <si>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</si>
  <si>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</si>
  <si>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</si>
  <si>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</si>
  <si>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</si>
  <si>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</si>
  <si>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</si>
  <si>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</si>
  <si>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</si>
  <si>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</si>
  <si>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</si>
  <si>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</si>
  <si>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</si>
  <si>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</si>
  <si>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</si>
  <si>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</si>
  <si>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</si>
  <si>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</si>
  <si>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</si>
  <si>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</si>
  <si>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</si>
  <si>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</si>
  <si>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</si>
  <si>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</si>
  <si>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</si>
  <si>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</si>
  <si>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</si>
  <si>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</si>
  <si>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</si>
  <si>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</si>
  <si>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</si>
  <si>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</si>
  <si>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</si>
  <si>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</si>
  <si>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</si>
  <si>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</si>
  <si>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</si>
  <si>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</si>
  <si>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</si>
  <si>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</si>
  <si>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</si>
  <si>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</si>
  <si>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</si>
  <si>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</si>
  <si>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</si>
  <si>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</si>
  <si>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</si>
  <si>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</si>
  <si>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</si>
  <si>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</si>
  <si>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</si>
  <si>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</si>
  <si>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</si>
  <si>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</si>
  <si>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</si>
  <si>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</si>
  <si>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</si>
  <si>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</si>
  <si>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</si>
  <si>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</si>
  <si>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</si>
  <si>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</si>
  <si>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</si>
  <si>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</si>
  <si>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</si>
  <si>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</si>
  <si>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</si>
  <si>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</si>
  <si>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</si>
  <si>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</si>
  <si>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</si>
  <si>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</si>
  <si>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</si>
  <si>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</si>
  <si>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</si>
  <si>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</si>
  <si>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</si>
  <si>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</si>
  <si>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</si>
  <si>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</si>
  <si>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</si>
  <si>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</si>
  <si>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</si>
  <si>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</si>
  <si>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</si>
  <si>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</si>
  <si>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</si>
  <si>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</si>
  <si>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</si>
  <si>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</si>
  <si>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</si>
  <si>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</si>
  <si>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</si>
  <si>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</si>
  <si>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</si>
  <si>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</si>
  <si>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</si>
  <si>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</si>
  <si>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</si>
  <si>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</si>
  <si>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</si>
  <si>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</si>
  <si>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</si>
  <si>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</si>
  <si>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</si>
  <si>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</si>
  <si>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</si>
  <si>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</si>
  <si>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</si>
  <si>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</si>
  <si>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</si>
  <si>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</si>
  <si>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</si>
  <si>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</si>
  <si>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</si>
  <si>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</si>
  <si>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</si>
  <si>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</si>
  <si>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</si>
  <si>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</si>
  <si>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</si>
  <si>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</si>
  <si>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</si>
  <si>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</si>
  <si>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</si>
  <si>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</si>
  <si>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</si>
  <si>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</si>
  <si>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</si>
  <si>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</si>
  <si>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</si>
  <si>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</si>
  <si>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</si>
  <si>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</si>
  <si>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</si>
  <si>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</si>
  <si>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</si>
  <si>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</si>
  <si>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</si>
  <si>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</si>
  <si>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</si>
  <si>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</si>
  <si>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</si>
  <si>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</si>
  <si>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</si>
  <si>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</si>
  <si>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</si>
  <si>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</si>
  <si>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</si>
  <si>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</si>
  <si>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</si>
  <si>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</si>
  <si>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</si>
  <si>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</si>
  <si>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</si>
  <si>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</si>
  <si>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</si>
  <si>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</si>
  <si>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</si>
  <si>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</si>
  <si>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</si>
  <si>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</si>
  <si>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</si>
  <si>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</si>
  <si>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</si>
  <si>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</si>
  <si>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</si>
  <si>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</si>
  <si>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</si>
  <si>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</si>
  <si>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</si>
  <si>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</si>
  <si>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</si>
  <si>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</si>
  <si>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</si>
  <si>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</si>
  <si>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</si>
  <si>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</si>
  <si>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</si>
  <si>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</si>
  <si>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</si>
  <si>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</si>
  <si>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</si>
  <si>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</si>
  <si>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</si>
  <si>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</si>
  <si>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</si>
  <si>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</si>
  <si>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</si>
  <si>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</si>
  <si>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</si>
  <si>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</si>
  <si>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</si>
  <si>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</si>
  <si>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</si>
  <si>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</si>
  <si>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</si>
  <si>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</si>
  <si>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</si>
  <si>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</si>
  <si>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</si>
  <si>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</si>
  <si>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</si>
  <si>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</si>
  <si>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</si>
  <si>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</si>
  <si>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</si>
  <si>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</si>
  <si>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</si>
  <si>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</si>
  <si>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</si>
  <si>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</si>
  <si>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</si>
  <si>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</si>
  <si>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</si>
  <si>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</si>
  <si>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</si>
  <si>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</si>
  <si>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</si>
  <si>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</si>
  <si>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</si>
  <si>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</si>
  <si>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</si>
  <si>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</si>
  <si>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</si>
  <si>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</si>
  <si>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</si>
  <si>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</si>
  <si>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</si>
  <si>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</si>
  <si>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</si>
  <si>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</si>
  <si>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</si>
  <si>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</si>
  <si>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</si>
  <si>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</si>
  <si>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</si>
  <si>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</si>
  <si>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</si>
  <si>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</si>
  <si>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</si>
  <si>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</si>
  <si>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</si>
  <si>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</si>
  <si>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</si>
  <si>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</si>
  <si>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</si>
  <si>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</si>
  <si>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</si>
  <si>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</si>
  <si>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</si>
  <si>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</si>
  <si>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</si>
  <si>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</si>
  <si>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</si>
  <si>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</si>
  <si>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</si>
  <si>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</si>
  <si>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</si>
  <si>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</si>
  <si>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</si>
  <si>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</si>
  <si>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</si>
  <si>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</si>
  <si>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</si>
  <si>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</si>
  <si>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</si>
  <si>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</si>
  <si>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</si>
  <si>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</si>
  <si>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</si>
  <si>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</si>
  <si>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</si>
  <si>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</si>
  <si>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</si>
  <si>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</si>
  <si>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</si>
  <si>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</si>
  <si>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</si>
  <si>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</si>
  <si>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</si>
  <si>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</si>
  <si>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</si>
  <si>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</si>
  <si>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</si>
  <si>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</si>
  <si>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</si>
  <si>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</si>
  <si>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</si>
  <si>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</si>
  <si>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</si>
  <si>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</si>
  <si>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</si>
  <si>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</si>
  <si>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</si>
  <si>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</si>
  <si>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</si>
  <si>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</si>
  <si>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</si>
  <si>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</si>
  <si>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</si>
  <si>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</si>
  <si>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</si>
  <si>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</si>
  <si>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</si>
  <si>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</si>
  <si>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</si>
  <si>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</si>
  <si>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</si>
  <si>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</si>
  <si>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</si>
  <si>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</si>
  <si>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</si>
  <si>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</si>
  <si>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</si>
  <si>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</si>
  <si>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</si>
  <si>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</si>
  <si>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</si>
  <si>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</si>
  <si>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</si>
  <si>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</si>
  <si>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</si>
  <si>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</si>
  <si>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</si>
  <si>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</si>
  <si>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</si>
  <si>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</si>
  <si>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</si>
  <si>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</si>
  <si>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</si>
  <si>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</si>
  <si>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</si>
  <si>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</si>
  <si>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</si>
  <si>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</si>
  <si>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</si>
  <si>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</si>
  <si>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</si>
  <si>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</si>
  <si>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</si>
  <si>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</si>
  <si>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</si>
  <si>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</si>
  <si>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</si>
  <si>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</si>
  <si>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</si>
  <si>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</si>
  <si>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</si>
  <si>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</si>
  <si>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</si>
  <si>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</si>
  <si>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</si>
  <si>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</si>
  <si>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</si>
  <si>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</si>
  <si>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</si>
  <si>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</si>
  <si>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</si>
  <si>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</si>
  <si>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</si>
  <si>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</si>
  <si>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</si>
  <si>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</si>
  <si>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</si>
  <si>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</si>
  <si>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</si>
  <si>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</si>
  <si>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</si>
  <si>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</si>
  <si>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</si>
  <si>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</si>
  <si>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</si>
  <si>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</si>
  <si>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</si>
  <si>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</si>
  <si>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</si>
  <si>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</si>
  <si>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</si>
  <si>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</si>
  <si>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</si>
  <si>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</si>
  <si>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</si>
  <si>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</si>
  <si>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</si>
  <si>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</si>
  <si>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</si>
  <si>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</si>
  <si>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</si>
  <si>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</si>
  <si>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</si>
  <si>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</si>
  <si>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</si>
  <si>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</si>
  <si>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</si>
  <si>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</si>
  <si>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</si>
  <si>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</si>
  <si>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</si>
  <si>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</si>
  <si>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</si>
  <si>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</si>
  <si>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</si>
  <si>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</si>
  <si>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</si>
  <si>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</si>
  <si>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</si>
  <si>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</si>
  <si>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</si>
  <si>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</si>
  <si>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</si>
  <si>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</si>
  <si>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</si>
  <si>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</si>
  <si>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</si>
  <si>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</si>
  <si>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</si>
  <si>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</si>
  <si>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</si>
  <si>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</si>
  <si>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</si>
  <si>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</si>
  <si>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</si>
  <si>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</si>
  <si>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</si>
  <si>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</si>
  <si>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</si>
  <si>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</si>
  <si>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</si>
  <si>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</si>
  <si>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</si>
  <si>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</si>
  <si>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</si>
  <si>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</si>
  <si>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</si>
  <si>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</si>
  <si>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</si>
  <si>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</si>
  <si>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</si>
  <si>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</si>
  <si>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</si>
  <si>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</si>
  <si>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</si>
  <si>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</si>
  <si>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</si>
  <si>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</si>
  <si>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</si>
  <si>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</si>
  <si>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</si>
  <si>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</si>
  <si>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</si>
  <si>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</si>
  <si>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</si>
  <si>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</si>
  <si>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</si>
  <si>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</si>
  <si>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</si>
  <si>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</si>
  <si>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</si>
  <si>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</si>
  <si>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</si>
  <si>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</si>
  <si>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</si>
  <si>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</si>
  <si>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</si>
  <si>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</si>
  <si>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</si>
  <si>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</si>
  <si>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</si>
  <si>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</si>
  <si>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</si>
  <si>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</si>
  <si>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</si>
  <si>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</si>
  <si>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</si>
  <si>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</si>
  <si>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</si>
  <si>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</si>
  <si>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</si>
  <si>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</si>
  <si>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</si>
  <si>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</si>
  <si>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</si>
  <si>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</si>
  <si>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</si>
  <si>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</si>
  <si>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</si>
  <si>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</si>
  <si>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</si>
  <si>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</si>
  <si>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</si>
  <si>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</si>
  <si>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</si>
  <si>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</si>
  <si>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</si>
  <si>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</si>
  <si>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</si>
  <si>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</si>
  <si>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</si>
  <si>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</si>
  <si>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</si>
  <si>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</si>
  <si>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</si>
  <si>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</si>
  <si>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</si>
  <si>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</si>
  <si>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</si>
  <si>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</si>
  <si>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</si>
  <si>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</si>
  <si>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</si>
  <si>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</si>
  <si>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</si>
  <si>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</si>
  <si>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</si>
  <si>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</si>
  <si>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</si>
  <si>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</si>
  <si>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</si>
  <si>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</si>
  <si>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</si>
  <si>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</si>
  <si>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</si>
  <si>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</si>
  <si>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</si>
  <si>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</si>
  <si>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</si>
  <si>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</si>
  <si>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</si>
  <si>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</si>
  <si>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</si>
  <si>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</si>
  <si>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</si>
  <si>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</si>
  <si>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</si>
  <si>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</si>
  <si>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</si>
  <si>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</si>
  <si>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</si>
  <si>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</si>
  <si>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</si>
  <si>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</si>
  <si>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</si>
  <si>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</si>
  <si>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</si>
  <si>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</si>
  <si>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</si>
  <si>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</si>
  <si>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</si>
  <si>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</si>
  <si>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</si>
  <si>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</si>
  <si>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</si>
  <si>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</si>
  <si>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</si>
  <si>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</si>
  <si>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</si>
  <si>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</si>
  <si>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</si>
  <si>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</si>
  <si>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</si>
  <si>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</si>
  <si>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</si>
  <si>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</si>
  <si>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</si>
  <si>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</si>
  <si>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</si>
  <si>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</si>
  <si>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</si>
  <si>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</si>
  <si>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</si>
  <si>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</si>
  <si>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</si>
  <si>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</si>
  <si>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</si>
  <si>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</si>
  <si>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</si>
  <si>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</si>
  <si>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</si>
  <si>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</si>
  <si>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</si>
  <si>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</si>
  <si>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</si>
  <si>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</si>
  <si>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</si>
  <si>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</si>
  <si>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</si>
  <si>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</si>
  <si>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</si>
  <si>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</si>
  <si>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</si>
  <si>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</si>
  <si>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</si>
  <si>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</si>
  <si>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</si>
  <si>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</si>
  <si>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</si>
  <si>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</si>
  <si>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</si>
  <si>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</si>
  <si>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</si>
  <si>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</si>
  <si>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</si>
  <si>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</si>
  <si>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</si>
  <si>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</si>
  <si>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</si>
  <si>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</si>
  <si>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</si>
  <si>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</si>
  <si>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</si>
  <si>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</si>
  <si>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</si>
  <si>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</si>
  <si>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</si>
  <si>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</si>
  <si>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</si>
  <si>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</si>
  <si>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</si>
  <si>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</si>
  <si>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</si>
  <si>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</si>
  <si>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</si>
  <si>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</si>
  <si>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</si>
  <si>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</si>
  <si>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</si>
  <si>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</si>
  <si>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</si>
  <si>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</si>
  <si>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</si>
  <si>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</si>
  <si>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</si>
  <si>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</si>
  <si>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</si>
  <si>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</si>
  <si>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</si>
  <si>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</si>
  <si>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</si>
  <si>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</si>
  <si>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</si>
  <si>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</si>
  <si>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</si>
  <si>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</si>
  <si>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</si>
  <si>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</si>
  <si>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</si>
  <si>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</si>
  <si>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</si>
  <si>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</si>
  <si>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</si>
  <si>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</si>
  <si>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</si>
  <si>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</si>
  <si>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</si>
  <si>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</si>
  <si>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</si>
  <si>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</si>
  <si>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</si>
  <si>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</si>
  <si>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</si>
  <si>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</si>
  <si>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</si>
  <si>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</si>
  <si>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</si>
  <si>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</si>
  <si>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</si>
  <si>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</si>
  <si>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</si>
  <si>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</si>
  <si>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</si>
  <si>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</si>
  <si>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</si>
  <si>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</si>
  <si>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</si>
  <si>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</si>
  <si>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</si>
  <si>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</si>
  <si>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</si>
  <si>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</si>
  <si>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</si>
  <si>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</si>
  <si>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</si>
  <si>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</si>
  <si>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</si>
  <si>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</si>
  <si>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</si>
  <si>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</si>
  <si>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</si>
  <si>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</si>
  <si>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</si>
  <si>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</si>
  <si>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</si>
  <si>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</si>
  <si>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</si>
  <si>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</si>
  <si>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</si>
  <si>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</si>
  <si>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</si>
  <si>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</si>
  <si>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</si>
  <si>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</si>
  <si>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</si>
  <si>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</si>
  <si>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</si>
  <si>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</si>
  <si>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</si>
  <si>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</si>
  <si>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</si>
  <si>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</si>
  <si>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</si>
  <si>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</si>
  <si>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</si>
  <si>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</si>
  <si>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</si>
  <si>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</si>
  <si>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</si>
  <si>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</si>
  <si>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</si>
  <si>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</si>
  <si>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</si>
  <si>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</si>
  <si>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</si>
  <si>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</si>
  <si>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</si>
  <si>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</si>
  <si>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</si>
  <si>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</si>
  <si>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</si>
  <si>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</si>
  <si>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</si>
  <si>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</si>
  <si>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</si>
  <si>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</si>
  <si>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</si>
  <si>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</si>
  <si>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</si>
  <si>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</si>
  <si>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</si>
  <si>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</si>
  <si>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</si>
  <si>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</si>
  <si>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</si>
  <si>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</si>
  <si>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</si>
  <si>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</si>
  <si>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</si>
  <si>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</si>
  <si>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</si>
  <si>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</si>
  <si>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</si>
  <si>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</si>
  <si>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</si>
  <si>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</si>
  <si>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</si>
  <si>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</si>
  <si>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</si>
  <si>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</si>
  <si>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</si>
  <si>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</si>
  <si>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</si>
  <si>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</si>
  <si>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</si>
  <si>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</si>
  <si>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</si>
  <si>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</si>
  <si>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</si>
  <si>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</si>
  <si>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</si>
  <si>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</si>
  <si>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</si>
  <si>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</si>
  <si>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</si>
  <si>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</si>
  <si>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</si>
  <si>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</si>
  <si>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</si>
  <si>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</si>
  <si>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</si>
  <si>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</si>
  <si>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</si>
  <si>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</si>
  <si>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</si>
  <si>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</si>
  <si>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</si>
  <si>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</si>
  <si>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</si>
  <si>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</si>
  <si>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</si>
  <si>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</si>
  <si>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</si>
  <si>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</si>
  <si>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</si>
  <si>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</si>
  <si>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</si>
  <si>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</si>
  <si>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</si>
  <si>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</si>
  <si>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</si>
  <si>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</si>
  <si>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</si>
  <si>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</si>
  <si>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</si>
  <si>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</si>
  <si>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</si>
  <si>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</si>
  <si>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</si>
  <si>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</si>
  <si>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</si>
  <si>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</si>
  <si>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</si>
  <si>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</si>
  <si>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</si>
  <si>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</si>
  <si>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</si>
  <si>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</si>
  <si>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</si>
  <si>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</si>
  <si>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</si>
  <si>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</si>
  <si>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</si>
  <si>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</si>
  <si>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</si>
  <si>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</si>
  <si>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</si>
  <si>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</si>
  <si>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</si>
  <si>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</si>
  <si>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</si>
  <si>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</si>
  <si>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</si>
  <si>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</si>
  <si>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</si>
  <si>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</si>
  <si>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</si>
  <si>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</si>
  <si>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</si>
  <si>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</si>
  <si>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</si>
  <si>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</si>
  <si>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</si>
  <si>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</si>
  <si>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</si>
  <si>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</si>
  <si>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</si>
  <si>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</si>
  <si>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</si>
  <si>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</si>
  <si>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</si>
  <si>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</si>
  <si>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</si>
  <si>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</si>
  <si>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</si>
  <si>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</si>
  <si>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</si>
  <si>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</si>
  <si>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</si>
  <si>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</si>
  <si>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</si>
  <si>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</si>
  <si>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</si>
  <si>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</si>
  <si>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</si>
  <si>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</si>
  <si>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</si>
  <si>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</si>
  <si>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</si>
  <si>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</si>
  <si>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</si>
  <si>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</si>
  <si>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</si>
  <si>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</si>
  <si>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</si>
  <si>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</si>
  <si>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</si>
  <si>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</si>
  <si>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</si>
  <si>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</si>
  <si>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</si>
  <si>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</si>
  <si>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</si>
  <si>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</si>
  <si>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</si>
  <si>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</si>
  <si>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</si>
  <si>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</si>
  <si>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</si>
  <si>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</si>
  <si>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</si>
  <si>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</si>
  <si>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</si>
  <si>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</si>
  <si>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</si>
  <si>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</si>
  <si>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</si>
  <si>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</si>
  <si>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</si>
  <si>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</si>
  <si>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</si>
  <si>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</si>
  <si>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</si>
  <si>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</si>
  <si>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</si>
  <si>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</si>
  <si>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</si>
  <si>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</si>
  <si>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</si>
  <si>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</si>
  <si>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</si>
  <si>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</si>
  <si>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</si>
  <si>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</si>
  <si>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</si>
  <si>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</si>
  <si>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</si>
  <si>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</si>
  <si>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</si>
  <si>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</si>
  <si>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</si>
  <si>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</si>
  <si>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</si>
  <si>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</si>
  <si>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</si>
  <si>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</si>
  <si>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</si>
  <si>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</si>
  <si>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</si>
  <si>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</si>
  <si>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</si>
  <si>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</si>
  <si>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</si>
  <si>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</si>
  <si>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</si>
  <si>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</si>
  <si>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</si>
  <si>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</si>
  <si>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</si>
  <si>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</si>
  <si>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</si>
  <si>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</si>
  <si>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</si>
  <si>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</si>
  <si>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</si>
  <si>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</si>
  <si>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</si>
  <si>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</si>
  <si>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</si>
  <si>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</si>
  <si>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</si>
  <si>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</si>
  <si>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</si>
  <si>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</si>
  <si>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</si>
  <si>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</si>
  <si>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</si>
  <si>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</si>
  <si>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</si>
  <si>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</si>
  <si>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</si>
  <si>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</si>
  <si>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</si>
  <si>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</si>
  <si>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</si>
  <si>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</si>
  <si>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</si>
  <si>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</si>
  <si>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</si>
  <si>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</si>
  <si>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</si>
  <si>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</si>
  <si>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</si>
  <si>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</si>
  <si>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</si>
  <si>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</si>
  <si>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</si>
  <si>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</si>
  <si>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</si>
  <si>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</si>
  <si>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</si>
  <si>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</si>
  <si>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</si>
  <si>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</si>
  <si>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</si>
  <si>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</si>
  <si>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</si>
  <si>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</si>
  <si>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</si>
  <si>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</si>
  <si>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</si>
  <si>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</si>
  <si>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</si>
  <si>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</si>
  <si>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</si>
  <si>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</si>
  <si>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</si>
  <si>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</si>
  <si>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</si>
  <si>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</si>
  <si>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</si>
  <si>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</si>
  <si>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</si>
  <si>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</si>
  <si>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</si>
  <si>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</si>
  <si>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</si>
  <si>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</si>
  <si>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</si>
  <si>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</si>
  <si>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</si>
  <si>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</si>
  <si>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</si>
  <si>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</si>
  <si>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</si>
  <si>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</si>
  <si>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</si>
  <si>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</si>
  <si>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</si>
  <si>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</si>
  <si>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</si>
  <si>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</si>
  <si>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</si>
  <si>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</si>
  <si>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</si>
  <si>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</si>
  <si>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</si>
  <si>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</si>
  <si>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</si>
  <si>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</si>
  <si>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</si>
  <si>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</si>
  <si>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</si>
  <si>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</si>
  <si>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</si>
  <si>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</si>
  <si>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</si>
  <si>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</si>
  <si>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</si>
  <si>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</si>
  <si>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</si>
  <si>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</si>
  <si>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</si>
  <si>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</si>
  <si>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</si>
  <si>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</si>
  <si>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</si>
  <si>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Vbias CODE2</t>
  </si>
  <si>
    <t>bit11</t>
  </si>
  <si>
    <t>C0</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</si>
  <si>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</si>
  <si>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</si>
  <si>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</si>
  <si>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</si>
  <si>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</si>
  <si>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</si>
  <si>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</si>
  <si>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Vbias CODE</t>
    <phoneticPr fontId="1" type="noConversion"/>
  </si>
  <si>
    <t>bit16/18/19/24/42/43/36/37</t>
  </si>
  <si>
    <t>vad input source selletion</t>
  </si>
  <si>
    <t>sel_vadin</t>
    <phoneticPr fontId="1" type="noConversion"/>
  </si>
  <si>
    <t>Setting</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</si>
  <si>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</si>
  <si>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</si>
  <si>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</si>
  <si>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</si>
  <si>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</si>
  <si>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</si>
  <si>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</si>
  <si>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</si>
  <si>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</si>
  <si>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</si>
  <si>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</si>
  <si>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</si>
  <si>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</si>
  <si>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</si>
  <si>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</si>
  <si>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Setting</t>
  </si>
  <si>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</si>
  <si>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</si>
  <si>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</si>
  <si>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</si>
  <si>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</si>
  <si>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</si>
  <si>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</si>
  <si>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</si>
  <si>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</si>
  <si>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</si>
  <si>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</si>
  <si>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</si>
  <si>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</si>
  <si>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</si>
  <si>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</si>
  <si>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</si>
  <si>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</si>
  <si>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</si>
  <si>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</si>
  <si>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</si>
  <si>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</si>
  <si>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</si>
  <si>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</si>
  <si>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</si>
  <si>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</si>
  <si>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</si>
  <si>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</si>
  <si>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</si>
  <si>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</si>
  <si>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</si>
  <si>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</si>
  <si>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</si>
  <si>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</si>
  <si>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</si>
  <si>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</si>
  <si>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</si>
  <si>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</si>
  <si>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</si>
  <si>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</si>
  <si>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</si>
  <si>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</si>
  <si>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</si>
  <si>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</si>
  <si>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</si>
  <si>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</si>
  <si>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</si>
  <si>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</si>
  <si>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</si>
  <si>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</si>
  <si>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</si>
  <si>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</si>
  <si>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</si>
  <si>
    <t>有bug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</si>
</sst>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1">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s>
  <borders count="10">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70">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10" borderId="0" xfId="0" applyFont="1" applyFill="1" applyAlignment="1">
      <alignment horizontal="center" vertical="center"/>
    </xf>
    <xf numFmtId="0" fontId="5" fillId="3" borderId="0" xfId="0" applyFont="1" applyFill="1" applyAlignment="1">
      <alignment horizontal="left" vertical="center"/>
    </xf>
    <xf numFmtId="0" fontId="5" fillId="10" borderId="0" xfId="0" applyFont="1" applyFill="1" applyAlignment="1">
      <alignment horizontal="left" vertical="center"/>
    </xf>
    <xf numFmtId="0" fontId="5" fillId="10" borderId="2" xfId="0" applyFont="1" applyFill="1" applyBorder="1" applyAlignment="1">
      <alignment horizontal="center"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8" fillId="2" borderId="6" xfId="0" applyFont="1" applyFill="1" applyBorder="1" applyAlignment="1" applyProtection="1">
      <alignment horizontal="center" vertical="center"/>
    </xf>
    <xf numFmtId="0" fontId="8" fillId="2" borderId="6" xfId="0" applyFont="1" applyFill="1" applyBorder="1" applyAlignment="1" applyProtection="1">
      <alignment horizontal="left" vertical="center" wrapText="1"/>
    </xf>
    <xf numFmtId="0" fontId="8" fillId="2" borderId="6" xfId="0" applyFont="1" applyFill="1" applyBorder="1" applyAlignment="1" applyProtection="1">
      <alignment horizontal="left" vertical="center"/>
    </xf>
    <xf numFmtId="0" fontId="16" fillId="2" borderId="6" xfId="0" applyFont="1" applyFill="1" applyBorder="1" applyAlignment="1" applyProtection="1">
      <alignment horizontal="center" vertical="center"/>
    </xf>
    <xf numFmtId="0" fontId="5" fillId="5" borderId="0" xfId="0" applyFont="1" applyFill="1" applyAlignment="1" applyProtection="1">
      <alignment vertical="center"/>
    </xf>
    <xf numFmtId="0" fontId="13" fillId="2" borderId="0" xfId="0" applyFont="1" applyFill="1" applyAlignment="1" applyProtection="1">
      <alignment horizontal="center" vertical="center"/>
    </xf>
    <xf numFmtId="0" fontId="5" fillId="2" borderId="0" xfId="0" applyFont="1" applyFill="1" applyAlignment="1" applyProtection="1">
      <alignment horizontal="left" vertical="center"/>
    </xf>
    <xf numFmtId="0" fontId="9" fillId="6" borderId="0" xfId="0" applyFont="1" applyFill="1" applyAlignment="1" applyProtection="1">
      <alignment horizontal="left" vertical="center"/>
    </xf>
    <xf numFmtId="0" fontId="5" fillId="6" borderId="0" xfId="0" applyFont="1" applyFill="1" applyAlignment="1" applyProtection="1">
      <alignment horizontal="center" vertical="center"/>
    </xf>
    <xf numFmtId="0" fontId="5" fillId="6" borderId="0" xfId="0" applyFont="1" applyFill="1" applyAlignment="1" applyProtection="1">
      <alignment horizontal="left" vertical="center"/>
    </xf>
    <xf numFmtId="0" fontId="5" fillId="2" borderId="0" xfId="0" applyFont="1" applyFill="1" applyAlignment="1" applyProtection="1">
      <alignment horizontal="center" vertical="center"/>
    </xf>
    <xf numFmtId="0" fontId="5" fillId="2" borderId="0" xfId="0" applyFont="1" applyFill="1" applyAlignment="1" applyProtection="1">
      <alignment horizontal="center" vertical="center" wrapText="1"/>
    </xf>
    <xf numFmtId="0" fontId="5" fillId="4" borderId="1" xfId="0" applyFont="1" applyFill="1" applyBorder="1" applyAlignment="1" applyProtection="1">
      <alignment horizontal="center" vertical="center"/>
    </xf>
    <xf numFmtId="0" fontId="5" fillId="6" borderId="1" xfId="0" applyFont="1" applyFill="1" applyBorder="1" applyAlignment="1" applyProtection="1">
      <alignment horizontal="center" vertical="center"/>
    </xf>
    <xf numFmtId="0" fontId="5" fillId="2" borderId="1"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5" fillId="2" borderId="0" xfId="0" applyFont="1" applyFill="1" applyAlignment="1" applyProtection="1">
      <alignment vertical="center" wrapText="1"/>
    </xf>
    <xf numFmtId="0" fontId="5" fillId="9" borderId="0" xfId="0" applyFont="1" applyFill="1" applyAlignment="1" applyProtection="1">
      <alignment horizontal="left" vertical="center"/>
    </xf>
    <xf numFmtId="0" fontId="5" fillId="9" borderId="0" xfId="0" applyFont="1" applyFill="1" applyAlignment="1" applyProtection="1">
      <alignment vertical="center"/>
    </xf>
    <xf numFmtId="0" fontId="5" fillId="6" borderId="0" xfId="0" applyFont="1" applyFill="1" applyAlignment="1" applyProtection="1">
      <alignment vertical="center"/>
    </xf>
    <xf numFmtId="176" fontId="5" fillId="2" borderId="0" xfId="0" applyNumberFormat="1" applyFont="1" applyFill="1" applyAlignment="1" applyProtection="1">
      <alignment horizontal="center" vertical="center"/>
    </xf>
    <xf numFmtId="0" fontId="5" fillId="4" borderId="0" xfId="0" applyFont="1" applyFill="1" applyAlignment="1" applyProtection="1">
      <alignment horizontal="center" vertical="center"/>
    </xf>
    <xf numFmtId="0" fontId="5" fillId="2" borderId="3" xfId="0" applyFont="1" applyFill="1" applyBorder="1" applyAlignment="1" applyProtection="1">
      <alignment vertical="center"/>
    </xf>
    <xf numFmtId="0" fontId="14" fillId="2" borderId="0" xfId="0" applyFont="1" applyFill="1" applyAlignment="1" applyProtection="1">
      <alignment horizontal="center" vertical="center"/>
    </xf>
    <xf numFmtId="0" fontId="15" fillId="2" borderId="0" xfId="0" applyFont="1" applyFill="1" applyAlignment="1" applyProtection="1">
      <alignment horizontal="center" wrapText="1"/>
    </xf>
    <xf numFmtId="0" fontId="5" fillId="9" borderId="0" xfId="0" applyFont="1" applyFill="1" applyAlignment="1" applyProtection="1">
      <alignment vertical="center" wrapText="1"/>
    </xf>
    <xf numFmtId="0" fontId="6" fillId="2" borderId="0" xfId="0" applyFont="1" applyFill="1" applyAlignment="1" applyProtection="1">
      <alignment horizontal="center"/>
    </xf>
    <xf numFmtId="0" fontId="8" fillId="2" borderId="0" xfId="0" applyFont="1" applyFill="1" applyAlignment="1" applyProtection="1">
      <alignment horizontal="center"/>
    </xf>
    <xf numFmtId="0" fontId="6" fillId="2" borderId="5" xfId="0" applyFont="1" applyFill="1" applyBorder="1" applyAlignment="1" applyProtection="1">
      <alignment horizontal="center" vertical="center" wrapText="1"/>
    </xf>
    <xf numFmtId="0" fontId="5" fillId="2" borderId="5" xfId="0" applyFont="1" applyFill="1" applyBorder="1" applyAlignment="1" applyProtection="1">
      <alignment horizontal="center" vertical="center"/>
    </xf>
    <xf numFmtId="0" fontId="8" fillId="2" borderId="5"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5" fillId="3" borderId="5" xfId="0" applyFont="1" applyFill="1" applyBorder="1" applyAlignment="1" applyProtection="1">
      <alignment horizontal="center" vertical="center"/>
    </xf>
    <xf numFmtId="180" fontId="10" fillId="6" borderId="5" xfId="0" applyNumberFormat="1" applyFont="1" applyFill="1" applyBorder="1" applyAlignment="1" applyProtection="1">
      <alignment horizontal="center" vertical="center"/>
    </xf>
    <xf numFmtId="0" fontId="11" fillId="6" borderId="5" xfId="0" applyFont="1" applyFill="1" applyBorder="1" applyAlignment="1" applyProtection="1">
      <alignment horizontal="center" vertical="center"/>
    </xf>
    <xf numFmtId="181" fontId="5" fillId="3" borderId="5" xfId="0" applyNumberFormat="1" applyFont="1" applyFill="1" applyBorder="1" applyAlignment="1" applyProtection="1">
      <alignment horizontal="center" vertical="center"/>
    </xf>
    <xf numFmtId="0" fontId="9" fillId="6" borderId="5" xfId="0" applyFont="1" applyFill="1" applyBorder="1" applyAlignment="1" applyProtection="1">
      <alignment horizontal="left" vertical="center"/>
    </xf>
    <xf numFmtId="0" fontId="9" fillId="6" borderId="5" xfId="0" applyFont="1" applyFill="1" applyBorder="1" applyAlignment="1" applyProtection="1">
      <alignment horizontal="center" vertical="center"/>
    </xf>
    <xf numFmtId="2" fontId="9" fillId="6" borderId="5" xfId="0" applyNumberFormat="1" applyFont="1" applyFill="1" applyBorder="1" applyAlignment="1" applyProtection="1">
      <alignment horizontal="center" vertical="center"/>
    </xf>
    <xf numFmtId="177" fontId="5" fillId="7" borderId="5" xfId="0" applyNumberFormat="1" applyFont="1" applyFill="1" applyBorder="1" applyAlignment="1" applyProtection="1">
      <alignment horizontal="center" vertical="center"/>
    </xf>
    <xf numFmtId="177" fontId="5" fillId="3" borderId="5" xfId="0" applyNumberFormat="1" applyFont="1" applyFill="1" applyBorder="1" applyAlignment="1" applyProtection="1">
      <alignment horizontal="center" vertical="center"/>
    </xf>
    <xf numFmtId="2" fontId="5" fillId="8" borderId="5" xfId="0" applyNumberFormat="1" applyFont="1" applyFill="1" applyBorder="1" applyAlignment="1" applyProtection="1">
      <alignment horizontal="center" vertical="center"/>
    </xf>
    <xf numFmtId="0" fontId="9" fillId="9" borderId="0" xfId="0" applyFont="1" applyFill="1" applyAlignment="1" applyProtection="1">
      <alignment horizontal="left" vertical="center"/>
    </xf>
    <xf numFmtId="180" fontId="11" fillId="6" borderId="5" xfId="0" applyNumberFormat="1" applyFont="1" applyFill="1" applyBorder="1" applyAlignment="1" applyProtection="1">
      <alignment horizontal="center" vertical="center"/>
    </xf>
    <xf numFmtId="0" fontId="5" fillId="2" borderId="0" xfId="0" applyFont="1" applyFill="1" applyAlignment="1" applyProtection="1">
      <alignment vertical="center"/>
    </xf>
    <xf numFmtId="180" fontId="9" fillId="3" borderId="5" xfId="0" applyNumberFormat="1" applyFont="1" applyFill="1" applyBorder="1" applyAlignment="1" applyProtection="1">
      <alignment horizontal="center" vertical="center"/>
    </xf>
    <xf numFmtId="177" fontId="5" fillId="8" borderId="5" xfId="0" applyNumberFormat="1" applyFont="1" applyFill="1" applyBorder="1" applyAlignment="1" applyProtection="1">
      <alignment horizontal="center" vertical="center"/>
    </xf>
    <xf numFmtId="14" fontId="9" fillId="6" borderId="0" xfId="0" applyNumberFormat="1" applyFont="1" applyFill="1" applyAlignment="1" applyProtection="1">
      <alignment horizontal="left" vertical="center"/>
    </xf>
    <xf numFmtId="0" fontId="15" fillId="2" borderId="0" xfId="0" applyFont="1" applyFill="1" applyAlignment="1" applyProtection="1">
      <alignment horizontal="left" vertical="center" wrapText="1"/>
    </xf>
    <xf numFmtId="0" fontId="5" fillId="2" borderId="2" xfId="0" applyFont="1" applyFill="1" applyBorder="1" applyAlignment="1" applyProtection="1">
      <alignment horizontal="center" vertical="center"/>
    </xf>
    <xf numFmtId="0" fontId="5" fillId="4" borderId="2" xfId="0" applyFont="1" applyFill="1" applyBorder="1" applyAlignment="1" applyProtection="1">
      <alignment horizontal="center" vertical="center"/>
    </xf>
    <xf numFmtId="0" fontId="5" fillId="5" borderId="0" xfId="0" applyFont="1" applyFill="1" applyAlignment="1" applyProtection="1">
      <alignment horizontal="center" vertical="center"/>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3" fillId="3" borderId="0" xfId="0" applyNumberFormat="1" applyFont="1" applyFill="1" applyAlignment="1">
      <alignment horizontal="left"/>
    </xf>
    <xf numFmtId="0" fontId="3" fillId="3" borderId="0" xfId="0" applyNumberFormat="1" applyFont="1" applyFill="1" applyAlignment="1">
      <alignment horizontal="center"/>
    </xf>
  </cellXfs>
  <cellStyles count="4">
    <cellStyle name="一般" xfId="0" builtinId="0"/>
    <cellStyle name="一般 2" xfId="1" xr:uid="{00000000-0005-0000-0000-000001000000}"/>
    <cellStyle name="百分比" xfId="2" builtinId="5"/>
    <cellStyle name="超連結" xfId="3" builtinId="8"/>
  </cellStyles>
  <dxfs count="25">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pn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2" tableType="queryTable" totalsRowShown="0" headerRowDxfId="24" dataDxfId="23">
  <autoFilter ref="A1:E202" xr:uid="{639CF0EE-1A44-43B1-9288-A519C8FED524}"/>
  <sortState xmlns:xlrd2="http://schemas.microsoft.com/office/spreadsheetml/2017/richdata2" ref="A2:E202">
    <sortCondition ref="A1:A202"/>
  </sortState>
  <tableColumns count="5">
    <tableColumn id="1" xr3:uid="{3078D30C-0F34-44E6-A618-8846A4FACA7F}" uniqueName="1" name="MPN" queryTableFieldId="1" dataDxfId="22"/>
    <tableColumn id="2" xr3:uid="{BD17E004-4807-49C8-8B6B-BF86D1954355}" uniqueName="2" name="TYPE1" queryTableFieldId="2" dataDxfId="21"/>
    <tableColumn id="3" xr3:uid="{B821AE2A-DE34-438F-8087-8FD5ECB11FA9}" uniqueName="3" name="TYPE2" queryTableFieldId="3" dataDxfId="20"/>
    <tableColumn id="4" xr3:uid="{25DBE28B-C193-4992-8A12-1A039EF69D90}" uniqueName="4" name="TEST SPEC" queryTableFieldId="4" dataDxfId="19"/>
    <tableColumn id="5" xr3:uid="{FF5E5385-9D33-452E-B88E-3F4312B3D411}" uniqueName="5" name="Phase"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7" dataDxfId="16">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5"/>
    <tableColumn id="2" xr3:uid="{46D06104-EABA-4657-B61C-C2C0DA073849}" uniqueName="2" name="ASIC BOM" queryTableFieldId="2" dataDxfId="14"/>
    <tableColumn id="3" xr3:uid="{7E3DDEDE-E033-487B-BDF5-209DF5B55ABA}" uniqueName="3" name="Mode" queryTableFieldId="6" dataDxfId="13"/>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2">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
    <tableColumn id="2" xr3:uid="{45A71067-12C4-4AF5-AF00-0AE6BF5BAC8D}" uniqueName="2" name="Sensor BOM"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9" dataDxfId="8">
  <autoFilter ref="A1:J15" xr:uid="{D166361F-387E-4D12-894B-372ACF0E73E6}"/>
  <tableColumns count="10">
    <tableColumn id="9" xr3:uid="{A3F69B14-D408-4436-A865-502714DC0F77}" uniqueName="9" name="BOM Type" queryTableFieldId="9" dataDxfId="7"/>
    <tableColumn id="10" xr3:uid="{68781F59-D1FA-4625-A88E-885E024EBD0B}" uniqueName="10" name="BOM Type Code" queryTableFieldId="10" dataDxfId="6"/>
    <tableColumn id="11" xr3:uid="{74962EDA-FFE4-4C19-9327-00C43A047F1F}" uniqueName="11" name="Trim mode" queryTableFieldId="11" dataDxfId="5"/>
    <tableColumn id="12" xr3:uid="{7D1D3AB4-A7C9-423D-A39A-0160C5FB6B27}" uniqueName="12" name="Vendor" queryTableFieldId="12" dataDxfId="4"/>
    <tableColumn id="13" xr3:uid="{0661D038-3470-41BF-8A27-7FB4E73E28F5}" uniqueName="13" name="Assy Type" queryTableFieldId="13" dataDxfId="3"/>
    <tableColumn id="14" xr3:uid="{C8831522-7A69-45CC-A317-0F326C23B90F}" uniqueName="14" name="Phase type" queryTableFieldId="14" dataDxfId="2"/>
    <tableColumn id="15" xr3:uid="{33E000AB-9008-4D25-9A80-DA63235195FF}" uniqueName="15" name="Test mode" queryTableFieldId="15" dataDxfId="1"/>
    <tableColumn id="16" xr3:uid="{EB341843-D2C3-44C2-839C-FB568678D84E}" uniqueName="16" name="Test mode Code" queryTableFieldId="16" dataDxfId="0"/>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1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2"/>
  <sheetViews>
    <sheetView topLeftCell="A157" workbookViewId="0">
      <selection activeCell="H173" sqref="H173"/>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287</v>
      </c>
      <c r="B52" s="1" t="s">
        <v>173</v>
      </c>
      <c r="C52" s="1" t="s">
        <v>189</v>
      </c>
      <c r="D52" s="1">
        <v>-37</v>
      </c>
      <c r="E52" s="1" t="s">
        <v>185</v>
      </c>
    </row>
    <row r="53" spans="1:5" x14ac:dyDescent="0.25">
      <c r="A53" s="67" t="s">
        <v>288</v>
      </c>
      <c r="B53" s="1" t="s">
        <v>188</v>
      </c>
      <c r="C53" s="1" t="s">
        <v>189</v>
      </c>
      <c r="D53" s="1">
        <v>-38</v>
      </c>
      <c r="E53" s="1" t="s">
        <v>190</v>
      </c>
    </row>
    <row r="54" spans="1:5" x14ac:dyDescent="0.25">
      <c r="A54" s="67" t="s">
        <v>289</v>
      </c>
      <c r="B54" s="1" t="s">
        <v>188</v>
      </c>
      <c r="C54" s="1" t="s">
        <v>189</v>
      </c>
      <c r="D54" s="1">
        <v>-38</v>
      </c>
      <c r="E54" s="1" t="s">
        <v>190</v>
      </c>
    </row>
    <row r="55" spans="1:5" x14ac:dyDescent="0.25">
      <c r="A55" s="67" t="s">
        <v>290</v>
      </c>
      <c r="B55" s="1" t="s">
        <v>188</v>
      </c>
      <c r="C55" s="1" t="s">
        <v>189</v>
      </c>
      <c r="D55" s="1">
        <v>-38</v>
      </c>
      <c r="E55" s="1" t="s">
        <v>190</v>
      </c>
    </row>
    <row r="56" spans="1:5" x14ac:dyDescent="0.25">
      <c r="A56" s="67" t="s">
        <v>291</v>
      </c>
      <c r="B56" s="1" t="s">
        <v>188</v>
      </c>
      <c r="C56" s="1" t="s">
        <v>189</v>
      </c>
      <c r="D56" s="1">
        <v>-38</v>
      </c>
      <c r="E56" s="1" t="s">
        <v>190</v>
      </c>
    </row>
    <row r="57" spans="1:5" x14ac:dyDescent="0.25">
      <c r="A57" s="67" t="s">
        <v>292</v>
      </c>
      <c r="B57" s="1" t="s">
        <v>188</v>
      </c>
      <c r="C57" s="1" t="s">
        <v>189</v>
      </c>
      <c r="D57" s="1">
        <v>-38</v>
      </c>
      <c r="E57" s="1" t="s">
        <v>190</v>
      </c>
    </row>
    <row r="58" spans="1:5" x14ac:dyDescent="0.25">
      <c r="A58" s="67" t="s">
        <v>293</v>
      </c>
      <c r="B58" s="1" t="s">
        <v>188</v>
      </c>
      <c r="C58" s="1" t="s">
        <v>189</v>
      </c>
      <c r="D58" s="1">
        <v>-38</v>
      </c>
      <c r="E58" s="1" t="s">
        <v>190</v>
      </c>
    </row>
    <row r="59" spans="1:5" x14ac:dyDescent="0.25">
      <c r="A59" s="67" t="s">
        <v>294</v>
      </c>
      <c r="B59" s="1" t="s">
        <v>188</v>
      </c>
      <c r="C59" s="1" t="s">
        <v>189</v>
      </c>
      <c r="D59" s="1">
        <v>-38</v>
      </c>
      <c r="E59" s="1" t="s">
        <v>190</v>
      </c>
    </row>
    <row r="60" spans="1:5" x14ac:dyDescent="0.25">
      <c r="A60" s="67" t="s">
        <v>191</v>
      </c>
      <c r="B60" s="1" t="s">
        <v>173</v>
      </c>
      <c r="C60" s="1" t="s">
        <v>189</v>
      </c>
      <c r="D60" s="1">
        <v>-26</v>
      </c>
      <c r="E60" s="1" t="s">
        <v>185</v>
      </c>
    </row>
    <row r="61" spans="1:5" x14ac:dyDescent="0.25">
      <c r="A61" s="67" t="s">
        <v>251</v>
      </c>
      <c r="B61" s="1" t="s">
        <v>173</v>
      </c>
      <c r="C61" s="1" t="s">
        <v>189</v>
      </c>
      <c r="D61" s="1">
        <v>-26</v>
      </c>
      <c r="E61" s="1" t="s">
        <v>185</v>
      </c>
    </row>
    <row r="62" spans="1:5" x14ac:dyDescent="0.25">
      <c r="A62" s="67" t="s">
        <v>192</v>
      </c>
      <c r="B62" s="1" t="s">
        <v>173</v>
      </c>
      <c r="C62" s="1" t="s">
        <v>189</v>
      </c>
      <c r="D62" s="1">
        <v>-26</v>
      </c>
      <c r="E62" s="1" t="s">
        <v>185</v>
      </c>
    </row>
    <row r="63" spans="1:5" x14ac:dyDescent="0.25">
      <c r="A63" s="67" t="s">
        <v>295</v>
      </c>
      <c r="B63" s="1" t="s">
        <v>173</v>
      </c>
      <c r="C63" s="1" t="s">
        <v>189</v>
      </c>
      <c r="D63" s="1">
        <v>-22</v>
      </c>
      <c r="E63" s="1" t="s">
        <v>185</v>
      </c>
    </row>
    <row r="64" spans="1:5" x14ac:dyDescent="0.25">
      <c r="A64" s="67" t="s">
        <v>193</v>
      </c>
      <c r="B64" s="1" t="s">
        <v>173</v>
      </c>
      <c r="C64" s="1" t="s">
        <v>189</v>
      </c>
      <c r="D64" s="1">
        <v>-26</v>
      </c>
      <c r="E64" s="1" t="s">
        <v>185</v>
      </c>
    </row>
    <row r="65" spans="1:5" x14ac:dyDescent="0.25">
      <c r="A65" s="67" t="s">
        <v>194</v>
      </c>
      <c r="B65" s="1" t="s">
        <v>173</v>
      </c>
      <c r="C65" s="1" t="s">
        <v>189</v>
      </c>
      <c r="D65" s="1">
        <v>-26</v>
      </c>
      <c r="E65" s="1" t="s">
        <v>185</v>
      </c>
    </row>
    <row r="66" spans="1:5" x14ac:dyDescent="0.25">
      <c r="A66" s="67" t="s">
        <v>241</v>
      </c>
      <c r="B66" s="1" t="s">
        <v>173</v>
      </c>
      <c r="C66" s="1" t="s">
        <v>189</v>
      </c>
      <c r="D66" s="1">
        <v>-26</v>
      </c>
      <c r="E66" s="1" t="s">
        <v>185</v>
      </c>
    </row>
    <row r="67" spans="1:5" x14ac:dyDescent="0.25">
      <c r="A67" s="67" t="s">
        <v>195</v>
      </c>
      <c r="B67" s="1" t="s">
        <v>173</v>
      </c>
      <c r="C67" s="1" t="s">
        <v>189</v>
      </c>
      <c r="D67" s="1">
        <v>-26</v>
      </c>
      <c r="E67" s="1" t="s">
        <v>185</v>
      </c>
    </row>
    <row r="68" spans="1:5" x14ac:dyDescent="0.25">
      <c r="A68" s="67" t="s">
        <v>196</v>
      </c>
      <c r="B68" s="1" t="s">
        <v>173</v>
      </c>
      <c r="C68" s="1" t="s">
        <v>189</v>
      </c>
      <c r="D68" s="1">
        <v>-26</v>
      </c>
      <c r="E68" s="1" t="s">
        <v>185</v>
      </c>
    </row>
    <row r="69" spans="1:5" x14ac:dyDescent="0.25">
      <c r="A69" s="67" t="s">
        <v>296</v>
      </c>
      <c r="B69" s="1" t="s">
        <v>188</v>
      </c>
      <c r="C69" s="1" t="s">
        <v>189</v>
      </c>
      <c r="D69" s="1">
        <v>-38</v>
      </c>
      <c r="E69" s="1" t="s">
        <v>190</v>
      </c>
    </row>
    <row r="70" spans="1:5" x14ac:dyDescent="0.25">
      <c r="A70" s="67" t="s">
        <v>297</v>
      </c>
      <c r="B70" s="1" t="s">
        <v>188</v>
      </c>
      <c r="C70" s="1" t="s">
        <v>174</v>
      </c>
      <c r="D70" s="1">
        <v>-44</v>
      </c>
      <c r="E70" s="1" t="s">
        <v>190</v>
      </c>
    </row>
    <row r="71" spans="1:5" x14ac:dyDescent="0.25">
      <c r="A71" s="67" t="s">
        <v>298</v>
      </c>
      <c r="B71" s="1" t="s">
        <v>188</v>
      </c>
      <c r="C71" s="1" t="s">
        <v>174</v>
      </c>
      <c r="D71" s="1">
        <v>-42</v>
      </c>
      <c r="E71" s="1" t="s">
        <v>190</v>
      </c>
    </row>
    <row r="72" spans="1:5" x14ac:dyDescent="0.25">
      <c r="A72" s="67" t="s">
        <v>299</v>
      </c>
      <c r="B72" s="1" t="s">
        <v>188</v>
      </c>
      <c r="C72" s="1" t="s">
        <v>189</v>
      </c>
      <c r="D72" s="1">
        <v>-38</v>
      </c>
      <c r="E72" s="1" t="s">
        <v>190</v>
      </c>
    </row>
    <row r="73" spans="1:5" x14ac:dyDescent="0.25">
      <c r="A73" s="67" t="s">
        <v>197</v>
      </c>
      <c r="B73" s="1" t="s">
        <v>173</v>
      </c>
      <c r="C73" s="1" t="s">
        <v>189</v>
      </c>
      <c r="D73" s="1">
        <v>-26</v>
      </c>
      <c r="E73" s="1" t="s">
        <v>185</v>
      </c>
    </row>
    <row r="74" spans="1:5" x14ac:dyDescent="0.25">
      <c r="A74" s="67" t="s">
        <v>300</v>
      </c>
      <c r="B74" s="1" t="s">
        <v>188</v>
      </c>
      <c r="C74" s="1" t="s">
        <v>174</v>
      </c>
      <c r="D74" s="1">
        <v>-38</v>
      </c>
      <c r="E74" s="1" t="s">
        <v>190</v>
      </c>
    </row>
    <row r="75" spans="1:5" x14ac:dyDescent="0.25">
      <c r="A75" s="67" t="s">
        <v>301</v>
      </c>
      <c r="B75" s="1" t="s">
        <v>188</v>
      </c>
      <c r="C75" s="1" t="s">
        <v>189</v>
      </c>
      <c r="D75" s="1">
        <v>-35</v>
      </c>
      <c r="E75" s="1" t="s">
        <v>190</v>
      </c>
    </row>
    <row r="76" spans="1:5" x14ac:dyDescent="0.25">
      <c r="A76" s="67" t="s">
        <v>302</v>
      </c>
      <c r="B76" s="1" t="s">
        <v>188</v>
      </c>
      <c r="C76" s="1" t="s">
        <v>189</v>
      </c>
      <c r="D76" s="1">
        <v>-35</v>
      </c>
      <c r="E76" s="1" t="s">
        <v>190</v>
      </c>
    </row>
    <row r="77" spans="1:5" x14ac:dyDescent="0.25">
      <c r="A77" s="67" t="s">
        <v>1100</v>
      </c>
      <c r="B77" s="1" t="s">
        <v>188</v>
      </c>
      <c r="C77" s="1" t="s">
        <v>189</v>
      </c>
      <c r="D77" s="1">
        <v>-38</v>
      </c>
      <c r="E77" s="1" t="s">
        <v>190</v>
      </c>
    </row>
    <row r="78" spans="1:5" x14ac:dyDescent="0.25">
      <c r="A78" s="67" t="s">
        <v>303</v>
      </c>
      <c r="B78" s="1" t="s">
        <v>173</v>
      </c>
      <c r="C78" s="1" t="s">
        <v>189</v>
      </c>
      <c r="D78" s="1">
        <v>-37</v>
      </c>
      <c r="E78" s="1" t="s">
        <v>185</v>
      </c>
    </row>
    <row r="79" spans="1:5" x14ac:dyDescent="0.25">
      <c r="A79" s="67" t="s">
        <v>198</v>
      </c>
      <c r="B79" s="1" t="s">
        <v>173</v>
      </c>
      <c r="C79" s="1" t="s">
        <v>174</v>
      </c>
      <c r="D79" s="1">
        <v>-26</v>
      </c>
      <c r="E79" s="1" t="s">
        <v>175</v>
      </c>
    </row>
    <row r="80" spans="1:5" x14ac:dyDescent="0.25">
      <c r="A80" s="67" t="s">
        <v>199</v>
      </c>
      <c r="B80" s="1" t="s">
        <v>173</v>
      </c>
      <c r="C80" s="1" t="s">
        <v>189</v>
      </c>
      <c r="D80" s="1">
        <v>-26</v>
      </c>
      <c r="E80" s="1" t="s">
        <v>185</v>
      </c>
    </row>
    <row r="81" spans="1:5" x14ac:dyDescent="0.25">
      <c r="A81" s="67" t="s">
        <v>200</v>
      </c>
      <c r="B81" s="1" t="s">
        <v>173</v>
      </c>
      <c r="C81" s="1" t="s">
        <v>189</v>
      </c>
      <c r="D81" s="1">
        <v>-26</v>
      </c>
      <c r="E81" s="1" t="s">
        <v>185</v>
      </c>
    </row>
    <row r="82" spans="1:5" x14ac:dyDescent="0.25">
      <c r="A82" s="67" t="s">
        <v>252</v>
      </c>
      <c r="B82" s="1" t="s">
        <v>173</v>
      </c>
      <c r="C82" s="1" t="s">
        <v>189</v>
      </c>
      <c r="D82" s="1">
        <v>-26</v>
      </c>
      <c r="E82" s="1" t="s">
        <v>185</v>
      </c>
    </row>
    <row r="83" spans="1:5" x14ac:dyDescent="0.25">
      <c r="A83" s="67" t="s">
        <v>240</v>
      </c>
      <c r="B83" s="1" t="s">
        <v>173</v>
      </c>
      <c r="C83" s="1" t="s">
        <v>189</v>
      </c>
      <c r="D83" s="1">
        <v>-26</v>
      </c>
      <c r="E83" s="1" t="s">
        <v>185</v>
      </c>
    </row>
    <row r="84" spans="1:5" x14ac:dyDescent="0.25">
      <c r="A84" s="67" t="s">
        <v>201</v>
      </c>
      <c r="B84" s="1" t="s">
        <v>173</v>
      </c>
      <c r="C84" s="1" t="s">
        <v>189</v>
      </c>
      <c r="D84" s="1">
        <v>-26</v>
      </c>
      <c r="E84" s="1" t="s">
        <v>185</v>
      </c>
    </row>
    <row r="85" spans="1:5" x14ac:dyDescent="0.25">
      <c r="A85" s="67" t="s">
        <v>202</v>
      </c>
      <c r="B85" s="1" t="s">
        <v>173</v>
      </c>
      <c r="C85" s="1" t="s">
        <v>189</v>
      </c>
      <c r="D85" s="1">
        <v>-26</v>
      </c>
      <c r="E85" s="1" t="s">
        <v>185</v>
      </c>
    </row>
    <row r="86" spans="1:5" x14ac:dyDescent="0.25">
      <c r="A86" s="67" t="s">
        <v>203</v>
      </c>
      <c r="B86" s="1" t="s">
        <v>173</v>
      </c>
      <c r="C86" s="1" t="s">
        <v>189</v>
      </c>
      <c r="D86" s="1">
        <v>-26</v>
      </c>
      <c r="E86" s="1" t="s">
        <v>185</v>
      </c>
    </row>
    <row r="87" spans="1:5" x14ac:dyDescent="0.25">
      <c r="A87" s="67" t="s">
        <v>204</v>
      </c>
      <c r="B87" s="1" t="s">
        <v>173</v>
      </c>
      <c r="C87" s="1" t="s">
        <v>174</v>
      </c>
      <c r="D87" s="1">
        <v>-26</v>
      </c>
      <c r="E87" s="1" t="s">
        <v>175</v>
      </c>
    </row>
    <row r="88" spans="1:5" x14ac:dyDescent="0.25">
      <c r="A88" s="67" t="s">
        <v>250</v>
      </c>
      <c r="B88" s="1" t="s">
        <v>173</v>
      </c>
      <c r="C88" s="1" t="s">
        <v>174</v>
      </c>
      <c r="D88" s="1">
        <v>-26</v>
      </c>
      <c r="E88" s="1" t="s">
        <v>175</v>
      </c>
    </row>
    <row r="89" spans="1:5" x14ac:dyDescent="0.25">
      <c r="A89" s="67" t="s">
        <v>205</v>
      </c>
      <c r="B89" s="1" t="s">
        <v>173</v>
      </c>
      <c r="C89" s="1" t="s">
        <v>174</v>
      </c>
      <c r="D89" s="1">
        <v>-26</v>
      </c>
      <c r="E89" s="1" t="s">
        <v>175</v>
      </c>
    </row>
    <row r="90" spans="1:5" x14ac:dyDescent="0.25">
      <c r="A90" s="67" t="s">
        <v>249</v>
      </c>
      <c r="B90" s="1" t="s">
        <v>173</v>
      </c>
      <c r="C90" s="1" t="s">
        <v>174</v>
      </c>
      <c r="D90" s="1">
        <v>-26</v>
      </c>
      <c r="E90" s="1" t="s">
        <v>175</v>
      </c>
    </row>
    <row r="91" spans="1:5" x14ac:dyDescent="0.25">
      <c r="A91" s="67" t="s">
        <v>248</v>
      </c>
      <c r="B91" s="1" t="s">
        <v>173</v>
      </c>
      <c r="C91" s="1" t="s">
        <v>174</v>
      </c>
      <c r="D91" s="1">
        <v>-26</v>
      </c>
      <c r="E91" s="1" t="s">
        <v>175</v>
      </c>
    </row>
    <row r="92" spans="1:5" x14ac:dyDescent="0.25">
      <c r="A92" s="67" t="s">
        <v>245</v>
      </c>
      <c r="B92" s="1" t="s">
        <v>173</v>
      </c>
      <c r="C92" s="1" t="s">
        <v>189</v>
      </c>
      <c r="D92" s="1">
        <v>-26</v>
      </c>
      <c r="E92" s="1" t="s">
        <v>185</v>
      </c>
    </row>
    <row r="93" spans="1:5" x14ac:dyDescent="0.25">
      <c r="A93" s="67" t="s">
        <v>242</v>
      </c>
      <c r="B93" s="1" t="s">
        <v>173</v>
      </c>
      <c r="C93" s="1" t="s">
        <v>189</v>
      </c>
      <c r="D93" s="1">
        <v>-26</v>
      </c>
      <c r="E93" s="1" t="s">
        <v>185</v>
      </c>
    </row>
    <row r="94" spans="1:5" x14ac:dyDescent="0.25">
      <c r="A94" s="67" t="s">
        <v>253</v>
      </c>
      <c r="B94" s="1" t="s">
        <v>173</v>
      </c>
      <c r="C94" s="1" t="s">
        <v>189</v>
      </c>
      <c r="D94" s="1">
        <v>-26</v>
      </c>
      <c r="E94" s="1" t="s">
        <v>185</v>
      </c>
    </row>
    <row r="95" spans="1:5" x14ac:dyDescent="0.25">
      <c r="A95" s="67" t="s">
        <v>206</v>
      </c>
      <c r="B95" s="1" t="s">
        <v>173</v>
      </c>
      <c r="C95" s="1" t="s">
        <v>189</v>
      </c>
      <c r="D95" s="1">
        <v>-26</v>
      </c>
      <c r="E95" s="1" t="s">
        <v>185</v>
      </c>
    </row>
    <row r="96" spans="1:5" x14ac:dyDescent="0.25">
      <c r="A96" s="67" t="s">
        <v>207</v>
      </c>
      <c r="B96" s="1" t="s">
        <v>173</v>
      </c>
      <c r="C96" s="1" t="s">
        <v>189</v>
      </c>
      <c r="D96" s="1">
        <v>-26</v>
      </c>
      <c r="E96" s="1" t="s">
        <v>185</v>
      </c>
    </row>
    <row r="97" spans="1:5" x14ac:dyDescent="0.25">
      <c r="A97" s="67" t="s">
        <v>304</v>
      </c>
      <c r="B97" s="1" t="s">
        <v>173</v>
      </c>
      <c r="C97" s="1" t="s">
        <v>189</v>
      </c>
      <c r="D97" s="1">
        <v>-37</v>
      </c>
      <c r="E97" s="1" t="s">
        <v>185</v>
      </c>
    </row>
    <row r="98" spans="1:5" x14ac:dyDescent="0.25">
      <c r="A98" s="67" t="s">
        <v>208</v>
      </c>
      <c r="B98" s="1" t="s">
        <v>173</v>
      </c>
      <c r="C98" s="1" t="s">
        <v>174</v>
      </c>
      <c r="D98" s="1">
        <v>-26</v>
      </c>
      <c r="E98" s="1" t="s">
        <v>175</v>
      </c>
    </row>
    <row r="99" spans="1:5" x14ac:dyDescent="0.25">
      <c r="A99" s="67" t="s">
        <v>305</v>
      </c>
      <c r="B99" s="1" t="s">
        <v>173</v>
      </c>
      <c r="C99" s="1" t="s">
        <v>174</v>
      </c>
      <c r="D99" s="1">
        <v>-37</v>
      </c>
      <c r="E99" s="1" t="s">
        <v>175</v>
      </c>
    </row>
    <row r="100" spans="1:5" x14ac:dyDescent="0.25">
      <c r="A100" s="67" t="s">
        <v>209</v>
      </c>
      <c r="B100" s="1" t="s">
        <v>173</v>
      </c>
      <c r="C100" s="1" t="s">
        <v>174</v>
      </c>
      <c r="D100" s="1">
        <v>-26</v>
      </c>
      <c r="E100" s="1" t="s">
        <v>175</v>
      </c>
    </row>
    <row r="101" spans="1:5" x14ac:dyDescent="0.25">
      <c r="A101" s="67" t="s">
        <v>210</v>
      </c>
      <c r="B101" s="1" t="s">
        <v>173</v>
      </c>
      <c r="C101" s="1" t="s">
        <v>174</v>
      </c>
      <c r="D101" s="1">
        <v>-26</v>
      </c>
      <c r="E101" s="1" t="s">
        <v>175</v>
      </c>
    </row>
    <row r="102" spans="1:5" x14ac:dyDescent="0.25">
      <c r="A102" s="67" t="s">
        <v>211</v>
      </c>
      <c r="B102" s="1" t="s">
        <v>173</v>
      </c>
      <c r="C102" s="1" t="s">
        <v>174</v>
      </c>
      <c r="D102" s="1">
        <v>-26</v>
      </c>
      <c r="E102" s="1" t="s">
        <v>175</v>
      </c>
    </row>
    <row r="103" spans="1:5" x14ac:dyDescent="0.25">
      <c r="A103" s="67" t="s">
        <v>247</v>
      </c>
      <c r="B103" s="1" t="s">
        <v>173</v>
      </c>
      <c r="C103" s="1" t="s">
        <v>174</v>
      </c>
      <c r="D103" s="1">
        <v>-26</v>
      </c>
      <c r="E103" s="1" t="s">
        <v>175</v>
      </c>
    </row>
    <row r="104" spans="1:5" x14ac:dyDescent="0.25">
      <c r="A104" s="67" t="s">
        <v>212</v>
      </c>
      <c r="B104" s="1" t="s">
        <v>173</v>
      </c>
      <c r="C104" s="1" t="s">
        <v>174</v>
      </c>
      <c r="D104" s="1">
        <v>-26</v>
      </c>
      <c r="E104" s="1" t="s">
        <v>175</v>
      </c>
    </row>
    <row r="105" spans="1:5" x14ac:dyDescent="0.25">
      <c r="A105" s="67" t="s">
        <v>306</v>
      </c>
      <c r="B105" s="1" t="s">
        <v>188</v>
      </c>
      <c r="C105" s="1" t="s">
        <v>189</v>
      </c>
      <c r="D105" s="1">
        <v>-35</v>
      </c>
      <c r="E105" s="1" t="s">
        <v>190</v>
      </c>
    </row>
    <row r="106" spans="1:5" x14ac:dyDescent="0.25">
      <c r="A106" s="67" t="s">
        <v>1101</v>
      </c>
      <c r="B106" s="1" t="s">
        <v>188</v>
      </c>
      <c r="C106" s="1" t="s">
        <v>189</v>
      </c>
      <c r="D106" s="1">
        <v>-38</v>
      </c>
      <c r="E106" s="1" t="s">
        <v>190</v>
      </c>
    </row>
    <row r="107" spans="1:5" x14ac:dyDescent="0.25">
      <c r="A107" s="67" t="s">
        <v>307</v>
      </c>
      <c r="B107" s="1" t="s">
        <v>188</v>
      </c>
      <c r="C107" s="1" t="s">
        <v>189</v>
      </c>
      <c r="D107" s="1">
        <v>-35</v>
      </c>
      <c r="E107" s="1" t="s">
        <v>190</v>
      </c>
    </row>
    <row r="108" spans="1:5" x14ac:dyDescent="0.25">
      <c r="A108" s="67" t="s">
        <v>1102</v>
      </c>
      <c r="B108" s="1" t="s">
        <v>188</v>
      </c>
      <c r="C108" s="1" t="s">
        <v>189</v>
      </c>
      <c r="D108" s="1">
        <v>-38</v>
      </c>
      <c r="E108" s="1" t="s">
        <v>190</v>
      </c>
    </row>
    <row r="109" spans="1:5" x14ac:dyDescent="0.25">
      <c r="A109" s="67" t="s">
        <v>308</v>
      </c>
      <c r="B109" s="1" t="s">
        <v>188</v>
      </c>
      <c r="C109" s="1" t="s">
        <v>189</v>
      </c>
      <c r="D109" s="1">
        <v>-35</v>
      </c>
      <c r="E109" s="1" t="s">
        <v>190</v>
      </c>
    </row>
    <row r="110" spans="1:5" x14ac:dyDescent="0.25">
      <c r="A110" s="67" t="s">
        <v>1103</v>
      </c>
      <c r="B110" s="1" t="s">
        <v>188</v>
      </c>
      <c r="C110" s="1" t="s">
        <v>189</v>
      </c>
      <c r="D110" s="1">
        <v>-38</v>
      </c>
      <c r="E110" s="1" t="s">
        <v>190</v>
      </c>
    </row>
    <row r="111" spans="1:5" x14ac:dyDescent="0.25">
      <c r="A111" s="67" t="s">
        <v>1109</v>
      </c>
      <c r="B111" s="1" t="s">
        <v>188</v>
      </c>
      <c r="C111" s="1" t="s">
        <v>189</v>
      </c>
      <c r="D111" s="1">
        <v>-36</v>
      </c>
      <c r="E111" s="1" t="s">
        <v>185</v>
      </c>
    </row>
    <row r="112" spans="1:5" x14ac:dyDescent="0.25">
      <c r="A112" s="67" t="s">
        <v>356</v>
      </c>
      <c r="B112" s="1" t="s">
        <v>188</v>
      </c>
      <c r="C112" s="1" t="s">
        <v>189</v>
      </c>
      <c r="D112" s="1">
        <v>-35</v>
      </c>
      <c r="E112" s="1" t="s">
        <v>190</v>
      </c>
    </row>
    <row r="113" spans="1:5" x14ac:dyDescent="0.25">
      <c r="A113" s="67" t="s">
        <v>309</v>
      </c>
      <c r="B113" s="1" t="s">
        <v>188</v>
      </c>
      <c r="C113" s="1" t="s">
        <v>189</v>
      </c>
      <c r="D113" s="1">
        <v>-35</v>
      </c>
      <c r="E113" s="1" t="s">
        <v>190</v>
      </c>
    </row>
    <row r="114" spans="1:5" x14ac:dyDescent="0.25">
      <c r="A114" s="67" t="s">
        <v>1104</v>
      </c>
      <c r="B114" s="1" t="s">
        <v>188</v>
      </c>
      <c r="C114" s="1" t="s">
        <v>189</v>
      </c>
      <c r="D114" s="1">
        <v>-38</v>
      </c>
      <c r="E114" s="1" t="s">
        <v>190</v>
      </c>
    </row>
    <row r="115" spans="1:5" x14ac:dyDescent="0.25">
      <c r="A115" s="67" t="s">
        <v>1105</v>
      </c>
      <c r="B115" s="1" t="s">
        <v>188</v>
      </c>
      <c r="C115" s="1" t="s">
        <v>189</v>
      </c>
      <c r="D115" s="1">
        <v>-37</v>
      </c>
      <c r="E115" s="1" t="s">
        <v>190</v>
      </c>
    </row>
    <row r="116" spans="1:5" x14ac:dyDescent="0.25">
      <c r="A116" s="67" t="s">
        <v>1106</v>
      </c>
      <c r="B116" s="1" t="s">
        <v>188</v>
      </c>
      <c r="C116" s="1" t="s">
        <v>189</v>
      </c>
      <c r="D116" s="1">
        <v>-38</v>
      </c>
      <c r="E116" s="1" t="s">
        <v>190</v>
      </c>
    </row>
    <row r="117" spans="1:5" x14ac:dyDescent="0.25">
      <c r="A117" s="67" t="s">
        <v>310</v>
      </c>
      <c r="B117" s="1" t="s">
        <v>188</v>
      </c>
      <c r="C117" s="1" t="s">
        <v>189</v>
      </c>
      <c r="D117" s="1">
        <v>-35</v>
      </c>
      <c r="E117" s="1" t="s">
        <v>190</v>
      </c>
    </row>
    <row r="118" spans="1:5" x14ac:dyDescent="0.25">
      <c r="A118" s="67" t="s">
        <v>1107</v>
      </c>
      <c r="B118" s="1" t="s">
        <v>188</v>
      </c>
      <c r="C118" s="1" t="s">
        <v>189</v>
      </c>
      <c r="D118" s="1">
        <v>-38</v>
      </c>
      <c r="E118" s="1" t="s">
        <v>190</v>
      </c>
    </row>
    <row r="119" spans="1:5" x14ac:dyDescent="0.25">
      <c r="A119" s="67" t="s">
        <v>311</v>
      </c>
      <c r="B119" s="1" t="s">
        <v>173</v>
      </c>
      <c r="C119" s="1" t="s">
        <v>189</v>
      </c>
      <c r="D119" s="1">
        <v>-37</v>
      </c>
      <c r="E119" s="1" t="s">
        <v>185</v>
      </c>
    </row>
    <row r="120" spans="1:5" x14ac:dyDescent="0.25">
      <c r="A120" s="67" t="s">
        <v>343</v>
      </c>
      <c r="B120" s="1" t="s">
        <v>173</v>
      </c>
      <c r="C120" s="1" t="s">
        <v>189</v>
      </c>
      <c r="D120" s="1">
        <v>-37</v>
      </c>
      <c r="E120" s="1" t="s">
        <v>185</v>
      </c>
    </row>
    <row r="121" spans="1:5" x14ac:dyDescent="0.25">
      <c r="A121" s="67" t="s">
        <v>312</v>
      </c>
      <c r="B121" s="1" t="s">
        <v>173</v>
      </c>
      <c r="C121" s="1" t="s">
        <v>189</v>
      </c>
      <c r="D121" s="1">
        <v>-46</v>
      </c>
      <c r="E121" s="1" t="s">
        <v>185</v>
      </c>
    </row>
    <row r="122" spans="1:5" x14ac:dyDescent="0.25">
      <c r="A122" s="67" t="s">
        <v>213</v>
      </c>
      <c r="B122" s="1" t="s">
        <v>173</v>
      </c>
      <c r="C122" s="1" t="s">
        <v>189</v>
      </c>
      <c r="D122" s="1">
        <v>-26</v>
      </c>
      <c r="E122" s="1" t="s">
        <v>185</v>
      </c>
    </row>
    <row r="123" spans="1:5" x14ac:dyDescent="0.25">
      <c r="A123" s="67" t="s">
        <v>214</v>
      </c>
      <c r="B123" s="1" t="s">
        <v>173</v>
      </c>
      <c r="C123" s="1" t="s">
        <v>189</v>
      </c>
      <c r="D123" s="1">
        <v>-26</v>
      </c>
      <c r="E123" s="1" t="s">
        <v>185</v>
      </c>
    </row>
    <row r="124" spans="1:5" x14ac:dyDescent="0.25">
      <c r="A124" s="67" t="s">
        <v>313</v>
      </c>
      <c r="B124" s="1" t="s">
        <v>173</v>
      </c>
      <c r="C124" s="1" t="s">
        <v>189</v>
      </c>
      <c r="D124" s="1">
        <v>-22</v>
      </c>
      <c r="E124" s="1" t="s">
        <v>185</v>
      </c>
    </row>
    <row r="125" spans="1:5" x14ac:dyDescent="0.25">
      <c r="A125" s="67" t="s">
        <v>215</v>
      </c>
      <c r="B125" s="1" t="s">
        <v>173</v>
      </c>
      <c r="C125" s="1" t="s">
        <v>189</v>
      </c>
      <c r="D125" s="1">
        <v>-26</v>
      </c>
      <c r="E125" s="1" t="s">
        <v>185</v>
      </c>
    </row>
    <row r="126" spans="1:5" x14ac:dyDescent="0.25">
      <c r="A126" s="67" t="s">
        <v>314</v>
      </c>
      <c r="B126" s="1" t="s">
        <v>173</v>
      </c>
      <c r="C126" s="1" t="s">
        <v>189</v>
      </c>
      <c r="D126" s="1">
        <v>-37</v>
      </c>
      <c r="E126" s="1" t="s">
        <v>185</v>
      </c>
    </row>
    <row r="127" spans="1:5" x14ac:dyDescent="0.25">
      <c r="A127" s="67" t="s">
        <v>315</v>
      </c>
      <c r="B127" s="1" t="s">
        <v>173</v>
      </c>
      <c r="C127" s="1" t="s">
        <v>189</v>
      </c>
      <c r="D127" s="1">
        <v>-41</v>
      </c>
      <c r="E127" s="1" t="s">
        <v>185</v>
      </c>
    </row>
    <row r="128" spans="1:5" x14ac:dyDescent="0.25">
      <c r="A128" s="67" t="s">
        <v>216</v>
      </c>
      <c r="B128" s="1" t="s">
        <v>173</v>
      </c>
      <c r="C128" s="1" t="s">
        <v>189</v>
      </c>
      <c r="D128" s="1">
        <v>-26</v>
      </c>
      <c r="E128" s="1" t="s">
        <v>185</v>
      </c>
    </row>
    <row r="129" spans="1:5" x14ac:dyDescent="0.25">
      <c r="A129" s="67" t="s">
        <v>217</v>
      </c>
      <c r="B129" s="1" t="s">
        <v>173</v>
      </c>
      <c r="C129" s="1" t="s">
        <v>189</v>
      </c>
      <c r="D129" s="1">
        <v>-26</v>
      </c>
      <c r="E129" s="1" t="s">
        <v>185</v>
      </c>
    </row>
    <row r="130" spans="1:5" x14ac:dyDescent="0.25">
      <c r="A130" s="67" t="s">
        <v>218</v>
      </c>
      <c r="B130" s="1" t="s">
        <v>173</v>
      </c>
      <c r="C130" s="1" t="s">
        <v>189</v>
      </c>
      <c r="D130" s="1">
        <v>-26</v>
      </c>
      <c r="E130" s="1" t="s">
        <v>185</v>
      </c>
    </row>
    <row r="131" spans="1:5" x14ac:dyDescent="0.25">
      <c r="A131" s="67" t="s">
        <v>219</v>
      </c>
      <c r="B131" s="1" t="s">
        <v>173</v>
      </c>
      <c r="C131" s="1" t="s">
        <v>189</v>
      </c>
      <c r="D131" s="1">
        <v>-26</v>
      </c>
      <c r="E131" s="1" t="s">
        <v>185</v>
      </c>
    </row>
    <row r="132" spans="1:5" x14ac:dyDescent="0.25">
      <c r="A132" s="67" t="s">
        <v>316</v>
      </c>
      <c r="B132" s="1" t="s">
        <v>173</v>
      </c>
      <c r="C132" s="1" t="s">
        <v>189</v>
      </c>
      <c r="D132" s="1">
        <v>-37</v>
      </c>
      <c r="E132" s="1" t="s">
        <v>185</v>
      </c>
    </row>
    <row r="133" spans="1:5" x14ac:dyDescent="0.25">
      <c r="A133" s="67" t="s">
        <v>220</v>
      </c>
      <c r="B133" s="1" t="s">
        <v>173</v>
      </c>
      <c r="C133" s="1" t="s">
        <v>189</v>
      </c>
      <c r="D133" s="1">
        <v>-26</v>
      </c>
      <c r="E133" s="1" t="s">
        <v>185</v>
      </c>
    </row>
    <row r="134" spans="1:5" x14ac:dyDescent="0.25">
      <c r="A134" s="67" t="s">
        <v>317</v>
      </c>
      <c r="B134" s="1" t="s">
        <v>188</v>
      </c>
      <c r="C134" s="1" t="s">
        <v>174</v>
      </c>
      <c r="D134" s="1">
        <v>-42</v>
      </c>
      <c r="E134" s="1" t="s">
        <v>190</v>
      </c>
    </row>
    <row r="135" spans="1:5" x14ac:dyDescent="0.25">
      <c r="A135" s="67" t="s">
        <v>318</v>
      </c>
      <c r="B135" s="1" t="s">
        <v>188</v>
      </c>
      <c r="C135" s="1" t="s">
        <v>174</v>
      </c>
      <c r="D135" s="1">
        <v>-42</v>
      </c>
      <c r="E135" s="1" t="s">
        <v>190</v>
      </c>
    </row>
    <row r="136" spans="1:5" x14ac:dyDescent="0.25">
      <c r="A136" s="67" t="s">
        <v>319</v>
      </c>
      <c r="B136" s="1" t="s">
        <v>188</v>
      </c>
      <c r="C136" s="1" t="s">
        <v>174</v>
      </c>
      <c r="D136" s="1">
        <v>-42</v>
      </c>
      <c r="E136" s="1" t="s">
        <v>190</v>
      </c>
    </row>
    <row r="137" spans="1:5" x14ac:dyDescent="0.25">
      <c r="A137" s="67" t="s">
        <v>221</v>
      </c>
      <c r="B137" s="1" t="s">
        <v>173</v>
      </c>
      <c r="C137" s="1" t="s">
        <v>189</v>
      </c>
      <c r="D137" s="1">
        <v>-26</v>
      </c>
      <c r="E137" s="1" t="s">
        <v>185</v>
      </c>
    </row>
    <row r="138" spans="1:5" x14ac:dyDescent="0.25">
      <c r="A138" s="67" t="s">
        <v>320</v>
      </c>
      <c r="B138" s="1" t="s">
        <v>173</v>
      </c>
      <c r="C138" s="1" t="s">
        <v>189</v>
      </c>
      <c r="D138" s="1">
        <v>-37</v>
      </c>
      <c r="E138" s="1" t="s">
        <v>185</v>
      </c>
    </row>
    <row r="139" spans="1:5" x14ac:dyDescent="0.25">
      <c r="A139" s="67" t="s">
        <v>222</v>
      </c>
      <c r="B139" s="1" t="s">
        <v>173</v>
      </c>
      <c r="C139" s="1" t="s">
        <v>189</v>
      </c>
      <c r="D139" s="1">
        <v>-26</v>
      </c>
      <c r="E139" s="1" t="s">
        <v>185</v>
      </c>
    </row>
    <row r="140" spans="1:5" x14ac:dyDescent="0.25">
      <c r="A140" s="67" t="s">
        <v>321</v>
      </c>
      <c r="B140" s="1" t="s">
        <v>188</v>
      </c>
      <c r="C140" s="1" t="s">
        <v>189</v>
      </c>
      <c r="D140" s="1">
        <v>-38</v>
      </c>
      <c r="E140" s="1" t="s">
        <v>190</v>
      </c>
    </row>
    <row r="141" spans="1:5" x14ac:dyDescent="0.25">
      <c r="A141" s="67" t="s">
        <v>322</v>
      </c>
      <c r="B141" s="1" t="s">
        <v>188</v>
      </c>
      <c r="C141" s="1" t="s">
        <v>189</v>
      </c>
      <c r="D141" s="1">
        <v>-38</v>
      </c>
      <c r="E141" s="1" t="s">
        <v>190</v>
      </c>
    </row>
    <row r="142" spans="1:5" x14ac:dyDescent="0.25">
      <c r="A142" s="67" t="s">
        <v>349</v>
      </c>
      <c r="B142" s="1" t="s">
        <v>188</v>
      </c>
      <c r="C142" s="1" t="s">
        <v>189</v>
      </c>
      <c r="D142" s="1">
        <v>-38</v>
      </c>
      <c r="E142" s="1" t="s">
        <v>190</v>
      </c>
    </row>
    <row r="143" spans="1:5" x14ac:dyDescent="0.25">
      <c r="A143" s="67" t="s">
        <v>323</v>
      </c>
      <c r="B143" s="1" t="s">
        <v>188</v>
      </c>
      <c r="C143" s="1" t="s">
        <v>189</v>
      </c>
      <c r="D143" s="1">
        <v>-42</v>
      </c>
      <c r="E143" s="1" t="s">
        <v>190</v>
      </c>
    </row>
    <row r="144" spans="1:5" x14ac:dyDescent="0.25">
      <c r="A144" s="67" t="s">
        <v>223</v>
      </c>
      <c r="B144" s="1" t="s">
        <v>173</v>
      </c>
      <c r="C144" s="1" t="s">
        <v>189</v>
      </c>
      <c r="D144" s="1">
        <v>-26</v>
      </c>
      <c r="E144" s="1" t="s">
        <v>185</v>
      </c>
    </row>
    <row r="145" spans="1:5" x14ac:dyDescent="0.25">
      <c r="A145" s="67" t="s">
        <v>324</v>
      </c>
      <c r="B145" s="1" t="s">
        <v>173</v>
      </c>
      <c r="C145" s="1" t="s">
        <v>189</v>
      </c>
      <c r="D145" s="1">
        <v>-37</v>
      </c>
      <c r="E145" s="1" t="s">
        <v>185</v>
      </c>
    </row>
    <row r="146" spans="1:5" x14ac:dyDescent="0.25">
      <c r="A146" s="67" t="s">
        <v>224</v>
      </c>
      <c r="B146" s="1" t="s">
        <v>173</v>
      </c>
      <c r="C146" s="1" t="s">
        <v>189</v>
      </c>
      <c r="D146" s="1">
        <v>-26</v>
      </c>
      <c r="E146" s="1" t="s">
        <v>185</v>
      </c>
    </row>
    <row r="147" spans="1:5" x14ac:dyDescent="0.25">
      <c r="A147" s="67" t="s">
        <v>225</v>
      </c>
      <c r="B147" s="1" t="s">
        <v>173</v>
      </c>
      <c r="C147" s="1" t="s">
        <v>189</v>
      </c>
      <c r="D147" s="1">
        <v>-26</v>
      </c>
      <c r="E147" s="1" t="s">
        <v>185</v>
      </c>
    </row>
    <row r="148" spans="1:5" x14ac:dyDescent="0.25">
      <c r="A148" s="67" t="s">
        <v>225</v>
      </c>
      <c r="B148" s="1" t="s">
        <v>173</v>
      </c>
      <c r="C148" s="1" t="s">
        <v>189</v>
      </c>
      <c r="D148" s="1">
        <v>-26</v>
      </c>
      <c r="E148" s="1" t="s">
        <v>185</v>
      </c>
    </row>
    <row r="149" spans="1:5" x14ac:dyDescent="0.25">
      <c r="A149" s="67" t="s">
        <v>243</v>
      </c>
      <c r="B149" s="1" t="s">
        <v>173</v>
      </c>
      <c r="C149" s="1" t="s">
        <v>189</v>
      </c>
      <c r="D149" s="1">
        <v>-26</v>
      </c>
      <c r="E149" s="1" t="s">
        <v>185</v>
      </c>
    </row>
    <row r="150" spans="1:5" x14ac:dyDescent="0.25">
      <c r="A150" s="67" t="s">
        <v>226</v>
      </c>
      <c r="B150" s="1" t="s">
        <v>173</v>
      </c>
      <c r="C150" s="1" t="s">
        <v>189</v>
      </c>
      <c r="D150" s="1">
        <v>-26</v>
      </c>
      <c r="E150" s="1" t="s">
        <v>185</v>
      </c>
    </row>
    <row r="151" spans="1:5" x14ac:dyDescent="0.25">
      <c r="A151" s="67" t="s">
        <v>348</v>
      </c>
      <c r="B151" s="1" t="s">
        <v>188</v>
      </c>
      <c r="C151" s="1" t="s">
        <v>189</v>
      </c>
      <c r="D151" s="1">
        <v>-34.700000000000003</v>
      </c>
      <c r="E151" s="1" t="s">
        <v>190</v>
      </c>
    </row>
    <row r="152" spans="1:5" x14ac:dyDescent="0.25">
      <c r="A152" s="67" t="s">
        <v>325</v>
      </c>
      <c r="B152" s="1" t="s">
        <v>188</v>
      </c>
      <c r="C152" s="1" t="s">
        <v>189</v>
      </c>
      <c r="D152" s="1">
        <v>-38</v>
      </c>
      <c r="E152" s="1" t="s">
        <v>190</v>
      </c>
    </row>
    <row r="153" spans="1:5" x14ac:dyDescent="0.25">
      <c r="A153" s="67" t="s">
        <v>326</v>
      </c>
      <c r="B153" s="1" t="s">
        <v>188</v>
      </c>
      <c r="C153" s="1" t="s">
        <v>189</v>
      </c>
      <c r="D153" s="1">
        <v>-38</v>
      </c>
      <c r="E153" s="1" t="s">
        <v>190</v>
      </c>
    </row>
    <row r="154" spans="1:5" x14ac:dyDescent="0.25">
      <c r="A154" s="67" t="s">
        <v>327</v>
      </c>
      <c r="B154" s="1" t="s">
        <v>188</v>
      </c>
      <c r="C154" s="1" t="s">
        <v>189</v>
      </c>
      <c r="D154" s="1">
        <v>-38</v>
      </c>
      <c r="E154" s="1" t="s">
        <v>190</v>
      </c>
    </row>
    <row r="155" spans="1:5" x14ac:dyDescent="0.25">
      <c r="A155" s="67" t="s">
        <v>227</v>
      </c>
      <c r="B155" s="1" t="s">
        <v>173</v>
      </c>
      <c r="C155" s="1" t="s">
        <v>189</v>
      </c>
      <c r="D155" s="1">
        <v>-26</v>
      </c>
      <c r="E155" s="1" t="s">
        <v>185</v>
      </c>
    </row>
    <row r="156" spans="1:5" x14ac:dyDescent="0.25">
      <c r="A156" s="67" t="s">
        <v>358</v>
      </c>
      <c r="B156" s="1" t="s">
        <v>173</v>
      </c>
      <c r="C156" s="1" t="s">
        <v>189</v>
      </c>
      <c r="D156" s="1">
        <v>-37</v>
      </c>
      <c r="E156" s="1" t="s">
        <v>185</v>
      </c>
    </row>
    <row r="157" spans="1:5" x14ac:dyDescent="0.25">
      <c r="A157" s="67" t="s">
        <v>228</v>
      </c>
      <c r="B157" s="1" t="s">
        <v>173</v>
      </c>
      <c r="C157" s="1" t="s">
        <v>189</v>
      </c>
      <c r="D157" s="1">
        <v>-26</v>
      </c>
      <c r="E157" s="1" t="s">
        <v>185</v>
      </c>
    </row>
    <row r="158" spans="1:5" x14ac:dyDescent="0.25">
      <c r="A158" s="67" t="s">
        <v>229</v>
      </c>
      <c r="B158" s="1" t="s">
        <v>173</v>
      </c>
      <c r="C158" s="1" t="s">
        <v>189</v>
      </c>
      <c r="D158" s="1">
        <v>-26</v>
      </c>
      <c r="E158" s="1" t="s">
        <v>185</v>
      </c>
    </row>
    <row r="159" spans="1:5" x14ac:dyDescent="0.25">
      <c r="A159" s="67" t="s">
        <v>328</v>
      </c>
      <c r="B159" s="1" t="s">
        <v>188</v>
      </c>
      <c r="C159" s="1" t="s">
        <v>189</v>
      </c>
      <c r="D159" s="1">
        <v>-38</v>
      </c>
      <c r="E159" s="1" t="s">
        <v>190</v>
      </c>
    </row>
    <row r="160" spans="1:5" x14ac:dyDescent="0.25">
      <c r="A160" s="67" t="s">
        <v>329</v>
      </c>
      <c r="B160" s="1" t="s">
        <v>188</v>
      </c>
      <c r="C160" s="1" t="s">
        <v>189</v>
      </c>
      <c r="D160" s="1">
        <v>-38</v>
      </c>
      <c r="E160" s="1" t="s">
        <v>190</v>
      </c>
    </row>
    <row r="161" spans="1:5" x14ac:dyDescent="0.25">
      <c r="A161" s="67" t="s">
        <v>353</v>
      </c>
      <c r="B161" s="1" t="s">
        <v>188</v>
      </c>
      <c r="C161" s="1" t="s">
        <v>189</v>
      </c>
      <c r="D161" s="1">
        <v>-25.8</v>
      </c>
      <c r="E161" s="1" t="s">
        <v>190</v>
      </c>
    </row>
    <row r="162" spans="1:5" x14ac:dyDescent="0.25">
      <c r="A162" s="67" t="s">
        <v>330</v>
      </c>
      <c r="B162" s="1" t="s">
        <v>188</v>
      </c>
      <c r="C162" s="1" t="s">
        <v>189</v>
      </c>
      <c r="D162" s="1">
        <v>-42</v>
      </c>
      <c r="E162" s="1" t="s">
        <v>190</v>
      </c>
    </row>
    <row r="163" spans="1:5" x14ac:dyDescent="0.25">
      <c r="A163" s="67" t="s">
        <v>359</v>
      </c>
      <c r="B163" s="1" t="s">
        <v>188</v>
      </c>
      <c r="C163" s="1" t="s">
        <v>189</v>
      </c>
      <c r="D163" s="1">
        <v>-38</v>
      </c>
      <c r="E163" s="1" t="s">
        <v>185</v>
      </c>
    </row>
    <row r="164" spans="1:5" x14ac:dyDescent="0.25">
      <c r="A164" s="67" t="s">
        <v>331</v>
      </c>
      <c r="B164" s="1" t="s">
        <v>188</v>
      </c>
      <c r="C164" s="1" t="s">
        <v>189</v>
      </c>
      <c r="D164" s="1">
        <v>-40</v>
      </c>
      <c r="E164" s="1" t="s">
        <v>190</v>
      </c>
    </row>
    <row r="165" spans="1:5" x14ac:dyDescent="0.25">
      <c r="A165" s="67" t="s">
        <v>332</v>
      </c>
      <c r="B165" s="1" t="s">
        <v>188</v>
      </c>
      <c r="C165" s="1" t="s">
        <v>189</v>
      </c>
      <c r="D165" s="1">
        <v>-38</v>
      </c>
      <c r="E165" s="1" t="s">
        <v>190</v>
      </c>
    </row>
    <row r="166" spans="1:5" x14ac:dyDescent="0.25">
      <c r="A166" s="67" t="s">
        <v>333</v>
      </c>
      <c r="B166" s="1" t="s">
        <v>188</v>
      </c>
      <c r="C166" s="1" t="s">
        <v>189</v>
      </c>
      <c r="D166" s="1">
        <v>-38</v>
      </c>
      <c r="E166" s="1" t="s">
        <v>190</v>
      </c>
    </row>
    <row r="167" spans="1:5" x14ac:dyDescent="0.25">
      <c r="A167" s="168" t="s">
        <v>1263</v>
      </c>
      <c r="B167" s="169" t="s">
        <v>188</v>
      </c>
      <c r="C167" s="169" t="s">
        <v>1264</v>
      </c>
      <c r="D167" s="1">
        <v>-38</v>
      </c>
      <c r="E167" s="1" t="s">
        <v>190</v>
      </c>
    </row>
    <row r="168" spans="1:5" x14ac:dyDescent="0.25">
      <c r="A168" s="67" t="s">
        <v>334</v>
      </c>
      <c r="B168" s="1" t="s">
        <v>188</v>
      </c>
      <c r="C168" s="1" t="s">
        <v>189</v>
      </c>
      <c r="D168" s="1">
        <v>-38</v>
      </c>
      <c r="E168" s="1" t="s">
        <v>190</v>
      </c>
    </row>
    <row r="169" spans="1:5" x14ac:dyDescent="0.25">
      <c r="A169" s="67" t="s">
        <v>361</v>
      </c>
      <c r="B169" s="1" t="s">
        <v>188</v>
      </c>
      <c r="C169" s="1" t="s">
        <v>189</v>
      </c>
      <c r="D169" s="1">
        <v>-38</v>
      </c>
      <c r="E169" s="1" t="s">
        <v>190</v>
      </c>
    </row>
    <row r="170" spans="1:5" x14ac:dyDescent="0.25">
      <c r="A170" s="67" t="s">
        <v>350</v>
      </c>
      <c r="B170" s="1" t="s">
        <v>188</v>
      </c>
      <c r="C170" s="1" t="s">
        <v>189</v>
      </c>
      <c r="D170" s="1">
        <v>-38</v>
      </c>
      <c r="E170" s="1" t="s">
        <v>190</v>
      </c>
    </row>
    <row r="171" spans="1:5" x14ac:dyDescent="0.25">
      <c r="A171" s="67" t="s">
        <v>352</v>
      </c>
      <c r="B171" s="1" t="s">
        <v>188</v>
      </c>
      <c r="C171" s="1" t="s">
        <v>189</v>
      </c>
      <c r="D171" s="1">
        <v>-37.700000000000003</v>
      </c>
      <c r="E171" s="1" t="s">
        <v>190</v>
      </c>
    </row>
    <row r="172" spans="1:5" x14ac:dyDescent="0.25">
      <c r="A172" s="67" t="s">
        <v>335</v>
      </c>
      <c r="B172" s="1" t="s">
        <v>173</v>
      </c>
      <c r="C172" s="1" t="s">
        <v>189</v>
      </c>
      <c r="D172" s="1">
        <v>-37</v>
      </c>
      <c r="E172" s="1" t="s">
        <v>185</v>
      </c>
    </row>
    <row r="173" spans="1:5" x14ac:dyDescent="0.25">
      <c r="A173" s="67" t="s">
        <v>336</v>
      </c>
      <c r="B173" s="1" t="s">
        <v>173</v>
      </c>
      <c r="C173" s="1" t="s">
        <v>189</v>
      </c>
      <c r="D173" s="1">
        <v>-35</v>
      </c>
      <c r="E173" s="1" t="s">
        <v>185</v>
      </c>
    </row>
    <row r="174" spans="1:5" x14ac:dyDescent="0.25">
      <c r="A174" s="67" t="s">
        <v>337</v>
      </c>
      <c r="B174" s="1" t="s">
        <v>173</v>
      </c>
      <c r="C174" s="1" t="s">
        <v>189</v>
      </c>
      <c r="D174" s="1">
        <v>-37</v>
      </c>
      <c r="E174" s="1" t="s">
        <v>185</v>
      </c>
    </row>
    <row r="175" spans="1:5" x14ac:dyDescent="0.25">
      <c r="A175" s="67" t="s">
        <v>344</v>
      </c>
      <c r="B175" s="1" t="s">
        <v>173</v>
      </c>
      <c r="C175" s="1" t="s">
        <v>189</v>
      </c>
      <c r="D175" s="1">
        <v>-37</v>
      </c>
      <c r="E175" s="1" t="s">
        <v>185</v>
      </c>
    </row>
    <row r="176" spans="1:5" x14ac:dyDescent="0.25">
      <c r="A176" s="67" t="s">
        <v>346</v>
      </c>
      <c r="B176" s="1" t="s">
        <v>173</v>
      </c>
      <c r="C176" s="1" t="s">
        <v>189</v>
      </c>
      <c r="D176" s="1">
        <v>-35</v>
      </c>
      <c r="E176" s="1" t="s">
        <v>185</v>
      </c>
    </row>
    <row r="177" spans="1:5" x14ac:dyDescent="0.25">
      <c r="A177" s="67" t="s">
        <v>230</v>
      </c>
      <c r="B177" s="1" t="s">
        <v>173</v>
      </c>
      <c r="C177" s="1" t="s">
        <v>189</v>
      </c>
      <c r="D177" s="1">
        <v>-26</v>
      </c>
      <c r="E177" s="1" t="s">
        <v>185</v>
      </c>
    </row>
    <row r="178" spans="1:5" x14ac:dyDescent="0.25">
      <c r="A178" s="67" t="s">
        <v>231</v>
      </c>
      <c r="B178" s="1" t="s">
        <v>173</v>
      </c>
      <c r="C178" s="1" t="s">
        <v>189</v>
      </c>
      <c r="D178" s="1">
        <v>-26</v>
      </c>
      <c r="E178" s="1" t="s">
        <v>185</v>
      </c>
    </row>
    <row r="179" spans="1:5" x14ac:dyDescent="0.25">
      <c r="A179" s="67" t="s">
        <v>232</v>
      </c>
      <c r="B179" s="1" t="s">
        <v>173</v>
      </c>
      <c r="C179" s="1" t="s">
        <v>189</v>
      </c>
      <c r="D179" s="1">
        <v>-26</v>
      </c>
      <c r="E179" s="1" t="s">
        <v>185</v>
      </c>
    </row>
    <row r="180" spans="1:5" x14ac:dyDescent="0.25">
      <c r="A180" s="67" t="s">
        <v>233</v>
      </c>
      <c r="B180" s="1" t="s">
        <v>173</v>
      </c>
      <c r="C180" s="1" t="s">
        <v>189</v>
      </c>
      <c r="D180" s="1">
        <v>-37</v>
      </c>
      <c r="E180" s="1" t="s">
        <v>185</v>
      </c>
    </row>
    <row r="181" spans="1:5" x14ac:dyDescent="0.25">
      <c r="A181" s="67" t="s">
        <v>233</v>
      </c>
      <c r="B181" s="1" t="s">
        <v>173</v>
      </c>
      <c r="C181" s="1" t="s">
        <v>189</v>
      </c>
      <c r="D181" s="1">
        <v>-26</v>
      </c>
      <c r="E181" s="1" t="s">
        <v>185</v>
      </c>
    </row>
    <row r="182" spans="1:5" x14ac:dyDescent="0.25">
      <c r="A182" s="67" t="s">
        <v>234</v>
      </c>
      <c r="B182" s="1" t="s">
        <v>173</v>
      </c>
      <c r="C182" s="1" t="s">
        <v>174</v>
      </c>
      <c r="D182" s="1">
        <v>-26</v>
      </c>
      <c r="E182" s="1" t="s">
        <v>175</v>
      </c>
    </row>
    <row r="183" spans="1:5" x14ac:dyDescent="0.25">
      <c r="A183" s="67" t="s">
        <v>338</v>
      </c>
      <c r="B183" s="1" t="s">
        <v>173</v>
      </c>
      <c r="C183" s="1" t="s">
        <v>174</v>
      </c>
      <c r="D183" s="1">
        <v>-37</v>
      </c>
      <c r="E183" s="1" t="s">
        <v>175</v>
      </c>
    </row>
    <row r="184" spans="1:5" x14ac:dyDescent="0.25">
      <c r="A184" s="67" t="s">
        <v>339</v>
      </c>
      <c r="B184" s="1" t="s">
        <v>173</v>
      </c>
      <c r="C184" s="1" t="s">
        <v>174</v>
      </c>
      <c r="D184" s="1">
        <v>-29</v>
      </c>
      <c r="E184" s="1" t="s">
        <v>175</v>
      </c>
    </row>
    <row r="185" spans="1:5" x14ac:dyDescent="0.25">
      <c r="A185" s="67" t="s">
        <v>339</v>
      </c>
      <c r="B185" s="1" t="s">
        <v>173</v>
      </c>
      <c r="C185" s="1" t="s">
        <v>174</v>
      </c>
      <c r="D185" s="1">
        <v>-29</v>
      </c>
      <c r="E185" s="1" t="s">
        <v>185</v>
      </c>
    </row>
    <row r="186" spans="1:5" x14ac:dyDescent="0.25">
      <c r="A186" s="67" t="s">
        <v>357</v>
      </c>
      <c r="B186" s="1" t="s">
        <v>173</v>
      </c>
      <c r="C186" s="1" t="s">
        <v>189</v>
      </c>
      <c r="D186" s="1">
        <v>-37</v>
      </c>
      <c r="E186" s="1" t="s">
        <v>185</v>
      </c>
    </row>
    <row r="187" spans="1:5" x14ac:dyDescent="0.25">
      <c r="A187" s="67" t="s">
        <v>355</v>
      </c>
      <c r="B187" s="1" t="s">
        <v>173</v>
      </c>
      <c r="C187" s="1" t="s">
        <v>189</v>
      </c>
      <c r="D187" s="1">
        <v>-35</v>
      </c>
      <c r="E187" s="1" t="s">
        <v>185</v>
      </c>
    </row>
    <row r="188" spans="1:5" x14ac:dyDescent="0.25">
      <c r="A188" s="67" t="s">
        <v>351</v>
      </c>
      <c r="B188" s="1" t="s">
        <v>173</v>
      </c>
      <c r="C188" s="1" t="s">
        <v>189</v>
      </c>
      <c r="D188" s="1">
        <v>-35</v>
      </c>
      <c r="E188" s="1" t="s">
        <v>185</v>
      </c>
    </row>
    <row r="189" spans="1:5" x14ac:dyDescent="0.25">
      <c r="A189" s="67" t="s">
        <v>235</v>
      </c>
      <c r="B189" s="1" t="s">
        <v>173</v>
      </c>
      <c r="C189" s="1" t="s">
        <v>189</v>
      </c>
      <c r="D189" s="1">
        <v>-26</v>
      </c>
      <c r="E189" s="1" t="s">
        <v>185</v>
      </c>
    </row>
    <row r="190" spans="1:5" x14ac:dyDescent="0.25">
      <c r="A190" s="67" t="s">
        <v>236</v>
      </c>
      <c r="B190" s="1" t="s">
        <v>173</v>
      </c>
      <c r="C190" s="1" t="s">
        <v>189</v>
      </c>
      <c r="D190" s="1">
        <v>-26</v>
      </c>
      <c r="E190" s="1" t="s">
        <v>185</v>
      </c>
    </row>
    <row r="191" spans="1:5" x14ac:dyDescent="0.25">
      <c r="A191" s="67" t="s">
        <v>360</v>
      </c>
      <c r="B191" s="1" t="s">
        <v>173</v>
      </c>
      <c r="C191" s="1" t="s">
        <v>189</v>
      </c>
      <c r="D191" s="1">
        <v>-36</v>
      </c>
      <c r="E191" s="1" t="s">
        <v>185</v>
      </c>
    </row>
    <row r="192" spans="1:5" x14ac:dyDescent="0.25">
      <c r="A192" s="67" t="s">
        <v>340</v>
      </c>
      <c r="B192" s="1" t="s">
        <v>173</v>
      </c>
      <c r="C192" s="1" t="s">
        <v>189</v>
      </c>
      <c r="D192" s="1">
        <v>-35</v>
      </c>
      <c r="E192" s="1" t="s">
        <v>185</v>
      </c>
    </row>
    <row r="193" spans="1:5" x14ac:dyDescent="0.25">
      <c r="A193" s="67" t="s">
        <v>340</v>
      </c>
      <c r="B193" s="1" t="s">
        <v>173</v>
      </c>
      <c r="C193" s="1" t="s">
        <v>189</v>
      </c>
      <c r="D193" s="1">
        <v>-37</v>
      </c>
      <c r="E193" s="1" t="s">
        <v>185</v>
      </c>
    </row>
    <row r="194" spans="1:5" x14ac:dyDescent="0.25">
      <c r="A194" s="67" t="s">
        <v>341</v>
      </c>
      <c r="B194" s="1" t="s">
        <v>173</v>
      </c>
      <c r="C194" s="1" t="s">
        <v>189</v>
      </c>
      <c r="D194" s="1">
        <v>-37</v>
      </c>
      <c r="E194" s="1" t="s">
        <v>185</v>
      </c>
    </row>
    <row r="195" spans="1:5" x14ac:dyDescent="0.25">
      <c r="A195" s="67" t="s">
        <v>1108</v>
      </c>
      <c r="B195" s="1" t="s">
        <v>173</v>
      </c>
      <c r="C195" s="1" t="s">
        <v>189</v>
      </c>
      <c r="D195" s="1">
        <v>-26</v>
      </c>
      <c r="E195" s="1" t="s">
        <v>185</v>
      </c>
    </row>
    <row r="196" spans="1:5" x14ac:dyDescent="0.25">
      <c r="A196" s="67" t="s">
        <v>237</v>
      </c>
      <c r="B196" s="1" t="s">
        <v>173</v>
      </c>
      <c r="C196" s="1" t="s">
        <v>189</v>
      </c>
      <c r="D196" s="1">
        <v>-26</v>
      </c>
      <c r="E196" s="1" t="s">
        <v>185</v>
      </c>
    </row>
    <row r="197" spans="1:5" x14ac:dyDescent="0.25">
      <c r="A197" s="67" t="s">
        <v>238</v>
      </c>
      <c r="B197" s="1" t="s">
        <v>173</v>
      </c>
      <c r="C197" s="1" t="s">
        <v>189</v>
      </c>
      <c r="D197" s="1">
        <v>-26</v>
      </c>
      <c r="E197" s="1" t="s">
        <v>185</v>
      </c>
    </row>
    <row r="198" spans="1:5" x14ac:dyDescent="0.25">
      <c r="A198" s="67" t="s">
        <v>363</v>
      </c>
      <c r="B198" s="1" t="s">
        <v>188</v>
      </c>
      <c r="C198" s="1" t="s">
        <v>174</v>
      </c>
      <c r="D198" s="1">
        <v>-42</v>
      </c>
      <c r="E198" s="1" t="s">
        <v>190</v>
      </c>
    </row>
    <row r="199" spans="1:5" x14ac:dyDescent="0.25">
      <c r="A199" s="67" t="s">
        <v>342</v>
      </c>
      <c r="B199" s="1" t="s">
        <v>188</v>
      </c>
      <c r="C199" s="1" t="s">
        <v>189</v>
      </c>
      <c r="D199" s="1">
        <v>-38</v>
      </c>
      <c r="E199" s="1" t="s">
        <v>190</v>
      </c>
    </row>
    <row r="200" spans="1:5" x14ac:dyDescent="0.25">
      <c r="A200" s="67" t="s">
        <v>362</v>
      </c>
      <c r="B200" s="1" t="s">
        <v>173</v>
      </c>
      <c r="C200" s="1" t="s">
        <v>189</v>
      </c>
      <c r="D200" s="1">
        <v>-37</v>
      </c>
      <c r="E200" s="1" t="s">
        <v>185</v>
      </c>
    </row>
    <row r="201" spans="1:5" x14ac:dyDescent="0.25">
      <c r="A201" s="67" t="s">
        <v>239</v>
      </c>
      <c r="B201" s="1" t="s">
        <v>173</v>
      </c>
      <c r="C201" s="1" t="s">
        <v>189</v>
      </c>
      <c r="D201" s="1">
        <v>-26</v>
      </c>
      <c r="E201" s="1" t="s">
        <v>185</v>
      </c>
    </row>
    <row r="202" spans="1:5" x14ac:dyDescent="0.25">
      <c r="A202" s="67" t="s">
        <v>254</v>
      </c>
      <c r="B202" s="1" t="s">
        <v>173</v>
      </c>
      <c r="C202" s="1" t="s">
        <v>189</v>
      </c>
      <c r="D202" s="1">
        <v>-26</v>
      </c>
      <c r="E202"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dimension ref="A1:EE651"/>
  <sheetViews>
    <sheetView topLeftCell="P1" zoomScale="55" zoomScaleNormal="55" workbookViewId="0">
      <selection activeCell="P13" sqref="P1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-42+/-0.8 dBV</v>
      </c>
      <c r="N2" s="59" t="str" cm="1">
        <f t="array" aca="1" ref="N2" ca="1">BoxVal($A2,12,COLUMN(INDIRECT("T"&amp;($A2-1)*65+2)),1)</f>
        <v>Normal</v>
      </c>
      <c r="O2" s="64" t="str" cm="1">
        <f t="array" ref="O2">BoxVal($A2,2,COLUMN(V3),1)</f>
        <v>-</v>
      </c>
      <c r="P2" s="64" t="str" cm="1">
        <f t="array" aca="1" ref="P2" ca="1">BoxVal($A2,2,COLUMN(INDIRECT("AB"&amp;($A2-1)*65+2)),1)</f>
        <v>15V_NormalMode_42dB_2258K_2282A_395_415_ZTS6015_MP1.0</v>
      </c>
      <c r="Q2" s="64" t="str" cm="1">
        <f t="array" aca="1" ref="Q2" ca="1">BoxVal($A2,2,COLUMN(INDIRECT("AJ"&amp;($A2-1)*65+2)),1)</f>
        <v/>
      </c>
      <c r="R2" s="34"/>
      <c r="S2" s="7" t="s">
        <v>24</v>
      </c>
      <c r="T2" s="15" t="s">
        <v>450</v>
      </c>
      <c r="U2" s="5" t="s">
        <v>23</v>
      </c>
      <c r="V2" s="7" t="str">
        <f>VLOOKUP(U1,$DX$1:$DZ$21,2,FALSE)</f>
        <v>-</v>
      </c>
      <c r="W2" s="19"/>
      <c r="X2" s="19"/>
      <c r="Y2" s="19"/>
      <c r="Z2" s="19"/>
      <c r="AA2" s="5" t="s">
        <v>592</v>
      </c>
      <c r="AB2" s="26" t="str">
        <f>T21&amp;"_"&amp;ABS(T19)&amp;"dB_"&amp;T23&amp;"_"&amp;T24&amp;"_"&amp;GetAbsMaxMinText(AF5:AG64)&amp;"_"&amp;T4&amp;"_"&amp;T3&amp;S1&amp;"."&amp;T27</f>
        <v>15V_NormalMode_42dB_2258K_2282A_395_415_ZTS6015_MP1.0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v>
      </c>
      <c r="AA6" s="39" t="s">
        <v>582</v>
      </c>
      <c r="AB6" s="40">
        <v>-1</v>
      </c>
      <c r="AC6" s="40" t="s">
        <v>995</v>
      </c>
      <c r="AD6" s="40">
        <v>1</v>
      </c>
      <c r="AE6" s="41">
        <v>0</v>
      </c>
      <c r="AF6" s="42">
        <v>-41.5</v>
      </c>
      <c r="AG6" s="47">
        <f>AF5</f>
        <v>-40.5</v>
      </c>
      <c r="AH6" s="43">
        <f t="shared" ref="AH6" ca="1" si="5">$AF6+$Z6</f>
        <v>-42.5</v>
      </c>
      <c r="AI6" s="43">
        <f t="shared" ref="AI6" ca="1" si="6">$AG6+$Z6</f>
        <v>-41.5</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BU1 CP1 DA1" xr:uid="{82A10A0C-8621-427E-BF5E-528830F82324}">
      <formula1>$DJ$2:$DJ$31</formula1>
    </dataValidation>
    <dataValidation type="list" allowBlank="1" showInputMessage="1" showErrorMessage="1" sqref="BV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MPN!$A$1:$A$497</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AJ457" sqref="AJ457"/>
    </sheetView>
  </sheetViews>
  <sheetFormatPr defaultColWidth="8.875" defaultRowHeight="30" customHeight="1" x14ac:dyDescent="0.25"/>
  <cols>
    <col min="1" max="1" width="14.625" style="89" customWidth="1"/>
    <col min="2" max="2" width="21" style="89" bestFit="1" customWidth="1"/>
    <col min="3" max="3" width="19" style="122" customWidth="1"/>
    <col min="4" max="4" width="15.625" style="122" customWidth="1"/>
    <col min="5" max="5" width="22.625" style="122" customWidth="1"/>
    <col min="6" max="6" width="23.25" style="122" customWidth="1"/>
    <col min="7" max="7" width="19.875" style="122" customWidth="1"/>
    <col min="8" max="9" width="15.625" style="122" customWidth="1"/>
    <col min="10" max="10" width="22.25" style="122" customWidth="1"/>
    <col min="11" max="11" width="15.625" style="122" customWidth="1"/>
    <col min="12" max="12" width="35.875" style="122" customWidth="1"/>
    <col min="13" max="13" width="22.375" style="122" customWidth="1"/>
    <col min="14" max="14" width="15.625" style="122" customWidth="1"/>
    <col min="15" max="15" width="48.625" style="118" customWidth="1"/>
    <col min="16" max="16" width="70.625" style="118" customWidth="1"/>
    <col min="17" max="17" width="56.875" style="118" customWidth="1"/>
    <col min="18" max="18" width="2.625" style="163" customWidth="1"/>
    <col min="19" max="19" width="23.375" style="118" customWidth="1"/>
    <col min="20" max="20" width="22.875" style="122" customWidth="1"/>
    <col min="21" max="21" width="24.125" style="122" customWidth="1"/>
    <col min="22" max="23" width="13.125" style="122" customWidth="1"/>
    <col min="24" max="24" width="14.375" style="122" customWidth="1"/>
    <col min="25" max="26" width="13.125" style="122" customWidth="1"/>
    <col min="27" max="27" width="19.625" style="122" customWidth="1"/>
    <col min="28" max="39" width="12.625" style="122" customWidth="1"/>
    <col min="40" max="40" width="11.5" style="122" customWidth="1"/>
    <col min="41" max="43" width="11.375" style="122" customWidth="1"/>
    <col min="44" max="44" width="11.5" style="122" customWidth="1"/>
    <col min="45" max="45" width="22.875" style="122" customWidth="1"/>
    <col min="46" max="46" width="2.625" style="163" customWidth="1"/>
    <col min="47" max="47" width="19.5" style="122" customWidth="1"/>
    <col min="48" max="49" width="10.625" style="122" customWidth="1"/>
    <col min="50" max="52" width="8.875" style="122"/>
    <col min="53" max="53" width="0.875" style="133" customWidth="1"/>
    <col min="54" max="54" width="16.75" style="122" bestFit="1" customWidth="1"/>
    <col min="55" max="57" width="8" style="122" customWidth="1"/>
    <col min="58" max="60" width="3.375" style="122" bestFit="1" customWidth="1"/>
    <col min="61" max="63" width="20.125" style="122" customWidth="1"/>
    <col min="64" max="64" width="0.875" style="133" customWidth="1"/>
    <col min="65" max="65" width="6.375" style="122" bestFit="1" customWidth="1"/>
    <col min="66" max="69" width="6.75" style="122" bestFit="1" customWidth="1"/>
    <col min="70" max="72" width="3" style="122" bestFit="1" customWidth="1"/>
    <col min="73" max="75" width="20.125" style="122" customWidth="1"/>
    <col min="76" max="76" width="0.875" style="133" customWidth="1"/>
    <col min="77" max="77" width="12.625" style="122" customWidth="1"/>
    <col min="78" max="78" width="7.125" style="122" bestFit="1" customWidth="1"/>
    <col min="79" max="79" width="5.875" style="122" bestFit="1" customWidth="1"/>
    <col min="80" max="80" width="7.125" style="122" bestFit="1" customWidth="1"/>
    <col min="81" max="81" width="5.875" style="122" bestFit="1" customWidth="1"/>
    <col min="82" max="82" width="3" style="122" bestFit="1" customWidth="1"/>
    <col min="83" max="83" width="3.5" style="122" customWidth="1"/>
    <col min="84" max="86" width="20.125" style="122" customWidth="1"/>
    <col min="87" max="87" width="0.875" style="133" customWidth="1"/>
    <col min="88" max="88" width="8.875" style="122"/>
    <col min="89" max="93" width="3" style="122" bestFit="1" customWidth="1"/>
    <col min="94" max="96" width="20.125" style="122" customWidth="1"/>
    <col min="97" max="97" width="0.875" style="133" customWidth="1"/>
    <col min="98" max="98" width="9.625" style="122" customWidth="1"/>
    <col min="99" max="99" width="5.625" style="122" bestFit="1" customWidth="1"/>
    <col min="100" max="103" width="3" style="122" bestFit="1" customWidth="1"/>
    <col min="104" max="104" width="11" style="122" bestFit="1" customWidth="1"/>
    <col min="105" max="107" width="20.125" style="122" customWidth="1"/>
    <col min="108" max="108" width="0.875" style="133" customWidth="1"/>
    <col min="109" max="109" width="13.5" style="122" bestFit="1" customWidth="1"/>
    <col min="110" max="114" width="18.75" style="122" customWidth="1"/>
    <col min="115" max="115" width="0.875" style="133" customWidth="1"/>
    <col min="116" max="116" width="24" style="122" customWidth="1"/>
    <col min="117" max="117" width="18.125" style="122" bestFit="1" customWidth="1"/>
    <col min="118" max="118" width="18" style="122" bestFit="1" customWidth="1"/>
    <col min="119" max="119" width="19.25" style="122" bestFit="1" customWidth="1"/>
    <col min="120" max="121" width="17.625" style="122" bestFit="1" customWidth="1"/>
    <col min="122" max="122" width="18" style="122" bestFit="1" customWidth="1"/>
    <col min="123" max="123" width="0.875" style="133" customWidth="1"/>
    <col min="124" max="124" width="21.375" style="122" bestFit="1" customWidth="1"/>
    <col min="125" max="126" width="18" style="122" customWidth="1"/>
    <col min="127" max="127" width="0.875" style="133" customWidth="1"/>
    <col min="128" max="128" width="56.25" style="122" customWidth="1"/>
    <col min="129" max="129" width="25.875" style="118" customWidth="1"/>
    <col min="130" max="130" width="37.75" style="118" customWidth="1"/>
    <col min="131" max="131" width="0.875" style="133" customWidth="1"/>
    <col min="132" max="132" width="12.5" style="122" customWidth="1"/>
    <col min="133" max="133" width="77" style="118" customWidth="1"/>
    <col min="134" max="134" width="118.5" style="118" customWidth="1"/>
    <col min="135" max="135" width="0.875" style="95" customWidth="1"/>
    <col min="136" max="141" width="10.75" style="89" customWidth="1"/>
    <col min="142" max="150" width="8.75" style="89" customWidth="1"/>
    <col min="151" max="16384" width="8.875" style="89"/>
  </cols>
  <sheetData>
    <row r="1" spans="1:134" ht="33" x14ac:dyDescent="0.25">
      <c r="A1" s="84" t="s">
        <v>692</v>
      </c>
      <c r="B1" s="85" t="s">
        <v>1026</v>
      </c>
      <c r="C1" s="115" t="s">
        <v>9</v>
      </c>
      <c r="D1" s="115" t="s">
        <v>4</v>
      </c>
      <c r="E1" s="115" t="s">
        <v>5</v>
      </c>
      <c r="F1" s="115" t="s">
        <v>12</v>
      </c>
      <c r="G1" s="115" t="s">
        <v>10</v>
      </c>
      <c r="H1" s="115" t="s">
        <v>0</v>
      </c>
      <c r="I1" s="115" t="s">
        <v>6</v>
      </c>
      <c r="J1" s="115" t="s">
        <v>7</v>
      </c>
      <c r="K1" s="115" t="s">
        <v>1</v>
      </c>
      <c r="L1" s="115" t="s">
        <v>722</v>
      </c>
      <c r="M1" s="115" t="s">
        <v>3</v>
      </c>
      <c r="N1" s="115" t="s">
        <v>720</v>
      </c>
      <c r="O1" s="115" t="s">
        <v>11</v>
      </c>
      <c r="P1" s="115" t="s">
        <v>8</v>
      </c>
      <c r="Q1" s="115" t="s">
        <v>2</v>
      </c>
      <c r="R1" s="116"/>
      <c r="S1" s="117" cm="1">
        <f t="array" ref="S1">BoxNum(ROW($S1))</f>
        <v>1</v>
      </c>
      <c r="T1" s="118" t="s">
        <v>698</v>
      </c>
      <c r="U1" s="119" t="s">
        <v>973</v>
      </c>
      <c r="V1" s="120"/>
      <c r="W1" s="121"/>
      <c r="X1" s="120"/>
      <c r="Y1" s="118">
        <f>VLOOKUP(U1,$DX$1:$DZ$21,3,FALSE)</f>
        <v>0</v>
      </c>
      <c r="AD1" s="123"/>
      <c r="AT1" s="116"/>
      <c r="AU1" s="122" t="s">
        <v>588</v>
      </c>
      <c r="AV1" s="122" t="s">
        <v>433</v>
      </c>
      <c r="AW1" s="122" t="s">
        <v>437</v>
      </c>
      <c r="AX1" s="122" t="s">
        <v>447</v>
      </c>
      <c r="AY1" s="122" t="s">
        <v>450</v>
      </c>
      <c r="AZ1" s="122" t="s">
        <v>255</v>
      </c>
      <c r="BA1" s="124"/>
      <c r="BB1" s="122" t="s">
        <v>7</v>
      </c>
      <c r="BC1" s="122" t="s">
        <v>814</v>
      </c>
      <c r="BD1" s="122" t="s">
        <v>972</v>
      </c>
      <c r="BE1" s="122" t="s">
        <v>973</v>
      </c>
      <c r="BF1" s="122" t="s">
        <v>255</v>
      </c>
      <c r="BG1" s="122" t="s">
        <v>255</v>
      </c>
      <c r="BH1" s="122" t="s">
        <v>255</v>
      </c>
      <c r="BI1" s="125" t="s">
        <v>576</v>
      </c>
      <c r="BJ1" s="125" t="s">
        <v>255</v>
      </c>
      <c r="BK1" s="125" t="s">
        <v>255</v>
      </c>
      <c r="BL1" s="124"/>
      <c r="BM1" s="126" t="s">
        <v>563</v>
      </c>
      <c r="BN1" s="126" t="s">
        <v>565</v>
      </c>
      <c r="BO1" s="126" t="s">
        <v>974</v>
      </c>
      <c r="BP1" s="126" t="s">
        <v>1082</v>
      </c>
      <c r="BQ1" s="126" t="s">
        <v>1083</v>
      </c>
      <c r="BR1" s="126" t="s">
        <v>255</v>
      </c>
      <c r="BS1" s="126" t="s">
        <v>255</v>
      </c>
      <c r="BT1" s="126" t="s">
        <v>255</v>
      </c>
      <c r="BU1" s="120" t="s">
        <v>576</v>
      </c>
      <c r="BV1" s="125" t="s">
        <v>255</v>
      </c>
      <c r="BW1" s="125" t="s">
        <v>255</v>
      </c>
      <c r="BX1" s="124"/>
      <c r="BY1" s="126" t="s">
        <v>608</v>
      </c>
      <c r="BZ1" s="126" t="s">
        <v>812</v>
      </c>
      <c r="CA1" s="126" t="s">
        <v>564</v>
      </c>
      <c r="CB1" s="122" t="s">
        <v>562</v>
      </c>
      <c r="CC1" s="122" t="s">
        <v>562</v>
      </c>
      <c r="CD1" s="122" t="s">
        <v>562</v>
      </c>
      <c r="CE1" s="122" t="s">
        <v>255</v>
      </c>
      <c r="CF1" s="120" t="s">
        <v>576</v>
      </c>
      <c r="CG1" s="120" t="s">
        <v>255</v>
      </c>
      <c r="CH1" s="120" t="s">
        <v>255</v>
      </c>
      <c r="CI1" s="124"/>
      <c r="CJ1" s="122" t="s">
        <v>607</v>
      </c>
      <c r="CK1" s="122" t="s">
        <v>255</v>
      </c>
      <c r="CL1" s="122" t="s">
        <v>255</v>
      </c>
      <c r="CM1" s="122" t="s">
        <v>255</v>
      </c>
      <c r="CN1" s="122" t="s">
        <v>255</v>
      </c>
      <c r="CO1" s="122" t="s">
        <v>255</v>
      </c>
      <c r="CP1" s="120" t="s">
        <v>610</v>
      </c>
      <c r="CQ1" s="120" t="s">
        <v>255</v>
      </c>
      <c r="CR1" s="120" t="s">
        <v>255</v>
      </c>
      <c r="CS1" s="124"/>
      <c r="CT1" s="122" t="s">
        <v>577</v>
      </c>
      <c r="CU1" s="122" t="s">
        <v>712</v>
      </c>
      <c r="CV1" s="122" t="s">
        <v>255</v>
      </c>
      <c r="CW1" s="122" t="s">
        <v>255</v>
      </c>
      <c r="CX1" s="122" t="s">
        <v>255</v>
      </c>
      <c r="CY1" s="122" t="s">
        <v>255</v>
      </c>
      <c r="CZ1" s="122" t="s">
        <v>609</v>
      </c>
      <c r="DA1" s="120" t="s">
        <v>610</v>
      </c>
      <c r="DB1" s="120" t="s">
        <v>255</v>
      </c>
      <c r="DC1" s="120" t="s">
        <v>255</v>
      </c>
      <c r="DD1" s="124"/>
      <c r="DE1" s="122" t="s">
        <v>574</v>
      </c>
      <c r="DF1" s="122" t="s">
        <v>553</v>
      </c>
      <c r="DG1" s="122" t="s">
        <v>568</v>
      </c>
      <c r="DH1" s="122" t="s">
        <v>575</v>
      </c>
      <c r="DI1" s="122" t="s">
        <v>572</v>
      </c>
      <c r="DJ1" s="122" t="s">
        <v>570</v>
      </c>
      <c r="DK1" s="124"/>
      <c r="DL1" s="122" t="s">
        <v>718</v>
      </c>
      <c r="DM1" s="122" t="s">
        <v>708</v>
      </c>
      <c r="DN1" s="122" t="s">
        <v>707</v>
      </c>
      <c r="DO1" s="122" t="s">
        <v>709</v>
      </c>
      <c r="DP1" s="122" t="s">
        <v>710</v>
      </c>
      <c r="DQ1" s="122" t="s">
        <v>611</v>
      </c>
      <c r="DR1" s="122" t="s">
        <v>711</v>
      </c>
      <c r="DS1" s="124"/>
      <c r="DT1" s="122" t="s">
        <v>25</v>
      </c>
      <c r="DU1" s="122" t="s">
        <v>724</v>
      </c>
      <c r="DV1" s="122" t="s">
        <v>725</v>
      </c>
      <c r="DW1" s="124"/>
      <c r="DX1" s="127" t="s">
        <v>699</v>
      </c>
      <c r="DY1" s="127" t="s">
        <v>700</v>
      </c>
      <c r="DZ1" s="127" t="s">
        <v>701</v>
      </c>
      <c r="EA1" s="124"/>
      <c r="EB1" s="127" t="s">
        <v>612</v>
      </c>
      <c r="EC1" s="127" t="s">
        <v>613</v>
      </c>
      <c r="ED1" s="127" t="s">
        <v>614</v>
      </c>
    </row>
    <row r="2" spans="1:134" ht="30" customHeight="1" x14ac:dyDescent="0.25">
      <c r="A2" s="96">
        <v>1</v>
      </c>
      <c r="B2" s="97" t="str">
        <f t="shared" ref="B2:B51" si="0">HYPERLINK("#AG" &amp; (($A2 - 1) * 65 + 10), "=Block" &amp; $A2 &amp;"==")</f>
        <v>=Block1==</v>
      </c>
      <c r="C2" s="112" t="str" cm="1">
        <f t="array" aca="1" ref="C2" ca="1">BoxVal($A2,8,COLUMN(INDIRECT("T"&amp;($A2-1)*65+2)),1)</f>
        <v>15V</v>
      </c>
      <c r="D2" s="112" t="str" cm="1">
        <f t="array" aca="1" ref="D2" ca="1">BoxVal($A2,2,COLUMN(INDIRECT("T"&amp;($A2-1)*65+2)),1)</f>
        <v>CPC</v>
      </c>
      <c r="E2" s="112" t="str" cm="1">
        <f t="array" aca="1" ref="E2" ca="1">BoxVal($A2,3,COLUMN(INDIRECT("T"&amp;($A2-1)*65+2)),1)</f>
        <v>MP</v>
      </c>
      <c r="F2" s="112" t="str" cm="1">
        <f t="array" aca="1" ref="F2" ca="1">BoxVal($A2,16,COLUMN(INDIRECT("T"&amp;($A2-1)*65+2)),1)</f>
        <v>non</v>
      </c>
      <c r="G2" s="112" t="str" cm="1">
        <f t="array" aca="1" ref="G2" ca="1">BoxVal($A2,4,COLUMN(INDIRECT("T"&amp;($A2-1)*65+2)),1)</f>
        <v>ZTS6015</v>
      </c>
      <c r="H2" s="112" t="str" cm="1">
        <f t="array" aca="1" ref="H2" ca="1">BoxVal($A2,5,COLUMN(INDIRECT("T"&amp;($A2-1)*65+2)),1)</f>
        <v>4803K</v>
      </c>
      <c r="I2" s="112" t="str" cm="1">
        <f t="array" aca="1" ref="I2" ca="1">BoxVal($A2,6,COLUMN(INDIRECT("T"&amp;($A2-1)*65+2)),1)</f>
        <v>3006HW-A</v>
      </c>
      <c r="J2" s="112" t="str" cm="1">
        <f t="array" aca="1" ref="J2" ca="1">BoxVal($A2,21,COLUMN(INDIRECT("T"&amp;($A2-1)*65+2)),1)</f>
        <v>15V_NormalMode</v>
      </c>
      <c r="K2" s="112" t="str" cm="1">
        <f t="array" aca="1" ref="K2" ca="1">BoxVal($A2,25,COLUMN(INDIRECT("T"&amp;($A2-1)*65+2)),1)</f>
        <v>Default</v>
      </c>
      <c r="L2" s="113" t="str" cm="1">
        <f t="array" aca="1" ref="L2" ca="1">BoxVal($A2,32,COLUMN(INDIRECT("T"&amp;($A2-1)*65+2)),1)</f>
        <v>3.3V : 70~100 (uA)
Vdc&amp;Remark: -</v>
      </c>
      <c r="M2" s="112" t="str" cm="1">
        <f t="array" aca="1" ref="M2" ca="1">BoxVal($A2,31,COLUMN(INDIRECT("T"&amp;($A2-1)*65+2)),1)</f>
        <v>-42+/-0.8 dBV</v>
      </c>
      <c r="N2" s="112" t="str" cm="1">
        <f t="array" aca="1" ref="N2" ca="1">BoxVal($A2,12,COLUMN(INDIRECT("T"&amp;($A2-1)*65+2)),1)</f>
        <v>Normal</v>
      </c>
      <c r="O2" s="114" t="str" cm="1">
        <f t="array" ref="O2">BoxVal($A2,2,COLUMN(V3),1)</f>
        <v>bit6</v>
      </c>
      <c r="P2" s="114" t="str" cm="1">
        <f t="array" aca="1" ref="P2" ca="1">BoxVal($A2,2,COLUMN(INDIRECT("AB"&amp;($A2-1)*65+2)),1)</f>
        <v>15V_NormalMode_42dB_2258K_2282A_395_480_ZTS6015_MP1.0</v>
      </c>
      <c r="Q2" s="114" t="str" cm="1">
        <f t="array" aca="1" ref="Q2" ca="1">BoxVal($A2,2,COLUMN(INDIRECT("AJ"&amp;($A2-1)*65+2)),1)</f>
        <v>M13.2 : add trim range  M13.1 : add power discharge after trim</v>
      </c>
      <c r="R2" s="116"/>
      <c r="S2" s="118" t="s">
        <v>24</v>
      </c>
      <c r="T2" s="119" t="s">
        <v>450</v>
      </c>
      <c r="U2" s="122" t="s">
        <v>23</v>
      </c>
      <c r="V2" s="118" t="str">
        <f>VLOOKUP(U1,$DX$1:$DZ$21,2,FALSE)</f>
        <v>bit6</v>
      </c>
      <c r="W2" s="128"/>
      <c r="X2" s="128"/>
      <c r="Y2" s="128"/>
      <c r="Z2" s="128"/>
      <c r="AA2" s="122" t="s">
        <v>592</v>
      </c>
      <c r="AB2" s="129" t="str">
        <f>T21&amp;"_"&amp;ABS(T19)&amp;"dB_"&amp;T23&amp;"_"&amp;T24&amp;"_"&amp;GetAbsMaxMinText(AF5:AG64)&amp;"_"&amp;T4&amp;"_"&amp;T3&amp;S1&amp;"."&amp;T27</f>
        <v>15V_NormalMode_42dB_2258K_2282A_395_480_ZTS6015_MP1.0</v>
      </c>
      <c r="AC2" s="130"/>
      <c r="AD2" s="130"/>
      <c r="AE2" s="130"/>
      <c r="AF2" s="130"/>
      <c r="AG2" s="130"/>
      <c r="AH2" s="128"/>
      <c r="AI2" s="128" t="s">
        <v>2</v>
      </c>
      <c r="AJ2" s="131" t="s">
        <v>1086</v>
      </c>
      <c r="AK2" s="131"/>
      <c r="AL2" s="131"/>
      <c r="AM2" s="131"/>
      <c r="AN2" s="131"/>
      <c r="AO2" s="131"/>
      <c r="AP2" s="131"/>
      <c r="AQ2" s="131"/>
      <c r="AR2" s="131"/>
      <c r="AS2" s="131"/>
      <c r="AT2" s="116"/>
      <c r="AU2" s="132" t="s">
        <v>582</v>
      </c>
      <c r="AV2" s="122" t="s">
        <v>582</v>
      </c>
      <c r="AW2" s="122" t="s">
        <v>582</v>
      </c>
      <c r="AX2" s="122" t="s">
        <v>582</v>
      </c>
      <c r="AY2" s="122" t="s">
        <v>582</v>
      </c>
      <c r="AZ2" s="122" t="s">
        <v>255</v>
      </c>
      <c r="BB2" s="132" t="s">
        <v>582</v>
      </c>
      <c r="BC2" s="122">
        <v>0</v>
      </c>
      <c r="BD2" s="122">
        <v>0</v>
      </c>
      <c r="BE2" s="122">
        <v>1</v>
      </c>
      <c r="BF2" s="132"/>
      <c r="BG2" s="132"/>
      <c r="BH2" s="132"/>
      <c r="BI2" s="132" t="s">
        <v>811</v>
      </c>
      <c r="BJ2" s="132" t="s">
        <v>562</v>
      </c>
      <c r="BK2" s="132" t="s">
        <v>562</v>
      </c>
      <c r="BM2" s="122">
        <v>-3</v>
      </c>
      <c r="BN2" s="122">
        <v>0</v>
      </c>
      <c r="BO2" s="122">
        <v>0</v>
      </c>
      <c r="BP2" s="122">
        <v>0</v>
      </c>
      <c r="BQ2" s="122">
        <v>1</v>
      </c>
      <c r="BU2" s="132" t="s">
        <v>784</v>
      </c>
      <c r="BV2" s="132" t="s">
        <v>562</v>
      </c>
      <c r="BW2" s="132" t="s">
        <v>562</v>
      </c>
      <c r="BY2" s="21">
        <v>0</v>
      </c>
      <c r="BZ2" s="122">
        <v>0</v>
      </c>
      <c r="CA2" s="122">
        <v>0</v>
      </c>
      <c r="CF2" s="132" t="s">
        <v>783</v>
      </c>
      <c r="CG2" s="132" t="s">
        <v>562</v>
      </c>
      <c r="CH2" s="132" t="s">
        <v>562</v>
      </c>
      <c r="CJ2" s="122">
        <v>1</v>
      </c>
      <c r="CP2" s="132">
        <v>0</v>
      </c>
      <c r="CQ2" s="132" t="s">
        <v>562</v>
      </c>
      <c r="CR2" s="132" t="s">
        <v>562</v>
      </c>
      <c r="CT2" s="132" t="s">
        <v>996</v>
      </c>
      <c r="CU2" s="132" t="s">
        <v>562</v>
      </c>
      <c r="CZ2" s="122">
        <v>0</v>
      </c>
      <c r="DA2" s="132">
        <v>0</v>
      </c>
      <c r="DB2" s="132" t="s">
        <v>562</v>
      </c>
      <c r="DC2" s="132" t="s">
        <v>562</v>
      </c>
      <c r="DE2" s="122" t="s">
        <v>26</v>
      </c>
      <c r="DF2" s="122" t="s">
        <v>576</v>
      </c>
      <c r="DG2" s="122" t="s">
        <v>576</v>
      </c>
      <c r="DH2" s="122" t="s">
        <v>610</v>
      </c>
      <c r="DI2" s="122" t="s">
        <v>610</v>
      </c>
      <c r="DJ2" s="122" t="s">
        <v>576</v>
      </c>
      <c r="DL2" s="122" t="s">
        <v>716</v>
      </c>
      <c r="DM2" s="122" t="str">
        <f>ADDRESS(1,COLUMN($AU$1))&amp;":"&amp;ADDRESS(31,COLUMN($AZ$1))</f>
        <v>$AU$1:$AZ$31</v>
      </c>
      <c r="DN2" s="122" t="str">
        <f>ADDRESS(1,COLUMN($BB$1))&amp;":"&amp;ADDRESS(31,COLUMN($BH$1))</f>
        <v>$BB$1:$BH$31</v>
      </c>
      <c r="DO2" s="122" t="str">
        <f>ADDRESS(1,COLUMN($BM$1))&amp;":"&amp;ADDRESS(31,COLUMN($BT$1))</f>
        <v>$BM$1:$BT$31</v>
      </c>
      <c r="DP2" s="122" t="str">
        <f>ADDRESS(1,COLUMN($CT$1))&amp;":"&amp;ADDRESS(31,COLUMN($CY$1))</f>
        <v>$CT$1:$CY$31</v>
      </c>
      <c r="DQ2" s="122" t="str">
        <f>ADDRESS(1,COLUMN($CJ$1))&amp;":"&amp;ADDRESS(31,COLUMN($CO$1))</f>
        <v>$CJ$1:$CO$31</v>
      </c>
      <c r="DR2" s="122" t="str">
        <f>ADDRESS(1,COLUMN($BY$1))&amp;":"&amp;ADDRESS(31,COLUMN($CE$1))</f>
        <v>$BY$1:$CE$31</v>
      </c>
      <c r="DT2" s="122" t="str">
        <f>DU2&amp;" : "&amp;DV2</f>
        <v>Normal : 1</v>
      </c>
      <c r="DU2" s="122" t="s">
        <v>26</v>
      </c>
      <c r="DV2" s="122">
        <v>1</v>
      </c>
      <c r="DX2" s="134" t="s">
        <v>1087</v>
      </c>
      <c r="DY2" s="134" t="s">
        <v>562</v>
      </c>
      <c r="DZ2" s="134" t="s">
        <v>562</v>
      </c>
      <c r="EB2" s="134"/>
      <c r="EC2" s="134"/>
      <c r="ED2" s="134"/>
    </row>
    <row r="3" spans="1:134" ht="30" customHeight="1" x14ac:dyDescent="0.25">
      <c r="A3" s="96">
        <v>2</v>
      </c>
      <c r="B3" s="97" t="str">
        <f t="shared" si="0"/>
        <v>=Block2==</v>
      </c>
      <c r="C3" s="112" t="str" cm="1">
        <f t="array" aca="1" ref="C3" ca="1">BoxVal($A3,8,COLUMN(INDIRECT("T"&amp;($A3-1)*65+2)),1)</f>
        <v>10V</v>
      </c>
      <c r="D3" s="112" t="str" cm="1">
        <f t="array" aca="1" ref="D3" ca="1">BoxVal($A3,2,COLUMN(INDIRECT("T"&amp;($A3-1)*65+2)),1)</f>
        <v>HELE</v>
      </c>
      <c r="E3" s="112" t="str" cm="1">
        <f t="array" aca="1" ref="E3" ca="1">BoxVal($A3,3,COLUMN(INDIRECT("T"&amp;($A3-1)*65+2)),1)</f>
        <v>MP</v>
      </c>
      <c r="F3" s="112" t="str" cm="1">
        <f t="array" aca="1" ref="F3" ca="1">BoxVal($A3,16,COLUMN(INDIRECT("T"&amp;($A3-1)*65+2)),1)</f>
        <v>non</v>
      </c>
      <c r="G3" s="112" t="str" cm="1">
        <f t="array" aca="1" ref="G3" ca="1">BoxVal($A3,4,COLUMN(INDIRECT("T"&amp;($A3-1)*65+2)),1)</f>
        <v>ZTS6411</v>
      </c>
      <c r="H3" s="112" t="str" cm="1">
        <f t="array" aca="1" ref="H3" ca="1">BoxVal($A3,5,COLUMN(INDIRECT("T"&amp;($A3-1)*65+2)),1)</f>
        <v>4803K</v>
      </c>
      <c r="I3" s="112" t="str" cm="1">
        <f t="array" aca="1" ref="I3" ca="1">BoxVal($A3,6,COLUMN(INDIRECT("T"&amp;($A3-1)*65+2)),1)</f>
        <v>3004_V11</v>
      </c>
      <c r="J3" s="112" t="str" cm="1">
        <f t="array" aca="1" ref="J3" ca="1">BoxVal($A3,21,COLUMN(INDIRECT("T"&amp;($A3-1)*65+2)),1)</f>
        <v>10V_NormalMode</v>
      </c>
      <c r="K3" s="112" t="str" cm="1">
        <f t="array" aca="1" ref="K3" ca="1">BoxVal($A3,25,COLUMN(INDIRECT("T"&amp;($A3-1)*65+2)),1)</f>
        <v>Default</v>
      </c>
      <c r="L3" s="113" t="str" cm="1">
        <f t="array" aca="1" ref="L3" ca="1">BoxVal($A3,32,COLUMN(INDIRECT("T"&amp;($A3-1)*65+2)),1)</f>
        <v>3.3V : 70~100 (uA)
Vdc&amp;Remark: -</v>
      </c>
      <c r="M3" s="112" t="str" cm="1">
        <f t="array" aca="1" ref="M3" ca="1">BoxVal($A3,31,COLUMN(INDIRECT("T"&amp;($A3-1)*65+2)),1)</f>
        <v>-42+/-0.8 dBV</v>
      </c>
      <c r="N3" s="112" t="str" cm="1">
        <f t="array" aca="1" ref="N3" ca="1">BoxVal($A3,12,COLUMN(INDIRECT("T"&amp;($A3-1)*65+2)),1)</f>
        <v>Normal</v>
      </c>
      <c r="O3" s="114" t="str" cm="1">
        <f t="array" ref="O3">BoxVal($A3,2,COLUMN(V4),1)</f>
        <v>-</v>
      </c>
      <c r="P3" s="114" t="str" cm="1">
        <f t="array" aca="1" ref="P3" ca="1">BoxVal($A3,2,COLUMN(INDIRECT("AB"&amp;($A3-1)*65+2)),1)</f>
        <v>10V_NormalMode_42dB_2258K_2227F_407_487_ZTS6411_MP2.2</v>
      </c>
      <c r="Q3" s="114" t="str" cm="1">
        <f t="array" aca="1" ref="Q3" ca="1">BoxVal($A3,2,COLUMN(INDIRECT("AJ"&amp;($A3-1)*65+2)),1)</f>
        <v>HELE FW 更改vbias code 2</v>
      </c>
      <c r="R3" s="116"/>
      <c r="S3" s="118" t="s">
        <v>5</v>
      </c>
      <c r="T3" s="119" t="s">
        <v>430</v>
      </c>
      <c r="U3" s="105" t="str">
        <f>HYPERLINK("#A"&amp;(S1+1),"&lt;==Block" &amp; $S1 &amp;"==&gt;")</f>
        <v>&lt;==Block1==&gt;</v>
      </c>
      <c r="V3" s="136"/>
      <c r="W3" s="128"/>
      <c r="X3" s="128"/>
      <c r="Y3" s="137"/>
      <c r="Z3" s="123"/>
      <c r="AA3" s="128"/>
      <c r="AB3" s="128"/>
      <c r="AC3" s="128"/>
      <c r="AD3" s="128"/>
      <c r="AE3" s="128"/>
      <c r="AF3" s="128"/>
      <c r="AG3" s="128"/>
      <c r="AH3" s="128"/>
      <c r="AI3" s="128"/>
      <c r="AJ3" s="128"/>
      <c r="AK3" s="128"/>
      <c r="AL3" s="128"/>
      <c r="AM3" s="128"/>
      <c r="AN3" s="138" t="s">
        <v>723</v>
      </c>
      <c r="AO3" s="138" t="s">
        <v>709</v>
      </c>
      <c r="AP3" s="138" t="s">
        <v>710</v>
      </c>
      <c r="AQ3" s="138" t="s">
        <v>611</v>
      </c>
      <c r="AR3" s="138" t="s">
        <v>711</v>
      </c>
      <c r="AS3" s="139"/>
      <c r="AT3" s="116"/>
      <c r="AU3" s="132" t="s">
        <v>581</v>
      </c>
      <c r="AV3" s="122" t="s">
        <v>581</v>
      </c>
      <c r="AW3" s="122" t="s">
        <v>581</v>
      </c>
      <c r="AX3" s="122" t="s">
        <v>581</v>
      </c>
      <c r="AY3" s="122" t="s">
        <v>581</v>
      </c>
      <c r="AZ3" s="122" t="s">
        <v>255</v>
      </c>
      <c r="BB3" s="132" t="s">
        <v>581</v>
      </c>
      <c r="BC3" s="122">
        <v>1</v>
      </c>
      <c r="BD3" s="122">
        <v>0</v>
      </c>
      <c r="BE3" s="122">
        <v>1</v>
      </c>
      <c r="BF3" s="132"/>
      <c r="BG3" s="132"/>
      <c r="BH3" s="132"/>
      <c r="BI3" s="132" t="s">
        <v>810</v>
      </c>
      <c r="BJ3" s="132" t="s">
        <v>562</v>
      </c>
      <c r="BK3" s="132" t="s">
        <v>562</v>
      </c>
      <c r="BM3" s="122">
        <v>-2</v>
      </c>
      <c r="BN3" s="122">
        <v>0</v>
      </c>
      <c r="BO3" s="122">
        <v>0</v>
      </c>
      <c r="BP3" s="122">
        <v>1</v>
      </c>
      <c r="BQ3" s="122">
        <v>0</v>
      </c>
      <c r="BU3" s="132" t="s">
        <v>785</v>
      </c>
      <c r="BV3" s="132" t="s">
        <v>562</v>
      </c>
      <c r="BW3" s="132" t="s">
        <v>562</v>
      </c>
      <c r="BY3" s="21">
        <v>-9.2999999999999999E-2</v>
      </c>
      <c r="BZ3" s="122">
        <v>1</v>
      </c>
      <c r="CA3" s="122">
        <v>0</v>
      </c>
      <c r="CF3" s="132" t="s">
        <v>817</v>
      </c>
      <c r="CG3" s="132" t="s">
        <v>562</v>
      </c>
      <c r="CH3" s="132" t="s">
        <v>562</v>
      </c>
      <c r="CJ3" s="132" t="s">
        <v>562</v>
      </c>
      <c r="CP3" s="132" t="s">
        <v>562</v>
      </c>
      <c r="CQ3" s="132" t="s">
        <v>562</v>
      </c>
      <c r="CR3" s="132" t="s">
        <v>562</v>
      </c>
      <c r="CT3" s="132" t="s">
        <v>562</v>
      </c>
      <c r="CU3" s="132" t="s">
        <v>562</v>
      </c>
      <c r="DA3" s="132" t="s">
        <v>562</v>
      </c>
      <c r="DB3" s="132" t="s">
        <v>562</v>
      </c>
      <c r="DC3" s="132" t="s">
        <v>562</v>
      </c>
      <c r="DE3" s="122" t="s">
        <v>255</v>
      </c>
      <c r="DF3" s="122" t="s">
        <v>255</v>
      </c>
      <c r="DG3" s="122" t="s">
        <v>255</v>
      </c>
      <c r="DH3" s="122" t="s">
        <v>255</v>
      </c>
      <c r="DI3" s="122" t="s">
        <v>255</v>
      </c>
      <c r="DJ3" s="122" t="s">
        <v>255</v>
      </c>
      <c r="DL3" s="122" t="s">
        <v>717</v>
      </c>
      <c r="DM3" s="122" t="s">
        <v>255</v>
      </c>
      <c r="DN3" s="122" t="str">
        <f>ADDRESS(1,COLUMN($BB$1))&amp;":"&amp;ADDRESS(31,COLUMN($BK$1))</f>
        <v>$BB$1:$BK$31</v>
      </c>
      <c r="DO3" s="122" t="str">
        <f>ADDRESS(1,COLUMN($BM$1))&amp;":"&amp;ADDRESS(31,COLUMN($BW$1))</f>
        <v>$BM$1:$BW$31</v>
      </c>
      <c r="DP3" s="122" t="str">
        <f>ADDRESS(1,COLUMN($CT$1))&amp;":"&amp;ADDRESS(31,COLUMN($DC$1))</f>
        <v>$CT$1:$DC$31</v>
      </c>
      <c r="DQ3" s="122" t="str">
        <f>ADDRESS(1,COLUMN($CJ$1))&amp;":"&amp;ADDRESS(31,COLUMN($CR$1))</f>
        <v>$CJ$1:$CR$31</v>
      </c>
      <c r="DR3" s="122" t="str">
        <f>ADDRESS(1,COLUMN($BY$1))&amp;":"&amp;ADDRESS(31,COLUMN($CH$1))</f>
        <v>$BY$1:$CH$31</v>
      </c>
      <c r="DX3" s="134" t="s">
        <v>1274</v>
      </c>
      <c r="DY3" s="134" t="s">
        <v>1274</v>
      </c>
      <c r="DZ3" s="134"/>
      <c r="EB3" s="134"/>
      <c r="EC3" s="134"/>
      <c r="ED3" s="134"/>
    </row>
    <row r="4" spans="1:134" ht="30" customHeight="1" x14ac:dyDescent="0.25">
      <c r="A4" s="96">
        <v>3</v>
      </c>
      <c r="B4" s="97" t="str">
        <f t="shared" si="0"/>
        <v>=Block3==</v>
      </c>
      <c r="C4" s="112" t="str" cm="1">
        <f t="array" aca="1" ref="C4" ca="1">BoxVal($A4,8,COLUMN(INDIRECT("T"&amp;($A4-1)*65+2)),1)</f>
        <v>10V</v>
      </c>
      <c r="D4" s="112" t="str" cm="1">
        <f t="array" aca="1" ref="D4" ca="1">BoxVal($A4,2,COLUMN(INDIRECT("T"&amp;($A4-1)*65+2)),1)</f>
        <v>HELE</v>
      </c>
      <c r="E4" s="112" t="str" cm="1">
        <f t="array" aca="1" ref="E4" ca="1">BoxVal($A4,3,COLUMN(INDIRECT("T"&amp;($A4-1)*65+2)),1)</f>
        <v>MP</v>
      </c>
      <c r="F4" s="112" t="str" cm="1">
        <f t="array" aca="1" ref="F4" ca="1">BoxVal($A4,16,COLUMN(INDIRECT("T"&amp;($A4-1)*65+2)),1)</f>
        <v>non</v>
      </c>
      <c r="G4" s="112" t="str" cm="1">
        <f t="array" aca="1" ref="G4" ca="1">BoxVal($A4,4,COLUMN(INDIRECT("T"&amp;($A4-1)*65+2)),1)</f>
        <v>ZTS6211E</v>
      </c>
      <c r="H4" s="112" t="str" cm="1">
        <f t="array" aca="1" ref="H4" ca="1">BoxVal($A4,5,COLUMN(INDIRECT("T"&amp;($A4-1)*65+2)),1)</f>
        <v>4803K</v>
      </c>
      <c r="I4" s="112" t="str" cm="1">
        <f t="array" aca="1" ref="I4" ca="1">BoxVal($A4,6,COLUMN(INDIRECT("T"&amp;($A4-1)*65+2)),1)</f>
        <v>3018AH</v>
      </c>
      <c r="J4" s="112" t="str" cm="1">
        <f t="array" aca="1" ref="J4" ca="1">BoxVal($A4,21,COLUMN(INDIRECT("T"&amp;($A4-1)*65+2)),1)</f>
        <v>10V_NormalMode</v>
      </c>
      <c r="K4" s="112" t="str" cm="1">
        <f t="array" aca="1" ref="K4" ca="1">BoxVal($A4,25,COLUMN(INDIRECT("T"&amp;($A4-1)*65+2)),1)</f>
        <v>Default</v>
      </c>
      <c r="L4" s="113" t="str" cm="1">
        <f t="array" aca="1" ref="L4" ca="1">BoxVal($A4,32,COLUMN(INDIRECT("T"&amp;($A4-1)*65+2)),1)</f>
        <v>3.3V : 70~100 (uA)
Vdc&amp;Remark: -</v>
      </c>
      <c r="M4" s="112" t="str" cm="1">
        <f t="array" aca="1" ref="M4" ca="1">BoxVal($A4,31,COLUMN(INDIRECT("T"&amp;($A4-1)*65+2)),1)</f>
        <v>-38+/-0.8 dBV</v>
      </c>
      <c r="N4" s="112" t="str" cm="1">
        <f t="array" aca="1" ref="N4" ca="1">BoxVal($A4,12,COLUMN(INDIRECT("T"&amp;($A4-1)*65+2)),1)</f>
        <v>Normal</v>
      </c>
      <c r="O4" s="114" t="str" cm="1">
        <f t="array" ref="O4">BoxVal($A4,2,COLUMN(V5),1)</f>
        <v>-</v>
      </c>
      <c r="P4" s="114" t="str" cm="1">
        <f t="array" aca="1" ref="P4" ca="1">BoxVal($A4,2,COLUMN(INDIRECT("AB"&amp;($A4-1)*65+2)),1)</f>
        <v>10V_NormalMode_38dB_2258K_2391A_367_453_ZTS6211E_MP3.0</v>
      </c>
      <c r="Q4" s="114" t="str" cm="1">
        <f t="array" aca="1" ref="Q4" ca="1">BoxVal($A4,2,COLUMN(INDIRECT("AJ"&amp;($A4-1)*65+2)),1)</f>
        <v>ANC機種，改初感-39以下</v>
      </c>
      <c r="R4" s="116"/>
      <c r="S4" s="118" t="s">
        <v>10</v>
      </c>
      <c r="T4" s="119" t="s">
        <v>354</v>
      </c>
      <c r="U4" s="140" t="s">
        <v>775</v>
      </c>
      <c r="V4" s="141" t="s">
        <v>601</v>
      </c>
      <c r="W4" s="141" t="s">
        <v>602</v>
      </c>
      <c r="X4" s="141" t="s">
        <v>603</v>
      </c>
      <c r="Y4" s="141" t="s">
        <v>603</v>
      </c>
      <c r="Z4" s="141" t="s">
        <v>591</v>
      </c>
      <c r="AA4" s="141" t="s">
        <v>7</v>
      </c>
      <c r="AB4" s="141" t="s">
        <v>563</v>
      </c>
      <c r="AC4" s="141" t="s">
        <v>577</v>
      </c>
      <c r="AD4" s="141" t="s">
        <v>611</v>
      </c>
      <c r="AE4" s="141" t="s">
        <v>569</v>
      </c>
      <c r="AF4" s="142" t="s">
        <v>593</v>
      </c>
      <c r="AG4" s="142" t="s">
        <v>594</v>
      </c>
      <c r="AH4" s="142" t="s">
        <v>595</v>
      </c>
      <c r="AI4" s="142" t="s">
        <v>596</v>
      </c>
      <c r="AJ4" s="143" t="s">
        <v>597</v>
      </c>
      <c r="AK4" s="143" t="s">
        <v>598</v>
      </c>
      <c r="AL4" s="143" t="s">
        <v>599</v>
      </c>
      <c r="AM4" s="143" t="s">
        <v>600</v>
      </c>
      <c r="AN4" s="143" t="str">
        <f>VLOOKUP($T12,$DE$1:$DJ$31,2,FALSE)</f>
        <v>Full</v>
      </c>
      <c r="AO4" s="143" t="str">
        <f>VLOOKUP($T12,$DE$1:$DJ$31,3,FALSE)</f>
        <v>Full</v>
      </c>
      <c r="AP4" s="143" t="str">
        <f>VLOOKUP($T12,$DE$1:$DJ$31,4,FALSE)</f>
        <v>non</v>
      </c>
      <c r="AQ4" s="143" t="str">
        <f>VLOOKUP($T12,$DE$1:$DJ$31,5,FALSE)</f>
        <v>non</v>
      </c>
      <c r="AR4" s="143" t="str">
        <f>VLOOKUP($T12,$DE$1:$DJ$31,6,FALSE)</f>
        <v>Full</v>
      </c>
      <c r="AS4" s="142" t="s">
        <v>726</v>
      </c>
      <c r="AT4" s="116"/>
      <c r="AU4" s="132" t="s">
        <v>580</v>
      </c>
      <c r="AV4" s="122" t="s">
        <v>580</v>
      </c>
      <c r="AW4" s="122" t="s">
        <v>580</v>
      </c>
      <c r="AX4" s="122" t="s">
        <v>580</v>
      </c>
      <c r="AY4" s="122" t="s">
        <v>580</v>
      </c>
      <c r="AZ4" s="122" t="s">
        <v>255</v>
      </c>
      <c r="BB4" s="132" t="s">
        <v>580</v>
      </c>
      <c r="BC4" s="122">
        <v>0</v>
      </c>
      <c r="BD4" s="122">
        <v>1</v>
      </c>
      <c r="BE4" s="122">
        <v>0</v>
      </c>
      <c r="BF4" s="132"/>
      <c r="BG4" s="132"/>
      <c r="BH4" s="132"/>
      <c r="BI4" s="132" t="s">
        <v>809</v>
      </c>
      <c r="BJ4" s="132" t="s">
        <v>562</v>
      </c>
      <c r="BK4" s="132" t="s">
        <v>562</v>
      </c>
      <c r="BM4" s="122">
        <v>-1</v>
      </c>
      <c r="BN4" s="122">
        <v>0</v>
      </c>
      <c r="BO4" s="122">
        <v>1</v>
      </c>
      <c r="BP4" s="122">
        <v>0</v>
      </c>
      <c r="BQ4" s="122">
        <v>0</v>
      </c>
      <c r="BU4" s="132" t="s">
        <v>786</v>
      </c>
      <c r="BV4" s="132" t="s">
        <v>562</v>
      </c>
      <c r="BW4" s="132" t="s">
        <v>562</v>
      </c>
      <c r="BY4" s="21">
        <v>5.6000000000000001E-2</v>
      </c>
      <c r="BZ4" s="122">
        <v>0</v>
      </c>
      <c r="CA4" s="122">
        <v>1</v>
      </c>
      <c r="CF4" s="132" t="s">
        <v>805</v>
      </c>
      <c r="CG4" s="132" t="s">
        <v>562</v>
      </c>
      <c r="CH4" s="132" t="s">
        <v>562</v>
      </c>
      <c r="CJ4" s="132" t="s">
        <v>562</v>
      </c>
      <c r="CP4" s="132" t="s">
        <v>562</v>
      </c>
      <c r="CQ4" s="132" t="s">
        <v>562</v>
      </c>
      <c r="CR4" s="132" t="s">
        <v>562</v>
      </c>
      <c r="CT4" s="132" t="s">
        <v>562</v>
      </c>
      <c r="DA4" s="132" t="s">
        <v>562</v>
      </c>
      <c r="DB4" s="132" t="s">
        <v>562</v>
      </c>
      <c r="DC4" s="132" t="s">
        <v>562</v>
      </c>
      <c r="DE4" s="122" t="s">
        <v>255</v>
      </c>
      <c r="DF4" s="122" t="s">
        <v>255</v>
      </c>
      <c r="DG4" s="122" t="s">
        <v>255</v>
      </c>
      <c r="DH4" s="122" t="s">
        <v>255</v>
      </c>
      <c r="DI4" s="122" t="s">
        <v>255</v>
      </c>
      <c r="DJ4" s="122" t="s">
        <v>255</v>
      </c>
      <c r="DL4" s="122" t="s">
        <v>255</v>
      </c>
      <c r="DM4" s="122" t="s">
        <v>255</v>
      </c>
      <c r="DN4" s="122" t="s">
        <v>255</v>
      </c>
      <c r="DX4" s="134"/>
      <c r="DY4" s="134"/>
      <c r="DZ4" s="134"/>
      <c r="EB4" s="134"/>
      <c r="EC4" s="134"/>
      <c r="ED4" s="134"/>
    </row>
    <row r="5" spans="1:134" ht="30" customHeight="1" x14ac:dyDescent="0.25">
      <c r="A5" s="96">
        <v>4</v>
      </c>
      <c r="B5" s="97" t="str">
        <f t="shared" si="0"/>
        <v>=Block4==</v>
      </c>
      <c r="C5" s="112" t="str" cm="1">
        <f t="array" aca="1" ref="C5" ca="1">BoxVal($A5,8,COLUMN(INDIRECT("T"&amp;($A5-1)*65+2)),1)</f>
        <v>10V</v>
      </c>
      <c r="D5" s="112" t="str" cm="1">
        <f t="array" aca="1" ref="D5" ca="1">BoxVal($A5,2,COLUMN(INDIRECT("T"&amp;($A5-1)*65+2)),1)</f>
        <v>TFC</v>
      </c>
      <c r="E5" s="112" t="str" cm="1">
        <f t="array" aca="1" ref="E5" ca="1">BoxVal($A5,3,COLUMN(INDIRECT("T"&amp;($A5-1)*65+2)),1)</f>
        <v>MP</v>
      </c>
      <c r="F5" s="112" t="str" cm="1">
        <f t="array" aca="1" ref="F5" ca="1">BoxVal($A5,16,COLUMN(INDIRECT("T"&amp;($A5-1)*65+2)),1)</f>
        <v>non</v>
      </c>
      <c r="G5" s="112" t="str" cm="1">
        <f t="array" aca="1" ref="G5" ca="1">BoxVal($A5,4,COLUMN(INDIRECT("T"&amp;($A5-1)*65+2)),1)</f>
        <v>ZTS6156SE</v>
      </c>
      <c r="H5" s="112" t="str" cm="1">
        <f t="array" aca="1" ref="H5" ca="1">BoxVal($A5,5,COLUMN(INDIRECT("T"&amp;($A5-1)*65+2)),1)</f>
        <v>4803K</v>
      </c>
      <c r="I5" s="112" t="str" cm="1">
        <f t="array" aca="1" ref="I5" ca="1">BoxVal($A5,6,COLUMN(INDIRECT("T"&amp;($A5-1)*65+2)),1)</f>
        <v>3004_V11</v>
      </c>
      <c r="J5" s="112" t="str" cm="1">
        <f t="array" aca="1" ref="J5" ca="1">BoxVal($A5,21,COLUMN(INDIRECT("T"&amp;($A5-1)*65+2)),1)</f>
        <v>default_NormalMode</v>
      </c>
      <c r="K5" s="112" t="str" cm="1">
        <f t="array" aca="1" ref="K5" ca="1">BoxVal($A5,25,COLUMN(INDIRECT("T"&amp;($A5-1)*65+2)),1)</f>
        <v>Default</v>
      </c>
      <c r="L5" s="113" t="str" cm="1">
        <f t="array" aca="1" ref="L5" ca="1">BoxVal($A5,32,COLUMN(INDIRECT("T"&amp;($A5-1)*65+2)),1)</f>
        <v>3.3V : 70~150 (uA)
Vdc&amp;Remark: -</v>
      </c>
      <c r="M5" s="112" t="str" cm="1">
        <f t="array" aca="1" ref="M5" ca="1">BoxVal($A5,31,COLUMN(INDIRECT("T"&amp;($A5-1)*65+2)),1)</f>
        <v>-38+/-0.8 dBV</v>
      </c>
      <c r="N5" s="112" t="str" cm="1">
        <f t="array" aca="1" ref="N5" ca="1">BoxVal($A5,12,COLUMN(INDIRECT("T"&amp;($A5-1)*65+2)),1)</f>
        <v>Normal</v>
      </c>
      <c r="O5" s="114" t="str" cm="1">
        <f t="array" ref="O5">BoxVal($A5,2,COLUMN(V6),1)</f>
        <v>-</v>
      </c>
      <c r="P5" s="114" t="str" cm="1">
        <f t="array" aca="1" ref="P5" ca="1">BoxVal($A5,2,COLUMN(INDIRECT("AB"&amp;($A5-1)*65+2)),1)</f>
        <v>default_NormalMode_38dB_2258K_2227F_380_437_ZTS6156SE_MP4.8</v>
      </c>
      <c r="Q5" s="114" t="str" cm="1">
        <f t="array" aca="1" ref="Q5" ca="1">BoxVal($A5,2,COLUMN(INDIRECT("AJ"&amp;($A5-1)*65+2)),1)</f>
        <v>ANC機種，改初感-39</v>
      </c>
      <c r="R5" s="116"/>
      <c r="S5" s="118" t="s">
        <v>18</v>
      </c>
      <c r="T5" s="119" t="s">
        <v>29</v>
      </c>
      <c r="U5" s="144" t="str">
        <f t="shared" ref="U5:U14" ca="1" si="1">ConfigCode($AA5,$AN5,$AO5,$AP5,$AQ5,$AR5,$AF5,$AG5,2)</f>
        <v>0x02=-40.50,-39.50;</v>
      </c>
      <c r="V5" s="145"/>
      <c r="W5" s="145"/>
      <c r="X5" s="146"/>
      <c r="Y5" s="146"/>
      <c r="Z5" s="147">
        <f t="shared" ref="Z5:Z14" ca="1" si="2" xml:space="preserve">
N("vbias,vlookup vbias range")+
VLOOKUP($AA5,INDIRECT(BoxVal(ROW($AA5),34,COLUMN(T1))),2,FALSE)+
N("gain")+
$AB5+
N("vcm")+
VLOOKUP($AC5,$CT$1:$DC$31,7,FALSE)+
N("(vbias*vcp*vbg-vbias)*sensor ratio")+
VbiasCal($AA5,$AD5,$AE5,BoxVal(ROW($AC5),18,COLUMN($T$22)))+
N("vbias ref+gain ref")+
$V5+$W5</f>
        <v>-2</v>
      </c>
      <c r="AA5" s="148" t="s">
        <v>582</v>
      </c>
      <c r="AB5" s="149">
        <v>-2</v>
      </c>
      <c r="AC5" s="149" t="s">
        <v>995</v>
      </c>
      <c r="AD5" s="149">
        <v>1</v>
      </c>
      <c r="AE5" s="41">
        <v>0</v>
      </c>
      <c r="AF5" s="150">
        <v>-40.5</v>
      </c>
      <c r="AG5" s="150">
        <v>-39.5</v>
      </c>
      <c r="AH5" s="151">
        <f ca="1">$AF5+$Z5</f>
        <v>-42.5</v>
      </c>
      <c r="AI5" s="151">
        <f ca="1">$AG5+$Z5</f>
        <v>-41.5</v>
      </c>
      <c r="AJ5" s="152" cm="1">
        <f t="array" aca="1" ref="AJ5" ca="1" xml:space="preserve">
N("initial sens-loopgain")+
$AF5-BoxVal(ROW($AA5),26,COLUMN(INDIRECT("T"&amp;(INT(ROW($AA22)/65))*65+2)))</f>
        <v>-41.5</v>
      </c>
      <c r="AK5" s="152">
        <f t="shared" ref="AK5:AK12" ca="1" si="3">AJ5+(AG5-AF5)</f>
        <v>-40.5</v>
      </c>
      <c r="AL5" s="152" cm="1">
        <f t="array" aca="1" ref="AL5" ca="1" xml:space="preserve">
N("initial sens-loopgain-gain-gain ref-vcm")+
$AH5-
BoxVal(ROW($AA5),26,COLUMN(INDIRECT("T"&amp;(INT(ROW($AA22)/65))*65+2)))-
$AB5-
$W5-
IFERROR(VLOOKUP($AC5,$CT$1:$DC$31,7,FALSE),0)</f>
        <v>-41.5</v>
      </c>
      <c r="AM5" s="152">
        <f t="shared" ref="AM5:AM12" ca="1" si="4">AL5+(AG5-AF5)</f>
        <v>-40.5</v>
      </c>
      <c r="AN5" s="144" t="str">
        <f t="shared" ref="AN5:AN12" ca="1" si="5">IF(BoxVal(ROW(AA5),9,COLUMN(T3))="FIX","00",ManualLookup(AA5,BoxVal(ROW(AA5),4,COLUMN(AN3)),INDIRECT(DN$3)))</f>
        <v>00</v>
      </c>
      <c r="AO5" s="144" t="str" cm="1">
        <f t="array" aca="1" ref="AO5" ca="1">ManualLookup(AB5,BoxVal(ROW(AB5),4,COLUMN(AO3)),INDIRECT(DO$3))</f>
        <v>02</v>
      </c>
      <c r="AP5" s="144" t="str" cm="1">
        <f t="array" aca="1" ref="AP5" ca="1">ManualLookup(AC5,BoxVal(ROW(AC5),4,COLUMN(AP3)),INDIRECT(DP$3))</f>
        <v>00</v>
      </c>
      <c r="AQ5" s="144" t="str" cm="1">
        <f t="array" aca="1" ref="AQ5" ca="1">ManualLookup(AD5,BoxVal(ROW(AD5),4,COLUMN(AQ3)),INDIRECT(DQ$3))</f>
        <v>00</v>
      </c>
      <c r="AR5" s="144" t="str" cm="1">
        <f t="array" aca="1" ref="AR5" ca="1">ManualLookup(AE5,BoxVal(ROW(AE5),4,COLUMN(AR3)),INDIRECT(DR$3))</f>
        <v>00</v>
      </c>
      <c r="AS5" s="141"/>
      <c r="AT5" s="116"/>
      <c r="AU5" s="132" t="s">
        <v>587</v>
      </c>
      <c r="AV5" s="122" t="s">
        <v>587</v>
      </c>
      <c r="AW5" s="122" t="s">
        <v>587</v>
      </c>
      <c r="AX5" s="122" t="s">
        <v>587</v>
      </c>
      <c r="AY5" s="122" t="s">
        <v>587</v>
      </c>
      <c r="AZ5" s="122" t="s">
        <v>255</v>
      </c>
      <c r="BB5" s="132" t="s">
        <v>587</v>
      </c>
      <c r="BC5" s="122">
        <v>0</v>
      </c>
      <c r="BD5" s="122">
        <v>1</v>
      </c>
      <c r="BE5" s="122">
        <v>1</v>
      </c>
      <c r="BF5" s="132"/>
      <c r="BG5" s="132"/>
      <c r="BH5" s="132"/>
      <c r="BI5" s="132" t="s">
        <v>808</v>
      </c>
      <c r="BJ5" s="132" t="s">
        <v>562</v>
      </c>
      <c r="BK5" s="132" t="s">
        <v>562</v>
      </c>
      <c r="BM5" s="122">
        <v>-0.5</v>
      </c>
      <c r="BN5" s="122">
        <v>0</v>
      </c>
      <c r="BO5" s="122">
        <v>0</v>
      </c>
      <c r="BP5" s="122">
        <v>1</v>
      </c>
      <c r="BQ5" s="122">
        <v>1</v>
      </c>
      <c r="BU5" s="132" t="s">
        <v>787</v>
      </c>
      <c r="BV5" s="132" t="s">
        <v>562</v>
      </c>
      <c r="BW5" s="132" t="s">
        <v>562</v>
      </c>
      <c r="BY5" s="21">
        <v>-3.6999999999999998E-2</v>
      </c>
      <c r="BZ5" s="122">
        <v>1</v>
      </c>
      <c r="CA5" s="122">
        <v>1</v>
      </c>
      <c r="CF5" s="132" t="s">
        <v>1084</v>
      </c>
      <c r="CG5" s="132" t="s">
        <v>562</v>
      </c>
      <c r="CH5" s="132" t="s">
        <v>562</v>
      </c>
      <c r="CJ5" s="132" t="s">
        <v>562</v>
      </c>
      <c r="CP5" s="132" t="s">
        <v>562</v>
      </c>
      <c r="CQ5" s="132" t="s">
        <v>562</v>
      </c>
      <c r="CR5" s="132" t="s">
        <v>562</v>
      </c>
      <c r="CT5" s="132" t="s">
        <v>562</v>
      </c>
      <c r="DA5" s="132" t="s">
        <v>562</v>
      </c>
      <c r="DB5" s="132" t="s">
        <v>562</v>
      </c>
      <c r="DC5" s="132" t="s">
        <v>562</v>
      </c>
      <c r="DE5" s="122" t="s">
        <v>255</v>
      </c>
      <c r="DF5" s="122" t="s">
        <v>255</v>
      </c>
      <c r="DG5" s="122" t="s">
        <v>255</v>
      </c>
      <c r="DH5" s="122" t="s">
        <v>255</v>
      </c>
      <c r="DI5" s="122" t="s">
        <v>255</v>
      </c>
      <c r="DJ5" s="122" t="s">
        <v>255</v>
      </c>
      <c r="DL5" s="122" t="s">
        <v>255</v>
      </c>
      <c r="DM5" s="122" t="s">
        <v>255</v>
      </c>
      <c r="DN5" s="122" t="s">
        <v>255</v>
      </c>
      <c r="DX5" s="134"/>
      <c r="DY5" s="134"/>
      <c r="DZ5" s="134"/>
      <c r="EB5" s="134"/>
      <c r="EC5" s="134"/>
      <c r="ED5" s="134"/>
    </row>
    <row r="6" spans="1:134" ht="30" customHeight="1" x14ac:dyDescent="0.25">
      <c r="A6" s="96">
        <v>5</v>
      </c>
      <c r="B6" s="97" t="str">
        <f t="shared" si="0"/>
        <v>=Block5==</v>
      </c>
      <c r="C6" s="112" t="str" cm="1">
        <f t="array" aca="1" ref="C6" ca="1">BoxVal($A6,8,COLUMN(INDIRECT("T"&amp;($A6-1)*65+2)),1)</f>
        <v>10V</v>
      </c>
      <c r="D6" s="112" t="str" cm="1">
        <f t="array" aca="1" ref="D6" ca="1">BoxVal($A6,2,COLUMN(INDIRECT("T"&amp;($A6-1)*65+2)),1)</f>
        <v>CPC</v>
      </c>
      <c r="E6" s="112" t="str" cm="1">
        <f t="array" aca="1" ref="E6" ca="1">BoxVal($A6,3,COLUMN(INDIRECT("T"&amp;($A6-1)*65+2)),1)</f>
        <v>MP</v>
      </c>
      <c r="F6" s="112" t="str" cm="1">
        <f t="array" aca="1" ref="F6" ca="1">BoxVal($A6,16,COLUMN(INDIRECT("T"&amp;($A6-1)*65+2)),1)</f>
        <v>non</v>
      </c>
      <c r="G6" s="112" t="str" cm="1">
        <f t="array" aca="1" ref="G6" ca="1">BoxVal($A6,4,COLUMN(INDIRECT("T"&amp;($A6-1)*65+2)),1)</f>
        <v>ZTS6156SE</v>
      </c>
      <c r="H6" s="112" t="str" cm="1">
        <f t="array" aca="1" ref="H6" ca="1">BoxVal($A6,5,COLUMN(INDIRECT("T"&amp;($A6-1)*65+2)),1)</f>
        <v>4803K</v>
      </c>
      <c r="I6" s="112" t="str" cm="1">
        <f t="array" aca="1" ref="I6" ca="1">BoxVal($A6,6,COLUMN(INDIRECT("T"&amp;($A6-1)*65+2)),1)</f>
        <v>3004_V11</v>
      </c>
      <c r="J6" s="112" t="str" cm="1">
        <f t="array" aca="1" ref="J6" ca="1">BoxVal($A6,21,COLUMN(INDIRECT("T"&amp;($A6-1)*65+2)),1)</f>
        <v>default_TestMode</v>
      </c>
      <c r="K6" s="112" t="str" cm="1">
        <f t="array" aca="1" ref="K6" ca="1">BoxVal($A6,25,COLUMN(INDIRECT("T"&amp;($A6-1)*65+2)),1)</f>
        <v>Default</v>
      </c>
      <c r="L6" s="113" t="str" cm="1">
        <f t="array" aca="1" ref="L6" ca="1">BoxVal($A6,32,COLUMN(INDIRECT("T"&amp;($A6-1)*65+2)),1)</f>
        <v>3.3V : 70~100 (uA)
Vdc&amp;Remark: -</v>
      </c>
      <c r="M6" s="112" t="str" cm="1">
        <f t="array" aca="1" ref="M6" ca="1">BoxVal($A6,31,COLUMN(INDIRECT("T"&amp;($A6-1)*65+2)),1)</f>
        <v>-38+/-0.8 dBV</v>
      </c>
      <c r="N6" s="112" t="str" cm="1">
        <f t="array" aca="1" ref="N6" ca="1">BoxVal($A6,12,COLUMN(INDIRECT("T"&amp;($A6-1)*65+2)),1)</f>
        <v>Normal</v>
      </c>
      <c r="O6" s="114" t="str" cm="1">
        <f t="array" ref="O6">BoxVal($A6,2,COLUMN(V7),1)</f>
        <v>-</v>
      </c>
      <c r="P6" s="114" t="str" cm="1">
        <f t="array" aca="1" ref="P6" ca="1">BoxVal($A6,2,COLUMN(INDIRECT("AB"&amp;($A6-1)*65+2)),1)</f>
        <v>default_TestMode_38dB_2258K_2227F_385_450_ZTS6156SE_MP5.1</v>
      </c>
      <c r="Q6" s="114" t="str" cm="1">
        <f t="array" aca="1" ref="Q6" ca="1">BoxVal($A6,2,COLUMN(INDIRECT("AJ"&amp;($A6-1)*65+2)),1)</f>
        <v>ANC機種，改初感-39</v>
      </c>
      <c r="R6" s="116"/>
      <c r="S6" s="118" t="s">
        <v>13</v>
      </c>
      <c r="T6" s="119" t="s">
        <v>377</v>
      </c>
      <c r="U6" s="144" t="str">
        <f t="shared" ca="1" si="1"/>
        <v>0x03=-41.50,-40.50;</v>
      </c>
      <c r="V6" s="145"/>
      <c r="W6" s="145"/>
      <c r="X6" s="146"/>
      <c r="Y6" s="146"/>
      <c r="Z6" s="147">
        <f t="shared" ca="1" si="2"/>
        <v>-1</v>
      </c>
      <c r="AA6" s="148" t="s">
        <v>582</v>
      </c>
      <c r="AB6" s="149">
        <v>-1</v>
      </c>
      <c r="AC6" s="149" t="s">
        <v>995</v>
      </c>
      <c r="AD6" s="149">
        <v>1</v>
      </c>
      <c r="AE6" s="41">
        <v>0</v>
      </c>
      <c r="AF6" s="150">
        <v>-41.5</v>
      </c>
      <c r="AG6" s="153">
        <f>AF5</f>
        <v>-40.5</v>
      </c>
      <c r="AH6" s="151">
        <f t="shared" ref="AH6:AH14" ca="1" si="6">$AF6+$Z6</f>
        <v>-42.5</v>
      </c>
      <c r="AI6" s="151">
        <f t="shared" ref="AI6:AI14" ca="1" si="7">$AG6+$Z6</f>
        <v>-41.5</v>
      </c>
      <c r="AJ6" s="152" cm="1">
        <f t="array" aca="1" ref="AJ6" ca="1" xml:space="preserve">
N("initial sens-loopgain")+
$AF6-BoxVal(ROW($AA6),26,COLUMN(INDIRECT("T"&amp;(INT(ROW($AA23)/65))*65+2)))</f>
        <v>-42.5</v>
      </c>
      <c r="AK6" s="152">
        <f t="shared" ca="1" si="3"/>
        <v>-41.5</v>
      </c>
      <c r="AL6" s="152" cm="1">
        <f t="array" aca="1" ref="AL6" ca="1" xml:space="preserve">
N("initial sens-loopgain-gain-gain ref-vcm")+
$AH6-
BoxVal(ROW($AA6),26,COLUMN(INDIRECT("T"&amp;(INT(ROW($AA23)/65))*65+2)))-
$AB6-
$W6-
IFERROR(VLOOKUP($AC6,$CT$1:$DC$31,7,FALSE),0)</f>
        <v>-42.5</v>
      </c>
      <c r="AM6" s="152">
        <f t="shared" ca="1" si="4"/>
        <v>-41.5</v>
      </c>
      <c r="AN6" s="144" t="str">
        <f t="shared" ca="1" si="5"/>
        <v>00</v>
      </c>
      <c r="AO6" s="144" t="str" cm="1">
        <f t="array" aca="1" ref="AO6" ca="1">ManualLookup(AB6,BoxVal(ROW(AB6),4,COLUMN(AO4)),INDIRECT(DO$3))</f>
        <v>03</v>
      </c>
      <c r="AP6" s="144" t="str" cm="1">
        <f t="array" aca="1" ref="AP6" ca="1">ManualLookup(AC6,BoxVal(ROW(AC6),4,COLUMN(AP4)),INDIRECT(DP$3))</f>
        <v>00</v>
      </c>
      <c r="AQ6" s="144" t="str" cm="1">
        <f t="array" aca="1" ref="AQ6" ca="1">ManualLookup(AD6,BoxVal(ROW(AD6),4,COLUMN(AQ4)),INDIRECT(DQ$3))</f>
        <v>00</v>
      </c>
      <c r="AR6" s="144" t="str" cm="1">
        <f t="array" aca="1" ref="AR6" ca="1">ManualLookup(AE6,BoxVal(ROW(AE6),4,COLUMN(AR4)),INDIRECT(DR$3))</f>
        <v>00</v>
      </c>
      <c r="AS6" s="144"/>
      <c r="AT6" s="116"/>
      <c r="AU6" s="132" t="s">
        <v>586</v>
      </c>
      <c r="AV6" s="122" t="s">
        <v>586</v>
      </c>
      <c r="AW6" s="122" t="s">
        <v>586</v>
      </c>
      <c r="AX6" s="122" t="s">
        <v>586</v>
      </c>
      <c r="AY6" s="122" t="s">
        <v>586</v>
      </c>
      <c r="AZ6" s="122" t="s">
        <v>255</v>
      </c>
      <c r="BB6" s="132" t="s">
        <v>586</v>
      </c>
      <c r="BC6" s="122">
        <v>1</v>
      </c>
      <c r="BD6" s="122">
        <v>0</v>
      </c>
      <c r="BE6" s="122">
        <v>0</v>
      </c>
      <c r="BF6" s="132"/>
      <c r="BG6" s="132"/>
      <c r="BH6" s="132"/>
      <c r="BI6" s="132" t="s">
        <v>807</v>
      </c>
      <c r="BJ6" s="132" t="s">
        <v>562</v>
      </c>
      <c r="BK6" s="132" t="s">
        <v>562</v>
      </c>
      <c r="BM6" s="122">
        <v>0</v>
      </c>
      <c r="BN6" s="122">
        <v>0</v>
      </c>
      <c r="BO6" s="122">
        <v>0</v>
      </c>
      <c r="BP6" s="122">
        <v>0</v>
      </c>
      <c r="BQ6" s="122">
        <v>0</v>
      </c>
      <c r="BU6" s="132" t="s">
        <v>783</v>
      </c>
      <c r="BV6" s="132" t="s">
        <v>562</v>
      </c>
      <c r="BW6" s="132" t="s">
        <v>562</v>
      </c>
      <c r="BY6" s="21" t="s">
        <v>436</v>
      </c>
      <c r="BZ6" s="122">
        <v>0</v>
      </c>
      <c r="CA6" s="122">
        <v>0</v>
      </c>
      <c r="CF6" s="132">
        <v>0</v>
      </c>
      <c r="CG6" s="132" t="s">
        <v>562</v>
      </c>
      <c r="CH6" s="132" t="s">
        <v>562</v>
      </c>
      <c r="CJ6" s="132" t="s">
        <v>562</v>
      </c>
      <c r="CP6" s="132" t="s">
        <v>562</v>
      </c>
      <c r="CQ6" s="132" t="s">
        <v>562</v>
      </c>
      <c r="CR6" s="132" t="s">
        <v>562</v>
      </c>
      <c r="CT6" s="132" t="s">
        <v>562</v>
      </c>
      <c r="DA6" s="132" t="s">
        <v>562</v>
      </c>
      <c r="DB6" s="132" t="s">
        <v>562</v>
      </c>
      <c r="DC6" s="132" t="s">
        <v>562</v>
      </c>
      <c r="DE6" s="122" t="s">
        <v>255</v>
      </c>
      <c r="DF6" s="122" t="s">
        <v>255</v>
      </c>
      <c r="DG6" s="122" t="s">
        <v>255</v>
      </c>
      <c r="DH6" s="122" t="s">
        <v>255</v>
      </c>
      <c r="DI6" s="122" t="s">
        <v>255</v>
      </c>
      <c r="DJ6" s="122" t="s">
        <v>255</v>
      </c>
      <c r="DL6" s="122" t="s">
        <v>255</v>
      </c>
      <c r="DM6" s="122" t="s">
        <v>255</v>
      </c>
      <c r="DN6" s="122" t="s">
        <v>255</v>
      </c>
      <c r="DX6" s="134"/>
      <c r="DY6" s="134"/>
      <c r="DZ6" s="134"/>
      <c r="EB6" s="134"/>
      <c r="EC6" s="134"/>
      <c r="ED6" s="134"/>
    </row>
    <row r="7" spans="1:134" ht="30" customHeight="1" x14ac:dyDescent="0.25">
      <c r="A7" s="96">
        <v>6</v>
      </c>
      <c r="B7" s="97" t="str">
        <f t="shared" si="0"/>
        <v>=Block6==</v>
      </c>
      <c r="C7" s="112" t="str" cm="1">
        <f t="array" aca="1" ref="C7" ca="1">BoxVal($A7,8,COLUMN(INDIRECT("T"&amp;($A7-1)*65+2)),1)</f>
        <v>10V</v>
      </c>
      <c r="D7" s="112" t="str" cm="1">
        <f t="array" aca="1" ref="D7" ca="1">BoxVal($A7,2,COLUMN(INDIRECT("T"&amp;($A7-1)*65+2)),1)</f>
        <v>HELE</v>
      </c>
      <c r="E7" s="112" t="str" cm="1">
        <f t="array" aca="1" ref="E7" ca="1">BoxVal($A7,3,COLUMN(INDIRECT("T"&amp;($A7-1)*65+2)),1)</f>
        <v>MP</v>
      </c>
      <c r="F7" s="112" t="str" cm="1">
        <f t="array" aca="1" ref="F7" ca="1">BoxVal($A7,16,COLUMN(INDIRECT("T"&amp;($A7-1)*65+2)),1)</f>
        <v>non</v>
      </c>
      <c r="G7" s="112" t="str" cm="1">
        <f t="array" aca="1" ref="G7" ca="1">BoxVal($A7,4,COLUMN(INDIRECT("T"&amp;($A7-1)*65+2)),1)</f>
        <v>ZTS6211E</v>
      </c>
      <c r="H7" s="112" t="str" cm="1">
        <f t="array" aca="1" ref="H7" ca="1">BoxVal($A7,5,COLUMN(INDIRECT("T"&amp;($A7-1)*65+2)),1)</f>
        <v>4803K</v>
      </c>
      <c r="I7" s="112" t="str" cm="1">
        <f t="array" aca="1" ref="I7" ca="1">BoxVal($A7,6,COLUMN(INDIRECT("T"&amp;($A7-1)*65+2)),1)</f>
        <v>3004_V11</v>
      </c>
      <c r="J7" s="112" t="str" cm="1">
        <f t="array" aca="1" ref="J7" ca="1">BoxVal($A7,21,COLUMN(INDIRECT("T"&amp;($A7-1)*65+2)),1)</f>
        <v>10V_TestMode</v>
      </c>
      <c r="K7" s="112" t="str" cm="1">
        <f t="array" aca="1" ref="K7" ca="1">BoxVal($A7,25,COLUMN(INDIRECT("T"&amp;($A7-1)*65+2)),1)</f>
        <v>Default</v>
      </c>
      <c r="L7" s="113" t="str" cm="1">
        <f t="array" aca="1" ref="L7" ca="1">BoxVal($A7,32,COLUMN(INDIRECT("T"&amp;($A7-1)*65+2)),1)</f>
        <v>3.3V : 70~100 (uA)
Vdc&amp;Remark: -</v>
      </c>
      <c r="M7" s="112" t="str" cm="1">
        <f t="array" aca="1" ref="M7" ca="1">BoxVal($A7,31,COLUMN(INDIRECT("T"&amp;($A7-1)*65+2)),1)</f>
        <v>-38+/-0.8 dBV</v>
      </c>
      <c r="N7" s="112" t="str" cm="1">
        <f t="array" aca="1" ref="N7" ca="1">BoxVal($A7,12,COLUMN(INDIRECT("T"&amp;($A7-1)*65+2)),1)</f>
        <v>Normal</v>
      </c>
      <c r="O7" s="114" t="str" cm="1">
        <f t="array" ref="O7">BoxVal($A7,2,COLUMN(V8),1)</f>
        <v>-</v>
      </c>
      <c r="P7" s="114" t="str" cm="1">
        <f t="array" aca="1" ref="P7" ca="1">BoxVal($A7,2,COLUMN(INDIRECT("AB"&amp;($A7-1)*65+2)),1)</f>
        <v>10V_TestMode_38dB_2258K_2227F_367_452_ZTS6211E_MP6.0</v>
      </c>
      <c r="Q7" s="114" t="str" cm="1">
        <f t="array" aca="1" ref="Q7" ca="1">BoxVal($A7,2,COLUMN(INDIRECT("AJ"&amp;($A7-1)*65+2)),1)</f>
        <v>ANC機種，改初感-39</v>
      </c>
      <c r="R7" s="116"/>
      <c r="S7" s="129"/>
      <c r="T7" s="154"/>
      <c r="U7" s="144" t="str">
        <f t="shared" ca="1" si="1"/>
        <v>0x00=-42.30,-41.50;</v>
      </c>
      <c r="V7" s="145"/>
      <c r="W7" s="145"/>
      <c r="X7" s="146"/>
      <c r="Y7" s="146"/>
      <c r="Z7" s="147">
        <f t="shared" ca="1" si="2"/>
        <v>0</v>
      </c>
      <c r="AA7" s="148" t="s">
        <v>582</v>
      </c>
      <c r="AB7" s="149">
        <v>0</v>
      </c>
      <c r="AC7" s="149" t="s">
        <v>995</v>
      </c>
      <c r="AD7" s="149">
        <v>1</v>
      </c>
      <c r="AE7" s="41">
        <v>0</v>
      </c>
      <c r="AF7" s="150">
        <v>-42.3</v>
      </c>
      <c r="AG7" s="153">
        <f t="shared" ref="AG7:AG12" si="8">AF6</f>
        <v>-41.5</v>
      </c>
      <c r="AH7" s="151">
        <f t="shared" ca="1" si="6"/>
        <v>-42.3</v>
      </c>
      <c r="AI7" s="151">
        <f t="shared" ca="1" si="7"/>
        <v>-41.5</v>
      </c>
      <c r="AJ7" s="152" cm="1">
        <f t="array" aca="1" ref="AJ7" ca="1" xml:space="preserve">
N("initial sens-loopgain")+
$AF7-BoxVal(ROW($AA7),26,COLUMN(INDIRECT("T"&amp;(INT(ROW($AA24)/65))*65+2)))</f>
        <v>-43.3</v>
      </c>
      <c r="AK7" s="152">
        <f t="shared" ca="1" si="3"/>
        <v>-42.5</v>
      </c>
      <c r="AL7" s="152" cm="1">
        <f t="array" aca="1" ref="AL7" ca="1" xml:space="preserve">
N("initial sens-loopgain-gain-gain ref-vcm")+
$AH7-
BoxVal(ROW($AA7),26,COLUMN(INDIRECT("T"&amp;(INT(ROW($AA24)/65))*65+2)))-
$AB7-
$W7-
IFERROR(VLOOKUP($AC7,$CT$1:$DC$31,7,FALSE),0)</f>
        <v>-43.3</v>
      </c>
      <c r="AM7" s="152">
        <f t="shared" ca="1" si="4"/>
        <v>-42.5</v>
      </c>
      <c r="AN7" s="144" t="str">
        <f t="shared" ca="1" si="5"/>
        <v>00</v>
      </c>
      <c r="AO7" s="144" t="str" cm="1">
        <f t="array" aca="1" ref="AO7" ca="1">ManualLookup(AB7,BoxVal(ROW(AB7),4,COLUMN(AO5)),INDIRECT(DO$3))</f>
        <v>00</v>
      </c>
      <c r="AP7" s="144" t="str" cm="1">
        <f t="array" aca="1" ref="AP7" ca="1">ManualLookup(AC7,BoxVal(ROW(AC7),4,COLUMN(AP5)),INDIRECT(DP$3))</f>
        <v>00</v>
      </c>
      <c r="AQ7" s="144" t="str" cm="1">
        <f t="array" aca="1" ref="AQ7" ca="1">ManualLookup(AD7,BoxVal(ROW(AD7),4,COLUMN(AQ5)),INDIRECT(DQ$3))</f>
        <v>00</v>
      </c>
      <c r="AR7" s="144" t="str" cm="1">
        <f t="array" aca="1" ref="AR7" ca="1">ManualLookup(AE7,BoxVal(ROW(AE7),4,COLUMN(AR5)),INDIRECT(DR$3))</f>
        <v>00</v>
      </c>
      <c r="AS7" s="144"/>
      <c r="AT7" s="116"/>
      <c r="AU7" s="132" t="s">
        <v>584</v>
      </c>
      <c r="AV7" s="122" t="s">
        <v>584</v>
      </c>
      <c r="AW7" s="122" t="s">
        <v>585</v>
      </c>
      <c r="AX7" s="122" t="s">
        <v>585</v>
      </c>
      <c r="AY7" s="122" t="s">
        <v>585</v>
      </c>
      <c r="AZ7" s="122" t="s">
        <v>255</v>
      </c>
      <c r="BB7" s="132" t="s">
        <v>584</v>
      </c>
      <c r="BC7" s="122">
        <v>0</v>
      </c>
      <c r="BD7" s="122">
        <v>0</v>
      </c>
      <c r="BE7" s="122">
        <v>0</v>
      </c>
      <c r="BF7" s="132"/>
      <c r="BG7" s="132"/>
      <c r="BH7" s="132"/>
      <c r="BI7" s="132" t="s">
        <v>783</v>
      </c>
      <c r="BJ7" s="132" t="s">
        <v>562</v>
      </c>
      <c r="BK7" s="132" t="s">
        <v>562</v>
      </c>
      <c r="BM7" s="122">
        <v>0.5</v>
      </c>
      <c r="BN7" s="122">
        <v>0</v>
      </c>
      <c r="BO7" s="122">
        <v>1</v>
      </c>
      <c r="BP7" s="122">
        <v>0</v>
      </c>
      <c r="BQ7" s="122">
        <v>1</v>
      </c>
      <c r="BU7" s="132" t="s">
        <v>788</v>
      </c>
      <c r="BV7" s="132" t="s">
        <v>562</v>
      </c>
      <c r="BW7" s="132" t="s">
        <v>562</v>
      </c>
      <c r="BY7" s="122" t="s">
        <v>562</v>
      </c>
      <c r="CF7" s="122" t="s">
        <v>562</v>
      </c>
      <c r="CG7" s="122" t="s">
        <v>562</v>
      </c>
      <c r="CH7" s="122" t="s">
        <v>562</v>
      </c>
      <c r="CJ7" s="132" t="s">
        <v>562</v>
      </c>
      <c r="CP7" s="132" t="s">
        <v>562</v>
      </c>
      <c r="CQ7" s="132" t="s">
        <v>562</v>
      </c>
      <c r="CR7" s="132" t="s">
        <v>562</v>
      </c>
      <c r="CT7" s="132" t="s">
        <v>562</v>
      </c>
      <c r="DA7" s="132" t="s">
        <v>562</v>
      </c>
      <c r="DB7" s="132" t="s">
        <v>562</v>
      </c>
      <c r="DC7" s="132" t="s">
        <v>562</v>
      </c>
      <c r="DE7" s="122" t="s">
        <v>255</v>
      </c>
      <c r="DF7" s="122" t="s">
        <v>255</v>
      </c>
      <c r="DG7" s="122" t="s">
        <v>255</v>
      </c>
      <c r="DH7" s="122" t="s">
        <v>255</v>
      </c>
      <c r="DI7" s="122" t="s">
        <v>255</v>
      </c>
      <c r="DJ7" s="122" t="s">
        <v>255</v>
      </c>
      <c r="DL7" s="122" t="s">
        <v>255</v>
      </c>
      <c r="DM7" s="122" t="s">
        <v>255</v>
      </c>
      <c r="DN7" s="122" t="s">
        <v>255</v>
      </c>
      <c r="DX7" s="134"/>
      <c r="DY7" s="134"/>
      <c r="DZ7" s="134"/>
      <c r="EB7" s="134"/>
      <c r="EC7" s="134"/>
      <c r="ED7" s="134"/>
    </row>
    <row r="8" spans="1:134" ht="30" customHeight="1" x14ac:dyDescent="0.25">
      <c r="A8" s="96">
        <v>7</v>
      </c>
      <c r="B8" s="97" t="str">
        <f t="shared" si="0"/>
        <v>=Block7==</v>
      </c>
      <c r="C8" s="112" t="str" cm="1">
        <f t="array" aca="1" ref="C8" ca="1">BoxVal($A8,8,COLUMN(INDIRECT("T"&amp;($A8-1)*65+2)),1)</f>
        <v>10V</v>
      </c>
      <c r="D8" s="112" t="str" cm="1">
        <f t="array" aca="1" ref="D8" ca="1">BoxVal($A8,2,COLUMN(INDIRECT("T"&amp;($A8-1)*65+2)),1)</f>
        <v>HELE</v>
      </c>
      <c r="E8" s="112" t="str" cm="1">
        <f t="array" aca="1" ref="E8" ca="1">BoxVal($A8,3,COLUMN(INDIRECT("T"&amp;($A8-1)*65+2)),1)</f>
        <v>MP</v>
      </c>
      <c r="F8" s="112" t="str" cm="1">
        <f t="array" aca="1" ref="F8" ca="1">BoxVal($A8,16,COLUMN(INDIRECT("T"&amp;($A8-1)*65+2)),1)</f>
        <v>non</v>
      </c>
      <c r="G8" s="112" t="str" cm="1">
        <f t="array" aca="1" ref="G8" ca="1">BoxVal($A8,4,COLUMN(INDIRECT("T"&amp;($A8-1)*65+2)),1)</f>
        <v>ZTS6211E</v>
      </c>
      <c r="H8" s="112" t="str" cm="1">
        <f t="array" aca="1" ref="H8" ca="1">BoxVal($A8,5,COLUMN(INDIRECT("T"&amp;($A8-1)*65+2)),1)</f>
        <v>4803K</v>
      </c>
      <c r="I8" s="112" t="str" cm="1">
        <f t="array" aca="1" ref="I8" ca="1">BoxVal($A8,6,COLUMN(INDIRECT("T"&amp;($A8-1)*65+2)),1)</f>
        <v>3004CL</v>
      </c>
      <c r="J8" s="112" t="str" cm="1">
        <f t="array" aca="1" ref="J8" ca="1">BoxVal($A8,21,COLUMN(INDIRECT("T"&amp;($A8-1)*65+2)),1)</f>
        <v>10V_NormalMode</v>
      </c>
      <c r="K8" s="112" t="str" cm="1">
        <f t="array" aca="1" ref="K8" ca="1">BoxVal($A8,25,COLUMN(INDIRECT("T"&amp;($A8-1)*65+2)),1)</f>
        <v>Default</v>
      </c>
      <c r="L8" s="113" t="str" cm="1">
        <f t="array" aca="1" ref="L8" ca="1">BoxVal($A8,32,COLUMN(INDIRECT("T"&amp;($A8-1)*65+2)),1)</f>
        <v>3.3V : 70~100 (uA)
Vdc&amp;Remark: -</v>
      </c>
      <c r="M8" s="112" t="str" cm="1">
        <f t="array" aca="1" ref="M8" ca="1">BoxVal($A8,31,COLUMN(INDIRECT("T"&amp;($A8-1)*65+2)),1)</f>
        <v>-38+/-0.8 dBV</v>
      </c>
      <c r="N8" s="112" t="str" cm="1">
        <f t="array" aca="1" ref="N8" ca="1">BoxVal($A8,12,COLUMN(INDIRECT("T"&amp;($A8-1)*65+2)),1)</f>
        <v>Normal</v>
      </c>
      <c r="O8" s="114" t="str" cm="1">
        <f t="array" ref="O8">BoxVal($A8,2,COLUMN(V9),1)</f>
        <v>-</v>
      </c>
      <c r="P8" s="114" t="str" cm="1">
        <f t="array" aca="1" ref="P8" ca="1">BoxVal($A8,2,COLUMN(INDIRECT("AB"&amp;($A8-1)*65+2)),1)</f>
        <v>10V_NormalMode_38dB_2258K_2227H_367_441_ZTS6211E_MP7.2</v>
      </c>
      <c r="Q8" s="114" t="str" cm="1">
        <f t="array" aca="1" ref="Q8" ca="1">BoxVal($A8,2,COLUMN(INDIRECT("AJ"&amp;($A8-1)*65+2)),1)</f>
        <v>ANC機種，改初感-39</v>
      </c>
      <c r="R8" s="116"/>
      <c r="S8" s="118" t="s">
        <v>19</v>
      </c>
      <c r="T8" s="119" t="s">
        <v>582</v>
      </c>
      <c r="U8" s="144" t="str">
        <f t="shared" ca="1" si="1"/>
        <v>0x05=-42.80,-42.30;</v>
      </c>
      <c r="V8" s="145"/>
      <c r="W8" s="145"/>
      <c r="X8" s="146"/>
      <c r="Y8" s="146"/>
      <c r="Z8" s="147">
        <f t="shared" ca="1" si="2"/>
        <v>0.5</v>
      </c>
      <c r="AA8" s="148" t="s">
        <v>582</v>
      </c>
      <c r="AB8" s="149">
        <v>0.5</v>
      </c>
      <c r="AC8" s="149" t="s">
        <v>995</v>
      </c>
      <c r="AD8" s="149">
        <v>1</v>
      </c>
      <c r="AE8" s="41">
        <v>0</v>
      </c>
      <c r="AF8" s="150">
        <v>-42.8</v>
      </c>
      <c r="AG8" s="153">
        <f t="shared" si="8"/>
        <v>-42.3</v>
      </c>
      <c r="AH8" s="151">
        <f t="shared" ca="1" si="6"/>
        <v>-42.3</v>
      </c>
      <c r="AI8" s="151">
        <f t="shared" ca="1" si="7"/>
        <v>-41.8</v>
      </c>
      <c r="AJ8" s="152" cm="1">
        <f t="array" aca="1" ref="AJ8" ca="1" xml:space="preserve">
N("initial sens-loopgain")+
$AF8-BoxVal(ROW($AA8),26,COLUMN(INDIRECT("T"&amp;(INT(ROW($AA25)/65))*65+2)))</f>
        <v>-43.8</v>
      </c>
      <c r="AK8" s="152">
        <f t="shared" ca="1" si="3"/>
        <v>-43.3</v>
      </c>
      <c r="AL8" s="152" cm="1">
        <f t="array" aca="1" ref="AL8" ca="1" xml:space="preserve">
N("initial sens-loopgain-gain-gain ref-vcm")+
$AH8-
BoxVal(ROW($AA8),26,COLUMN(INDIRECT("T"&amp;(INT(ROW($AA25)/65))*65+2)))-
$AB8-
$W8-
IFERROR(VLOOKUP($AC8,$CT$1:$DC$31,7,FALSE),0)</f>
        <v>-43.8</v>
      </c>
      <c r="AM8" s="152">
        <f t="shared" ca="1" si="4"/>
        <v>-43.3</v>
      </c>
      <c r="AN8" s="144" t="str">
        <f t="shared" ca="1" si="5"/>
        <v>00</v>
      </c>
      <c r="AO8" s="144" t="str" cm="1">
        <f t="array" aca="1" ref="AO8" ca="1">ManualLookup(AB8,BoxVal(ROW(AB8),4,COLUMN(AO6)),INDIRECT(DO$3))</f>
        <v>05</v>
      </c>
      <c r="AP8" s="144" t="str" cm="1">
        <f t="array" aca="1" ref="AP8" ca="1">ManualLookup(AC8,BoxVal(ROW(AC8),4,COLUMN(AP6)),INDIRECT(DP$3))</f>
        <v>00</v>
      </c>
      <c r="AQ8" s="144" t="str" cm="1">
        <f t="array" aca="1" ref="AQ8" ca="1">ManualLookup(AD8,BoxVal(ROW(AD8),4,COLUMN(AQ6)),INDIRECT(DQ$3))</f>
        <v>00</v>
      </c>
      <c r="AR8" s="144" t="str" cm="1">
        <f t="array" aca="1" ref="AR8" ca="1">ManualLookup(AE8,BoxVal(ROW(AE8),4,COLUMN(AR6)),INDIRECT(DR$3))</f>
        <v>00</v>
      </c>
      <c r="AS8" s="144"/>
      <c r="AT8" s="116"/>
      <c r="AU8" s="132" t="s">
        <v>436</v>
      </c>
      <c r="AV8" s="132" t="s">
        <v>562</v>
      </c>
      <c r="AW8" s="122" t="s">
        <v>255</v>
      </c>
      <c r="AX8" s="122" t="s">
        <v>255</v>
      </c>
      <c r="AY8" s="122" t="s">
        <v>255</v>
      </c>
      <c r="AZ8" s="122" t="s">
        <v>255</v>
      </c>
      <c r="BB8" s="132" t="s">
        <v>436</v>
      </c>
      <c r="BC8" s="122">
        <v>0</v>
      </c>
      <c r="BD8" s="122">
        <v>0</v>
      </c>
      <c r="BE8" s="122">
        <v>0</v>
      </c>
      <c r="BF8" s="132"/>
      <c r="BG8" s="132"/>
      <c r="BH8" s="132"/>
      <c r="BI8" s="132" t="s">
        <v>783</v>
      </c>
      <c r="BJ8" s="132" t="s">
        <v>562</v>
      </c>
      <c r="BK8" s="132" t="s">
        <v>562</v>
      </c>
      <c r="BM8" s="122">
        <v>1</v>
      </c>
      <c r="BN8" s="122">
        <v>0</v>
      </c>
      <c r="BO8" s="122">
        <v>1</v>
      </c>
      <c r="BP8" s="122">
        <v>1</v>
      </c>
      <c r="BQ8" s="122">
        <v>0</v>
      </c>
      <c r="BU8" s="132" t="s">
        <v>789</v>
      </c>
      <c r="BV8" s="132" t="s">
        <v>562</v>
      </c>
      <c r="BW8" s="132" t="s">
        <v>562</v>
      </c>
      <c r="BY8" s="122" t="s">
        <v>562</v>
      </c>
      <c r="CF8" s="122" t="s">
        <v>562</v>
      </c>
      <c r="CG8" s="122" t="s">
        <v>562</v>
      </c>
      <c r="CH8" s="122" t="s">
        <v>562</v>
      </c>
      <c r="CJ8" s="132" t="s">
        <v>562</v>
      </c>
      <c r="CP8" s="132" t="s">
        <v>562</v>
      </c>
      <c r="CQ8" s="132" t="s">
        <v>562</v>
      </c>
      <c r="CR8" s="132" t="s">
        <v>562</v>
      </c>
      <c r="CT8" s="132" t="s">
        <v>562</v>
      </c>
      <c r="DA8" s="132" t="s">
        <v>562</v>
      </c>
      <c r="DB8" s="132" t="s">
        <v>562</v>
      </c>
      <c r="DC8" s="132" t="s">
        <v>562</v>
      </c>
      <c r="DE8" s="122" t="s">
        <v>255</v>
      </c>
      <c r="DF8" s="122" t="s">
        <v>255</v>
      </c>
      <c r="DG8" s="122" t="s">
        <v>255</v>
      </c>
      <c r="DH8" s="122" t="s">
        <v>255</v>
      </c>
      <c r="DI8" s="122" t="s">
        <v>255</v>
      </c>
      <c r="DJ8" s="122" t="s">
        <v>255</v>
      </c>
      <c r="DL8" s="122" t="s">
        <v>255</v>
      </c>
      <c r="DM8" s="122" t="s">
        <v>255</v>
      </c>
      <c r="DN8" s="122" t="s">
        <v>255</v>
      </c>
      <c r="DX8" s="134"/>
      <c r="DY8" s="134"/>
      <c r="DZ8" s="134"/>
      <c r="EB8" s="134"/>
      <c r="EC8" s="134"/>
      <c r="ED8" s="134"/>
    </row>
    <row r="9" spans="1:134" ht="30" customHeight="1" x14ac:dyDescent="0.25">
      <c r="A9" s="96">
        <v>8</v>
      </c>
      <c r="B9" s="97" t="str">
        <f t="shared" si="0"/>
        <v>=Block8==</v>
      </c>
      <c r="C9" s="112" t="str" cm="1">
        <f t="array" aca="1" ref="C9" ca="1">BoxVal($A9,8,COLUMN(INDIRECT("T"&amp;($A9-1)*65+2)),1)</f>
        <v>10V</v>
      </c>
      <c r="D9" s="112" t="str" cm="1">
        <f t="array" aca="1" ref="D9" ca="1">BoxVal($A9,2,COLUMN(INDIRECT("T"&amp;($A9-1)*65+2)),1)</f>
        <v>CPC</v>
      </c>
      <c r="E9" s="112" t="str" cm="1">
        <f t="array" aca="1" ref="E9" ca="1">BoxVal($A9,3,COLUMN(INDIRECT("T"&amp;($A9-1)*65+2)),1)</f>
        <v>MP</v>
      </c>
      <c r="F9" s="112" t="str" cm="1">
        <f t="array" aca="1" ref="F9" ca="1">BoxVal($A9,16,COLUMN(INDIRECT("T"&amp;($A9-1)*65+2)),1)</f>
        <v>non</v>
      </c>
      <c r="G9" s="112" t="str" cm="1">
        <f t="array" aca="1" ref="G9" ca="1">BoxVal($A9,4,COLUMN(INDIRECT("T"&amp;($A9-1)*65+2)),1)</f>
        <v>ZTS6156</v>
      </c>
      <c r="H9" s="112" t="str" cm="1">
        <f t="array" aca="1" ref="H9" ca="1">BoxVal($A9,5,COLUMN(INDIRECT("T"&amp;($A9-1)*65+2)),1)</f>
        <v>4803K</v>
      </c>
      <c r="I9" s="112" t="str" cm="1">
        <f t="array" aca="1" ref="I9" ca="1">BoxVal($A9,6,COLUMN(INDIRECT("T"&amp;($A9-1)*65+2)),1)</f>
        <v>3006HW-A</v>
      </c>
      <c r="J9" s="112" t="str" cm="1">
        <f t="array" aca="1" ref="J9" ca="1">BoxVal($A9,21,COLUMN(INDIRECT("T"&amp;($A9-1)*65+2)),1)</f>
        <v>default_NormalMode</v>
      </c>
      <c r="K9" s="112" t="str" cm="1">
        <f t="array" aca="1" ref="K9" ca="1">BoxVal($A9,25,COLUMN(INDIRECT("T"&amp;($A9-1)*65+2)),1)</f>
        <v>Default</v>
      </c>
      <c r="L9" s="113" t="str" cm="1">
        <f t="array" aca="1" ref="L9" ca="1">BoxVal($A9,32,COLUMN(INDIRECT("T"&amp;($A9-1)*65+2)),1)</f>
        <v>3.3V : 70~150 (uA)
Vdc&amp;Remark: -</v>
      </c>
      <c r="M9" s="112" t="str" cm="1">
        <f t="array" aca="1" ref="M9" ca="1">BoxVal($A9,31,COLUMN(INDIRECT("T"&amp;($A9-1)*65+2)),1)</f>
        <v>-38+/-0.8 dBV</v>
      </c>
      <c r="N9" s="112" t="str" cm="1">
        <f t="array" aca="1" ref="N9" ca="1">BoxVal($A9,12,COLUMN(INDIRECT("T"&amp;($A9-1)*65+2)),1)</f>
        <v>Normal</v>
      </c>
      <c r="O9" s="114" t="str" cm="1">
        <f t="array" ref="O9">BoxVal($A9,2,COLUMN(V10),1)</f>
        <v>-</v>
      </c>
      <c r="P9" s="114" t="str" cm="1">
        <f t="array" aca="1" ref="P9" ca="1">BoxVal($A9,2,COLUMN(INDIRECT("AB"&amp;($A9-1)*65+2)),1)</f>
        <v>default_NormalMode_38dB_2258K_2282A_422_501_ZTS6156_MP8.7</v>
      </c>
      <c r="Q9" s="114" t="str" cm="1">
        <f t="array" aca="1" ref="Q9" ca="1">BoxVal($A9,2,COLUMN(INDIRECT("AJ"&amp;($A9-1)*65+2)),1)</f>
        <v/>
      </c>
      <c r="R9" s="116"/>
      <c r="S9" s="118" t="s">
        <v>15</v>
      </c>
      <c r="T9" s="119" t="s">
        <v>436</v>
      </c>
      <c r="U9" s="144" t="str">
        <f t="shared" ca="1" si="1"/>
        <v>0x06=-43.30,-42.80;</v>
      </c>
      <c r="V9" s="145"/>
      <c r="W9" s="145"/>
      <c r="X9" s="146"/>
      <c r="Y9" s="146"/>
      <c r="Z9" s="147">
        <f t="shared" ca="1" si="2"/>
        <v>1</v>
      </c>
      <c r="AA9" s="148" t="s">
        <v>582</v>
      </c>
      <c r="AB9" s="149">
        <v>1</v>
      </c>
      <c r="AC9" s="149" t="s">
        <v>995</v>
      </c>
      <c r="AD9" s="149">
        <v>1</v>
      </c>
      <c r="AE9" s="41">
        <v>0</v>
      </c>
      <c r="AF9" s="150">
        <v>-43.3</v>
      </c>
      <c r="AG9" s="153">
        <f t="shared" si="8"/>
        <v>-42.8</v>
      </c>
      <c r="AH9" s="151">
        <f t="shared" ca="1" si="6"/>
        <v>-42.3</v>
      </c>
      <c r="AI9" s="151">
        <f t="shared" ca="1" si="7"/>
        <v>-41.8</v>
      </c>
      <c r="AJ9" s="152" cm="1">
        <f t="array" aca="1" ref="AJ9" ca="1" xml:space="preserve">
N("initial sens-loopgain")+
$AF9-BoxVal(ROW($AA9),26,COLUMN(INDIRECT("T"&amp;(INT(ROW($AA26)/65))*65+2)))</f>
        <v>-44.3</v>
      </c>
      <c r="AK9" s="152">
        <f t="shared" ca="1" si="3"/>
        <v>-43.8</v>
      </c>
      <c r="AL9" s="152" cm="1">
        <f t="array" aca="1" ref="AL9" ca="1" xml:space="preserve">
N("initial sens-loopgain-gain-gain ref-vcm")+
$AH9-
BoxVal(ROW($AA9),26,COLUMN(INDIRECT("T"&amp;(INT(ROW($AA26)/65))*65+2)))-
$AB9-
$W9-
IFERROR(VLOOKUP($AC9,$CT$1:$DC$31,7,FALSE),0)</f>
        <v>-44.3</v>
      </c>
      <c r="AM9" s="152">
        <f t="shared" ca="1" si="4"/>
        <v>-43.8</v>
      </c>
      <c r="AN9" s="144" t="str">
        <f t="shared" ca="1" si="5"/>
        <v>00</v>
      </c>
      <c r="AO9" s="144" t="str" cm="1">
        <f t="array" aca="1" ref="AO9" ca="1">ManualLookup(AB9,BoxVal(ROW(AB9),4,COLUMN(AO7)),INDIRECT(DO$3))</f>
        <v>06</v>
      </c>
      <c r="AP9" s="144" t="str" cm="1">
        <f t="array" aca="1" ref="AP9" ca="1">ManualLookup(AC9,BoxVal(ROW(AC9),4,COLUMN(AP7)),INDIRECT(DP$3))</f>
        <v>00</v>
      </c>
      <c r="AQ9" s="144" t="str" cm="1">
        <f t="array" aca="1" ref="AQ9" ca="1">ManualLookup(AD9,BoxVal(ROW(AD9),4,COLUMN(AQ7)),INDIRECT(DQ$3))</f>
        <v>00</v>
      </c>
      <c r="AR9" s="144" t="str" cm="1">
        <f t="array" aca="1" ref="AR9" ca="1">ManualLookup(AE9,BoxVal(ROW(AE9),4,COLUMN(AR7)),INDIRECT(DR$3))</f>
        <v>00</v>
      </c>
      <c r="AS9" s="144"/>
      <c r="AT9" s="116"/>
      <c r="AU9" s="132" t="s">
        <v>562</v>
      </c>
      <c r="AV9" s="132" t="s">
        <v>562</v>
      </c>
      <c r="AW9" s="122" t="s">
        <v>255</v>
      </c>
      <c r="AX9" s="122" t="s">
        <v>255</v>
      </c>
      <c r="AY9" s="122" t="s">
        <v>255</v>
      </c>
      <c r="AZ9" s="122" t="s">
        <v>255</v>
      </c>
      <c r="BB9" s="132" t="s">
        <v>802</v>
      </c>
      <c r="BF9" s="132"/>
      <c r="BG9" s="132"/>
      <c r="BH9" s="132"/>
      <c r="BI9" s="132" t="s">
        <v>562</v>
      </c>
      <c r="BJ9" s="132" t="s">
        <v>562</v>
      </c>
      <c r="BK9" s="132" t="s">
        <v>562</v>
      </c>
      <c r="BM9" s="122">
        <v>1.5</v>
      </c>
      <c r="BN9" s="122">
        <v>0</v>
      </c>
      <c r="BO9" s="122">
        <v>1</v>
      </c>
      <c r="BP9" s="122">
        <v>1</v>
      </c>
      <c r="BQ9" s="122">
        <v>1</v>
      </c>
      <c r="BU9" s="132" t="s">
        <v>790</v>
      </c>
      <c r="BV9" s="132" t="s">
        <v>562</v>
      </c>
      <c r="BW9" s="132" t="s">
        <v>562</v>
      </c>
      <c r="BY9" s="122" t="s">
        <v>562</v>
      </c>
      <c r="CF9" s="122" t="s">
        <v>562</v>
      </c>
      <c r="CG9" s="122" t="s">
        <v>562</v>
      </c>
      <c r="CH9" s="122" t="s">
        <v>562</v>
      </c>
      <c r="CJ9" s="132" t="s">
        <v>562</v>
      </c>
      <c r="CP9" s="132" t="s">
        <v>562</v>
      </c>
      <c r="CQ9" s="132" t="s">
        <v>562</v>
      </c>
      <c r="CR9" s="132" t="s">
        <v>562</v>
      </c>
      <c r="CT9" s="132" t="s">
        <v>562</v>
      </c>
      <c r="DA9" s="132" t="s">
        <v>562</v>
      </c>
      <c r="DB9" s="132" t="s">
        <v>562</v>
      </c>
      <c r="DC9" s="132" t="s">
        <v>562</v>
      </c>
      <c r="DE9" s="122" t="s">
        <v>255</v>
      </c>
      <c r="DF9" s="122" t="s">
        <v>255</v>
      </c>
      <c r="DG9" s="122" t="s">
        <v>255</v>
      </c>
      <c r="DH9" s="122" t="s">
        <v>255</v>
      </c>
      <c r="DI9" s="122" t="s">
        <v>255</v>
      </c>
      <c r="DJ9" s="122" t="s">
        <v>255</v>
      </c>
      <c r="DL9" s="122" t="s">
        <v>255</v>
      </c>
      <c r="DM9" s="122" t="s">
        <v>255</v>
      </c>
      <c r="DN9" s="122" t="s">
        <v>255</v>
      </c>
      <c r="DX9" s="134"/>
      <c r="DY9" s="134"/>
      <c r="DZ9" s="134"/>
      <c r="EB9" s="134"/>
      <c r="EC9" s="134"/>
      <c r="ED9" s="134"/>
    </row>
    <row r="10" spans="1:134" ht="30" customHeight="1" x14ac:dyDescent="0.25">
      <c r="A10" s="96">
        <v>9</v>
      </c>
      <c r="B10" s="97" t="str">
        <f t="shared" si="0"/>
        <v>=Block9==</v>
      </c>
      <c r="C10" s="112" t="str" cm="1">
        <f t="array" aca="1" ref="C10" ca="1">BoxVal($A10,8,COLUMN(INDIRECT("T"&amp;($A10-1)*65+2)),1)</f>
        <v>10V</v>
      </c>
      <c r="D10" s="112" t="str" cm="1">
        <f t="array" aca="1" ref="D10" ca="1">BoxVal($A10,2,COLUMN(INDIRECT("T"&amp;($A10-1)*65+2)),1)</f>
        <v>CPC</v>
      </c>
      <c r="E10" s="112" t="str" cm="1">
        <f t="array" aca="1" ref="E10" ca="1">BoxVal($A10,3,COLUMN(INDIRECT("T"&amp;($A10-1)*65+2)),1)</f>
        <v>MP</v>
      </c>
      <c r="F10" s="112" t="str" cm="1">
        <f t="array" aca="1" ref="F10" ca="1">BoxVal($A10,16,COLUMN(INDIRECT("T"&amp;($A10-1)*65+2)),1)</f>
        <v>non</v>
      </c>
      <c r="G10" s="112" t="str" cm="1">
        <f t="array" aca="1" ref="G10" ca="1">BoxVal($A10,4,COLUMN(INDIRECT("T"&amp;($A10-1)*65+2)),1)</f>
        <v>ZTS6117SE</v>
      </c>
      <c r="H10" s="112" t="str" cm="1">
        <f t="array" aca="1" ref="H10" ca="1">BoxVal($A10,5,COLUMN(INDIRECT("T"&amp;($A10-1)*65+2)),1)</f>
        <v>4803K</v>
      </c>
      <c r="I10" s="112" t="str" cm="1">
        <f t="array" aca="1" ref="I10" ca="1">BoxVal($A10,6,COLUMN(INDIRECT("T"&amp;($A10-1)*65+2)),1)</f>
        <v>3004_V11</v>
      </c>
      <c r="J10" s="112" t="str" cm="1">
        <f t="array" aca="1" ref="J10" ca="1">BoxVal($A10,21,COLUMN(INDIRECT("T"&amp;($A10-1)*65+2)),1)</f>
        <v>default_NormalMode</v>
      </c>
      <c r="K10" s="112" t="str" cm="1">
        <f t="array" aca="1" ref="K10" ca="1">BoxVal($A10,25,COLUMN(INDIRECT("T"&amp;($A10-1)*65+2)),1)</f>
        <v>Default</v>
      </c>
      <c r="L10" s="113" t="str" cm="1">
        <f t="array" aca="1" ref="L10" ca="1">BoxVal($A10,32,COLUMN(INDIRECT("T"&amp;($A10-1)*65+2)),1)</f>
        <v>3.3V : 70~100 (uA)
Vdc&amp;Remark: -</v>
      </c>
      <c r="M10" s="112" t="str" cm="1">
        <f t="array" aca="1" ref="M10" ca="1">BoxVal($A10,31,COLUMN(INDIRECT("T"&amp;($A10-1)*65+2)),1)</f>
        <v>-38+/-0.8 dBV</v>
      </c>
      <c r="N10" s="112" t="str" cm="1">
        <f t="array" aca="1" ref="N10" ca="1">BoxVal($A10,12,COLUMN(INDIRECT("T"&amp;($A10-1)*65+2)),1)</f>
        <v>Normal</v>
      </c>
      <c r="O10" s="114" t="str" cm="1">
        <f t="array" ref="O10">BoxVal($A10,2,COLUMN(V11),1)</f>
        <v>-</v>
      </c>
      <c r="P10" s="114" t="str" cm="1">
        <f t="array" aca="1" ref="P10" ca="1">BoxVal($A10,2,COLUMN(INDIRECT("AB"&amp;($A10-1)*65+2)),1)</f>
        <v>default_NormalMode_38dB_2258K_2227F_420_472_ZTS6117SE_MP9.3</v>
      </c>
      <c r="Q10" s="114" t="str" cm="1">
        <f t="array" aca="1" ref="Q10" ca="1">BoxVal($A10,2,COLUMN(INDIRECT("AJ"&amp;($A10-1)*65+2)),1)</f>
        <v/>
      </c>
      <c r="R10" s="116"/>
      <c r="S10" s="118" t="s">
        <v>705</v>
      </c>
      <c r="T10" s="119" t="s">
        <v>990</v>
      </c>
      <c r="U10" s="144" t="str">
        <f t="shared" ca="1" si="1"/>
        <v>0x07=-44.00,-43.30;</v>
      </c>
      <c r="V10" s="145"/>
      <c r="W10" s="145"/>
      <c r="X10" s="146"/>
      <c r="Y10" s="146"/>
      <c r="Z10" s="147">
        <f t="shared" ca="1" si="2"/>
        <v>1.5</v>
      </c>
      <c r="AA10" s="148" t="s">
        <v>582</v>
      </c>
      <c r="AB10" s="149">
        <v>1.5</v>
      </c>
      <c r="AC10" s="149" t="s">
        <v>995</v>
      </c>
      <c r="AD10" s="149">
        <v>1</v>
      </c>
      <c r="AE10" s="41">
        <v>0</v>
      </c>
      <c r="AF10" s="150">
        <v>-44</v>
      </c>
      <c r="AG10" s="153">
        <f t="shared" si="8"/>
        <v>-43.3</v>
      </c>
      <c r="AH10" s="151">
        <f t="shared" ca="1" si="6"/>
        <v>-42.5</v>
      </c>
      <c r="AI10" s="151">
        <f t="shared" ca="1" si="7"/>
        <v>-41.8</v>
      </c>
      <c r="AJ10" s="152" cm="1">
        <f t="array" aca="1" ref="AJ10" ca="1" xml:space="preserve">
N("initial sens-loopgain")+
$AF10-BoxVal(ROW($AA10),26,COLUMN(INDIRECT("T"&amp;(INT(ROW($AA27)/65))*65+2)))</f>
        <v>-45</v>
      </c>
      <c r="AK10" s="152">
        <f t="shared" ca="1" si="3"/>
        <v>-44.3</v>
      </c>
      <c r="AL10" s="152" cm="1">
        <f t="array" aca="1" ref="AL10" ca="1" xml:space="preserve">
N("initial sens-loopgain-gain-gain ref-vcm")+
$AH10-
BoxVal(ROW($AA10),26,COLUMN(INDIRECT("T"&amp;(INT(ROW($AA27)/65))*65+2)))-
$AB10-
$W10-
IFERROR(VLOOKUP($AC10,$CT$1:$DC$31,7,FALSE),0)</f>
        <v>-45</v>
      </c>
      <c r="AM10" s="152">
        <f t="shared" ca="1" si="4"/>
        <v>-44.3</v>
      </c>
      <c r="AN10" s="144" t="str">
        <f t="shared" ca="1" si="5"/>
        <v>00</v>
      </c>
      <c r="AO10" s="144" t="str" cm="1">
        <f t="array" aca="1" ref="AO10" ca="1">ManualLookup(AB10,BoxVal(ROW(AB10),4,COLUMN(AO8)),INDIRECT(DO$3))</f>
        <v>07</v>
      </c>
      <c r="AP10" s="144" t="str" cm="1">
        <f t="array" aca="1" ref="AP10" ca="1">ManualLookup(AC10,BoxVal(ROW(AC10),4,COLUMN(AP8)),INDIRECT(DP$3))</f>
        <v>00</v>
      </c>
      <c r="AQ10" s="144" t="str" cm="1">
        <f t="array" aca="1" ref="AQ10" ca="1">ManualLookup(AD10,BoxVal(ROW(AD10),4,COLUMN(AQ8)),INDIRECT(DQ$3))</f>
        <v>00</v>
      </c>
      <c r="AR10" s="144" t="str" cm="1">
        <f t="array" aca="1" ref="AR10" ca="1">ManualLookup(AE10,BoxVal(ROW(AE10),4,COLUMN(AR8)),INDIRECT(DR$3))</f>
        <v>00</v>
      </c>
      <c r="AS10" s="144"/>
      <c r="AT10" s="116"/>
      <c r="AU10" s="132" t="s">
        <v>562</v>
      </c>
      <c r="AV10" s="132" t="s">
        <v>562</v>
      </c>
      <c r="AW10" s="122" t="s">
        <v>255</v>
      </c>
      <c r="AX10" s="122" t="s">
        <v>255</v>
      </c>
      <c r="AY10" s="122" t="s">
        <v>255</v>
      </c>
      <c r="AZ10" s="122" t="s">
        <v>255</v>
      </c>
      <c r="BB10" s="132" t="s">
        <v>803</v>
      </c>
      <c r="BF10" s="132"/>
      <c r="BG10" s="132"/>
      <c r="BH10" s="132"/>
      <c r="BI10" s="132" t="s">
        <v>562</v>
      </c>
      <c r="BJ10" s="132" t="s">
        <v>562</v>
      </c>
      <c r="BK10" s="132" t="s">
        <v>562</v>
      </c>
      <c r="BM10" s="122">
        <v>2.5</v>
      </c>
      <c r="BN10" s="122">
        <v>1</v>
      </c>
      <c r="BO10" s="122">
        <v>0</v>
      </c>
      <c r="BP10" s="122">
        <v>0</v>
      </c>
      <c r="BQ10" s="122">
        <v>0</v>
      </c>
      <c r="BU10" s="132" t="s">
        <v>813</v>
      </c>
      <c r="BV10" s="132" t="s">
        <v>562</v>
      </c>
      <c r="BW10" s="132" t="s">
        <v>562</v>
      </c>
      <c r="BY10" s="122" t="s">
        <v>562</v>
      </c>
      <c r="CF10" s="122" t="s">
        <v>562</v>
      </c>
      <c r="CG10" s="122" t="s">
        <v>562</v>
      </c>
      <c r="CH10" s="122" t="s">
        <v>562</v>
      </c>
      <c r="CJ10" s="132" t="s">
        <v>562</v>
      </c>
      <c r="CP10" s="132" t="s">
        <v>562</v>
      </c>
      <c r="CQ10" s="132" t="s">
        <v>562</v>
      </c>
      <c r="CR10" s="132" t="s">
        <v>562</v>
      </c>
      <c r="CT10" s="132" t="s">
        <v>562</v>
      </c>
      <c r="DA10" s="132" t="s">
        <v>562</v>
      </c>
      <c r="DB10" s="132" t="s">
        <v>562</v>
      </c>
      <c r="DC10" s="132" t="s">
        <v>562</v>
      </c>
      <c r="DE10" s="122" t="s">
        <v>255</v>
      </c>
      <c r="DF10" s="122" t="s">
        <v>255</v>
      </c>
      <c r="DG10" s="122" t="s">
        <v>255</v>
      </c>
      <c r="DH10" s="122" t="s">
        <v>255</v>
      </c>
      <c r="DI10" s="122" t="s">
        <v>255</v>
      </c>
      <c r="DJ10" s="122" t="s">
        <v>255</v>
      </c>
      <c r="DL10" s="122" t="s">
        <v>255</v>
      </c>
      <c r="DM10" s="122" t="s">
        <v>255</v>
      </c>
      <c r="DN10" s="122" t="s">
        <v>255</v>
      </c>
      <c r="DX10" s="134"/>
      <c r="DY10" s="134"/>
      <c r="DZ10" s="134"/>
      <c r="EB10" s="134"/>
      <c r="EC10" s="134"/>
      <c r="ED10" s="134"/>
    </row>
    <row r="11" spans="1:134" ht="30" customHeight="1" x14ac:dyDescent="0.25">
      <c r="A11" s="96">
        <v>10</v>
      </c>
      <c r="B11" s="97" t="str">
        <f t="shared" si="0"/>
        <v>=Block10==</v>
      </c>
      <c r="C11" s="112" t="str" cm="1">
        <f t="array" aca="1" ref="C11" ca="1">BoxVal($A11,8,COLUMN(INDIRECT("T"&amp;($A11-1)*65+2)),1)</f>
        <v/>
      </c>
      <c r="D11" s="112" t="str" cm="1">
        <f t="array" aca="1" ref="D11" ca="1">BoxVal($A11,2,COLUMN(INDIRECT("T"&amp;($A11-1)*65+2)),1)</f>
        <v/>
      </c>
      <c r="E11" s="112" t="str" cm="1">
        <f t="array" aca="1" ref="E11" ca="1">BoxVal($A11,3,COLUMN(INDIRECT("T"&amp;($A11-1)*65+2)),1)</f>
        <v/>
      </c>
      <c r="F11" s="112" t="str" cm="1">
        <f t="array" aca="1" ref="F11" ca="1">BoxVal($A11,16,COLUMN(INDIRECT("T"&amp;($A11-1)*65+2)),1)</f>
        <v/>
      </c>
      <c r="G11" s="112" t="str" cm="1">
        <f t="array" aca="1" ref="G11" ca="1">BoxVal($A11,4,COLUMN(INDIRECT("T"&amp;($A11-1)*65+2)),1)</f>
        <v/>
      </c>
      <c r="H11" s="112" t="str" cm="1">
        <f t="array" aca="1" ref="H11" ca="1">BoxVal($A11,5,COLUMN(INDIRECT("T"&amp;($A11-1)*65+2)),1)</f>
        <v/>
      </c>
      <c r="I11" s="112" t="str" cm="1">
        <f t="array" aca="1" ref="I11" ca="1">BoxVal($A11,6,COLUMN(INDIRECT("T"&amp;($A11-1)*65+2)),1)</f>
        <v/>
      </c>
      <c r="J11" s="112" t="str" cm="1">
        <f t="array" aca="1" ref="J11" ca="1">BoxVal($A11,21,COLUMN(INDIRECT("T"&amp;($A11-1)*65+2)),1)</f>
        <v/>
      </c>
      <c r="K11" s="112" t="str" cm="1">
        <f t="array" aca="1" ref="K11" ca="1">BoxVal($A11,25,COLUMN(INDIRECT("T"&amp;($A11-1)*65+2)),1)</f>
        <v/>
      </c>
      <c r="L11" s="113" t="str" cm="1">
        <f t="array" aca="1" ref="L11" ca="1">BoxVal($A11,32,COLUMN(INDIRECT("T"&amp;($A11-1)*65+2)),1)</f>
        <v/>
      </c>
      <c r="M11" s="112" t="str" cm="1">
        <f t="array" aca="1" ref="M11" ca="1">BoxVal($A11,31,COLUMN(INDIRECT("T"&amp;($A11-1)*65+2)),1)</f>
        <v/>
      </c>
      <c r="N11" s="112" t="str" cm="1">
        <f t="array" aca="1" ref="N11" ca="1">BoxVal($A11,12,COLUMN(INDIRECT("T"&amp;($A11-1)*65+2)),1)</f>
        <v/>
      </c>
      <c r="O11" s="114" t="str" cm="1">
        <f t="array" ref="O11">BoxVal($A11,2,COLUMN(V12),1)</f>
        <v/>
      </c>
      <c r="P11" s="114" t="str" cm="1">
        <f t="array" aca="1" ref="P11" ca="1">BoxVal($A11,2,COLUMN(INDIRECT("AB"&amp;($A11-1)*65+2)),1)</f>
        <v/>
      </c>
      <c r="Q11" s="114" t="str" cm="1">
        <f t="array" aca="1" ref="Q11" ca="1">BoxVal($A11,2,COLUMN(INDIRECT("AJ"&amp;($A11-1)*65+2)),1)</f>
        <v/>
      </c>
      <c r="R11" s="116"/>
      <c r="S11" s="118" t="s">
        <v>605</v>
      </c>
      <c r="T11" s="119" t="s">
        <v>991</v>
      </c>
      <c r="U11" s="144" t="str">
        <f t="shared" ca="1" si="1"/>
        <v>0x08=-45.00,-44.00;</v>
      </c>
      <c r="V11" s="145"/>
      <c r="W11" s="145"/>
      <c r="X11" s="146"/>
      <c r="Y11" s="146"/>
      <c r="Z11" s="147">
        <f t="shared" ca="1" si="2"/>
        <v>2.5</v>
      </c>
      <c r="AA11" s="148" t="s">
        <v>582</v>
      </c>
      <c r="AB11" s="149">
        <v>2.5</v>
      </c>
      <c r="AC11" s="149" t="s">
        <v>995</v>
      </c>
      <c r="AD11" s="149">
        <v>1</v>
      </c>
      <c r="AE11" s="41">
        <v>0</v>
      </c>
      <c r="AF11" s="150">
        <v>-45</v>
      </c>
      <c r="AG11" s="153">
        <f t="shared" si="8"/>
        <v>-44</v>
      </c>
      <c r="AH11" s="151">
        <f t="shared" ca="1" si="6"/>
        <v>-42.5</v>
      </c>
      <c r="AI11" s="151">
        <f t="shared" ca="1" si="7"/>
        <v>-41.5</v>
      </c>
      <c r="AJ11" s="152" cm="1">
        <f t="array" aca="1" ref="AJ11" ca="1" xml:space="preserve">
N("initial sens-loopgain")+
$AF11-BoxVal(ROW($AA11),26,COLUMN(INDIRECT("T"&amp;(INT(ROW($AA28)/65))*65+2)))</f>
        <v>-46</v>
      </c>
      <c r="AK11" s="152">
        <f t="shared" ca="1" si="3"/>
        <v>-45</v>
      </c>
      <c r="AL11" s="152" cm="1">
        <f t="array" aca="1" ref="AL11" ca="1" xml:space="preserve">
N("initial sens-loopgain-gain-gain ref-vcm")+
$AH11-
BoxVal(ROW($AA11),26,COLUMN(INDIRECT("T"&amp;(INT(ROW($AA28)/65))*65+2)))-
$AB11-
$W11-
IFERROR(VLOOKUP($AC11,$CT$1:$DC$31,7,FALSE),0)</f>
        <v>-46</v>
      </c>
      <c r="AM11" s="152">
        <f t="shared" ca="1" si="4"/>
        <v>-45</v>
      </c>
      <c r="AN11" s="144" t="str">
        <f t="shared" ca="1" si="5"/>
        <v>00</v>
      </c>
      <c r="AO11" s="144" t="str" cm="1">
        <f t="array" aca="1" ref="AO11" ca="1">ManualLookup(AB11,BoxVal(ROW(AB11),4,COLUMN(AO9)),INDIRECT(DO$3))</f>
        <v>08</v>
      </c>
      <c r="AP11" s="144" t="str" cm="1">
        <f t="array" aca="1" ref="AP11" ca="1">ManualLookup(AC11,BoxVal(ROW(AC11),4,COLUMN(AP9)),INDIRECT(DP$3))</f>
        <v>00</v>
      </c>
      <c r="AQ11" s="144" t="str" cm="1">
        <f t="array" aca="1" ref="AQ11" ca="1">ManualLookup(AD11,BoxVal(ROW(AD11),4,COLUMN(AQ9)),INDIRECT(DQ$3))</f>
        <v>00</v>
      </c>
      <c r="AR11" s="144" t="str" cm="1">
        <f t="array" aca="1" ref="AR11" ca="1">ManualLookup(AE11,BoxVal(ROW(AE11),4,COLUMN(AR9)),INDIRECT(DR$3))</f>
        <v>00</v>
      </c>
      <c r="AS11" s="144"/>
      <c r="AT11" s="116"/>
      <c r="AU11" s="132" t="s">
        <v>562</v>
      </c>
      <c r="AV11" s="132" t="s">
        <v>562</v>
      </c>
      <c r="AW11" s="132" t="s">
        <v>562</v>
      </c>
      <c r="AX11" s="122" t="s">
        <v>255</v>
      </c>
      <c r="AY11" s="122" t="s">
        <v>255</v>
      </c>
      <c r="AZ11" s="122" t="s">
        <v>255</v>
      </c>
      <c r="BB11" s="132" t="s">
        <v>562</v>
      </c>
      <c r="BC11" s="132"/>
      <c r="BD11" s="132"/>
      <c r="BE11" s="132"/>
      <c r="BF11" s="132"/>
      <c r="BG11" s="132"/>
      <c r="BH11" s="132"/>
      <c r="BI11" s="132" t="s">
        <v>562</v>
      </c>
      <c r="BJ11" s="132" t="s">
        <v>562</v>
      </c>
      <c r="BK11" s="132" t="s">
        <v>562</v>
      </c>
      <c r="BM11" s="122">
        <v>3.5</v>
      </c>
      <c r="BN11" s="122">
        <v>1</v>
      </c>
      <c r="BO11" s="122">
        <v>0</v>
      </c>
      <c r="BP11" s="122">
        <v>0</v>
      </c>
      <c r="BQ11" s="122">
        <v>1</v>
      </c>
      <c r="BU11" s="132" t="s">
        <v>975</v>
      </c>
      <c r="BV11" s="132" t="s">
        <v>562</v>
      </c>
      <c r="BW11" s="132" t="s">
        <v>562</v>
      </c>
      <c r="BY11" s="122" t="s">
        <v>562</v>
      </c>
      <c r="CF11" s="122" t="s">
        <v>562</v>
      </c>
      <c r="CG11" s="122" t="s">
        <v>562</v>
      </c>
      <c r="CH11" s="122" t="s">
        <v>562</v>
      </c>
      <c r="CJ11" s="132" t="s">
        <v>562</v>
      </c>
      <c r="CP11" s="132" t="s">
        <v>562</v>
      </c>
      <c r="CQ11" s="132" t="s">
        <v>562</v>
      </c>
      <c r="CR11" s="132" t="s">
        <v>562</v>
      </c>
      <c r="CT11" s="132" t="s">
        <v>562</v>
      </c>
      <c r="DA11" s="132" t="s">
        <v>562</v>
      </c>
      <c r="DB11" s="132" t="s">
        <v>562</v>
      </c>
      <c r="DC11" s="132" t="s">
        <v>562</v>
      </c>
      <c r="DE11" s="122" t="s">
        <v>255</v>
      </c>
      <c r="DF11" s="122" t="s">
        <v>255</v>
      </c>
      <c r="DG11" s="122" t="s">
        <v>255</v>
      </c>
      <c r="DH11" s="122" t="s">
        <v>255</v>
      </c>
      <c r="DI11" s="122" t="s">
        <v>255</v>
      </c>
      <c r="DJ11" s="122" t="s">
        <v>255</v>
      </c>
      <c r="DL11" s="122" t="s">
        <v>255</v>
      </c>
      <c r="DM11" s="122" t="s">
        <v>255</v>
      </c>
      <c r="DN11" s="122" t="s">
        <v>255</v>
      </c>
      <c r="DX11" s="134"/>
      <c r="DY11" s="134"/>
      <c r="DZ11" s="134"/>
      <c r="EB11" s="134"/>
      <c r="EC11" s="134"/>
      <c r="ED11" s="134"/>
    </row>
    <row r="12" spans="1:134" ht="30" customHeight="1" x14ac:dyDescent="0.25">
      <c r="A12" s="96">
        <v>11</v>
      </c>
      <c r="B12" s="97" t="str">
        <f t="shared" si="0"/>
        <v>=Block11==</v>
      </c>
      <c r="C12" s="112" t="str" cm="1">
        <f t="array" aca="1" ref="C12" ca="1">BoxVal($A12,8,COLUMN(INDIRECT("T"&amp;($A12-1)*65+2)),1)</f>
        <v/>
      </c>
      <c r="D12" s="112" t="str" cm="1">
        <f t="array" aca="1" ref="D12" ca="1">BoxVal($A12,2,COLUMN(INDIRECT("T"&amp;($A12-1)*65+2)),1)</f>
        <v/>
      </c>
      <c r="E12" s="112" t="str" cm="1">
        <f t="array" aca="1" ref="E12" ca="1">BoxVal($A12,3,COLUMN(INDIRECT("T"&amp;($A12-1)*65+2)),1)</f>
        <v/>
      </c>
      <c r="F12" s="112" t="str" cm="1">
        <f t="array" aca="1" ref="F12" ca="1">BoxVal($A12,16,COLUMN(INDIRECT("T"&amp;($A12-1)*65+2)),1)</f>
        <v/>
      </c>
      <c r="G12" s="112" t="str" cm="1">
        <f t="array" aca="1" ref="G12" ca="1">BoxVal($A12,4,COLUMN(INDIRECT("T"&amp;($A12-1)*65+2)),1)</f>
        <v/>
      </c>
      <c r="H12" s="112" t="str" cm="1">
        <f t="array" aca="1" ref="H12" ca="1">BoxVal($A12,5,COLUMN(INDIRECT("T"&amp;($A12-1)*65+2)),1)</f>
        <v/>
      </c>
      <c r="I12" s="112" t="str" cm="1">
        <f t="array" aca="1" ref="I12" ca="1">BoxVal($A12,6,COLUMN(INDIRECT("T"&amp;($A12-1)*65+2)),1)</f>
        <v/>
      </c>
      <c r="J12" s="112" t="str" cm="1">
        <f t="array" aca="1" ref="J12" ca="1">BoxVal($A12,21,COLUMN(INDIRECT("T"&amp;($A12-1)*65+2)),1)</f>
        <v/>
      </c>
      <c r="K12" s="112" t="str" cm="1">
        <f t="array" aca="1" ref="K12" ca="1">BoxVal($A12,25,COLUMN(INDIRECT("T"&amp;($A12-1)*65+2)),1)</f>
        <v/>
      </c>
      <c r="L12" s="113" t="str" cm="1">
        <f t="array" aca="1" ref="L12" ca="1">BoxVal($A12,32,COLUMN(INDIRECT("T"&amp;($A12-1)*65+2)),1)</f>
        <v/>
      </c>
      <c r="M12" s="112" t="str" cm="1">
        <f t="array" aca="1" ref="M12" ca="1">BoxVal($A12,31,COLUMN(INDIRECT("T"&amp;($A12-1)*65+2)),1)</f>
        <v/>
      </c>
      <c r="N12" s="112" t="str" cm="1">
        <f t="array" aca="1" ref="N12" ca="1">BoxVal($A12,12,COLUMN(INDIRECT("T"&amp;($A12-1)*65+2)),1)</f>
        <v/>
      </c>
      <c r="O12" s="114" t="str" cm="1">
        <f t="array" ref="O12">BoxVal($A12,2,COLUMN(V13),1)</f>
        <v/>
      </c>
      <c r="P12" s="114" t="str" cm="1">
        <f t="array" aca="1" ref="P12" ca="1">BoxVal($A12,2,COLUMN(INDIRECT("AB"&amp;($A12-1)*65+2)),1)</f>
        <v/>
      </c>
      <c r="Q12" s="114" t="str" cm="1">
        <f t="array" aca="1" ref="Q12" ca="1">BoxVal($A12,2,COLUMN(INDIRECT("AJ"&amp;($A12-1)*65+2)),1)</f>
        <v/>
      </c>
      <c r="R12" s="116"/>
      <c r="S12" s="118" t="s">
        <v>721</v>
      </c>
      <c r="T12" s="119" t="s">
        <v>26</v>
      </c>
      <c r="U12" s="144" t="str">
        <f t="shared" ca="1" si="1"/>
        <v>0x09=-46.00,-45.00;</v>
      </c>
      <c r="V12" s="145"/>
      <c r="W12" s="145"/>
      <c r="X12" s="146"/>
      <c r="Y12" s="146"/>
      <c r="Z12" s="147">
        <f t="shared" ca="1" si="2"/>
        <v>3.5</v>
      </c>
      <c r="AA12" s="148" t="s">
        <v>582</v>
      </c>
      <c r="AB12" s="149">
        <v>3.5</v>
      </c>
      <c r="AC12" s="149" t="s">
        <v>995</v>
      </c>
      <c r="AD12" s="149">
        <v>1</v>
      </c>
      <c r="AE12" s="41">
        <v>0</v>
      </c>
      <c r="AF12" s="150">
        <v>-46</v>
      </c>
      <c r="AG12" s="153">
        <f t="shared" si="8"/>
        <v>-45</v>
      </c>
      <c r="AH12" s="151">
        <f t="shared" ca="1" si="6"/>
        <v>-42.5</v>
      </c>
      <c r="AI12" s="151">
        <f t="shared" ca="1" si="7"/>
        <v>-41.5</v>
      </c>
      <c r="AJ12" s="152" cm="1">
        <f t="array" aca="1" ref="AJ12" ca="1" xml:space="preserve">
N("initial sens-loopgain")+
$AF12-BoxVal(ROW($AA12),26,COLUMN(INDIRECT("T"&amp;(INT(ROW($AA29)/65))*65+2)))</f>
        <v>-47</v>
      </c>
      <c r="AK12" s="152">
        <f t="shared" ca="1" si="3"/>
        <v>-46</v>
      </c>
      <c r="AL12" s="152" cm="1">
        <f t="array" aca="1" ref="AL12" ca="1" xml:space="preserve">
N("initial sens-loopgain-gain-gain ref-vcm")+
$AH12-
BoxVal(ROW($AA12),26,COLUMN(INDIRECT("T"&amp;(INT(ROW($AA29)/65))*65+2)))-
$AB12-
$W12-
IFERROR(VLOOKUP($AC12,$CT$1:$DC$31,7,FALSE),0)</f>
        <v>-47</v>
      </c>
      <c r="AM12" s="152">
        <f t="shared" ca="1" si="4"/>
        <v>-46</v>
      </c>
      <c r="AN12" s="144" t="str">
        <f t="shared" ca="1" si="5"/>
        <v>00</v>
      </c>
      <c r="AO12" s="144" t="str" cm="1">
        <f t="array" aca="1" ref="AO12" ca="1">ManualLookup(AB12,BoxVal(ROW(AB12),4,COLUMN(AO10)),INDIRECT(DO$3))</f>
        <v>09</v>
      </c>
      <c r="AP12" s="144" t="str" cm="1">
        <f t="array" aca="1" ref="AP12" ca="1">ManualLookup(AC12,BoxVal(ROW(AC12),4,COLUMN(AP10)),INDIRECT(DP$3))</f>
        <v>00</v>
      </c>
      <c r="AQ12" s="144" t="str" cm="1">
        <f t="array" aca="1" ref="AQ12" ca="1">ManualLookup(AD12,BoxVal(ROW(AD12),4,COLUMN(AQ10)),INDIRECT(DQ$3))</f>
        <v>00</v>
      </c>
      <c r="AR12" s="144" t="str" cm="1">
        <f t="array" aca="1" ref="AR12" ca="1">ManualLookup(AE12,BoxVal(ROW(AE12),4,COLUMN(AR10)),INDIRECT(DR$3))</f>
        <v>00</v>
      </c>
      <c r="AS12" s="144"/>
      <c r="AT12" s="116"/>
      <c r="AU12" s="132" t="s">
        <v>562</v>
      </c>
      <c r="AV12" s="132" t="s">
        <v>562</v>
      </c>
      <c r="AW12" s="132" t="s">
        <v>562</v>
      </c>
      <c r="AX12" s="122" t="s">
        <v>255</v>
      </c>
      <c r="AY12" s="122" t="s">
        <v>255</v>
      </c>
      <c r="AZ12" s="122" t="s">
        <v>255</v>
      </c>
      <c r="BB12" s="132" t="s">
        <v>562</v>
      </c>
      <c r="BC12" s="132"/>
      <c r="BD12" s="132"/>
      <c r="BE12" s="132"/>
      <c r="BF12" s="132"/>
      <c r="BG12" s="132"/>
      <c r="BH12" s="132"/>
      <c r="BI12" s="132" t="s">
        <v>562</v>
      </c>
      <c r="BJ12" s="132" t="s">
        <v>562</v>
      </c>
      <c r="BK12" s="132" t="s">
        <v>562</v>
      </c>
      <c r="BM12" s="122">
        <v>4.5</v>
      </c>
      <c r="BN12" s="122">
        <v>1</v>
      </c>
      <c r="BO12" s="122">
        <v>0</v>
      </c>
      <c r="BP12" s="122">
        <v>1</v>
      </c>
      <c r="BQ12" s="122">
        <v>0</v>
      </c>
      <c r="BU12" s="132" t="s">
        <v>791</v>
      </c>
      <c r="BV12" s="132" t="s">
        <v>562</v>
      </c>
      <c r="BW12" s="132" t="s">
        <v>562</v>
      </c>
      <c r="BY12" s="122" t="s">
        <v>562</v>
      </c>
      <c r="CF12" s="122" t="s">
        <v>562</v>
      </c>
      <c r="CG12" s="122" t="s">
        <v>562</v>
      </c>
      <c r="CH12" s="122" t="s">
        <v>562</v>
      </c>
      <c r="CJ12" s="132" t="s">
        <v>562</v>
      </c>
      <c r="CP12" s="132" t="s">
        <v>562</v>
      </c>
      <c r="CQ12" s="132" t="s">
        <v>562</v>
      </c>
      <c r="CR12" s="132" t="s">
        <v>562</v>
      </c>
      <c r="CT12" s="132" t="s">
        <v>562</v>
      </c>
      <c r="DA12" s="132" t="s">
        <v>562</v>
      </c>
      <c r="DB12" s="132" t="s">
        <v>562</v>
      </c>
      <c r="DC12" s="132" t="s">
        <v>562</v>
      </c>
      <c r="DE12" s="122" t="s">
        <v>255</v>
      </c>
      <c r="DF12" s="122" t="s">
        <v>255</v>
      </c>
      <c r="DG12" s="122" t="s">
        <v>255</v>
      </c>
      <c r="DH12" s="122" t="s">
        <v>255</v>
      </c>
      <c r="DI12" s="122" t="s">
        <v>255</v>
      </c>
      <c r="DJ12" s="122" t="s">
        <v>255</v>
      </c>
      <c r="DL12" s="122" t="s">
        <v>255</v>
      </c>
      <c r="DM12" s="122" t="s">
        <v>255</v>
      </c>
      <c r="DN12" s="122" t="s">
        <v>255</v>
      </c>
      <c r="DX12" s="134"/>
      <c r="DY12" s="134"/>
      <c r="DZ12" s="134"/>
      <c r="EB12" s="134"/>
      <c r="EC12" s="134"/>
      <c r="ED12" s="134"/>
    </row>
    <row r="13" spans="1:134" ht="30" customHeight="1" x14ac:dyDescent="0.25">
      <c r="A13" s="96">
        <v>12</v>
      </c>
      <c r="B13" s="97" t="str">
        <f t="shared" si="0"/>
        <v>=Block12==</v>
      </c>
      <c r="C13" s="112" t="str" cm="1">
        <f t="array" aca="1" ref="C13" ca="1">BoxVal($A13,8,COLUMN(INDIRECT("T"&amp;($A13-1)*65+2)),1)</f>
        <v/>
      </c>
      <c r="D13" s="112" t="str" cm="1">
        <f t="array" aca="1" ref="D13" ca="1">BoxVal($A13,2,COLUMN(INDIRECT("T"&amp;($A13-1)*65+2)),1)</f>
        <v/>
      </c>
      <c r="E13" s="112" t="str" cm="1">
        <f t="array" aca="1" ref="E13" ca="1">BoxVal($A13,3,COLUMN(INDIRECT("T"&amp;($A13-1)*65+2)),1)</f>
        <v/>
      </c>
      <c r="F13" s="112" t="str" cm="1">
        <f t="array" aca="1" ref="F13" ca="1">BoxVal($A13,16,COLUMN(INDIRECT("T"&amp;($A13-1)*65+2)),1)</f>
        <v/>
      </c>
      <c r="G13" s="112" t="str" cm="1">
        <f t="array" aca="1" ref="G13" ca="1">BoxVal($A13,4,COLUMN(INDIRECT("T"&amp;($A13-1)*65+2)),1)</f>
        <v/>
      </c>
      <c r="H13" s="112" t="str" cm="1">
        <f t="array" aca="1" ref="H13" ca="1">BoxVal($A13,5,COLUMN(INDIRECT("T"&amp;($A13-1)*65+2)),1)</f>
        <v/>
      </c>
      <c r="I13" s="112" t="str" cm="1">
        <f t="array" aca="1" ref="I13" ca="1">BoxVal($A13,6,COLUMN(INDIRECT("T"&amp;($A13-1)*65+2)),1)</f>
        <v/>
      </c>
      <c r="J13" s="112" t="str" cm="1">
        <f t="array" aca="1" ref="J13" ca="1">BoxVal($A13,21,COLUMN(INDIRECT("T"&amp;($A13-1)*65+2)),1)</f>
        <v/>
      </c>
      <c r="K13" s="112" t="str" cm="1">
        <f t="array" aca="1" ref="K13" ca="1">BoxVal($A13,25,COLUMN(INDIRECT("T"&amp;($A13-1)*65+2)),1)</f>
        <v/>
      </c>
      <c r="L13" s="113" t="str" cm="1">
        <f t="array" aca="1" ref="L13" ca="1">BoxVal($A13,32,COLUMN(INDIRECT("T"&amp;($A13-1)*65+2)),1)</f>
        <v/>
      </c>
      <c r="M13" s="112" t="str" cm="1">
        <f t="array" aca="1" ref="M13" ca="1">BoxVal($A13,31,COLUMN(INDIRECT("T"&amp;($A13-1)*65+2)),1)</f>
        <v/>
      </c>
      <c r="N13" s="112" t="str" cm="1">
        <f t="array" aca="1" ref="N13" ca="1">BoxVal($A13,12,COLUMN(INDIRECT("T"&amp;($A13-1)*65+2)),1)</f>
        <v/>
      </c>
      <c r="O13" s="114" t="str" cm="1">
        <f t="array" ref="O13">BoxVal($A13,2,COLUMN(V14),1)</f>
        <v/>
      </c>
      <c r="P13" s="114" t="str" cm="1">
        <f t="array" aca="1" ref="P13" ca="1">BoxVal($A13,2,COLUMN(INDIRECT("AB"&amp;($A13-1)*65+2)),1)</f>
        <v/>
      </c>
      <c r="Q13" s="114" t="str" cm="1">
        <f t="array" aca="1" ref="Q13" ca="1">BoxVal($A13,2,COLUMN(INDIRECT("AJ"&amp;($A13-1)*65+2)),1)</f>
        <v/>
      </c>
      <c r="R13" s="116"/>
      <c r="S13" s="118" t="s">
        <v>20</v>
      </c>
      <c r="T13" s="119">
        <v>-42</v>
      </c>
      <c r="U13" s="144" t="str">
        <f t="shared" ca="1" si="1"/>
        <v>0x0A=-47.00,-46.00;</v>
      </c>
      <c r="V13" s="145"/>
      <c r="W13" s="145"/>
      <c r="X13" s="155"/>
      <c r="Y13" s="155"/>
      <c r="Z13" s="147">
        <f t="shared" ca="1" si="2"/>
        <v>4.5</v>
      </c>
      <c r="AA13" s="148" t="s">
        <v>582</v>
      </c>
      <c r="AB13" s="149">
        <v>4.5</v>
      </c>
      <c r="AC13" s="149" t="s">
        <v>995</v>
      </c>
      <c r="AD13" s="149">
        <v>1</v>
      </c>
      <c r="AE13" s="41">
        <v>0</v>
      </c>
      <c r="AF13" s="150">
        <v>-47</v>
      </c>
      <c r="AG13" s="153">
        <f t="shared" ref="AG13:AG14" si="9">AF12</f>
        <v>-46</v>
      </c>
      <c r="AH13" s="151">
        <f t="shared" ca="1" si="6"/>
        <v>-42.5</v>
      </c>
      <c r="AI13" s="151">
        <f t="shared" ca="1" si="7"/>
        <v>-41.5</v>
      </c>
      <c r="AJ13" s="152" cm="1">
        <f t="array" aca="1" ref="AJ13" ca="1" xml:space="preserve">
N("initial sens-loopgain")+
$AF13-BoxVal(ROW($AA13),26,COLUMN(INDIRECT("T"&amp;(INT(ROW($AA30)/65))*65+2)))</f>
        <v>-48</v>
      </c>
      <c r="AK13" s="152">
        <f t="shared" ref="AK13:AK14" ca="1" si="10">AJ13+(AG13-AF13)</f>
        <v>-47</v>
      </c>
      <c r="AL13" s="152" cm="1">
        <f t="array" aca="1" ref="AL13" ca="1" xml:space="preserve">
N("initial sens-loopgain-gain-gain ref-vcm")+
$AH13-
BoxVal(ROW($AA13),26,COLUMN(INDIRECT("T"&amp;(INT(ROW($AA30)/65))*65+2)))-
$AB13-
$W13-
IFERROR(VLOOKUP($AC13,$CT$1:$DC$31,7,FALSE),0)</f>
        <v>-48</v>
      </c>
      <c r="AM13" s="152">
        <f t="shared" ref="AM13:AM14" ca="1" si="11">AL13+(AG13-AF13)</f>
        <v>-47</v>
      </c>
      <c r="AN13" s="144" t="str">
        <f t="shared" ref="AN13:AN14" ca="1" si="12">IF(BoxVal(ROW(AA13),9,COLUMN(T11))="FIX","00",ManualLookup(AA13,BoxVal(ROW(AA13),4,COLUMN(AN11)),INDIRECT(DN$3)))</f>
        <v>00</v>
      </c>
      <c r="AO13" s="144" t="str" cm="1">
        <f t="array" aca="1" ref="AO13" ca="1">ManualLookup(AB13,BoxVal(ROW(AB13),4,COLUMN(AO11)),INDIRECT(DO$3))</f>
        <v>0A</v>
      </c>
      <c r="AP13" s="144" t="str" cm="1">
        <f t="array" aca="1" ref="AP13" ca="1">ManualLookup(AC13,BoxVal(ROW(AC13),4,COLUMN(AP11)),INDIRECT(DP$3))</f>
        <v>00</v>
      </c>
      <c r="AQ13" s="144" t="str" cm="1">
        <f t="array" aca="1" ref="AQ13" ca="1">ManualLookup(AD13,BoxVal(ROW(AD13),4,COLUMN(AQ11)),INDIRECT(DQ$3))</f>
        <v>00</v>
      </c>
      <c r="AR13" s="144" t="str" cm="1">
        <f t="array" aca="1" ref="AR13" ca="1">ManualLookup(AE13,BoxVal(ROW(AE13),4,COLUMN(AR11)),INDIRECT(DR$3))</f>
        <v>00</v>
      </c>
      <c r="AS13" s="144"/>
      <c r="AT13" s="116"/>
      <c r="AU13" s="132" t="s">
        <v>562</v>
      </c>
      <c r="AV13" s="132" t="s">
        <v>562</v>
      </c>
      <c r="AW13" s="132" t="s">
        <v>562</v>
      </c>
      <c r="AX13" s="122" t="s">
        <v>255</v>
      </c>
      <c r="AY13" s="122" t="s">
        <v>255</v>
      </c>
      <c r="AZ13" s="122" t="s">
        <v>255</v>
      </c>
      <c r="BB13" s="132" t="s">
        <v>562</v>
      </c>
      <c r="BC13" s="132"/>
      <c r="BD13" s="132"/>
      <c r="BE13" s="132"/>
      <c r="BF13" s="132"/>
      <c r="BG13" s="132"/>
      <c r="BH13" s="132"/>
      <c r="BI13" s="132" t="s">
        <v>562</v>
      </c>
      <c r="BJ13" s="132" t="s">
        <v>562</v>
      </c>
      <c r="BK13" s="132" t="s">
        <v>562</v>
      </c>
      <c r="BM13" s="122">
        <v>5.5</v>
      </c>
      <c r="BN13" s="122">
        <v>1</v>
      </c>
      <c r="BO13" s="122">
        <v>0</v>
      </c>
      <c r="BP13" s="122">
        <v>1</v>
      </c>
      <c r="BQ13" s="122">
        <v>1</v>
      </c>
      <c r="BU13" s="132" t="s">
        <v>792</v>
      </c>
      <c r="BV13" s="132" t="s">
        <v>562</v>
      </c>
      <c r="BW13" s="132" t="s">
        <v>562</v>
      </c>
      <c r="BY13" s="122" t="s">
        <v>562</v>
      </c>
      <c r="CF13" s="122" t="s">
        <v>562</v>
      </c>
      <c r="CG13" s="122" t="s">
        <v>562</v>
      </c>
      <c r="CH13" s="122" t="s">
        <v>562</v>
      </c>
      <c r="CJ13" s="132" t="s">
        <v>562</v>
      </c>
      <c r="CP13" s="132" t="s">
        <v>562</v>
      </c>
      <c r="CQ13" s="132" t="s">
        <v>562</v>
      </c>
      <c r="CR13" s="132" t="s">
        <v>562</v>
      </c>
      <c r="CT13" s="132" t="s">
        <v>562</v>
      </c>
      <c r="DA13" s="132" t="s">
        <v>562</v>
      </c>
      <c r="DB13" s="132" t="s">
        <v>562</v>
      </c>
      <c r="DC13" s="132" t="s">
        <v>562</v>
      </c>
      <c r="DE13" s="122" t="s">
        <v>255</v>
      </c>
      <c r="DF13" s="122" t="s">
        <v>255</v>
      </c>
      <c r="DG13" s="122" t="s">
        <v>255</v>
      </c>
      <c r="DH13" s="122" t="s">
        <v>255</v>
      </c>
      <c r="DI13" s="122" t="s">
        <v>255</v>
      </c>
      <c r="DJ13" s="122" t="s">
        <v>255</v>
      </c>
      <c r="DL13" s="122" t="s">
        <v>255</v>
      </c>
      <c r="DM13" s="122" t="s">
        <v>255</v>
      </c>
      <c r="DN13" s="122" t="s">
        <v>255</v>
      </c>
      <c r="DX13" s="134"/>
      <c r="DY13" s="134"/>
      <c r="DZ13" s="134"/>
      <c r="EB13" s="156"/>
    </row>
    <row r="14" spans="1:134" ht="30" customHeight="1" x14ac:dyDescent="0.25">
      <c r="A14" s="96">
        <v>13</v>
      </c>
      <c r="B14" s="97" t="str">
        <f t="shared" si="0"/>
        <v>=Block13==</v>
      </c>
      <c r="C14" s="112" t="str" cm="1">
        <f t="array" aca="1" ref="C14" ca="1">BoxVal($A14,8,COLUMN(INDIRECT("T"&amp;($A14-1)*65+2)),1)</f>
        <v/>
      </c>
      <c r="D14" s="112" t="str" cm="1">
        <f t="array" aca="1" ref="D14" ca="1">BoxVal($A14,2,COLUMN(INDIRECT("T"&amp;($A14-1)*65+2)),1)</f>
        <v/>
      </c>
      <c r="E14" s="112" t="str" cm="1">
        <f t="array" aca="1" ref="E14" ca="1">BoxVal($A14,3,COLUMN(INDIRECT("T"&amp;($A14-1)*65+2)),1)</f>
        <v/>
      </c>
      <c r="F14" s="112" t="str" cm="1">
        <f t="array" aca="1" ref="F14" ca="1">BoxVal($A14,16,COLUMN(INDIRECT("T"&amp;($A14-1)*65+2)),1)</f>
        <v/>
      </c>
      <c r="G14" s="112" t="str" cm="1">
        <f t="array" aca="1" ref="G14" ca="1">BoxVal($A14,4,COLUMN(INDIRECT("T"&amp;($A14-1)*65+2)),1)</f>
        <v/>
      </c>
      <c r="H14" s="112" t="str" cm="1">
        <f t="array" aca="1" ref="H14" ca="1">BoxVal($A14,5,COLUMN(INDIRECT("T"&amp;($A14-1)*65+2)),1)</f>
        <v/>
      </c>
      <c r="I14" s="112" t="str" cm="1">
        <f t="array" aca="1" ref="I14" ca="1">BoxVal($A14,6,COLUMN(INDIRECT("T"&amp;($A14-1)*65+2)),1)</f>
        <v/>
      </c>
      <c r="J14" s="112" t="str" cm="1">
        <f t="array" aca="1" ref="J14" ca="1">BoxVal($A14,21,COLUMN(INDIRECT("T"&amp;($A14-1)*65+2)),1)</f>
        <v/>
      </c>
      <c r="K14" s="112" t="str" cm="1">
        <f t="array" aca="1" ref="K14" ca="1">BoxVal($A14,25,COLUMN(INDIRECT("T"&amp;($A14-1)*65+2)),1)</f>
        <v/>
      </c>
      <c r="L14" s="113" t="str" cm="1">
        <f t="array" aca="1" ref="L14" ca="1">BoxVal($A14,32,COLUMN(INDIRECT("T"&amp;($A14-1)*65+2)),1)</f>
        <v/>
      </c>
      <c r="M14" s="112" t="str" cm="1">
        <f t="array" aca="1" ref="M14" ca="1">BoxVal($A14,31,COLUMN(INDIRECT("T"&amp;($A14-1)*65+2)),1)</f>
        <v/>
      </c>
      <c r="N14" s="112" t="str" cm="1">
        <f t="array" aca="1" ref="N14" ca="1">BoxVal($A14,12,COLUMN(INDIRECT("T"&amp;($A14-1)*65+2)),1)</f>
        <v/>
      </c>
      <c r="O14" s="114" t="str" cm="1">
        <f t="array" ref="O14">BoxVal($A14,2,COLUMN(V15),1)</f>
        <v/>
      </c>
      <c r="P14" s="114" t="str" cm="1">
        <f t="array" aca="1" ref="P14" ca="1">BoxVal($A14,2,COLUMN(INDIRECT("AB"&amp;($A14-1)*65+2)),1)</f>
        <v/>
      </c>
      <c r="Q14" s="114" t="str" cm="1">
        <f t="array" aca="1" ref="Q14" ca="1">BoxVal($A14,2,COLUMN(INDIRECT("AJ"&amp;($A14-1)*65+2)),1)</f>
        <v/>
      </c>
      <c r="R14" s="116"/>
      <c r="S14" s="118" t="s">
        <v>691</v>
      </c>
      <c r="T14" s="119" t="s">
        <v>1275</v>
      </c>
      <c r="U14" s="144" t="str">
        <f t="shared" ca="1" si="1"/>
        <v>0x0B=-48.00,-47.00;</v>
      </c>
      <c r="V14" s="145"/>
      <c r="W14" s="145"/>
      <c r="X14" s="155"/>
      <c r="Y14" s="155"/>
      <c r="Z14" s="147">
        <f t="shared" ca="1" si="2"/>
        <v>5.5</v>
      </c>
      <c r="AA14" s="148" t="s">
        <v>582</v>
      </c>
      <c r="AB14" s="149">
        <v>5.5</v>
      </c>
      <c r="AC14" s="149" t="s">
        <v>995</v>
      </c>
      <c r="AD14" s="149">
        <v>1</v>
      </c>
      <c r="AE14" s="41">
        <v>0</v>
      </c>
      <c r="AF14" s="150">
        <v>-48</v>
      </c>
      <c r="AG14" s="153">
        <f t="shared" si="9"/>
        <v>-47</v>
      </c>
      <c r="AH14" s="151">
        <f t="shared" ca="1" si="6"/>
        <v>-42.5</v>
      </c>
      <c r="AI14" s="151">
        <f t="shared" ca="1" si="7"/>
        <v>-41.5</v>
      </c>
      <c r="AJ14" s="152" cm="1">
        <f t="array" aca="1" ref="AJ14" ca="1" xml:space="preserve">
N("initial sens-loopgain")+
$AF14-BoxVal(ROW($AA14),26,COLUMN(INDIRECT("T"&amp;(INT(ROW($AA31)/65))*65+2)))</f>
        <v>-49</v>
      </c>
      <c r="AK14" s="152">
        <f t="shared" ca="1" si="10"/>
        <v>-48</v>
      </c>
      <c r="AL14" s="152" cm="1">
        <f t="array" aca="1" ref="AL14" ca="1" xml:space="preserve">
N("initial sens-loopgain-gain-gain ref-vcm")+
$AH14-
BoxVal(ROW($AA14),26,COLUMN(INDIRECT("T"&amp;(INT(ROW($AA31)/65))*65+2)))-
$AB14-
$W14-
IFERROR(VLOOKUP($AC14,$CT$1:$DC$31,7,FALSE),0)</f>
        <v>-49</v>
      </c>
      <c r="AM14" s="152">
        <f t="shared" ca="1" si="11"/>
        <v>-48</v>
      </c>
      <c r="AN14" s="144" t="str">
        <f t="shared" ca="1" si="12"/>
        <v>00</v>
      </c>
      <c r="AO14" s="144" t="str" cm="1">
        <f t="array" aca="1" ref="AO14" ca="1">ManualLookup(AB14,BoxVal(ROW(AB14),4,COLUMN(AO12)),INDIRECT(DO$3))</f>
        <v>0B</v>
      </c>
      <c r="AP14" s="144" t="str" cm="1">
        <f t="array" aca="1" ref="AP14" ca="1">ManualLookup(AC14,BoxVal(ROW(AC14),4,COLUMN(AP12)),INDIRECT(DP$3))</f>
        <v>00</v>
      </c>
      <c r="AQ14" s="144" t="str" cm="1">
        <f t="array" aca="1" ref="AQ14" ca="1">ManualLookup(AD14,BoxVal(ROW(AD14),4,COLUMN(AQ12)),INDIRECT(DQ$3))</f>
        <v>00</v>
      </c>
      <c r="AR14" s="144" t="str" cm="1">
        <f t="array" aca="1" ref="AR14" ca="1">ManualLookup(AE14,BoxVal(ROW(AE14),4,COLUMN(AR12)),INDIRECT(DR$3))</f>
        <v>00</v>
      </c>
      <c r="AS14" s="144"/>
      <c r="AT14" s="116"/>
      <c r="AU14" s="132" t="s">
        <v>562</v>
      </c>
      <c r="AV14" s="132" t="s">
        <v>562</v>
      </c>
      <c r="AW14" s="132" t="s">
        <v>562</v>
      </c>
      <c r="AX14" s="122" t="s">
        <v>255</v>
      </c>
      <c r="AY14" s="122" t="s">
        <v>255</v>
      </c>
      <c r="AZ14" s="122" t="s">
        <v>255</v>
      </c>
      <c r="BB14" s="132" t="s">
        <v>562</v>
      </c>
      <c r="BC14" s="132"/>
      <c r="BD14" s="132"/>
      <c r="BE14" s="132"/>
      <c r="BF14" s="132"/>
      <c r="BG14" s="132"/>
      <c r="BH14" s="132"/>
      <c r="BI14" s="132" t="s">
        <v>562</v>
      </c>
      <c r="BJ14" s="132" t="s">
        <v>562</v>
      </c>
      <c r="BK14" s="132" t="s">
        <v>562</v>
      </c>
      <c r="BM14" s="122">
        <v>6.5</v>
      </c>
      <c r="BN14" s="122">
        <v>1</v>
      </c>
      <c r="BO14" s="122">
        <v>1</v>
      </c>
      <c r="BP14" s="122">
        <v>0</v>
      </c>
      <c r="BQ14" s="122">
        <v>0</v>
      </c>
      <c r="BU14" s="132" t="s">
        <v>793</v>
      </c>
      <c r="BV14" s="132" t="s">
        <v>562</v>
      </c>
      <c r="BW14" s="132" t="s">
        <v>562</v>
      </c>
      <c r="BY14" s="122" t="s">
        <v>562</v>
      </c>
      <c r="CF14" s="122" t="s">
        <v>562</v>
      </c>
      <c r="CG14" s="122" t="s">
        <v>562</v>
      </c>
      <c r="CH14" s="122" t="s">
        <v>562</v>
      </c>
      <c r="CJ14" s="132" t="s">
        <v>562</v>
      </c>
      <c r="CP14" s="132" t="s">
        <v>562</v>
      </c>
      <c r="CQ14" s="132" t="s">
        <v>562</v>
      </c>
      <c r="CR14" s="132" t="s">
        <v>562</v>
      </c>
      <c r="CT14" s="132" t="s">
        <v>562</v>
      </c>
      <c r="DA14" s="132" t="s">
        <v>562</v>
      </c>
      <c r="DB14" s="132" t="s">
        <v>562</v>
      </c>
      <c r="DC14" s="132" t="s">
        <v>562</v>
      </c>
      <c r="DE14" s="122" t="s">
        <v>255</v>
      </c>
      <c r="DF14" s="122" t="s">
        <v>255</v>
      </c>
      <c r="DG14" s="122" t="s">
        <v>255</v>
      </c>
      <c r="DH14" s="122" t="s">
        <v>255</v>
      </c>
      <c r="DI14" s="122" t="s">
        <v>255</v>
      </c>
      <c r="DJ14" s="122" t="s">
        <v>255</v>
      </c>
      <c r="DL14" s="122" t="s">
        <v>255</v>
      </c>
      <c r="DM14" s="122" t="s">
        <v>255</v>
      </c>
      <c r="DN14" s="122" t="s">
        <v>255</v>
      </c>
      <c r="DX14" s="134"/>
      <c r="DY14" s="134"/>
      <c r="DZ14" s="134"/>
      <c r="EB14" s="156"/>
    </row>
    <row r="15" spans="1:134" ht="30" customHeight="1" x14ac:dyDescent="0.25">
      <c r="A15" s="96">
        <v>14</v>
      </c>
      <c r="B15" s="97" t="str">
        <f t="shared" si="0"/>
        <v>=Block14==</v>
      </c>
      <c r="C15" s="112" t="str" cm="1">
        <f t="array" aca="1" ref="C15" ca="1">BoxVal($A15,8,COLUMN(INDIRECT("T"&amp;($A15-1)*65+2)),1)</f>
        <v/>
      </c>
      <c r="D15" s="112" t="str" cm="1">
        <f t="array" aca="1" ref="D15" ca="1">BoxVal($A15,2,COLUMN(INDIRECT("T"&amp;($A15-1)*65+2)),1)</f>
        <v/>
      </c>
      <c r="E15" s="112" t="str" cm="1">
        <f t="array" aca="1" ref="E15" ca="1">BoxVal($A15,3,COLUMN(INDIRECT("T"&amp;($A15-1)*65+2)),1)</f>
        <v/>
      </c>
      <c r="F15" s="112" t="str" cm="1">
        <f t="array" aca="1" ref="F15" ca="1">BoxVal($A15,16,COLUMN(INDIRECT("T"&amp;($A15-1)*65+2)),1)</f>
        <v/>
      </c>
      <c r="G15" s="112" t="str" cm="1">
        <f t="array" aca="1" ref="G15" ca="1">BoxVal($A15,4,COLUMN(INDIRECT("T"&amp;($A15-1)*65+2)),1)</f>
        <v/>
      </c>
      <c r="H15" s="112" t="str" cm="1">
        <f t="array" aca="1" ref="H15" ca="1">BoxVal($A15,5,COLUMN(INDIRECT("T"&amp;($A15-1)*65+2)),1)</f>
        <v/>
      </c>
      <c r="I15" s="112" t="str" cm="1">
        <f t="array" aca="1" ref="I15" ca="1">BoxVal($A15,6,COLUMN(INDIRECT("T"&amp;($A15-1)*65+2)),1)</f>
        <v/>
      </c>
      <c r="J15" s="112" t="str" cm="1">
        <f t="array" aca="1" ref="J15" ca="1">BoxVal($A15,21,COLUMN(INDIRECT("T"&amp;($A15-1)*65+2)),1)</f>
        <v/>
      </c>
      <c r="K15" s="112" t="str" cm="1">
        <f t="array" aca="1" ref="K15" ca="1">BoxVal($A15,25,COLUMN(INDIRECT("T"&amp;($A15-1)*65+2)),1)</f>
        <v/>
      </c>
      <c r="L15" s="113" t="str" cm="1">
        <f t="array" aca="1" ref="L15" ca="1">BoxVal($A15,32,COLUMN(INDIRECT("T"&amp;($A15-1)*65+2)),1)</f>
        <v/>
      </c>
      <c r="M15" s="112" t="str" cm="1">
        <f t="array" aca="1" ref="M15" ca="1">BoxVal($A15,31,COLUMN(INDIRECT("T"&amp;($A15-1)*65+2)),1)</f>
        <v/>
      </c>
      <c r="N15" s="112" t="str" cm="1">
        <f t="array" aca="1" ref="N15" ca="1">BoxVal($A15,12,COLUMN(INDIRECT("T"&amp;($A15-1)*65+2)),1)</f>
        <v/>
      </c>
      <c r="O15" s="114" t="str" cm="1">
        <f t="array" ref="O15">BoxVal($A15,2,COLUMN(V16),1)</f>
        <v/>
      </c>
      <c r="P15" s="114" t="str" cm="1">
        <f t="array" aca="1" ref="P15" ca="1">BoxVal($A15,2,COLUMN(INDIRECT("AB"&amp;($A15-1)*65+2)),1)</f>
        <v/>
      </c>
      <c r="Q15" s="114" t="str" cm="1">
        <f t="array" aca="1" ref="Q15" ca="1">BoxVal($A15,2,COLUMN(INDIRECT("AJ"&amp;($A15-1)*65+2)),1)</f>
        <v/>
      </c>
      <c r="R15" s="116"/>
      <c r="S15" s="118" t="s">
        <v>544</v>
      </c>
      <c r="T15" s="119" t="s">
        <v>1085</v>
      </c>
      <c r="U15" s="144"/>
      <c r="V15" s="145"/>
      <c r="W15" s="145"/>
      <c r="X15" s="155"/>
      <c r="Y15" s="155"/>
      <c r="Z15" s="157"/>
      <c r="AA15" s="148"/>
      <c r="AB15" s="149"/>
      <c r="AC15" s="149"/>
      <c r="AD15" s="149"/>
      <c r="AE15" s="41"/>
      <c r="AF15" s="150"/>
      <c r="AG15" s="158"/>
      <c r="AH15" s="151"/>
      <c r="AI15" s="151"/>
      <c r="AJ15" s="152"/>
      <c r="AK15" s="152"/>
      <c r="AL15" s="152"/>
      <c r="AM15" s="152"/>
      <c r="AN15" s="144"/>
      <c r="AO15" s="144"/>
      <c r="AP15" s="144"/>
      <c r="AQ15" s="144"/>
      <c r="AR15" s="144"/>
      <c r="AS15" s="144"/>
      <c r="AT15" s="116"/>
      <c r="AU15" s="132" t="s">
        <v>562</v>
      </c>
      <c r="AV15" s="132" t="s">
        <v>562</v>
      </c>
      <c r="AW15" s="132" t="s">
        <v>562</v>
      </c>
      <c r="AX15" s="122" t="s">
        <v>255</v>
      </c>
      <c r="AY15" s="122" t="s">
        <v>255</v>
      </c>
      <c r="AZ15" s="122" t="s">
        <v>255</v>
      </c>
      <c r="BB15" s="132" t="s">
        <v>562</v>
      </c>
      <c r="BC15" s="132"/>
      <c r="BD15" s="132"/>
      <c r="BE15" s="132"/>
      <c r="BF15" s="132"/>
      <c r="BG15" s="132"/>
      <c r="BH15" s="132"/>
      <c r="BI15" s="132" t="s">
        <v>562</v>
      </c>
      <c r="BJ15" s="132" t="s">
        <v>562</v>
      </c>
      <c r="BK15" s="132" t="s">
        <v>562</v>
      </c>
      <c r="BM15" s="122">
        <v>9.5</v>
      </c>
      <c r="BN15" s="122">
        <v>1</v>
      </c>
      <c r="BO15" s="122">
        <v>1</v>
      </c>
      <c r="BP15" s="122">
        <v>0</v>
      </c>
      <c r="BQ15" s="122">
        <v>1</v>
      </c>
      <c r="BU15" s="132" t="s">
        <v>794</v>
      </c>
      <c r="BV15" s="132" t="s">
        <v>562</v>
      </c>
      <c r="BW15" s="132" t="s">
        <v>562</v>
      </c>
      <c r="BY15" s="122" t="s">
        <v>562</v>
      </c>
      <c r="CF15" s="122" t="s">
        <v>562</v>
      </c>
      <c r="CG15" s="122" t="s">
        <v>562</v>
      </c>
      <c r="CH15" s="122" t="s">
        <v>562</v>
      </c>
      <c r="CJ15" s="132" t="s">
        <v>562</v>
      </c>
      <c r="CP15" s="132" t="s">
        <v>562</v>
      </c>
      <c r="CQ15" s="132" t="s">
        <v>562</v>
      </c>
      <c r="CR15" s="132" t="s">
        <v>562</v>
      </c>
      <c r="CT15" s="132" t="s">
        <v>562</v>
      </c>
      <c r="DA15" s="132" t="s">
        <v>562</v>
      </c>
      <c r="DB15" s="132" t="s">
        <v>562</v>
      </c>
      <c r="DC15" s="132" t="s">
        <v>562</v>
      </c>
      <c r="DE15" s="122" t="s">
        <v>255</v>
      </c>
      <c r="DF15" s="122" t="s">
        <v>255</v>
      </c>
      <c r="DG15" s="122" t="s">
        <v>255</v>
      </c>
      <c r="DH15" s="122" t="s">
        <v>255</v>
      </c>
      <c r="DI15" s="122" t="s">
        <v>255</v>
      </c>
      <c r="DJ15" s="122" t="s">
        <v>255</v>
      </c>
      <c r="DL15" s="122" t="s">
        <v>255</v>
      </c>
      <c r="DM15" s="122" t="s">
        <v>255</v>
      </c>
      <c r="DX15" s="134"/>
      <c r="DY15" s="134"/>
      <c r="DZ15" s="134"/>
      <c r="EB15" s="156"/>
    </row>
    <row r="16" spans="1:134" ht="30" customHeight="1" x14ac:dyDescent="0.25">
      <c r="A16" s="96">
        <v>15</v>
      </c>
      <c r="B16" s="97" t="str">
        <f t="shared" si="0"/>
        <v>=Block15==</v>
      </c>
      <c r="C16" s="112" t="str" cm="1">
        <f t="array" aca="1" ref="C16" ca="1">BoxVal($A16,8,COLUMN(INDIRECT("T"&amp;($A16-1)*65+2)),1)</f>
        <v/>
      </c>
      <c r="D16" s="112" t="str" cm="1">
        <f t="array" aca="1" ref="D16" ca="1">BoxVal($A16,2,COLUMN(INDIRECT("T"&amp;($A16-1)*65+2)),1)</f>
        <v/>
      </c>
      <c r="E16" s="112" t="str" cm="1">
        <f t="array" aca="1" ref="E16" ca="1">BoxVal($A16,3,COLUMN(INDIRECT("T"&amp;($A16-1)*65+2)),1)</f>
        <v/>
      </c>
      <c r="F16" s="112" t="str" cm="1">
        <f t="array" aca="1" ref="F16" ca="1">BoxVal($A16,16,COLUMN(INDIRECT("T"&amp;($A16-1)*65+2)),1)</f>
        <v/>
      </c>
      <c r="G16" s="112" t="str" cm="1">
        <f t="array" aca="1" ref="G16" ca="1">BoxVal($A16,4,COLUMN(INDIRECT("T"&amp;($A16-1)*65+2)),1)</f>
        <v/>
      </c>
      <c r="H16" s="112" t="str" cm="1">
        <f t="array" aca="1" ref="H16" ca="1">BoxVal($A16,5,COLUMN(INDIRECT("T"&amp;($A16-1)*65+2)),1)</f>
        <v/>
      </c>
      <c r="I16" s="112" t="str" cm="1">
        <f t="array" aca="1" ref="I16" ca="1">BoxVal($A16,6,COLUMN(INDIRECT("T"&amp;($A16-1)*65+2)),1)</f>
        <v/>
      </c>
      <c r="J16" s="112" t="str" cm="1">
        <f t="array" aca="1" ref="J16" ca="1">BoxVal($A16,21,COLUMN(INDIRECT("T"&amp;($A16-1)*65+2)),1)</f>
        <v/>
      </c>
      <c r="K16" s="112" t="str" cm="1">
        <f t="array" aca="1" ref="K16" ca="1">BoxVal($A16,25,COLUMN(INDIRECT("T"&amp;($A16-1)*65+2)),1)</f>
        <v/>
      </c>
      <c r="L16" s="113" t="str" cm="1">
        <f t="array" aca="1" ref="L16" ca="1">BoxVal($A16,32,COLUMN(INDIRECT("T"&amp;($A16-1)*65+2)),1)</f>
        <v/>
      </c>
      <c r="M16" s="112" t="str" cm="1">
        <f t="array" aca="1" ref="M16" ca="1">BoxVal($A16,31,COLUMN(INDIRECT("T"&amp;($A16-1)*65+2)),1)</f>
        <v/>
      </c>
      <c r="N16" s="112" t="str" cm="1">
        <f t="array" aca="1" ref="N16" ca="1">BoxVal($A16,12,COLUMN(INDIRECT("T"&amp;($A16-1)*65+2)),1)</f>
        <v/>
      </c>
      <c r="O16" s="114" t="str" cm="1">
        <f t="array" ref="O16">BoxVal($A16,2,COLUMN(V17),1)</f>
        <v/>
      </c>
      <c r="P16" s="114" t="str" cm="1">
        <f t="array" aca="1" ref="P16" ca="1">BoxVal($A16,2,COLUMN(INDIRECT("AB"&amp;($A16-1)*65+2)),1)</f>
        <v/>
      </c>
      <c r="Q16" s="114" t="str" cm="1">
        <f t="array" aca="1" ref="Q16" ca="1">BoxVal($A16,2,COLUMN(INDIRECT("AJ"&amp;($A16-1)*65+2)),1)</f>
        <v/>
      </c>
      <c r="R16" s="116"/>
      <c r="S16" s="118" t="s">
        <v>12</v>
      </c>
      <c r="T16" s="119" t="s">
        <v>548</v>
      </c>
      <c r="U16" s="144"/>
      <c r="V16" s="145"/>
      <c r="W16" s="145"/>
      <c r="X16" s="155"/>
      <c r="Y16" s="155"/>
      <c r="Z16" s="157"/>
      <c r="AA16" s="148"/>
      <c r="AB16" s="149"/>
      <c r="AC16" s="149"/>
      <c r="AD16" s="149"/>
      <c r="AE16" s="41"/>
      <c r="AF16" s="150"/>
      <c r="AG16" s="158"/>
      <c r="AH16" s="151"/>
      <c r="AI16" s="151"/>
      <c r="AJ16" s="152"/>
      <c r="AK16" s="152"/>
      <c r="AL16" s="152"/>
      <c r="AM16" s="152"/>
      <c r="AN16" s="144"/>
      <c r="AO16" s="144"/>
      <c r="AP16" s="144"/>
      <c r="AQ16" s="144"/>
      <c r="AR16" s="144"/>
      <c r="AS16" s="144"/>
      <c r="AT16" s="116"/>
      <c r="AU16" s="132" t="s">
        <v>562</v>
      </c>
      <c r="AV16" s="132" t="s">
        <v>562</v>
      </c>
      <c r="AW16" s="132" t="s">
        <v>562</v>
      </c>
      <c r="AX16" s="122" t="s">
        <v>255</v>
      </c>
      <c r="AY16" s="122" t="s">
        <v>255</v>
      </c>
      <c r="AZ16" s="122" t="s">
        <v>255</v>
      </c>
      <c r="BB16" s="132" t="s">
        <v>562</v>
      </c>
      <c r="BI16" s="132" t="s">
        <v>562</v>
      </c>
      <c r="BJ16" s="132" t="s">
        <v>562</v>
      </c>
      <c r="BK16" s="132" t="s">
        <v>562</v>
      </c>
      <c r="BM16" s="122">
        <v>14</v>
      </c>
      <c r="BN16" s="122">
        <v>1</v>
      </c>
      <c r="BO16" s="122">
        <v>1</v>
      </c>
      <c r="BP16" s="122">
        <v>1</v>
      </c>
      <c r="BQ16" s="122">
        <v>0</v>
      </c>
      <c r="BU16" s="122" t="s">
        <v>795</v>
      </c>
      <c r="BV16" s="132" t="s">
        <v>562</v>
      </c>
      <c r="BW16" s="122" t="s">
        <v>562</v>
      </c>
      <c r="BY16" s="122" t="s">
        <v>562</v>
      </c>
      <c r="CF16" s="122" t="s">
        <v>562</v>
      </c>
      <c r="CG16" s="122" t="s">
        <v>562</v>
      </c>
      <c r="CH16" s="122" t="s">
        <v>562</v>
      </c>
      <c r="CJ16" s="132" t="s">
        <v>562</v>
      </c>
      <c r="CP16" s="132" t="s">
        <v>562</v>
      </c>
      <c r="CQ16" s="132" t="s">
        <v>562</v>
      </c>
      <c r="CR16" s="132" t="s">
        <v>562</v>
      </c>
      <c r="CT16" s="132" t="s">
        <v>562</v>
      </c>
      <c r="DA16" s="132" t="s">
        <v>562</v>
      </c>
      <c r="DB16" s="132" t="s">
        <v>562</v>
      </c>
      <c r="DC16" s="132" t="s">
        <v>562</v>
      </c>
      <c r="DE16" s="122" t="s">
        <v>255</v>
      </c>
      <c r="DF16" s="122" t="s">
        <v>255</v>
      </c>
      <c r="DG16" s="122" t="s">
        <v>255</v>
      </c>
      <c r="DH16" s="122" t="s">
        <v>255</v>
      </c>
      <c r="DI16" s="122" t="s">
        <v>255</v>
      </c>
      <c r="DJ16" s="122" t="s">
        <v>255</v>
      </c>
      <c r="DL16" s="122" t="s">
        <v>255</v>
      </c>
      <c r="DM16" s="122" t="s">
        <v>255</v>
      </c>
      <c r="DX16" s="134"/>
      <c r="DY16" s="134"/>
      <c r="DZ16" s="134"/>
      <c r="EB16" s="156"/>
    </row>
    <row r="17" spans="1:122" ht="30" customHeight="1" x14ac:dyDescent="0.25">
      <c r="A17" s="96">
        <v>16</v>
      </c>
      <c r="B17" s="97" t="str">
        <f t="shared" si="0"/>
        <v>=Block16==</v>
      </c>
      <c r="C17" s="112" t="str" cm="1">
        <f t="array" aca="1" ref="C17" ca="1">BoxVal($A17,8,COLUMN(INDIRECT("T"&amp;($A17-1)*65+2)),1)</f>
        <v/>
      </c>
      <c r="D17" s="112" t="str" cm="1">
        <f t="array" aca="1" ref="D17" ca="1">BoxVal($A17,2,COLUMN(INDIRECT("T"&amp;($A17-1)*65+2)),1)</f>
        <v/>
      </c>
      <c r="E17" s="112" t="str" cm="1">
        <f t="array" aca="1" ref="E17" ca="1">BoxVal($A17,3,COLUMN(INDIRECT("T"&amp;($A17-1)*65+2)),1)</f>
        <v/>
      </c>
      <c r="F17" s="112" t="str" cm="1">
        <f t="array" aca="1" ref="F17" ca="1">BoxVal($A17,16,COLUMN(INDIRECT("T"&amp;($A17-1)*65+2)),1)</f>
        <v/>
      </c>
      <c r="G17" s="112" t="str" cm="1">
        <f t="array" aca="1" ref="G17" ca="1">BoxVal($A17,4,COLUMN(INDIRECT("T"&amp;($A17-1)*65+2)),1)</f>
        <v/>
      </c>
      <c r="H17" s="112" t="str" cm="1">
        <f t="array" aca="1" ref="H17" ca="1">BoxVal($A17,5,COLUMN(INDIRECT("T"&amp;($A17-1)*65+2)),1)</f>
        <v/>
      </c>
      <c r="I17" s="112" t="str" cm="1">
        <f t="array" aca="1" ref="I17" ca="1">BoxVal($A17,6,COLUMN(INDIRECT("T"&amp;($A17-1)*65+2)),1)</f>
        <v/>
      </c>
      <c r="J17" s="112" t="str" cm="1">
        <f t="array" aca="1" ref="J17" ca="1">BoxVal($A17,21,COLUMN(INDIRECT("T"&amp;($A17-1)*65+2)),1)</f>
        <v/>
      </c>
      <c r="K17" s="112" t="str" cm="1">
        <f t="array" aca="1" ref="K17" ca="1">BoxVal($A17,25,COLUMN(INDIRECT("T"&amp;($A17-1)*65+2)),1)</f>
        <v/>
      </c>
      <c r="L17" s="113" t="str" cm="1">
        <f t="array" aca="1" ref="L17" ca="1">BoxVal($A17,32,COLUMN(INDIRECT("T"&amp;($A17-1)*65+2)),1)</f>
        <v/>
      </c>
      <c r="M17" s="112" t="str" cm="1">
        <f t="array" aca="1" ref="M17" ca="1">BoxVal($A17,31,COLUMN(INDIRECT("T"&amp;($A17-1)*65+2)),1)</f>
        <v/>
      </c>
      <c r="N17" s="112" t="str" cm="1">
        <f t="array" aca="1" ref="N17" ca="1">BoxVal($A17,12,COLUMN(INDIRECT("T"&amp;($A17-1)*65+2)),1)</f>
        <v/>
      </c>
      <c r="O17" s="114" t="str" cm="1">
        <f t="array" ref="O17">BoxVal($A17,2,COLUMN(V18),1)</f>
        <v/>
      </c>
      <c r="P17" s="114" t="str" cm="1">
        <f t="array" aca="1" ref="P17" ca="1">BoxVal($A17,2,COLUMN(INDIRECT("AB"&amp;($A17-1)*65+2)),1)</f>
        <v/>
      </c>
      <c r="Q17" s="114" t="str" cm="1">
        <f t="array" aca="1" ref="Q17" ca="1">BoxVal($A17,2,COLUMN(INDIRECT("AJ"&amp;($A17-1)*65+2)),1)</f>
        <v/>
      </c>
      <c r="R17" s="116"/>
      <c r="S17" s="129" t="s">
        <v>773</v>
      </c>
      <c r="T17" s="119" t="s">
        <v>562</v>
      </c>
      <c r="U17" s="144"/>
      <c r="V17" s="145"/>
      <c r="W17" s="145"/>
      <c r="X17" s="155"/>
      <c r="Y17" s="155"/>
      <c r="Z17" s="157"/>
      <c r="AA17" s="148"/>
      <c r="AB17" s="149"/>
      <c r="AC17" s="149"/>
      <c r="AD17" s="149"/>
      <c r="AE17" s="41"/>
      <c r="AF17" s="150"/>
      <c r="AG17" s="158"/>
      <c r="AH17" s="151"/>
      <c r="AI17" s="151"/>
      <c r="AJ17" s="152"/>
      <c r="AK17" s="152"/>
      <c r="AL17" s="152"/>
      <c r="AM17" s="152"/>
      <c r="AN17" s="144"/>
      <c r="AO17" s="144"/>
      <c r="AP17" s="144"/>
      <c r="AQ17" s="144"/>
      <c r="AR17" s="144"/>
      <c r="AS17" s="144"/>
      <c r="AT17" s="116"/>
      <c r="AU17" s="132" t="s">
        <v>562</v>
      </c>
      <c r="AV17" s="132" t="s">
        <v>562</v>
      </c>
      <c r="AW17" s="132" t="s">
        <v>562</v>
      </c>
      <c r="AX17" s="122" t="s">
        <v>255</v>
      </c>
      <c r="AY17" s="122" t="s">
        <v>255</v>
      </c>
      <c r="AZ17" s="122" t="s">
        <v>255</v>
      </c>
      <c r="BB17" s="132" t="s">
        <v>562</v>
      </c>
      <c r="BI17" s="132" t="s">
        <v>562</v>
      </c>
      <c r="BJ17" s="132" t="s">
        <v>562</v>
      </c>
      <c r="BK17" s="132" t="s">
        <v>562</v>
      </c>
      <c r="BM17" s="122">
        <v>19</v>
      </c>
      <c r="BN17" s="122">
        <v>1</v>
      </c>
      <c r="BO17" s="122">
        <v>1</v>
      </c>
      <c r="BP17" s="122">
        <v>1</v>
      </c>
      <c r="BQ17" s="122">
        <v>1</v>
      </c>
      <c r="BU17" s="122" t="s">
        <v>796</v>
      </c>
      <c r="BV17" s="132" t="s">
        <v>562</v>
      </c>
      <c r="BW17" s="122" t="s">
        <v>562</v>
      </c>
      <c r="BY17" s="122" t="s">
        <v>562</v>
      </c>
      <c r="CF17" s="122" t="s">
        <v>562</v>
      </c>
      <c r="CG17" s="122" t="s">
        <v>562</v>
      </c>
      <c r="CH17" s="122" t="s">
        <v>562</v>
      </c>
      <c r="CJ17" s="132" t="s">
        <v>562</v>
      </c>
      <c r="CP17" s="132" t="s">
        <v>562</v>
      </c>
      <c r="CQ17" s="132" t="s">
        <v>562</v>
      </c>
      <c r="CR17" s="132" t="s">
        <v>562</v>
      </c>
      <c r="CT17" s="132" t="s">
        <v>562</v>
      </c>
      <c r="DA17" s="132" t="s">
        <v>562</v>
      </c>
      <c r="DB17" s="132" t="s">
        <v>562</v>
      </c>
      <c r="DC17" s="132" t="s">
        <v>562</v>
      </c>
      <c r="DE17" s="122" t="s">
        <v>255</v>
      </c>
      <c r="DF17" s="122" t="s">
        <v>255</v>
      </c>
      <c r="DG17" s="122" t="s">
        <v>255</v>
      </c>
      <c r="DH17" s="122" t="s">
        <v>255</v>
      </c>
      <c r="DI17" s="122" t="s">
        <v>255</v>
      </c>
      <c r="DJ17" s="122" t="s">
        <v>255</v>
      </c>
      <c r="DL17" s="122" t="s">
        <v>255</v>
      </c>
      <c r="DM17" s="122" t="s">
        <v>255</v>
      </c>
    </row>
    <row r="18" spans="1:122" ht="30" customHeight="1" x14ac:dyDescent="0.25">
      <c r="A18" s="96">
        <v>17</v>
      </c>
      <c r="B18" s="97" t="str">
        <f t="shared" si="0"/>
        <v>=Block17==</v>
      </c>
      <c r="C18" s="112" t="str" cm="1">
        <f t="array" aca="1" ref="C18" ca="1">BoxVal($A18,8,COLUMN(INDIRECT("T"&amp;($A18-1)*65+2)),1)</f>
        <v/>
      </c>
      <c r="D18" s="112" t="str" cm="1">
        <f t="array" aca="1" ref="D18" ca="1">BoxVal($A18,2,COLUMN(INDIRECT("T"&amp;($A18-1)*65+2)),1)</f>
        <v/>
      </c>
      <c r="E18" s="112" t="str" cm="1">
        <f t="array" aca="1" ref="E18" ca="1">BoxVal($A18,3,COLUMN(INDIRECT("T"&amp;($A18-1)*65+2)),1)</f>
        <v/>
      </c>
      <c r="F18" s="112" t="str" cm="1">
        <f t="array" aca="1" ref="F18" ca="1">BoxVal($A18,16,COLUMN(INDIRECT("T"&amp;($A18-1)*65+2)),1)</f>
        <v/>
      </c>
      <c r="G18" s="112" t="str" cm="1">
        <f t="array" aca="1" ref="G18" ca="1">BoxVal($A18,4,COLUMN(INDIRECT("T"&amp;($A18-1)*65+2)),1)</f>
        <v/>
      </c>
      <c r="H18" s="112" t="str" cm="1">
        <f t="array" aca="1" ref="H18" ca="1">BoxVal($A18,5,COLUMN(INDIRECT("T"&amp;($A18-1)*65+2)),1)</f>
        <v/>
      </c>
      <c r="I18" s="112" t="str" cm="1">
        <f t="array" aca="1" ref="I18" ca="1">BoxVal($A18,6,COLUMN(INDIRECT("T"&amp;($A18-1)*65+2)),1)</f>
        <v/>
      </c>
      <c r="J18" s="112" t="str" cm="1">
        <f t="array" aca="1" ref="J18" ca="1">BoxVal($A18,21,COLUMN(INDIRECT("T"&amp;($A18-1)*65+2)),1)</f>
        <v/>
      </c>
      <c r="K18" s="112" t="str" cm="1">
        <f t="array" aca="1" ref="K18" ca="1">BoxVal($A18,25,COLUMN(INDIRECT("T"&amp;($A18-1)*65+2)),1)</f>
        <v/>
      </c>
      <c r="L18" s="113" t="str" cm="1">
        <f t="array" aca="1" ref="L18" ca="1">BoxVal($A18,32,COLUMN(INDIRECT("T"&amp;($A18-1)*65+2)),1)</f>
        <v/>
      </c>
      <c r="M18" s="112" t="str" cm="1">
        <f t="array" aca="1" ref="M18" ca="1">BoxVal($A18,31,COLUMN(INDIRECT("T"&amp;($A18-1)*65+2)),1)</f>
        <v/>
      </c>
      <c r="N18" s="112" t="str" cm="1">
        <f t="array" aca="1" ref="N18" ca="1">BoxVal($A18,12,COLUMN(INDIRECT("T"&amp;($A18-1)*65+2)),1)</f>
        <v/>
      </c>
      <c r="O18" s="114" t="str" cm="1">
        <f t="array" ref="O18">BoxVal($A18,2,COLUMN(V19),1)</f>
        <v/>
      </c>
      <c r="P18" s="114" t="str" cm="1">
        <f t="array" aca="1" ref="P18" ca="1">BoxVal($A18,2,COLUMN(INDIRECT("AB"&amp;($A18-1)*65+2)),1)</f>
        <v/>
      </c>
      <c r="Q18" s="114" t="str" cm="1">
        <f t="array" aca="1" ref="Q18" ca="1">BoxVal($A18,2,COLUMN(INDIRECT("AJ"&amp;($A18-1)*65+2)),1)</f>
        <v/>
      </c>
      <c r="R18" s="116"/>
      <c r="S18" s="118" t="s">
        <v>573</v>
      </c>
      <c r="T18" s="119">
        <v>1.1000000000000001</v>
      </c>
      <c r="U18" s="144"/>
      <c r="V18" s="145"/>
      <c r="W18" s="145"/>
      <c r="X18" s="155"/>
      <c r="Y18" s="155"/>
      <c r="Z18" s="157"/>
      <c r="AA18" s="148"/>
      <c r="AB18" s="149"/>
      <c r="AC18" s="149"/>
      <c r="AD18" s="149"/>
      <c r="AE18" s="41"/>
      <c r="AF18" s="150"/>
      <c r="AG18" s="158"/>
      <c r="AH18" s="151"/>
      <c r="AI18" s="151"/>
      <c r="AJ18" s="152"/>
      <c r="AK18" s="152"/>
      <c r="AL18" s="152"/>
      <c r="AM18" s="152"/>
      <c r="AN18" s="144"/>
      <c r="AO18" s="144"/>
      <c r="AP18" s="144"/>
      <c r="AQ18" s="144"/>
      <c r="AR18" s="144"/>
      <c r="AS18" s="144"/>
      <c r="AT18" s="116"/>
      <c r="AU18" s="132" t="s">
        <v>562</v>
      </c>
      <c r="AV18" s="132" t="s">
        <v>562</v>
      </c>
      <c r="AW18" s="132" t="s">
        <v>562</v>
      </c>
      <c r="AX18" s="122" t="s">
        <v>255</v>
      </c>
      <c r="AY18" s="122" t="s">
        <v>255</v>
      </c>
      <c r="AZ18" s="122" t="s">
        <v>255</v>
      </c>
      <c r="BB18" s="132" t="s">
        <v>562</v>
      </c>
      <c r="BI18" s="132" t="s">
        <v>562</v>
      </c>
      <c r="BJ18" s="132" t="s">
        <v>562</v>
      </c>
      <c r="BK18" s="132" t="s">
        <v>562</v>
      </c>
      <c r="BM18" s="122" t="s">
        <v>562</v>
      </c>
      <c r="BU18" s="122" t="s">
        <v>562</v>
      </c>
      <c r="BV18" s="132" t="s">
        <v>562</v>
      </c>
      <c r="BW18" s="122" t="s">
        <v>562</v>
      </c>
      <c r="BY18" s="122" t="s">
        <v>562</v>
      </c>
      <c r="CF18" s="122" t="s">
        <v>562</v>
      </c>
      <c r="CG18" s="122" t="s">
        <v>562</v>
      </c>
      <c r="CH18" s="122" t="s">
        <v>562</v>
      </c>
      <c r="CJ18" s="132" t="s">
        <v>562</v>
      </c>
      <c r="CP18" s="132" t="s">
        <v>562</v>
      </c>
      <c r="CQ18" s="132" t="s">
        <v>562</v>
      </c>
      <c r="CR18" s="132" t="s">
        <v>562</v>
      </c>
      <c r="CT18" s="132" t="s">
        <v>562</v>
      </c>
      <c r="DA18" s="132" t="s">
        <v>562</v>
      </c>
      <c r="DB18" s="132" t="s">
        <v>562</v>
      </c>
      <c r="DC18" s="132" t="s">
        <v>562</v>
      </c>
      <c r="DE18" s="122" t="s">
        <v>255</v>
      </c>
      <c r="DF18" s="122" t="s">
        <v>255</v>
      </c>
      <c r="DG18" s="122" t="s">
        <v>255</v>
      </c>
      <c r="DH18" s="122" t="s">
        <v>255</v>
      </c>
      <c r="DI18" s="122" t="s">
        <v>255</v>
      </c>
      <c r="DJ18" s="122" t="s">
        <v>255</v>
      </c>
      <c r="DL18" s="122" t="s">
        <v>255</v>
      </c>
      <c r="DM18" s="122" t="s">
        <v>255</v>
      </c>
    </row>
    <row r="19" spans="1:122" ht="30" customHeight="1" x14ac:dyDescent="0.25">
      <c r="A19" s="96">
        <v>18</v>
      </c>
      <c r="B19" s="97" t="str">
        <f t="shared" si="0"/>
        <v>=Block18==</v>
      </c>
      <c r="C19" s="112" t="str" cm="1">
        <f t="array" aca="1" ref="C19" ca="1">BoxVal($A19,8,COLUMN(INDIRECT("T"&amp;($A19-1)*65+2)),1)</f>
        <v/>
      </c>
      <c r="D19" s="112" t="str" cm="1">
        <f t="array" aca="1" ref="D19" ca="1">BoxVal($A19,2,COLUMN(INDIRECT("T"&amp;($A19-1)*65+2)),1)</f>
        <v/>
      </c>
      <c r="E19" s="112" t="str" cm="1">
        <f t="array" aca="1" ref="E19" ca="1">BoxVal($A19,3,COLUMN(INDIRECT("T"&amp;($A19-1)*65+2)),1)</f>
        <v/>
      </c>
      <c r="F19" s="112" t="str" cm="1">
        <f t="array" aca="1" ref="F19" ca="1">BoxVal($A19,16,COLUMN(INDIRECT("T"&amp;($A19-1)*65+2)),1)</f>
        <v/>
      </c>
      <c r="G19" s="112" t="str" cm="1">
        <f t="array" aca="1" ref="G19" ca="1">BoxVal($A19,4,COLUMN(INDIRECT("T"&amp;($A19-1)*65+2)),1)</f>
        <v/>
      </c>
      <c r="H19" s="112" t="str" cm="1">
        <f t="array" aca="1" ref="H19" ca="1">BoxVal($A19,5,COLUMN(INDIRECT("T"&amp;($A19-1)*65+2)),1)</f>
        <v/>
      </c>
      <c r="I19" s="112" t="str" cm="1">
        <f t="array" aca="1" ref="I19" ca="1">BoxVal($A19,6,COLUMN(INDIRECT("T"&amp;($A19-1)*65+2)),1)</f>
        <v/>
      </c>
      <c r="J19" s="112" t="str" cm="1">
        <f t="array" aca="1" ref="J19" ca="1">BoxVal($A19,21,COLUMN(INDIRECT("T"&amp;($A19-1)*65+2)),1)</f>
        <v/>
      </c>
      <c r="K19" s="112" t="str" cm="1">
        <f t="array" aca="1" ref="K19" ca="1">BoxVal($A19,25,COLUMN(INDIRECT("T"&amp;($A19-1)*65+2)),1)</f>
        <v/>
      </c>
      <c r="L19" s="113" t="str" cm="1">
        <f t="array" aca="1" ref="L19" ca="1">BoxVal($A19,32,COLUMN(INDIRECT("T"&amp;($A19-1)*65+2)),1)</f>
        <v/>
      </c>
      <c r="M19" s="112" t="str" cm="1">
        <f t="array" aca="1" ref="M19" ca="1">BoxVal($A19,31,COLUMN(INDIRECT("T"&amp;($A19-1)*65+2)),1)</f>
        <v/>
      </c>
      <c r="N19" s="112" t="str" cm="1">
        <f t="array" aca="1" ref="N19" ca="1">BoxVal($A19,12,COLUMN(INDIRECT("T"&amp;($A19-1)*65+2)),1)</f>
        <v/>
      </c>
      <c r="O19" s="114" t="str" cm="1">
        <f t="array" ref="O19">BoxVal($A19,2,COLUMN(V20),1)</f>
        <v/>
      </c>
      <c r="P19" s="114" t="str" cm="1">
        <f t="array" aca="1" ref="P19" ca="1">BoxVal($A19,2,COLUMN(INDIRECT("AB"&amp;($A19-1)*65+2)),1)</f>
        <v/>
      </c>
      <c r="Q19" s="114" t="str" cm="1">
        <f t="array" aca="1" ref="Q19" ca="1">BoxVal($A19,2,COLUMN(INDIRECT("AJ"&amp;($A19-1)*65+2)),1)</f>
        <v/>
      </c>
      <c r="R19" s="116"/>
      <c r="S19" s="118" t="s">
        <v>590</v>
      </c>
      <c r="T19" s="119">
        <f>VLOOKUP(T4,MPN!$A$1:$E$997,4,FALSE)</f>
        <v>-42</v>
      </c>
      <c r="U19" s="144"/>
      <c r="V19" s="145"/>
      <c r="W19" s="145"/>
      <c r="X19" s="155"/>
      <c r="Y19" s="155"/>
      <c r="Z19" s="157"/>
      <c r="AA19" s="148"/>
      <c r="AB19" s="149"/>
      <c r="AC19" s="149"/>
      <c r="AD19" s="149"/>
      <c r="AE19" s="41"/>
      <c r="AF19" s="150"/>
      <c r="AG19" s="158"/>
      <c r="AH19" s="151"/>
      <c r="AI19" s="151"/>
      <c r="AJ19" s="152"/>
      <c r="AK19" s="152"/>
      <c r="AL19" s="152"/>
      <c r="AM19" s="152"/>
      <c r="AN19" s="144"/>
      <c r="AO19" s="144"/>
      <c r="AP19" s="144"/>
      <c r="AQ19" s="144"/>
      <c r="AR19" s="144"/>
      <c r="AS19" s="144"/>
      <c r="AT19" s="116"/>
      <c r="AU19" s="132" t="s">
        <v>562</v>
      </c>
      <c r="AV19" s="132" t="s">
        <v>562</v>
      </c>
      <c r="AW19" s="132" t="s">
        <v>562</v>
      </c>
      <c r="AX19" s="122" t="s">
        <v>255</v>
      </c>
      <c r="AY19" s="122" t="s">
        <v>255</v>
      </c>
      <c r="AZ19" s="122" t="s">
        <v>255</v>
      </c>
      <c r="BB19" s="132" t="s">
        <v>562</v>
      </c>
      <c r="BI19" s="132" t="s">
        <v>562</v>
      </c>
      <c r="BJ19" s="132" t="s">
        <v>562</v>
      </c>
      <c r="BK19" s="132" t="s">
        <v>562</v>
      </c>
      <c r="BM19" s="122" t="s">
        <v>562</v>
      </c>
      <c r="BU19" s="122" t="s">
        <v>562</v>
      </c>
      <c r="BV19" s="122" t="s">
        <v>562</v>
      </c>
      <c r="BW19" s="122" t="s">
        <v>562</v>
      </c>
      <c r="BY19" s="122" t="s">
        <v>562</v>
      </c>
      <c r="CF19" s="122" t="s">
        <v>562</v>
      </c>
      <c r="CG19" s="122" t="s">
        <v>562</v>
      </c>
      <c r="CH19" s="122" t="s">
        <v>562</v>
      </c>
      <c r="CJ19" s="132" t="s">
        <v>562</v>
      </c>
      <c r="CP19" s="132" t="s">
        <v>562</v>
      </c>
      <c r="CQ19" s="132" t="s">
        <v>562</v>
      </c>
      <c r="CR19" s="132" t="s">
        <v>562</v>
      </c>
      <c r="CT19" s="132" t="s">
        <v>562</v>
      </c>
      <c r="DA19" s="132" t="s">
        <v>562</v>
      </c>
      <c r="DB19" s="132" t="s">
        <v>562</v>
      </c>
      <c r="DC19" s="132" t="s">
        <v>562</v>
      </c>
      <c r="DE19" s="122" t="s">
        <v>255</v>
      </c>
      <c r="DF19" s="122" t="s">
        <v>255</v>
      </c>
      <c r="DG19" s="122" t="s">
        <v>255</v>
      </c>
      <c r="DH19" s="122" t="s">
        <v>255</v>
      </c>
      <c r="DI19" s="122" t="s">
        <v>255</v>
      </c>
      <c r="DJ19" s="122" t="s">
        <v>255</v>
      </c>
      <c r="DL19" s="122" t="s">
        <v>255</v>
      </c>
      <c r="DM19" s="122" t="s">
        <v>255</v>
      </c>
    </row>
    <row r="20" spans="1:122" ht="30" customHeight="1" x14ac:dyDescent="0.25">
      <c r="A20" s="96">
        <v>19</v>
      </c>
      <c r="B20" s="97" t="str">
        <f t="shared" si="0"/>
        <v>=Block19==</v>
      </c>
      <c r="C20" s="112" t="str" cm="1">
        <f t="array" aca="1" ref="C20" ca="1">BoxVal($A20,8,COLUMN(INDIRECT("T"&amp;($A20-1)*65+2)),1)</f>
        <v/>
      </c>
      <c r="D20" s="112" t="str" cm="1">
        <f t="array" aca="1" ref="D20" ca="1">BoxVal($A20,2,COLUMN(INDIRECT("T"&amp;($A20-1)*65+2)),1)</f>
        <v/>
      </c>
      <c r="E20" s="112" t="str" cm="1">
        <f t="array" aca="1" ref="E20" ca="1">BoxVal($A20,3,COLUMN(INDIRECT("T"&amp;($A20-1)*65+2)),1)</f>
        <v/>
      </c>
      <c r="F20" s="112" t="str" cm="1">
        <f t="array" aca="1" ref="F20" ca="1">BoxVal($A20,16,COLUMN(INDIRECT("T"&amp;($A20-1)*65+2)),1)</f>
        <v/>
      </c>
      <c r="G20" s="112" t="str" cm="1">
        <f t="array" aca="1" ref="G20" ca="1">BoxVal($A20,4,COLUMN(INDIRECT("T"&amp;($A20-1)*65+2)),1)</f>
        <v/>
      </c>
      <c r="H20" s="112" t="str" cm="1">
        <f t="array" aca="1" ref="H20" ca="1">BoxVal($A20,5,COLUMN(INDIRECT("T"&amp;($A20-1)*65+2)),1)</f>
        <v/>
      </c>
      <c r="I20" s="112" t="str" cm="1">
        <f t="array" aca="1" ref="I20" ca="1">BoxVal($A20,6,COLUMN(INDIRECT("T"&amp;($A20-1)*65+2)),1)</f>
        <v/>
      </c>
      <c r="J20" s="112" t="str" cm="1">
        <f t="array" aca="1" ref="J20" ca="1">BoxVal($A20,21,COLUMN(INDIRECT("T"&amp;($A20-1)*65+2)),1)</f>
        <v/>
      </c>
      <c r="K20" s="112" t="str" cm="1">
        <f t="array" aca="1" ref="K20" ca="1">BoxVal($A20,25,COLUMN(INDIRECT("T"&amp;($A20-1)*65+2)),1)</f>
        <v/>
      </c>
      <c r="L20" s="113" t="str" cm="1">
        <f t="array" aca="1" ref="L20" ca="1">BoxVal($A20,32,COLUMN(INDIRECT("T"&amp;($A20-1)*65+2)),1)</f>
        <v/>
      </c>
      <c r="M20" s="112" t="str" cm="1">
        <f t="array" aca="1" ref="M20" ca="1">BoxVal($A20,31,COLUMN(INDIRECT("T"&amp;($A20-1)*65+2)),1)</f>
        <v/>
      </c>
      <c r="N20" s="112" t="str" cm="1">
        <f t="array" aca="1" ref="N20" ca="1">BoxVal($A20,12,COLUMN(INDIRECT("T"&amp;($A20-1)*65+2)),1)</f>
        <v/>
      </c>
      <c r="O20" s="114" t="str" cm="1">
        <f t="array" ref="O20">BoxVal($A20,2,COLUMN(V21),1)</f>
        <v/>
      </c>
      <c r="P20" s="114" t="str" cm="1">
        <f t="array" aca="1" ref="P20" ca="1">BoxVal($A20,2,COLUMN(INDIRECT("AB"&amp;($A20-1)*65+2)),1)</f>
        <v/>
      </c>
      <c r="Q20" s="114" t="str" cm="1">
        <f t="array" aca="1" ref="Q20" ca="1">BoxVal($A20,2,COLUMN(INDIRECT("AJ"&amp;($A20-1)*65+2)),1)</f>
        <v/>
      </c>
      <c r="R20" s="116"/>
      <c r="S20" s="118" t="s">
        <v>693</v>
      </c>
      <c r="T20" s="119">
        <v>0.8</v>
      </c>
      <c r="U20" s="144"/>
      <c r="V20" s="145"/>
      <c r="W20" s="145"/>
      <c r="X20" s="155"/>
      <c r="Y20" s="155"/>
      <c r="Z20" s="157"/>
      <c r="AA20" s="148"/>
      <c r="AB20" s="149"/>
      <c r="AC20" s="149"/>
      <c r="AD20" s="149"/>
      <c r="AE20" s="41"/>
      <c r="AF20" s="150"/>
      <c r="AG20" s="158"/>
      <c r="AH20" s="151"/>
      <c r="AI20" s="151"/>
      <c r="AJ20" s="152"/>
      <c r="AK20" s="152"/>
      <c r="AL20" s="152"/>
      <c r="AM20" s="152"/>
      <c r="AN20" s="144"/>
      <c r="AO20" s="144"/>
      <c r="AP20" s="144"/>
      <c r="AQ20" s="144"/>
      <c r="AR20" s="144"/>
      <c r="AS20" s="144"/>
      <c r="AT20" s="116"/>
      <c r="AU20" s="132" t="s">
        <v>562</v>
      </c>
      <c r="AV20" s="132" t="s">
        <v>562</v>
      </c>
      <c r="AW20" s="132" t="s">
        <v>562</v>
      </c>
      <c r="AX20" s="122" t="s">
        <v>255</v>
      </c>
      <c r="AY20" s="122" t="s">
        <v>255</v>
      </c>
      <c r="AZ20" s="122" t="s">
        <v>255</v>
      </c>
      <c r="BB20" s="132" t="s">
        <v>562</v>
      </c>
      <c r="BI20" s="132" t="s">
        <v>562</v>
      </c>
      <c r="BJ20" s="132" t="s">
        <v>562</v>
      </c>
      <c r="BK20" s="132" t="s">
        <v>562</v>
      </c>
      <c r="BM20" s="122" t="s">
        <v>562</v>
      </c>
      <c r="BU20" s="122" t="s">
        <v>562</v>
      </c>
      <c r="BV20" s="122" t="s">
        <v>562</v>
      </c>
      <c r="BW20" s="122" t="s">
        <v>562</v>
      </c>
      <c r="BY20" s="122" t="s">
        <v>562</v>
      </c>
      <c r="CF20" s="122" t="s">
        <v>562</v>
      </c>
      <c r="CG20" s="122" t="s">
        <v>562</v>
      </c>
      <c r="CH20" s="122" t="s">
        <v>562</v>
      </c>
      <c r="CJ20" s="132" t="s">
        <v>562</v>
      </c>
      <c r="CP20" s="132" t="s">
        <v>562</v>
      </c>
      <c r="CQ20" s="132" t="s">
        <v>562</v>
      </c>
      <c r="CR20" s="132" t="s">
        <v>562</v>
      </c>
      <c r="CT20" s="132" t="s">
        <v>562</v>
      </c>
      <c r="DA20" s="132" t="s">
        <v>562</v>
      </c>
      <c r="DB20" s="132" t="s">
        <v>562</v>
      </c>
      <c r="DC20" s="132" t="s">
        <v>562</v>
      </c>
      <c r="DE20" s="122" t="s">
        <v>255</v>
      </c>
      <c r="DF20" s="122" t="s">
        <v>255</v>
      </c>
      <c r="DG20" s="122" t="s">
        <v>255</v>
      </c>
      <c r="DH20" s="122" t="s">
        <v>255</v>
      </c>
      <c r="DI20" s="122" t="s">
        <v>255</v>
      </c>
      <c r="DJ20" s="122" t="s">
        <v>255</v>
      </c>
      <c r="DL20" s="122" t="s">
        <v>255</v>
      </c>
      <c r="DM20" s="122" t="s">
        <v>255</v>
      </c>
    </row>
    <row r="21" spans="1:122" ht="30" customHeight="1" x14ac:dyDescent="0.25">
      <c r="A21" s="96">
        <v>20</v>
      </c>
      <c r="B21" s="97" t="str">
        <f t="shared" si="0"/>
        <v>=Block20==</v>
      </c>
      <c r="C21" s="112" t="str" cm="1">
        <f t="array" aca="1" ref="C21" ca="1">BoxVal($A21,8,COLUMN(INDIRECT("T"&amp;($A21-1)*65+2)),1)</f>
        <v/>
      </c>
      <c r="D21" s="112" t="str" cm="1">
        <f t="array" aca="1" ref="D21" ca="1">BoxVal($A21,2,COLUMN(INDIRECT("T"&amp;($A21-1)*65+2)),1)</f>
        <v/>
      </c>
      <c r="E21" s="112" t="str" cm="1">
        <f t="array" aca="1" ref="E21" ca="1">BoxVal($A21,3,COLUMN(INDIRECT("T"&amp;($A21-1)*65+2)),1)</f>
        <v/>
      </c>
      <c r="F21" s="112" t="str" cm="1">
        <f t="array" aca="1" ref="F21" ca="1">BoxVal($A21,16,COLUMN(INDIRECT("T"&amp;($A21-1)*65+2)),1)</f>
        <v/>
      </c>
      <c r="G21" s="112" t="str" cm="1">
        <f t="array" aca="1" ref="G21" ca="1">BoxVal($A21,4,COLUMN(INDIRECT("T"&amp;($A21-1)*65+2)),1)</f>
        <v/>
      </c>
      <c r="H21" s="112" t="str" cm="1">
        <f t="array" aca="1" ref="H21" ca="1">BoxVal($A21,5,COLUMN(INDIRECT("T"&amp;($A21-1)*65+2)),1)</f>
        <v/>
      </c>
      <c r="I21" s="112" t="str" cm="1">
        <f t="array" aca="1" ref="I21" ca="1">BoxVal($A21,6,COLUMN(INDIRECT("T"&amp;($A21-1)*65+2)),1)</f>
        <v/>
      </c>
      <c r="J21" s="112" t="str" cm="1">
        <f t="array" aca="1" ref="J21" ca="1">BoxVal($A21,21,COLUMN(INDIRECT("T"&amp;($A21-1)*65+2)),1)</f>
        <v/>
      </c>
      <c r="K21" s="112" t="str" cm="1">
        <f t="array" aca="1" ref="K21" ca="1">BoxVal($A21,25,COLUMN(INDIRECT("T"&amp;($A21-1)*65+2)),1)</f>
        <v/>
      </c>
      <c r="L21" s="113" t="str" cm="1">
        <f t="array" aca="1" ref="L21" ca="1">BoxVal($A21,32,COLUMN(INDIRECT("T"&amp;($A21-1)*65+2)),1)</f>
        <v/>
      </c>
      <c r="M21" s="112" t="str" cm="1">
        <f t="array" aca="1" ref="M21" ca="1">BoxVal($A21,31,COLUMN(INDIRECT("T"&amp;($A21-1)*65+2)),1)</f>
        <v/>
      </c>
      <c r="N21" s="112" t="str" cm="1">
        <f t="array" aca="1" ref="N21" ca="1">BoxVal($A21,12,COLUMN(INDIRECT("T"&amp;($A21-1)*65+2)),1)</f>
        <v/>
      </c>
      <c r="O21" s="114" t="str" cm="1">
        <f t="array" ref="O21">BoxVal($A21,2,COLUMN(V22),1)</f>
        <v/>
      </c>
      <c r="P21" s="114" t="str" cm="1">
        <f t="array" aca="1" ref="P21" ca="1">BoxVal($A21,2,COLUMN(INDIRECT("AB"&amp;($A21-1)*65+2)),1)</f>
        <v/>
      </c>
      <c r="Q21" s="114" t="str" cm="1">
        <f t="array" aca="1" ref="Q21" ca="1">BoxVal($A21,2,COLUMN(INDIRECT("AJ"&amp;($A21-1)*65+2)),1)</f>
        <v/>
      </c>
      <c r="R21" s="116"/>
      <c r="S21" s="118" t="s">
        <v>604</v>
      </c>
      <c r="T21" s="118" t="str">
        <f>VLOOKUP($T8,$AU$1:$AZ$31,MATCH($T2,$AU$1:$AZ$1,0),FALSE)&amp;"_"&amp;T10</f>
        <v>15V_NormalMode</v>
      </c>
      <c r="U21" s="144"/>
      <c r="V21" s="145"/>
      <c r="W21" s="145"/>
      <c r="X21" s="155"/>
      <c r="Y21" s="155"/>
      <c r="Z21" s="157"/>
      <c r="AA21" s="148"/>
      <c r="AB21" s="149"/>
      <c r="AC21" s="149"/>
      <c r="AD21" s="149"/>
      <c r="AE21" s="41"/>
      <c r="AF21" s="150"/>
      <c r="AG21" s="158"/>
      <c r="AH21" s="151"/>
      <c r="AI21" s="151"/>
      <c r="AJ21" s="152"/>
      <c r="AK21" s="152"/>
      <c r="AL21" s="152"/>
      <c r="AM21" s="152"/>
      <c r="AN21" s="144"/>
      <c r="AO21" s="144"/>
      <c r="AP21" s="144"/>
      <c r="AQ21" s="144"/>
      <c r="AR21" s="144"/>
      <c r="AS21" s="144"/>
      <c r="AT21" s="116"/>
      <c r="AU21" s="132" t="s">
        <v>562</v>
      </c>
      <c r="AV21" s="132" t="s">
        <v>562</v>
      </c>
      <c r="AW21" s="132" t="s">
        <v>562</v>
      </c>
      <c r="AX21" s="122" t="s">
        <v>255</v>
      </c>
      <c r="AY21" s="122" t="s">
        <v>255</v>
      </c>
      <c r="AZ21" s="122" t="s">
        <v>255</v>
      </c>
      <c r="BB21" s="132" t="s">
        <v>562</v>
      </c>
      <c r="BI21" s="132" t="s">
        <v>562</v>
      </c>
      <c r="BJ21" s="132" t="s">
        <v>562</v>
      </c>
      <c r="BK21" s="132" t="s">
        <v>562</v>
      </c>
      <c r="BM21" s="122" t="s">
        <v>562</v>
      </c>
      <c r="BU21" s="122" t="s">
        <v>562</v>
      </c>
      <c r="BV21" s="122" t="s">
        <v>562</v>
      </c>
      <c r="BW21" s="122" t="s">
        <v>562</v>
      </c>
      <c r="BY21" s="21" t="s">
        <v>562</v>
      </c>
      <c r="CF21" s="122" t="s">
        <v>562</v>
      </c>
      <c r="CG21" s="122" t="s">
        <v>562</v>
      </c>
      <c r="CH21" s="122" t="s">
        <v>562</v>
      </c>
      <c r="CJ21" s="132" t="s">
        <v>562</v>
      </c>
      <c r="CP21" s="132" t="s">
        <v>562</v>
      </c>
      <c r="CQ21" s="132" t="s">
        <v>562</v>
      </c>
      <c r="CR21" s="132" t="s">
        <v>562</v>
      </c>
      <c r="CT21" s="132" t="s">
        <v>562</v>
      </c>
      <c r="DA21" s="132" t="s">
        <v>562</v>
      </c>
      <c r="DB21" s="132" t="s">
        <v>562</v>
      </c>
      <c r="DC21" s="132" t="s">
        <v>562</v>
      </c>
      <c r="DE21" s="122" t="s">
        <v>255</v>
      </c>
      <c r="DF21" s="122" t="s">
        <v>255</v>
      </c>
      <c r="DG21" s="122" t="s">
        <v>255</v>
      </c>
      <c r="DH21" s="122" t="s">
        <v>255</v>
      </c>
      <c r="DI21" s="122" t="s">
        <v>255</v>
      </c>
      <c r="DJ21" s="122" t="s">
        <v>255</v>
      </c>
      <c r="DL21" s="122" t="s">
        <v>255</v>
      </c>
      <c r="DM21" s="122" t="s">
        <v>255</v>
      </c>
    </row>
    <row r="22" spans="1:122" ht="30" customHeight="1" x14ac:dyDescent="0.25">
      <c r="A22" s="96">
        <v>21</v>
      </c>
      <c r="B22" s="97" t="str">
        <f t="shared" si="0"/>
        <v>=Block21==</v>
      </c>
      <c r="C22" s="112" t="str" cm="1">
        <f t="array" aca="1" ref="C22" ca="1">BoxVal($A22,8,COLUMN(INDIRECT("T"&amp;($A22-1)*65+2)),1)</f>
        <v/>
      </c>
      <c r="D22" s="112" t="str" cm="1">
        <f t="array" aca="1" ref="D22" ca="1">BoxVal($A22,2,COLUMN(INDIRECT("T"&amp;($A22-1)*65+2)),1)</f>
        <v/>
      </c>
      <c r="E22" s="112" t="str" cm="1">
        <f t="array" aca="1" ref="E22" ca="1">BoxVal($A22,3,COLUMN(INDIRECT("T"&amp;($A22-1)*65+2)),1)</f>
        <v/>
      </c>
      <c r="F22" s="112" t="str" cm="1">
        <f t="array" aca="1" ref="F22" ca="1">BoxVal($A22,16,COLUMN(INDIRECT("T"&amp;($A22-1)*65+2)),1)</f>
        <v/>
      </c>
      <c r="G22" s="112" t="str" cm="1">
        <f t="array" aca="1" ref="G22" ca="1">BoxVal($A22,4,COLUMN(INDIRECT("T"&amp;($A22-1)*65+2)),1)</f>
        <v/>
      </c>
      <c r="H22" s="112" t="str" cm="1">
        <f t="array" aca="1" ref="H22" ca="1">BoxVal($A22,5,COLUMN(INDIRECT("T"&amp;($A22-1)*65+2)),1)</f>
        <v/>
      </c>
      <c r="I22" s="112" t="str" cm="1">
        <f t="array" aca="1" ref="I22" ca="1">BoxVal($A22,6,COLUMN(INDIRECT("T"&amp;($A22-1)*65+2)),1)</f>
        <v/>
      </c>
      <c r="J22" s="112" t="str" cm="1">
        <f t="array" aca="1" ref="J22" ca="1">BoxVal($A22,21,COLUMN(INDIRECT("T"&amp;($A22-1)*65+2)),1)</f>
        <v/>
      </c>
      <c r="K22" s="112" t="str" cm="1">
        <f t="array" aca="1" ref="K22" ca="1">BoxVal($A22,25,COLUMN(INDIRECT("T"&amp;($A22-1)*65+2)),1)</f>
        <v/>
      </c>
      <c r="L22" s="113" t="str" cm="1">
        <f t="array" aca="1" ref="L22" ca="1">BoxVal($A22,32,COLUMN(INDIRECT("T"&amp;($A22-1)*65+2)),1)</f>
        <v/>
      </c>
      <c r="M22" s="112" t="str" cm="1">
        <f t="array" aca="1" ref="M22" ca="1">BoxVal($A22,31,COLUMN(INDIRECT("T"&amp;($A22-1)*65+2)),1)</f>
        <v/>
      </c>
      <c r="N22" s="112" t="str" cm="1">
        <f t="array" aca="1" ref="N22" ca="1">BoxVal($A22,12,COLUMN(INDIRECT("T"&amp;($A22-1)*65+2)),1)</f>
        <v/>
      </c>
      <c r="O22" s="114" t="str" cm="1">
        <f t="array" ref="O22">BoxVal($A22,2,COLUMN(V23),1)</f>
        <v/>
      </c>
      <c r="P22" s="114" t="str" cm="1">
        <f t="array" aca="1" ref="P22" ca="1">BoxVal($A22,2,COLUMN(INDIRECT("AB"&amp;($A22-1)*65+2)),1)</f>
        <v/>
      </c>
      <c r="Q22" s="114" t="str" cm="1">
        <f t="array" aca="1" ref="Q22" ca="1">BoxVal($A22,2,COLUMN(INDIRECT("AJ"&amp;($A22-1)*65+2)),1)</f>
        <v/>
      </c>
      <c r="R22" s="116"/>
      <c r="S22" s="118" t="s">
        <v>424</v>
      </c>
      <c r="T22" s="118" t="str">
        <f>VLOOKUP($T4,MPN!$A$1:$E$497,2,FALSE)</f>
        <v>AMIC</v>
      </c>
      <c r="U22" s="144"/>
      <c r="V22" s="145"/>
      <c r="W22" s="145"/>
      <c r="X22" s="155"/>
      <c r="Y22" s="155"/>
      <c r="Z22" s="157"/>
      <c r="AA22" s="148"/>
      <c r="AB22" s="149"/>
      <c r="AC22" s="149"/>
      <c r="AD22" s="149"/>
      <c r="AE22" s="41"/>
      <c r="AF22" s="150"/>
      <c r="AG22" s="158"/>
      <c r="AH22" s="151"/>
      <c r="AI22" s="151"/>
      <c r="AJ22" s="152"/>
      <c r="AK22" s="152"/>
      <c r="AL22" s="152"/>
      <c r="AM22" s="152"/>
      <c r="AN22" s="144"/>
      <c r="AO22" s="144"/>
      <c r="AP22" s="144"/>
      <c r="AQ22" s="144"/>
      <c r="AR22" s="144"/>
      <c r="AS22" s="144"/>
      <c r="AT22" s="116"/>
      <c r="AU22" s="132" t="s">
        <v>562</v>
      </c>
      <c r="AV22" s="132" t="s">
        <v>562</v>
      </c>
      <c r="AW22" s="132" t="s">
        <v>562</v>
      </c>
      <c r="AX22" s="122" t="s">
        <v>255</v>
      </c>
      <c r="AY22" s="122" t="s">
        <v>255</v>
      </c>
      <c r="AZ22" s="122" t="s">
        <v>255</v>
      </c>
      <c r="BB22" s="132" t="s">
        <v>562</v>
      </c>
      <c r="BI22" s="132" t="s">
        <v>562</v>
      </c>
      <c r="BJ22" s="132" t="s">
        <v>562</v>
      </c>
      <c r="BK22" s="132" t="s">
        <v>562</v>
      </c>
      <c r="BM22" s="122" t="s">
        <v>562</v>
      </c>
      <c r="BU22" s="122" t="s">
        <v>562</v>
      </c>
      <c r="BV22" s="122" t="s">
        <v>562</v>
      </c>
      <c r="BW22" s="122" t="s">
        <v>562</v>
      </c>
      <c r="BY22" s="21" t="s">
        <v>562</v>
      </c>
      <c r="CF22" s="122" t="s">
        <v>562</v>
      </c>
      <c r="CG22" s="122" t="s">
        <v>562</v>
      </c>
      <c r="CH22" s="122" t="s">
        <v>562</v>
      </c>
      <c r="CJ22" s="132" t="s">
        <v>562</v>
      </c>
      <c r="CP22" s="132" t="s">
        <v>562</v>
      </c>
      <c r="CQ22" s="132" t="s">
        <v>562</v>
      </c>
      <c r="CR22" s="132" t="s">
        <v>562</v>
      </c>
      <c r="CT22" s="132" t="s">
        <v>562</v>
      </c>
      <c r="DA22" s="132" t="s">
        <v>562</v>
      </c>
      <c r="DB22" s="132" t="s">
        <v>562</v>
      </c>
      <c r="DC22" s="132" t="s">
        <v>562</v>
      </c>
      <c r="DE22" s="122" t="s">
        <v>255</v>
      </c>
      <c r="DF22" s="122" t="s">
        <v>255</v>
      </c>
      <c r="DG22" s="122" t="s">
        <v>255</v>
      </c>
      <c r="DH22" s="122" t="s">
        <v>255</v>
      </c>
      <c r="DI22" s="122" t="s">
        <v>255</v>
      </c>
      <c r="DJ22" s="122" t="s">
        <v>255</v>
      </c>
      <c r="DL22" s="122" t="s">
        <v>255</v>
      </c>
      <c r="DM22" s="122" t="s">
        <v>255</v>
      </c>
    </row>
    <row r="23" spans="1:122" ht="30" customHeight="1" x14ac:dyDescent="0.25">
      <c r="A23" s="96">
        <v>22</v>
      </c>
      <c r="B23" s="97" t="str">
        <f t="shared" si="0"/>
        <v>=Block22==</v>
      </c>
      <c r="C23" s="112" t="str" cm="1">
        <f t="array" aca="1" ref="C23" ca="1">BoxVal($A23,8,COLUMN(INDIRECT("T"&amp;($A23-1)*65+2)),1)</f>
        <v/>
      </c>
      <c r="D23" s="112" t="str" cm="1">
        <f t="array" aca="1" ref="D23" ca="1">BoxVal($A23,2,COLUMN(INDIRECT("T"&amp;($A23-1)*65+2)),1)</f>
        <v/>
      </c>
      <c r="E23" s="112" t="str" cm="1">
        <f t="array" aca="1" ref="E23" ca="1">BoxVal($A23,3,COLUMN(INDIRECT("T"&amp;($A23-1)*65+2)),1)</f>
        <v/>
      </c>
      <c r="F23" s="112" t="str" cm="1">
        <f t="array" aca="1" ref="F23" ca="1">BoxVal($A23,16,COLUMN(INDIRECT("T"&amp;($A23-1)*65+2)),1)</f>
        <v/>
      </c>
      <c r="G23" s="112" t="str" cm="1">
        <f t="array" aca="1" ref="G23" ca="1">BoxVal($A23,4,COLUMN(INDIRECT("T"&amp;($A23-1)*65+2)),1)</f>
        <v/>
      </c>
      <c r="H23" s="112" t="str" cm="1">
        <f t="array" aca="1" ref="H23" ca="1">BoxVal($A23,5,COLUMN(INDIRECT("T"&amp;($A23-1)*65+2)),1)</f>
        <v/>
      </c>
      <c r="I23" s="112" t="str" cm="1">
        <f t="array" aca="1" ref="I23" ca="1">BoxVal($A23,6,COLUMN(INDIRECT("T"&amp;($A23-1)*65+2)),1)</f>
        <v/>
      </c>
      <c r="J23" s="112" t="str" cm="1">
        <f t="array" aca="1" ref="J23" ca="1">BoxVal($A23,21,COLUMN(INDIRECT("T"&amp;($A23-1)*65+2)),1)</f>
        <v/>
      </c>
      <c r="K23" s="112" t="str" cm="1">
        <f t="array" aca="1" ref="K23" ca="1">BoxVal($A23,25,COLUMN(INDIRECT("T"&amp;($A23-1)*65+2)),1)</f>
        <v/>
      </c>
      <c r="L23" s="113" t="str" cm="1">
        <f t="array" aca="1" ref="L23" ca="1">BoxVal($A23,32,COLUMN(INDIRECT("T"&amp;($A23-1)*65+2)),1)</f>
        <v/>
      </c>
      <c r="M23" s="112" t="str" cm="1">
        <f t="array" aca="1" ref="M23" ca="1">BoxVal($A23,31,COLUMN(INDIRECT("T"&amp;($A23-1)*65+2)),1)</f>
        <v/>
      </c>
      <c r="N23" s="112" t="str" cm="1">
        <f t="array" aca="1" ref="N23" ca="1">BoxVal($A23,12,COLUMN(INDIRECT("T"&amp;($A23-1)*65+2)),1)</f>
        <v/>
      </c>
      <c r="O23" s="114" t="str" cm="1">
        <f t="array" ref="O23">BoxVal($A23,2,COLUMN(V24),1)</f>
        <v/>
      </c>
      <c r="P23" s="114" t="str" cm="1">
        <f t="array" aca="1" ref="P23" ca="1">BoxVal($A23,2,COLUMN(INDIRECT("AB"&amp;($A23-1)*65+2)),1)</f>
        <v/>
      </c>
      <c r="Q23" s="114" t="str" cm="1">
        <f t="array" aca="1" ref="Q23" ca="1">BoxVal($A23,2,COLUMN(INDIRECT("AJ"&amp;($A23-1)*65+2)),1)</f>
        <v/>
      </c>
      <c r="R23" s="116"/>
      <c r="S23" s="118" t="s">
        <v>16</v>
      </c>
      <c r="T23" s="118" t="str">
        <f>VLOOKUP($T5,ASIC!$A$1:$B$200,2,FALSE)</f>
        <v>2258K</v>
      </c>
      <c r="U23" s="144"/>
      <c r="V23" s="145"/>
      <c r="W23" s="145"/>
      <c r="X23" s="155"/>
      <c r="Y23" s="155"/>
      <c r="Z23" s="157"/>
      <c r="AA23" s="148"/>
      <c r="AB23" s="149"/>
      <c r="AC23" s="149"/>
      <c r="AD23" s="149"/>
      <c r="AE23" s="41"/>
      <c r="AF23" s="150"/>
      <c r="AG23" s="158"/>
      <c r="AH23" s="151"/>
      <c r="AI23" s="151"/>
      <c r="AJ23" s="152"/>
      <c r="AK23" s="152"/>
      <c r="AL23" s="152"/>
      <c r="AM23" s="152"/>
      <c r="AN23" s="144"/>
      <c r="AO23" s="144"/>
      <c r="AP23" s="144"/>
      <c r="AQ23" s="144"/>
      <c r="AR23" s="144"/>
      <c r="AS23" s="144"/>
      <c r="AT23" s="116"/>
      <c r="AU23" s="132" t="s">
        <v>562</v>
      </c>
      <c r="AV23" s="132" t="s">
        <v>562</v>
      </c>
      <c r="AW23" s="132" t="s">
        <v>562</v>
      </c>
      <c r="AX23" s="122" t="s">
        <v>255</v>
      </c>
      <c r="AY23" s="122" t="s">
        <v>255</v>
      </c>
      <c r="AZ23" s="122" t="s">
        <v>255</v>
      </c>
      <c r="BB23" s="132" t="s">
        <v>562</v>
      </c>
      <c r="BI23" s="132" t="s">
        <v>562</v>
      </c>
      <c r="BJ23" s="132" t="s">
        <v>562</v>
      </c>
      <c r="BK23" s="132" t="s">
        <v>562</v>
      </c>
      <c r="BM23" s="122" t="s">
        <v>562</v>
      </c>
      <c r="BU23" s="122" t="s">
        <v>562</v>
      </c>
      <c r="BV23" s="122" t="s">
        <v>562</v>
      </c>
      <c r="BW23" s="122" t="s">
        <v>562</v>
      </c>
      <c r="BY23" s="21" t="s">
        <v>562</v>
      </c>
      <c r="CF23" s="122" t="s">
        <v>562</v>
      </c>
      <c r="CG23" s="122" t="s">
        <v>562</v>
      </c>
      <c r="CH23" s="122" t="s">
        <v>562</v>
      </c>
      <c r="CJ23" s="132" t="s">
        <v>562</v>
      </c>
      <c r="CP23" s="132" t="s">
        <v>562</v>
      </c>
      <c r="CQ23" s="132" t="s">
        <v>562</v>
      </c>
      <c r="CR23" s="132" t="s">
        <v>562</v>
      </c>
      <c r="CT23" s="132" t="s">
        <v>562</v>
      </c>
      <c r="DA23" s="132" t="s">
        <v>562</v>
      </c>
      <c r="DB23" s="132" t="s">
        <v>562</v>
      </c>
      <c r="DC23" s="132" t="s">
        <v>562</v>
      </c>
      <c r="DE23" s="122" t="s">
        <v>255</v>
      </c>
      <c r="DF23" s="122" t="s">
        <v>255</v>
      </c>
      <c r="DG23" s="122" t="s">
        <v>255</v>
      </c>
      <c r="DH23" s="122" t="s">
        <v>255</v>
      </c>
      <c r="DI23" s="122" t="s">
        <v>255</v>
      </c>
      <c r="DJ23" s="122" t="s">
        <v>255</v>
      </c>
      <c r="DL23" s="122" t="s">
        <v>255</v>
      </c>
      <c r="DM23" s="122" t="s">
        <v>255</v>
      </c>
    </row>
    <row r="24" spans="1:122" ht="30" customHeight="1" x14ac:dyDescent="0.25">
      <c r="A24" s="96">
        <v>23</v>
      </c>
      <c r="B24" s="97" t="str">
        <f t="shared" si="0"/>
        <v>=Block23==</v>
      </c>
      <c r="C24" s="112" t="str" cm="1">
        <f t="array" aca="1" ref="C24" ca="1">BoxVal($A24,8,COLUMN(INDIRECT("T"&amp;($A24-1)*65+2)),1)</f>
        <v/>
      </c>
      <c r="D24" s="112" t="str" cm="1">
        <f t="array" aca="1" ref="D24" ca="1">BoxVal($A24,2,COLUMN(INDIRECT("T"&amp;($A24-1)*65+2)),1)</f>
        <v/>
      </c>
      <c r="E24" s="112" t="str" cm="1">
        <f t="array" aca="1" ref="E24" ca="1">BoxVal($A24,3,COLUMN(INDIRECT("T"&amp;($A24-1)*65+2)),1)</f>
        <v/>
      </c>
      <c r="F24" s="112" t="str" cm="1">
        <f t="array" aca="1" ref="F24" ca="1">BoxVal($A24,16,COLUMN(INDIRECT("T"&amp;($A24-1)*65+2)),1)</f>
        <v/>
      </c>
      <c r="G24" s="112" t="str" cm="1">
        <f t="array" aca="1" ref="G24" ca="1">BoxVal($A24,4,COLUMN(INDIRECT("T"&amp;($A24-1)*65+2)),1)</f>
        <v/>
      </c>
      <c r="H24" s="112" t="str" cm="1">
        <f t="array" aca="1" ref="H24" ca="1">BoxVal($A24,5,COLUMN(INDIRECT("T"&amp;($A24-1)*65+2)),1)</f>
        <v/>
      </c>
      <c r="I24" s="112" t="str" cm="1">
        <f t="array" aca="1" ref="I24" ca="1">BoxVal($A24,6,COLUMN(INDIRECT("T"&amp;($A24-1)*65+2)),1)</f>
        <v/>
      </c>
      <c r="J24" s="112" t="str" cm="1">
        <f t="array" aca="1" ref="J24" ca="1">BoxVal($A24,21,COLUMN(INDIRECT("T"&amp;($A24-1)*65+2)),1)</f>
        <v/>
      </c>
      <c r="K24" s="112" t="str" cm="1">
        <f t="array" aca="1" ref="K24" ca="1">BoxVal($A24,25,COLUMN(INDIRECT("T"&amp;($A24-1)*65+2)),1)</f>
        <v/>
      </c>
      <c r="L24" s="113" t="str" cm="1">
        <f t="array" aca="1" ref="L24" ca="1">BoxVal($A24,32,COLUMN(INDIRECT("T"&amp;($A24-1)*65+2)),1)</f>
        <v/>
      </c>
      <c r="M24" s="112" t="str" cm="1">
        <f t="array" aca="1" ref="M24" ca="1">BoxVal($A24,31,COLUMN(INDIRECT("T"&amp;($A24-1)*65+2)),1)</f>
        <v/>
      </c>
      <c r="N24" s="112" t="str" cm="1">
        <f t="array" aca="1" ref="N24" ca="1">BoxVal($A24,12,COLUMN(INDIRECT("T"&amp;($A24-1)*65+2)),1)</f>
        <v/>
      </c>
      <c r="O24" s="114" t="str" cm="1">
        <f t="array" ref="O24">BoxVal($A24,2,COLUMN(V25),1)</f>
        <v/>
      </c>
      <c r="P24" s="114" t="str" cm="1">
        <f t="array" aca="1" ref="P24" ca="1">BoxVal($A24,2,COLUMN(INDIRECT("AB"&amp;($A24-1)*65+2)),1)</f>
        <v/>
      </c>
      <c r="Q24" s="114" t="str" cm="1">
        <f t="array" aca="1" ref="Q24" ca="1">BoxVal($A24,2,COLUMN(INDIRECT("AJ"&amp;($A24-1)*65+2)),1)</f>
        <v/>
      </c>
      <c r="R24" s="116"/>
      <c r="S24" s="118" t="s">
        <v>17</v>
      </c>
      <c r="T24" s="118" t="str">
        <f>VLOOKUP($T6,Sensor!$A$1:$B$100,2,FALSE)</f>
        <v>2282A</v>
      </c>
      <c r="U24" s="144"/>
      <c r="V24" s="145"/>
      <c r="W24" s="145"/>
      <c r="X24" s="155"/>
      <c r="Y24" s="155"/>
      <c r="Z24" s="157"/>
      <c r="AA24" s="148"/>
      <c r="AB24" s="149"/>
      <c r="AC24" s="149"/>
      <c r="AD24" s="149"/>
      <c r="AE24" s="41"/>
      <c r="AF24" s="150"/>
      <c r="AG24" s="158"/>
      <c r="AH24" s="151"/>
      <c r="AI24" s="151"/>
      <c r="AJ24" s="152"/>
      <c r="AK24" s="152"/>
      <c r="AL24" s="152"/>
      <c r="AM24" s="152"/>
      <c r="AN24" s="144"/>
      <c r="AO24" s="144"/>
      <c r="AP24" s="144"/>
      <c r="AQ24" s="144"/>
      <c r="AR24" s="144"/>
      <c r="AS24" s="144"/>
      <c r="AT24" s="116"/>
      <c r="AU24" s="132" t="s">
        <v>562</v>
      </c>
      <c r="AV24" s="132" t="s">
        <v>562</v>
      </c>
      <c r="AW24" s="132" t="s">
        <v>562</v>
      </c>
      <c r="AX24" s="122" t="s">
        <v>255</v>
      </c>
      <c r="AY24" s="122" t="s">
        <v>255</v>
      </c>
      <c r="AZ24" s="122" t="s">
        <v>255</v>
      </c>
      <c r="BB24" s="132" t="s">
        <v>562</v>
      </c>
      <c r="BI24" s="132" t="s">
        <v>562</v>
      </c>
      <c r="BJ24" s="132" t="s">
        <v>562</v>
      </c>
      <c r="BK24" s="132" t="s">
        <v>562</v>
      </c>
      <c r="BM24" s="122" t="s">
        <v>562</v>
      </c>
      <c r="BU24" s="122" t="s">
        <v>562</v>
      </c>
      <c r="BV24" s="122" t="s">
        <v>562</v>
      </c>
      <c r="BW24" s="122" t="s">
        <v>562</v>
      </c>
      <c r="BY24" s="21" t="s">
        <v>562</v>
      </c>
      <c r="CF24" s="122" t="s">
        <v>562</v>
      </c>
      <c r="CG24" s="122" t="s">
        <v>562</v>
      </c>
      <c r="CH24" s="122" t="s">
        <v>562</v>
      </c>
      <c r="CJ24" s="132" t="s">
        <v>562</v>
      </c>
      <c r="CP24" s="132" t="s">
        <v>562</v>
      </c>
      <c r="CQ24" s="132" t="s">
        <v>562</v>
      </c>
      <c r="CR24" s="132" t="s">
        <v>562</v>
      </c>
      <c r="CT24" s="132" t="s">
        <v>562</v>
      </c>
      <c r="DA24" s="132" t="s">
        <v>562</v>
      </c>
      <c r="DB24" s="132" t="s">
        <v>562</v>
      </c>
      <c r="DC24" s="132" t="s">
        <v>562</v>
      </c>
      <c r="DE24" s="122" t="s">
        <v>255</v>
      </c>
      <c r="DF24" s="122" t="s">
        <v>255</v>
      </c>
      <c r="DG24" s="122" t="s">
        <v>255</v>
      </c>
      <c r="DH24" s="122" t="s">
        <v>255</v>
      </c>
      <c r="DI24" s="122" t="s">
        <v>255</v>
      </c>
      <c r="DJ24" s="122" t="s">
        <v>255</v>
      </c>
      <c r="DL24" s="122" t="s">
        <v>255</v>
      </c>
      <c r="DM24" s="122" t="s">
        <v>255</v>
      </c>
    </row>
    <row r="25" spans="1:122" ht="30" customHeight="1" x14ac:dyDescent="0.25">
      <c r="A25" s="96">
        <v>24</v>
      </c>
      <c r="B25" s="97" t="str">
        <f t="shared" si="0"/>
        <v>=Block24==</v>
      </c>
      <c r="C25" s="112" t="str" cm="1">
        <f t="array" aca="1" ref="C25" ca="1">BoxVal($A25,8,COLUMN(INDIRECT("T"&amp;($A25-1)*65+2)),1)</f>
        <v/>
      </c>
      <c r="D25" s="112" t="str" cm="1">
        <f t="array" aca="1" ref="D25" ca="1">BoxVal($A25,2,COLUMN(INDIRECT("T"&amp;($A25-1)*65+2)),1)</f>
        <v/>
      </c>
      <c r="E25" s="112" t="str" cm="1">
        <f t="array" aca="1" ref="E25" ca="1">BoxVal($A25,3,COLUMN(INDIRECT("T"&amp;($A25-1)*65+2)),1)</f>
        <v/>
      </c>
      <c r="F25" s="112" t="str" cm="1">
        <f t="array" aca="1" ref="F25" ca="1">BoxVal($A25,16,COLUMN(INDIRECT("T"&amp;($A25-1)*65+2)),1)</f>
        <v/>
      </c>
      <c r="G25" s="112" t="str" cm="1">
        <f t="array" aca="1" ref="G25" ca="1">BoxVal($A25,4,COLUMN(INDIRECT("T"&amp;($A25-1)*65+2)),1)</f>
        <v/>
      </c>
      <c r="H25" s="112" t="str" cm="1">
        <f t="array" aca="1" ref="H25" ca="1">BoxVal($A25,5,COLUMN(INDIRECT("T"&amp;($A25-1)*65+2)),1)</f>
        <v/>
      </c>
      <c r="I25" s="112" t="str" cm="1">
        <f t="array" aca="1" ref="I25" ca="1">BoxVal($A25,6,COLUMN(INDIRECT("T"&amp;($A25-1)*65+2)),1)</f>
        <v/>
      </c>
      <c r="J25" s="112" t="str" cm="1">
        <f t="array" aca="1" ref="J25" ca="1">BoxVal($A25,21,COLUMN(INDIRECT("T"&amp;($A25-1)*65+2)),1)</f>
        <v/>
      </c>
      <c r="K25" s="112" t="str" cm="1">
        <f t="array" aca="1" ref="K25" ca="1">BoxVal($A25,25,COLUMN(INDIRECT("T"&amp;($A25-1)*65+2)),1)</f>
        <v/>
      </c>
      <c r="L25" s="113" t="str" cm="1">
        <f t="array" aca="1" ref="L25" ca="1">BoxVal($A25,32,COLUMN(INDIRECT("T"&amp;($A25-1)*65+2)),1)</f>
        <v/>
      </c>
      <c r="M25" s="112" t="str" cm="1">
        <f t="array" aca="1" ref="M25" ca="1">BoxVal($A25,31,COLUMN(INDIRECT("T"&amp;($A25-1)*65+2)),1)</f>
        <v/>
      </c>
      <c r="N25" s="112" t="str" cm="1">
        <f t="array" aca="1" ref="N25" ca="1">BoxVal($A25,12,COLUMN(INDIRECT("T"&amp;($A25-1)*65+2)),1)</f>
        <v/>
      </c>
      <c r="O25" s="114" t="str" cm="1">
        <f t="array" ref="O25">BoxVal($A25,2,COLUMN(V26),1)</f>
        <v/>
      </c>
      <c r="P25" s="114" t="str" cm="1">
        <f t="array" aca="1" ref="P25" ca="1">BoxVal($A25,2,COLUMN(INDIRECT("AB"&amp;($A25-1)*65+2)),1)</f>
        <v/>
      </c>
      <c r="Q25" s="114" t="str" cm="1">
        <f t="array" aca="1" ref="Q25" ca="1">BoxVal($A25,2,COLUMN(INDIRECT("AJ"&amp;($A25-1)*65+2)),1)</f>
        <v/>
      </c>
      <c r="R25" s="116"/>
      <c r="S25" s="118" t="s">
        <v>21</v>
      </c>
      <c r="T25" s="118" t="str">
        <f>VLOOKUP($T4,MPN!$A$1:$E$497,5,FALSE)</f>
        <v>Default</v>
      </c>
      <c r="U25" s="144"/>
      <c r="V25" s="145"/>
      <c r="W25" s="145"/>
      <c r="X25" s="155"/>
      <c r="Y25" s="155"/>
      <c r="Z25" s="157"/>
      <c r="AA25" s="148"/>
      <c r="AB25" s="149"/>
      <c r="AC25" s="149"/>
      <c r="AD25" s="149"/>
      <c r="AE25" s="41"/>
      <c r="AF25" s="150"/>
      <c r="AG25" s="158"/>
      <c r="AH25" s="151"/>
      <c r="AI25" s="151"/>
      <c r="AJ25" s="152"/>
      <c r="AK25" s="152"/>
      <c r="AL25" s="152"/>
      <c r="AM25" s="152"/>
      <c r="AN25" s="144"/>
      <c r="AO25" s="144"/>
      <c r="AP25" s="144"/>
      <c r="AQ25" s="144"/>
      <c r="AR25" s="144"/>
      <c r="AS25" s="144"/>
      <c r="AT25" s="116"/>
      <c r="AU25" s="132" t="s">
        <v>562</v>
      </c>
      <c r="AV25" s="132" t="s">
        <v>562</v>
      </c>
      <c r="AW25" s="132" t="s">
        <v>562</v>
      </c>
      <c r="AX25" s="122" t="s">
        <v>255</v>
      </c>
      <c r="AY25" s="122" t="s">
        <v>255</v>
      </c>
      <c r="AZ25" s="122" t="s">
        <v>255</v>
      </c>
      <c r="BB25" s="132" t="s">
        <v>562</v>
      </c>
      <c r="BI25" s="132" t="s">
        <v>562</v>
      </c>
      <c r="BJ25" s="132" t="s">
        <v>562</v>
      </c>
      <c r="BK25" s="132" t="s">
        <v>562</v>
      </c>
      <c r="BM25" s="122" t="s">
        <v>562</v>
      </c>
      <c r="BU25" s="122" t="s">
        <v>562</v>
      </c>
      <c r="BV25" s="122" t="s">
        <v>562</v>
      </c>
      <c r="BW25" s="122" t="s">
        <v>562</v>
      </c>
      <c r="BY25" s="21" t="s">
        <v>562</v>
      </c>
      <c r="CF25" s="122" t="s">
        <v>562</v>
      </c>
      <c r="CG25" s="122" t="s">
        <v>562</v>
      </c>
      <c r="CH25" s="122" t="s">
        <v>562</v>
      </c>
      <c r="CJ25" s="132" t="s">
        <v>562</v>
      </c>
      <c r="CP25" s="132" t="s">
        <v>562</v>
      </c>
      <c r="CQ25" s="132" t="s">
        <v>562</v>
      </c>
      <c r="CR25" s="132" t="s">
        <v>562</v>
      </c>
      <c r="CT25" s="132" t="s">
        <v>562</v>
      </c>
      <c r="DA25" s="132" t="s">
        <v>562</v>
      </c>
      <c r="DB25" s="132" t="s">
        <v>562</v>
      </c>
      <c r="DC25" s="132" t="s">
        <v>562</v>
      </c>
      <c r="DE25" s="122" t="s">
        <v>255</v>
      </c>
      <c r="DF25" s="122" t="s">
        <v>255</v>
      </c>
      <c r="DG25" s="122" t="s">
        <v>255</v>
      </c>
      <c r="DH25" s="122" t="s">
        <v>255</v>
      </c>
      <c r="DI25" s="122" t="s">
        <v>255</v>
      </c>
      <c r="DJ25" s="122" t="s">
        <v>255</v>
      </c>
      <c r="DL25" s="122" t="s">
        <v>255</v>
      </c>
      <c r="DM25" s="122" t="s">
        <v>255</v>
      </c>
    </row>
    <row r="26" spans="1:122" ht="30" customHeight="1" x14ac:dyDescent="0.25">
      <c r="A26" s="96">
        <v>25</v>
      </c>
      <c r="B26" s="97" t="str">
        <f t="shared" si="0"/>
        <v>=Block25==</v>
      </c>
      <c r="C26" s="112" t="str" cm="1">
        <f t="array" aca="1" ref="C26" ca="1">BoxVal($A26,8,COLUMN(INDIRECT("T"&amp;($A26-1)*65+2)),1)</f>
        <v/>
      </c>
      <c r="D26" s="112" t="str" cm="1">
        <f t="array" aca="1" ref="D26" ca="1">BoxVal($A26,2,COLUMN(INDIRECT("T"&amp;($A26-1)*65+2)),1)</f>
        <v/>
      </c>
      <c r="E26" s="112" t="str" cm="1">
        <f t="array" aca="1" ref="E26" ca="1">BoxVal($A26,3,COLUMN(INDIRECT("T"&amp;($A26-1)*65+2)),1)</f>
        <v/>
      </c>
      <c r="F26" s="112" t="str" cm="1">
        <f t="array" aca="1" ref="F26" ca="1">BoxVal($A26,16,COLUMN(INDIRECT("T"&amp;($A26-1)*65+2)),1)</f>
        <v/>
      </c>
      <c r="G26" s="112" t="str" cm="1">
        <f t="array" aca="1" ref="G26" ca="1">BoxVal($A26,4,COLUMN(INDIRECT("T"&amp;($A26-1)*65+2)),1)</f>
        <v/>
      </c>
      <c r="H26" s="112" t="str" cm="1">
        <f t="array" aca="1" ref="H26" ca="1">BoxVal($A26,5,COLUMN(INDIRECT("T"&amp;($A26-1)*65+2)),1)</f>
        <v/>
      </c>
      <c r="I26" s="112" t="str" cm="1">
        <f t="array" aca="1" ref="I26" ca="1">BoxVal($A26,6,COLUMN(INDIRECT("T"&amp;($A26-1)*65+2)),1)</f>
        <v/>
      </c>
      <c r="J26" s="112" t="str" cm="1">
        <f t="array" aca="1" ref="J26" ca="1">BoxVal($A26,21,COLUMN(INDIRECT("T"&amp;($A26-1)*65+2)),1)</f>
        <v/>
      </c>
      <c r="K26" s="112" t="str" cm="1">
        <f t="array" aca="1" ref="K26" ca="1">BoxVal($A26,25,COLUMN(INDIRECT("T"&amp;($A26-1)*65+2)),1)</f>
        <v/>
      </c>
      <c r="L26" s="113" t="str" cm="1">
        <f t="array" aca="1" ref="L26" ca="1">BoxVal($A26,32,COLUMN(INDIRECT("T"&amp;($A26-1)*65+2)),1)</f>
        <v/>
      </c>
      <c r="M26" s="112" t="str" cm="1">
        <f t="array" aca="1" ref="M26" ca="1">BoxVal($A26,31,COLUMN(INDIRECT("T"&amp;($A26-1)*65+2)),1)</f>
        <v/>
      </c>
      <c r="N26" s="112" t="str" cm="1">
        <f t="array" aca="1" ref="N26" ca="1">BoxVal($A26,12,COLUMN(INDIRECT("T"&amp;($A26-1)*65+2)),1)</f>
        <v/>
      </c>
      <c r="O26" s="114" t="str" cm="1">
        <f t="array" ref="O26">BoxVal($A26,2,COLUMN(V27),1)</f>
        <v/>
      </c>
      <c r="P26" s="114" t="str" cm="1">
        <f t="array" aca="1" ref="P26" ca="1">BoxVal($A26,2,COLUMN(INDIRECT("AB"&amp;($A26-1)*65+2)),1)</f>
        <v/>
      </c>
      <c r="Q26" s="114" t="str" cm="1">
        <f t="array" aca="1" ref="Q26" ca="1">BoxVal($A26,2,COLUMN(INDIRECT("AJ"&amp;($A26-1)*65+2)),1)</f>
        <v/>
      </c>
      <c r="R26" s="116"/>
      <c r="S26" s="118" t="s">
        <v>545</v>
      </c>
      <c r="T26" s="118">
        <f>VLOOKUP(T15,$DT$1:$DV$31,3,FALSE)</f>
        <v>1</v>
      </c>
      <c r="U26" s="144"/>
      <c r="V26" s="145"/>
      <c r="W26" s="145"/>
      <c r="X26" s="155"/>
      <c r="Y26" s="155"/>
      <c r="Z26" s="157"/>
      <c r="AA26" s="148"/>
      <c r="AB26" s="149"/>
      <c r="AC26" s="149"/>
      <c r="AD26" s="149"/>
      <c r="AE26" s="41"/>
      <c r="AF26" s="150"/>
      <c r="AG26" s="158"/>
      <c r="AH26" s="151"/>
      <c r="AI26" s="151"/>
      <c r="AJ26" s="152"/>
      <c r="AK26" s="152"/>
      <c r="AL26" s="152"/>
      <c r="AM26" s="152"/>
      <c r="AN26" s="144"/>
      <c r="AO26" s="144"/>
      <c r="AP26" s="144"/>
      <c r="AQ26" s="144"/>
      <c r="AR26" s="144"/>
      <c r="AS26" s="144"/>
      <c r="AT26" s="116"/>
      <c r="AU26" s="132" t="s">
        <v>562</v>
      </c>
      <c r="AV26" s="132" t="s">
        <v>562</v>
      </c>
      <c r="AW26" s="132" t="s">
        <v>562</v>
      </c>
      <c r="AX26" s="122" t="s">
        <v>255</v>
      </c>
      <c r="AY26" s="122" t="s">
        <v>255</v>
      </c>
      <c r="AZ26" s="122" t="s">
        <v>255</v>
      </c>
      <c r="BB26" s="132" t="s">
        <v>562</v>
      </c>
      <c r="BI26" s="132" t="s">
        <v>562</v>
      </c>
      <c r="BJ26" s="132" t="s">
        <v>562</v>
      </c>
      <c r="BK26" s="132" t="s">
        <v>562</v>
      </c>
      <c r="BM26" s="122" t="s">
        <v>562</v>
      </c>
      <c r="BU26" s="122" t="s">
        <v>562</v>
      </c>
      <c r="BV26" s="122" t="s">
        <v>562</v>
      </c>
      <c r="BW26" s="122" t="s">
        <v>562</v>
      </c>
      <c r="BY26" s="21" t="s">
        <v>562</v>
      </c>
      <c r="CF26" s="122" t="s">
        <v>562</v>
      </c>
      <c r="CG26" s="122" t="s">
        <v>562</v>
      </c>
      <c r="CH26" s="122" t="s">
        <v>562</v>
      </c>
      <c r="CJ26" s="132" t="s">
        <v>562</v>
      </c>
      <c r="CP26" s="132" t="s">
        <v>562</v>
      </c>
      <c r="CQ26" s="132" t="s">
        <v>562</v>
      </c>
      <c r="CR26" s="132" t="s">
        <v>562</v>
      </c>
      <c r="CT26" s="132" t="s">
        <v>562</v>
      </c>
      <c r="DA26" s="132" t="s">
        <v>562</v>
      </c>
      <c r="DB26" s="132" t="s">
        <v>562</v>
      </c>
      <c r="DC26" s="132" t="s">
        <v>562</v>
      </c>
      <c r="DE26" s="122" t="s">
        <v>255</v>
      </c>
      <c r="DF26" s="122" t="s">
        <v>255</v>
      </c>
      <c r="DG26" s="122" t="s">
        <v>255</v>
      </c>
      <c r="DH26" s="122" t="s">
        <v>255</v>
      </c>
      <c r="DI26" s="122" t="s">
        <v>255</v>
      </c>
      <c r="DJ26" s="122" t="s">
        <v>255</v>
      </c>
      <c r="DL26" s="122" t="s">
        <v>255</v>
      </c>
      <c r="DM26" s="122" t="s">
        <v>255</v>
      </c>
    </row>
    <row r="27" spans="1:122" ht="30" customHeight="1" x14ac:dyDescent="0.25">
      <c r="A27" s="96">
        <v>26</v>
      </c>
      <c r="B27" s="97" t="str">
        <f t="shared" si="0"/>
        <v>=Block26==</v>
      </c>
      <c r="C27" s="112" t="str" cm="1">
        <f t="array" aca="1" ref="C27" ca="1">BoxVal($A27,8,COLUMN(INDIRECT("T"&amp;($A27-1)*65+2)),1)</f>
        <v/>
      </c>
      <c r="D27" s="112" t="str" cm="1">
        <f t="array" aca="1" ref="D27" ca="1">BoxVal($A27,2,COLUMN(INDIRECT("T"&amp;($A27-1)*65+2)),1)</f>
        <v/>
      </c>
      <c r="E27" s="112" t="str" cm="1">
        <f t="array" aca="1" ref="E27" ca="1">BoxVal($A27,3,COLUMN(INDIRECT("T"&amp;($A27-1)*65+2)),1)</f>
        <v/>
      </c>
      <c r="F27" s="112" t="str" cm="1">
        <f t="array" aca="1" ref="F27" ca="1">BoxVal($A27,16,COLUMN(INDIRECT("T"&amp;($A27-1)*65+2)),1)</f>
        <v/>
      </c>
      <c r="G27" s="112" t="str" cm="1">
        <f t="array" aca="1" ref="G27" ca="1">BoxVal($A27,4,COLUMN(INDIRECT("T"&amp;($A27-1)*65+2)),1)</f>
        <v/>
      </c>
      <c r="H27" s="112" t="str" cm="1">
        <f t="array" aca="1" ref="H27" ca="1">BoxVal($A27,5,COLUMN(INDIRECT("T"&amp;($A27-1)*65+2)),1)</f>
        <v/>
      </c>
      <c r="I27" s="112" t="str" cm="1">
        <f t="array" aca="1" ref="I27" ca="1">BoxVal($A27,6,COLUMN(INDIRECT("T"&amp;($A27-1)*65+2)),1)</f>
        <v/>
      </c>
      <c r="J27" s="112" t="str" cm="1">
        <f t="array" aca="1" ref="J27" ca="1">BoxVal($A27,21,COLUMN(INDIRECT("T"&amp;($A27-1)*65+2)),1)</f>
        <v/>
      </c>
      <c r="K27" s="112" t="str" cm="1">
        <f t="array" aca="1" ref="K27" ca="1">BoxVal($A27,25,COLUMN(INDIRECT("T"&amp;($A27-1)*65+2)),1)</f>
        <v/>
      </c>
      <c r="L27" s="113" t="str" cm="1">
        <f t="array" aca="1" ref="L27" ca="1">BoxVal($A27,32,COLUMN(INDIRECT("T"&amp;($A27-1)*65+2)),1)</f>
        <v/>
      </c>
      <c r="M27" s="112" t="str" cm="1">
        <f t="array" aca="1" ref="M27" ca="1">BoxVal($A27,31,COLUMN(INDIRECT("T"&amp;($A27-1)*65+2)),1)</f>
        <v/>
      </c>
      <c r="N27" s="112" t="str" cm="1">
        <f t="array" aca="1" ref="N27" ca="1">BoxVal($A27,12,COLUMN(INDIRECT("T"&amp;($A27-1)*65+2)),1)</f>
        <v/>
      </c>
      <c r="O27" s="114" t="str" cm="1">
        <f t="array" ref="O27">BoxVal($A27,2,COLUMN(V28),1)</f>
        <v/>
      </c>
      <c r="P27" s="114" t="str" cm="1">
        <f t="array" aca="1" ref="P27" ca="1">BoxVal($A27,2,COLUMN(INDIRECT("AB"&amp;($A27-1)*65+2)),1)</f>
        <v/>
      </c>
      <c r="Q27" s="114" t="str" cm="1">
        <f t="array" aca="1" ref="Q27" ca="1">BoxVal($A27,2,COLUMN(INDIRECT("AJ"&amp;($A27-1)*65+2)),1)</f>
        <v/>
      </c>
      <c r="R27" s="116"/>
      <c r="S27" s="118" t="s">
        <v>22</v>
      </c>
      <c r="T27" s="119">
        <v>0</v>
      </c>
      <c r="U27" s="144"/>
      <c r="V27" s="145"/>
      <c r="W27" s="145"/>
      <c r="X27" s="155"/>
      <c r="Y27" s="155"/>
      <c r="Z27" s="157"/>
      <c r="AA27" s="148"/>
      <c r="AB27" s="149"/>
      <c r="AC27" s="149"/>
      <c r="AD27" s="149"/>
      <c r="AE27" s="41"/>
      <c r="AF27" s="150"/>
      <c r="AG27" s="158"/>
      <c r="AH27" s="151"/>
      <c r="AI27" s="151"/>
      <c r="AJ27" s="152"/>
      <c r="AK27" s="152"/>
      <c r="AL27" s="152"/>
      <c r="AM27" s="152"/>
      <c r="AN27" s="144"/>
      <c r="AO27" s="144"/>
      <c r="AP27" s="144"/>
      <c r="AQ27" s="144"/>
      <c r="AR27" s="144"/>
      <c r="AS27" s="144"/>
      <c r="AT27" s="116"/>
      <c r="AU27" s="132" t="s">
        <v>562</v>
      </c>
      <c r="AV27" s="132" t="s">
        <v>562</v>
      </c>
      <c r="AW27" s="132" t="s">
        <v>562</v>
      </c>
      <c r="AX27" s="122" t="s">
        <v>255</v>
      </c>
      <c r="AY27" s="122" t="s">
        <v>255</v>
      </c>
      <c r="AZ27" s="122" t="s">
        <v>255</v>
      </c>
      <c r="BB27" s="132" t="s">
        <v>562</v>
      </c>
      <c r="BI27" s="132" t="s">
        <v>562</v>
      </c>
      <c r="BJ27" s="132" t="s">
        <v>562</v>
      </c>
      <c r="BK27" s="132" t="s">
        <v>562</v>
      </c>
      <c r="BM27" s="122" t="s">
        <v>562</v>
      </c>
      <c r="BU27" s="122" t="s">
        <v>562</v>
      </c>
      <c r="BV27" s="122" t="s">
        <v>562</v>
      </c>
      <c r="BW27" s="122" t="s">
        <v>562</v>
      </c>
      <c r="BY27" s="21" t="s">
        <v>562</v>
      </c>
      <c r="CF27" s="122" t="s">
        <v>562</v>
      </c>
      <c r="CG27" s="122" t="s">
        <v>562</v>
      </c>
      <c r="CH27" s="122" t="s">
        <v>562</v>
      </c>
      <c r="CJ27" s="132" t="s">
        <v>562</v>
      </c>
      <c r="CP27" s="132" t="s">
        <v>562</v>
      </c>
      <c r="CQ27" s="132" t="s">
        <v>562</v>
      </c>
      <c r="CR27" s="132" t="s">
        <v>562</v>
      </c>
      <c r="CT27" s="132" t="s">
        <v>562</v>
      </c>
      <c r="DA27" s="132" t="s">
        <v>562</v>
      </c>
      <c r="DB27" s="132" t="s">
        <v>562</v>
      </c>
      <c r="DC27" s="132" t="s">
        <v>562</v>
      </c>
      <c r="DE27" s="122" t="s">
        <v>255</v>
      </c>
      <c r="DF27" s="122" t="s">
        <v>255</v>
      </c>
      <c r="DG27" s="122" t="s">
        <v>255</v>
      </c>
      <c r="DH27" s="122" t="s">
        <v>255</v>
      </c>
      <c r="DI27" s="122" t="s">
        <v>255</v>
      </c>
      <c r="DJ27" s="122" t="s">
        <v>255</v>
      </c>
      <c r="DL27" s="122" t="s">
        <v>255</v>
      </c>
      <c r="DM27" s="122" t="s">
        <v>255</v>
      </c>
    </row>
    <row r="28" spans="1:122" ht="30" customHeight="1" x14ac:dyDescent="0.25">
      <c r="A28" s="96">
        <v>27</v>
      </c>
      <c r="B28" s="97" t="str">
        <f t="shared" si="0"/>
        <v>=Block27==</v>
      </c>
      <c r="C28" s="112" t="str" cm="1">
        <f t="array" aca="1" ref="C28" ca="1">BoxVal($A28,8,COLUMN(INDIRECT("T"&amp;($A28-1)*65+2)),1)</f>
        <v/>
      </c>
      <c r="D28" s="112" t="str" cm="1">
        <f t="array" aca="1" ref="D28" ca="1">BoxVal($A28,2,COLUMN(INDIRECT("T"&amp;($A28-1)*65+2)),1)</f>
        <v/>
      </c>
      <c r="E28" s="112" t="str" cm="1">
        <f t="array" aca="1" ref="E28" ca="1">BoxVal($A28,3,COLUMN(INDIRECT("T"&amp;($A28-1)*65+2)),1)</f>
        <v/>
      </c>
      <c r="F28" s="112" t="str" cm="1">
        <f t="array" aca="1" ref="F28" ca="1">BoxVal($A28,16,COLUMN(INDIRECT("T"&amp;($A28-1)*65+2)),1)</f>
        <v/>
      </c>
      <c r="G28" s="112" t="str" cm="1">
        <f t="array" aca="1" ref="G28" ca="1">BoxVal($A28,4,COLUMN(INDIRECT("T"&amp;($A28-1)*65+2)),1)</f>
        <v/>
      </c>
      <c r="H28" s="112" t="str" cm="1">
        <f t="array" aca="1" ref="H28" ca="1">BoxVal($A28,5,COLUMN(INDIRECT("T"&amp;($A28-1)*65+2)),1)</f>
        <v/>
      </c>
      <c r="I28" s="112" t="str" cm="1">
        <f t="array" aca="1" ref="I28" ca="1">BoxVal($A28,6,COLUMN(INDIRECT("T"&amp;($A28-1)*65+2)),1)</f>
        <v/>
      </c>
      <c r="J28" s="112" t="str" cm="1">
        <f t="array" aca="1" ref="J28" ca="1">BoxVal($A28,21,COLUMN(INDIRECT("T"&amp;($A28-1)*65+2)),1)</f>
        <v/>
      </c>
      <c r="K28" s="112" t="str" cm="1">
        <f t="array" aca="1" ref="K28" ca="1">BoxVal($A28,25,COLUMN(INDIRECT("T"&amp;($A28-1)*65+2)),1)</f>
        <v/>
      </c>
      <c r="L28" s="113" t="str" cm="1">
        <f t="array" aca="1" ref="L28" ca="1">BoxVal($A28,32,COLUMN(INDIRECT("T"&amp;($A28-1)*65+2)),1)</f>
        <v/>
      </c>
      <c r="M28" s="112" t="str" cm="1">
        <f t="array" aca="1" ref="M28" ca="1">BoxVal($A28,31,COLUMN(INDIRECT("T"&amp;($A28-1)*65+2)),1)</f>
        <v/>
      </c>
      <c r="N28" s="112" t="str" cm="1">
        <f t="array" aca="1" ref="N28" ca="1">BoxVal($A28,12,COLUMN(INDIRECT("T"&amp;($A28-1)*65+2)),1)</f>
        <v/>
      </c>
      <c r="O28" s="114" t="str" cm="1">
        <f t="array" ref="O28">BoxVal($A28,2,COLUMN(V29),1)</f>
        <v/>
      </c>
      <c r="P28" s="114" t="str" cm="1">
        <f t="array" aca="1" ref="P28" ca="1">BoxVal($A28,2,COLUMN(INDIRECT("AB"&amp;($A28-1)*65+2)),1)</f>
        <v/>
      </c>
      <c r="Q28" s="114" t="str" cm="1">
        <f t="array" aca="1" ref="Q28" ca="1">BoxVal($A28,2,COLUMN(INDIRECT("AJ"&amp;($A28-1)*65+2)),1)</f>
        <v/>
      </c>
      <c r="R28" s="116"/>
      <c r="S28" s="118" t="s">
        <v>696</v>
      </c>
      <c r="T28" s="159">
        <v>44756</v>
      </c>
      <c r="U28" s="144"/>
      <c r="V28" s="145"/>
      <c r="W28" s="145"/>
      <c r="X28" s="155"/>
      <c r="Y28" s="155"/>
      <c r="Z28" s="157"/>
      <c r="AA28" s="148"/>
      <c r="AB28" s="149"/>
      <c r="AC28" s="149"/>
      <c r="AD28" s="149"/>
      <c r="AE28" s="41"/>
      <c r="AF28" s="150"/>
      <c r="AG28" s="158"/>
      <c r="AH28" s="151"/>
      <c r="AI28" s="151"/>
      <c r="AJ28" s="152"/>
      <c r="AK28" s="152"/>
      <c r="AL28" s="152"/>
      <c r="AM28" s="152"/>
      <c r="AN28" s="144"/>
      <c r="AO28" s="144"/>
      <c r="AP28" s="144"/>
      <c r="AQ28" s="144"/>
      <c r="AR28" s="144"/>
      <c r="AS28" s="144"/>
      <c r="AT28" s="116"/>
      <c r="AU28" s="132" t="s">
        <v>562</v>
      </c>
      <c r="AV28" s="132" t="s">
        <v>562</v>
      </c>
      <c r="AW28" s="132" t="s">
        <v>562</v>
      </c>
      <c r="AX28" s="122" t="s">
        <v>255</v>
      </c>
      <c r="AY28" s="122" t="s">
        <v>255</v>
      </c>
      <c r="AZ28" s="122" t="s">
        <v>255</v>
      </c>
      <c r="BB28" s="132" t="s">
        <v>562</v>
      </c>
      <c r="BI28" s="132" t="s">
        <v>562</v>
      </c>
      <c r="BJ28" s="132" t="s">
        <v>562</v>
      </c>
      <c r="BK28" s="132" t="s">
        <v>562</v>
      </c>
      <c r="BM28" s="122" t="s">
        <v>562</v>
      </c>
      <c r="BU28" s="122" t="s">
        <v>562</v>
      </c>
      <c r="BV28" s="122" t="s">
        <v>562</v>
      </c>
      <c r="BW28" s="122" t="s">
        <v>562</v>
      </c>
      <c r="BY28" s="21" t="s">
        <v>562</v>
      </c>
      <c r="CF28" s="122" t="s">
        <v>562</v>
      </c>
      <c r="CG28" s="122" t="s">
        <v>562</v>
      </c>
      <c r="CH28" s="122" t="s">
        <v>562</v>
      </c>
      <c r="CJ28" s="132" t="s">
        <v>562</v>
      </c>
      <c r="CP28" s="132" t="s">
        <v>562</v>
      </c>
      <c r="CQ28" s="132" t="s">
        <v>562</v>
      </c>
      <c r="CR28" s="132" t="s">
        <v>562</v>
      </c>
      <c r="CT28" s="132" t="s">
        <v>562</v>
      </c>
      <c r="DA28" s="132" t="s">
        <v>562</v>
      </c>
      <c r="DB28" s="132" t="s">
        <v>562</v>
      </c>
      <c r="DC28" s="132" t="s">
        <v>562</v>
      </c>
      <c r="DE28" s="122" t="s">
        <v>255</v>
      </c>
      <c r="DF28" s="122" t="s">
        <v>255</v>
      </c>
      <c r="DG28" s="122" t="s">
        <v>255</v>
      </c>
      <c r="DH28" s="122" t="s">
        <v>255</v>
      </c>
      <c r="DI28" s="122" t="s">
        <v>255</v>
      </c>
      <c r="DJ28" s="122" t="s">
        <v>255</v>
      </c>
      <c r="DL28" s="122" t="s">
        <v>255</v>
      </c>
      <c r="DM28" s="122" t="s">
        <v>255</v>
      </c>
    </row>
    <row r="29" spans="1:122" ht="30" customHeight="1" x14ac:dyDescent="0.25">
      <c r="A29" s="96">
        <v>28</v>
      </c>
      <c r="B29" s="97" t="str">
        <f t="shared" si="0"/>
        <v>=Block28==</v>
      </c>
      <c r="C29" s="112" t="str" cm="1">
        <f t="array" aca="1" ref="C29" ca="1">BoxVal($A29,8,COLUMN(INDIRECT("T"&amp;($A29-1)*65+2)),1)</f>
        <v/>
      </c>
      <c r="D29" s="112" t="str" cm="1">
        <f t="array" aca="1" ref="D29" ca="1">BoxVal($A29,2,COLUMN(INDIRECT("T"&amp;($A29-1)*65+2)),1)</f>
        <v/>
      </c>
      <c r="E29" s="112" t="str" cm="1">
        <f t="array" aca="1" ref="E29" ca="1">BoxVal($A29,3,COLUMN(INDIRECT("T"&amp;($A29-1)*65+2)),1)</f>
        <v/>
      </c>
      <c r="F29" s="112" t="str" cm="1">
        <f t="array" aca="1" ref="F29" ca="1">BoxVal($A29,16,COLUMN(INDIRECT("T"&amp;($A29-1)*65+2)),1)</f>
        <v/>
      </c>
      <c r="G29" s="112" t="str" cm="1">
        <f t="array" aca="1" ref="G29" ca="1">BoxVal($A29,4,COLUMN(INDIRECT("T"&amp;($A29-1)*65+2)),1)</f>
        <v/>
      </c>
      <c r="H29" s="112" t="str" cm="1">
        <f t="array" aca="1" ref="H29" ca="1">BoxVal($A29,5,COLUMN(INDIRECT("T"&amp;($A29-1)*65+2)),1)</f>
        <v/>
      </c>
      <c r="I29" s="112" t="str" cm="1">
        <f t="array" aca="1" ref="I29" ca="1">BoxVal($A29,6,COLUMN(INDIRECT("T"&amp;($A29-1)*65+2)),1)</f>
        <v/>
      </c>
      <c r="J29" s="112" t="str" cm="1">
        <f t="array" aca="1" ref="J29" ca="1">BoxVal($A29,21,COLUMN(INDIRECT("T"&amp;($A29-1)*65+2)),1)</f>
        <v/>
      </c>
      <c r="K29" s="112" t="str" cm="1">
        <f t="array" aca="1" ref="K29" ca="1">BoxVal($A29,25,COLUMN(INDIRECT("T"&amp;($A29-1)*65+2)),1)</f>
        <v/>
      </c>
      <c r="L29" s="113" t="str" cm="1">
        <f t="array" aca="1" ref="L29" ca="1">BoxVal($A29,32,COLUMN(INDIRECT("T"&amp;($A29-1)*65+2)),1)</f>
        <v/>
      </c>
      <c r="M29" s="112" t="str" cm="1">
        <f t="array" aca="1" ref="M29" ca="1">BoxVal($A29,31,COLUMN(INDIRECT("T"&amp;($A29-1)*65+2)),1)</f>
        <v/>
      </c>
      <c r="N29" s="112" t="str" cm="1">
        <f t="array" aca="1" ref="N29" ca="1">BoxVal($A29,12,COLUMN(INDIRECT("T"&amp;($A29-1)*65+2)),1)</f>
        <v/>
      </c>
      <c r="O29" s="114" t="str" cm="1">
        <f t="array" ref="O29">BoxVal($A29,2,COLUMN(V30),1)</f>
        <v/>
      </c>
      <c r="P29" s="114" t="str" cm="1">
        <f t="array" aca="1" ref="P29" ca="1">BoxVal($A29,2,COLUMN(INDIRECT("AB"&amp;($A29-1)*65+2)),1)</f>
        <v/>
      </c>
      <c r="Q29" s="114" t="str" cm="1">
        <f t="array" aca="1" ref="Q29" ca="1">BoxVal($A29,2,COLUMN(INDIRECT("AJ"&amp;($A29-1)*65+2)),1)</f>
        <v/>
      </c>
      <c r="R29" s="116"/>
      <c r="S29" s="118" t="s">
        <v>694</v>
      </c>
      <c r="T29" s="119" t="s">
        <v>994</v>
      </c>
      <c r="U29" s="144"/>
      <c r="V29" s="145"/>
      <c r="W29" s="145"/>
      <c r="X29" s="155"/>
      <c r="Y29" s="155"/>
      <c r="Z29" s="157"/>
      <c r="AA29" s="148"/>
      <c r="AB29" s="149"/>
      <c r="AC29" s="149"/>
      <c r="AD29" s="149"/>
      <c r="AE29" s="41"/>
      <c r="AF29" s="150"/>
      <c r="AG29" s="158"/>
      <c r="AH29" s="151"/>
      <c r="AI29" s="151"/>
      <c r="AJ29" s="152"/>
      <c r="AK29" s="152"/>
      <c r="AL29" s="152"/>
      <c r="AM29" s="152"/>
      <c r="AN29" s="144"/>
      <c r="AO29" s="144"/>
      <c r="AP29" s="144"/>
      <c r="AQ29" s="144"/>
      <c r="AR29" s="144"/>
      <c r="AS29" s="144"/>
      <c r="AT29" s="116"/>
      <c r="AU29" s="132" t="s">
        <v>562</v>
      </c>
      <c r="AV29" s="132" t="s">
        <v>562</v>
      </c>
      <c r="AW29" s="132" t="s">
        <v>562</v>
      </c>
      <c r="AX29" s="122" t="s">
        <v>255</v>
      </c>
      <c r="AY29" s="122" t="s">
        <v>255</v>
      </c>
      <c r="AZ29" s="122" t="s">
        <v>255</v>
      </c>
      <c r="BB29" s="132" t="s">
        <v>562</v>
      </c>
      <c r="BI29" s="132" t="s">
        <v>562</v>
      </c>
      <c r="BJ29" s="132" t="s">
        <v>562</v>
      </c>
      <c r="BK29" s="132" t="s">
        <v>562</v>
      </c>
      <c r="BM29" s="122" t="s">
        <v>562</v>
      </c>
      <c r="BU29" s="122" t="s">
        <v>562</v>
      </c>
      <c r="BV29" s="122" t="s">
        <v>562</v>
      </c>
      <c r="BW29" s="122" t="s">
        <v>562</v>
      </c>
      <c r="BY29" s="21" t="s">
        <v>562</v>
      </c>
      <c r="CF29" s="122" t="s">
        <v>562</v>
      </c>
      <c r="CG29" s="122" t="s">
        <v>562</v>
      </c>
      <c r="CH29" s="122" t="s">
        <v>562</v>
      </c>
      <c r="CJ29" s="132" t="s">
        <v>562</v>
      </c>
      <c r="CP29" s="132" t="s">
        <v>562</v>
      </c>
      <c r="CQ29" s="132" t="s">
        <v>562</v>
      </c>
      <c r="CR29" s="132" t="s">
        <v>562</v>
      </c>
      <c r="CT29" s="132" t="s">
        <v>562</v>
      </c>
      <c r="DA29" s="132" t="s">
        <v>562</v>
      </c>
      <c r="DB29" s="132" t="s">
        <v>562</v>
      </c>
      <c r="DC29" s="132" t="s">
        <v>562</v>
      </c>
      <c r="DE29" s="122" t="s">
        <v>255</v>
      </c>
      <c r="DF29" s="122" t="s">
        <v>255</v>
      </c>
      <c r="DG29" s="122" t="s">
        <v>255</v>
      </c>
      <c r="DH29" s="122" t="s">
        <v>255</v>
      </c>
      <c r="DI29" s="122" t="s">
        <v>255</v>
      </c>
      <c r="DJ29" s="122" t="s">
        <v>255</v>
      </c>
      <c r="DL29" s="122" t="s">
        <v>255</v>
      </c>
      <c r="DM29" s="122" t="s">
        <v>255</v>
      </c>
    </row>
    <row r="30" spans="1:122" ht="30" customHeight="1" x14ac:dyDescent="0.25">
      <c r="A30" s="96">
        <v>29</v>
      </c>
      <c r="B30" s="97" t="str">
        <f t="shared" si="0"/>
        <v>=Block29==</v>
      </c>
      <c r="C30" s="112" t="str" cm="1">
        <f t="array" aca="1" ref="C30" ca="1">BoxVal($A30,8,COLUMN(INDIRECT("T"&amp;($A30-1)*65+2)),1)</f>
        <v/>
      </c>
      <c r="D30" s="112" t="str" cm="1">
        <f t="array" aca="1" ref="D30" ca="1">BoxVal($A30,2,COLUMN(INDIRECT("T"&amp;($A30-1)*65+2)),1)</f>
        <v/>
      </c>
      <c r="E30" s="112" t="str" cm="1">
        <f t="array" aca="1" ref="E30" ca="1">BoxVal($A30,3,COLUMN(INDIRECT("T"&amp;($A30-1)*65+2)),1)</f>
        <v/>
      </c>
      <c r="F30" s="112" t="str" cm="1">
        <f t="array" aca="1" ref="F30" ca="1">BoxVal($A30,16,COLUMN(INDIRECT("T"&amp;($A30-1)*65+2)),1)</f>
        <v/>
      </c>
      <c r="G30" s="112" t="str" cm="1">
        <f t="array" aca="1" ref="G30" ca="1">BoxVal($A30,4,COLUMN(INDIRECT("T"&amp;($A30-1)*65+2)),1)</f>
        <v/>
      </c>
      <c r="H30" s="112" t="str" cm="1">
        <f t="array" aca="1" ref="H30" ca="1">BoxVal($A30,5,COLUMN(INDIRECT("T"&amp;($A30-1)*65+2)),1)</f>
        <v/>
      </c>
      <c r="I30" s="112" t="str" cm="1">
        <f t="array" aca="1" ref="I30" ca="1">BoxVal($A30,6,COLUMN(INDIRECT("T"&amp;($A30-1)*65+2)),1)</f>
        <v/>
      </c>
      <c r="J30" s="112" t="str" cm="1">
        <f t="array" aca="1" ref="J30" ca="1">BoxVal($A30,21,COLUMN(INDIRECT("T"&amp;($A30-1)*65+2)),1)</f>
        <v/>
      </c>
      <c r="K30" s="112" t="str" cm="1">
        <f t="array" aca="1" ref="K30" ca="1">BoxVal($A30,25,COLUMN(INDIRECT("T"&amp;($A30-1)*65+2)),1)</f>
        <v/>
      </c>
      <c r="L30" s="113" t="str" cm="1">
        <f t="array" aca="1" ref="L30" ca="1">BoxVal($A30,32,COLUMN(INDIRECT("T"&amp;($A30-1)*65+2)),1)</f>
        <v/>
      </c>
      <c r="M30" s="112" t="str" cm="1">
        <f t="array" aca="1" ref="M30" ca="1">BoxVal($A30,31,COLUMN(INDIRECT("T"&amp;($A30-1)*65+2)),1)</f>
        <v/>
      </c>
      <c r="N30" s="112" t="str" cm="1">
        <f t="array" aca="1" ref="N30" ca="1">BoxVal($A30,12,COLUMN(INDIRECT("T"&amp;($A30-1)*65+2)),1)</f>
        <v/>
      </c>
      <c r="O30" s="114" t="str" cm="1">
        <f t="array" ref="O30">BoxVal($A30,2,COLUMN(V31),1)</f>
        <v/>
      </c>
      <c r="P30" s="114" t="str" cm="1">
        <f t="array" aca="1" ref="P30" ca="1">BoxVal($A30,2,COLUMN(INDIRECT("AB"&amp;($A30-1)*65+2)),1)</f>
        <v/>
      </c>
      <c r="Q30" s="114" t="str" cm="1">
        <f t="array" aca="1" ref="Q30" ca="1">BoxVal($A30,2,COLUMN(INDIRECT("AJ"&amp;($A30-1)*65+2)),1)</f>
        <v/>
      </c>
      <c r="R30" s="116"/>
      <c r="S30" s="118" t="s">
        <v>697</v>
      </c>
      <c r="T30" s="118">
        <f ca="1">COUNTA(U5:U64)</f>
        <v>10</v>
      </c>
      <c r="U30" s="144"/>
      <c r="V30" s="145"/>
      <c r="W30" s="145"/>
      <c r="X30" s="155"/>
      <c r="Y30" s="155"/>
      <c r="Z30" s="157"/>
      <c r="AA30" s="148"/>
      <c r="AB30" s="149"/>
      <c r="AC30" s="149"/>
      <c r="AD30" s="149"/>
      <c r="AE30" s="41"/>
      <c r="AF30" s="150"/>
      <c r="AG30" s="158"/>
      <c r="AH30" s="151"/>
      <c r="AI30" s="151"/>
      <c r="AJ30" s="152"/>
      <c r="AK30" s="152"/>
      <c r="AL30" s="152"/>
      <c r="AM30" s="152"/>
      <c r="AN30" s="144"/>
      <c r="AO30" s="144"/>
      <c r="AP30" s="144"/>
      <c r="AQ30" s="144"/>
      <c r="AR30" s="144"/>
      <c r="AS30" s="144"/>
      <c r="AT30" s="116"/>
      <c r="AU30" s="132" t="s">
        <v>562</v>
      </c>
      <c r="AV30" s="132" t="s">
        <v>562</v>
      </c>
      <c r="AW30" s="132" t="s">
        <v>562</v>
      </c>
      <c r="AX30" s="122" t="s">
        <v>255</v>
      </c>
      <c r="AY30" s="122" t="s">
        <v>255</v>
      </c>
      <c r="AZ30" s="122" t="s">
        <v>255</v>
      </c>
      <c r="BB30" s="132" t="s">
        <v>562</v>
      </c>
      <c r="BI30" s="132" t="s">
        <v>562</v>
      </c>
      <c r="BJ30" s="132" t="s">
        <v>562</v>
      </c>
      <c r="BK30" s="132" t="s">
        <v>562</v>
      </c>
      <c r="BM30" s="122" t="s">
        <v>562</v>
      </c>
      <c r="BU30" s="122" t="s">
        <v>562</v>
      </c>
      <c r="BV30" s="122" t="s">
        <v>562</v>
      </c>
      <c r="BW30" s="122" t="s">
        <v>562</v>
      </c>
      <c r="BY30" s="21" t="s">
        <v>562</v>
      </c>
      <c r="CF30" s="122" t="s">
        <v>562</v>
      </c>
      <c r="CG30" s="122" t="s">
        <v>562</v>
      </c>
      <c r="CH30" s="122" t="s">
        <v>562</v>
      </c>
      <c r="CJ30" s="132" t="s">
        <v>562</v>
      </c>
      <c r="CP30" s="132" t="s">
        <v>562</v>
      </c>
      <c r="CQ30" s="132" t="s">
        <v>562</v>
      </c>
      <c r="CR30" s="132" t="s">
        <v>562</v>
      </c>
      <c r="CT30" s="132" t="s">
        <v>562</v>
      </c>
      <c r="DA30" s="132" t="s">
        <v>562</v>
      </c>
      <c r="DB30" s="132" t="s">
        <v>562</v>
      </c>
      <c r="DC30" s="132" t="s">
        <v>562</v>
      </c>
      <c r="DE30" s="122" t="s">
        <v>255</v>
      </c>
      <c r="DF30" s="122" t="s">
        <v>255</v>
      </c>
      <c r="DG30" s="122" t="s">
        <v>255</v>
      </c>
      <c r="DH30" s="122" t="s">
        <v>255</v>
      </c>
      <c r="DI30" s="122" t="s">
        <v>255</v>
      </c>
      <c r="DJ30" s="122" t="s">
        <v>255</v>
      </c>
      <c r="DL30" s="122" t="s">
        <v>255</v>
      </c>
      <c r="DM30" s="122" t="s">
        <v>255</v>
      </c>
    </row>
    <row r="31" spans="1:122" ht="30" customHeight="1" x14ac:dyDescent="0.25">
      <c r="A31" s="96">
        <v>30</v>
      </c>
      <c r="B31" s="97" t="str">
        <f t="shared" si="0"/>
        <v>=Block30==</v>
      </c>
      <c r="C31" s="112" t="str" cm="1">
        <f t="array" aca="1" ref="C31" ca="1">BoxVal($A31,8,COLUMN(INDIRECT("T"&amp;($A31-1)*65+2)),1)</f>
        <v/>
      </c>
      <c r="D31" s="112" t="str" cm="1">
        <f t="array" aca="1" ref="D31" ca="1">BoxVal($A31,2,COLUMN(INDIRECT("T"&amp;($A31-1)*65+2)),1)</f>
        <v/>
      </c>
      <c r="E31" s="112" t="str" cm="1">
        <f t="array" aca="1" ref="E31" ca="1">BoxVal($A31,3,COLUMN(INDIRECT("T"&amp;($A31-1)*65+2)),1)</f>
        <v/>
      </c>
      <c r="F31" s="112" t="str" cm="1">
        <f t="array" aca="1" ref="F31" ca="1">BoxVal($A31,16,COLUMN(INDIRECT("T"&amp;($A31-1)*65+2)),1)</f>
        <v/>
      </c>
      <c r="G31" s="112" t="str" cm="1">
        <f t="array" aca="1" ref="G31" ca="1">BoxVal($A31,4,COLUMN(INDIRECT("T"&amp;($A31-1)*65+2)),1)</f>
        <v/>
      </c>
      <c r="H31" s="112" t="str" cm="1">
        <f t="array" aca="1" ref="H31" ca="1">BoxVal($A31,5,COLUMN(INDIRECT("T"&amp;($A31-1)*65+2)),1)</f>
        <v/>
      </c>
      <c r="I31" s="112" t="str" cm="1">
        <f t="array" aca="1" ref="I31" ca="1">BoxVal($A31,6,COLUMN(INDIRECT("T"&amp;($A31-1)*65+2)),1)</f>
        <v/>
      </c>
      <c r="J31" s="112" t="str" cm="1">
        <f t="array" aca="1" ref="J31" ca="1">BoxVal($A31,21,COLUMN(INDIRECT("T"&amp;($A31-1)*65+2)),1)</f>
        <v/>
      </c>
      <c r="K31" s="112" t="str" cm="1">
        <f t="array" aca="1" ref="K31" ca="1">BoxVal($A31,25,COLUMN(INDIRECT("T"&amp;($A31-1)*65+2)),1)</f>
        <v/>
      </c>
      <c r="L31" s="113" t="str" cm="1">
        <f t="array" aca="1" ref="L31" ca="1">BoxVal($A31,32,COLUMN(INDIRECT("T"&amp;($A31-1)*65+2)),1)</f>
        <v/>
      </c>
      <c r="M31" s="112" t="str" cm="1">
        <f t="array" aca="1" ref="M31" ca="1">BoxVal($A31,31,COLUMN(INDIRECT("T"&amp;($A31-1)*65+2)),1)</f>
        <v/>
      </c>
      <c r="N31" s="112" t="str" cm="1">
        <f t="array" aca="1" ref="N31" ca="1">BoxVal($A31,12,COLUMN(INDIRECT("T"&amp;($A31-1)*65+2)),1)</f>
        <v/>
      </c>
      <c r="O31" s="114" t="str" cm="1">
        <f t="array" ref="O31">BoxVal($A31,2,COLUMN(V32),1)</f>
        <v/>
      </c>
      <c r="P31" s="114" t="str" cm="1">
        <f t="array" aca="1" ref="P31" ca="1">BoxVal($A31,2,COLUMN(INDIRECT("AB"&amp;($A31-1)*65+2)),1)</f>
        <v/>
      </c>
      <c r="Q31" s="114" t="str" cm="1">
        <f t="array" aca="1" ref="Q31" ca="1">BoxVal($A31,2,COLUMN(INDIRECT("AJ"&amp;($A31-1)*65+2)),1)</f>
        <v/>
      </c>
      <c r="R31" s="116"/>
      <c r="S31" s="118" t="s">
        <v>715</v>
      </c>
      <c r="T31" s="118" t="str">
        <f>T19&amp;"+/-"&amp;T20&amp;" "&amp;T29</f>
        <v>-42+/-0.8 dBV</v>
      </c>
      <c r="U31" s="144"/>
      <c r="V31" s="145"/>
      <c r="W31" s="145"/>
      <c r="X31" s="155"/>
      <c r="Y31" s="155"/>
      <c r="Z31" s="157"/>
      <c r="AA31" s="148"/>
      <c r="AB31" s="149"/>
      <c r="AC31" s="149"/>
      <c r="AD31" s="149"/>
      <c r="AE31" s="41"/>
      <c r="AF31" s="150"/>
      <c r="AG31" s="158"/>
      <c r="AH31" s="151"/>
      <c r="AI31" s="151"/>
      <c r="AJ31" s="152"/>
      <c r="AK31" s="152"/>
      <c r="AL31" s="152"/>
      <c r="AM31" s="152"/>
      <c r="AN31" s="144"/>
      <c r="AO31" s="144"/>
      <c r="AP31" s="144"/>
      <c r="AQ31" s="144"/>
      <c r="AR31" s="144"/>
      <c r="AS31" s="144"/>
      <c r="AT31" s="116"/>
      <c r="AU31" s="132" t="s">
        <v>562</v>
      </c>
      <c r="AV31" s="132" t="s">
        <v>562</v>
      </c>
      <c r="AW31" s="132" t="s">
        <v>562</v>
      </c>
      <c r="AX31" s="122" t="s">
        <v>255</v>
      </c>
      <c r="AY31" s="122" t="s">
        <v>255</v>
      </c>
      <c r="AZ31" s="122" t="s">
        <v>255</v>
      </c>
      <c r="BB31" s="132" t="s">
        <v>562</v>
      </c>
      <c r="BI31" s="132" t="s">
        <v>562</v>
      </c>
      <c r="BJ31" s="132" t="s">
        <v>562</v>
      </c>
      <c r="BK31" s="132" t="s">
        <v>562</v>
      </c>
      <c r="BM31" s="122" t="s">
        <v>562</v>
      </c>
      <c r="BU31" s="122" t="s">
        <v>562</v>
      </c>
      <c r="BV31" s="122" t="s">
        <v>562</v>
      </c>
      <c r="BW31" s="122" t="s">
        <v>562</v>
      </c>
      <c r="BY31" s="21" t="s">
        <v>562</v>
      </c>
      <c r="CF31" s="122" t="s">
        <v>562</v>
      </c>
      <c r="CG31" s="122" t="s">
        <v>562</v>
      </c>
      <c r="CH31" s="122" t="s">
        <v>562</v>
      </c>
      <c r="CJ31" s="132" t="s">
        <v>562</v>
      </c>
      <c r="CP31" s="132" t="s">
        <v>562</v>
      </c>
      <c r="CQ31" s="132" t="s">
        <v>562</v>
      </c>
      <c r="CR31" s="132" t="s">
        <v>562</v>
      </c>
      <c r="CT31" s="132" t="s">
        <v>562</v>
      </c>
      <c r="DA31" s="132" t="s">
        <v>562</v>
      </c>
      <c r="DB31" s="132" t="s">
        <v>562</v>
      </c>
      <c r="DC31" s="132" t="s">
        <v>562</v>
      </c>
      <c r="DE31" s="122" t="s">
        <v>255</v>
      </c>
      <c r="DF31" s="122" t="s">
        <v>553</v>
      </c>
      <c r="DG31" s="122" t="s">
        <v>568</v>
      </c>
      <c r="DH31" s="122" t="s">
        <v>575</v>
      </c>
      <c r="DI31" s="122" t="s">
        <v>572</v>
      </c>
      <c r="DJ31" s="122" t="s">
        <v>570</v>
      </c>
      <c r="DL31" s="122" t="s">
        <v>255</v>
      </c>
      <c r="DM31" s="122" t="s">
        <v>255</v>
      </c>
    </row>
    <row r="32" spans="1:122" ht="30" customHeight="1" thickBot="1" x14ac:dyDescent="0.3">
      <c r="A32" s="96">
        <v>31</v>
      </c>
      <c r="B32" s="97" t="str">
        <f t="shared" si="0"/>
        <v>=Block31==</v>
      </c>
      <c r="C32" s="112" t="str" cm="1">
        <f t="array" aca="1" ref="C32" ca="1">BoxVal($A32,8,COLUMN(INDIRECT("T"&amp;($A32-1)*65+2)),1)</f>
        <v/>
      </c>
      <c r="D32" s="112" t="str" cm="1">
        <f t="array" aca="1" ref="D32" ca="1">BoxVal($A32,2,COLUMN(INDIRECT("T"&amp;($A32-1)*65+2)),1)</f>
        <v/>
      </c>
      <c r="E32" s="112" t="str" cm="1">
        <f t="array" aca="1" ref="E32" ca="1">BoxVal($A32,3,COLUMN(INDIRECT("T"&amp;($A32-1)*65+2)),1)</f>
        <v/>
      </c>
      <c r="F32" s="112" t="str" cm="1">
        <f t="array" aca="1" ref="F32" ca="1">BoxVal($A32,16,COLUMN(INDIRECT("T"&amp;($A32-1)*65+2)),1)</f>
        <v/>
      </c>
      <c r="G32" s="112" t="str" cm="1">
        <f t="array" aca="1" ref="G32" ca="1">BoxVal($A32,4,COLUMN(INDIRECT("T"&amp;($A32-1)*65+2)),1)</f>
        <v/>
      </c>
      <c r="H32" s="112" t="str" cm="1">
        <f t="array" aca="1" ref="H32" ca="1">BoxVal($A32,5,COLUMN(INDIRECT("T"&amp;($A32-1)*65+2)),1)</f>
        <v/>
      </c>
      <c r="I32" s="112" t="str" cm="1">
        <f t="array" aca="1" ref="I32" ca="1">BoxVal($A32,6,COLUMN(INDIRECT("T"&amp;($A32-1)*65+2)),1)</f>
        <v/>
      </c>
      <c r="J32" s="112" t="str" cm="1">
        <f t="array" aca="1" ref="J32" ca="1">BoxVal($A32,21,COLUMN(INDIRECT("T"&amp;($A32-1)*65+2)),1)</f>
        <v/>
      </c>
      <c r="K32" s="112" t="str" cm="1">
        <f t="array" aca="1" ref="K32" ca="1">BoxVal($A32,25,COLUMN(INDIRECT("T"&amp;($A32-1)*65+2)),1)</f>
        <v/>
      </c>
      <c r="L32" s="113" t="str" cm="1">
        <f t="array" aca="1" ref="L32" ca="1">BoxVal($A32,32,COLUMN(INDIRECT("T"&amp;($A32-1)*65+2)),1)</f>
        <v/>
      </c>
      <c r="M32" s="112" t="str" cm="1">
        <f t="array" aca="1" ref="M32" ca="1">BoxVal($A32,31,COLUMN(INDIRECT("T"&amp;($A32-1)*65+2)),1)</f>
        <v/>
      </c>
      <c r="N32" s="112" t="str" cm="1">
        <f t="array" aca="1" ref="N32" ca="1">BoxVal($A32,12,COLUMN(INDIRECT("T"&amp;($A32-1)*65+2)),1)</f>
        <v/>
      </c>
      <c r="O32" s="114" t="str" cm="1">
        <f t="array" ref="O32">BoxVal($A32,2,COLUMN(V33),1)</f>
        <v/>
      </c>
      <c r="P32" s="114" t="str" cm="1">
        <f t="array" aca="1" ref="P32" ca="1">BoxVal($A32,2,COLUMN(INDIRECT("AB"&amp;($A32-1)*65+2)),1)</f>
        <v/>
      </c>
      <c r="Q32" s="114" t="str" cm="1">
        <f t="array" aca="1" ref="Q32" ca="1">BoxVal($A32,2,COLUMN(INDIRECT("AJ"&amp;($A32-1)*65+2)),1)</f>
        <v/>
      </c>
      <c r="R32" s="116"/>
      <c r="S32" s="118" t="s">
        <v>719</v>
      </c>
      <c r="T32" s="160" t="str">
        <f>T11&amp;" : "&amp;T14&amp;" "&amp;"(uA)"&amp;CHAR(10)&amp;"Vdc&amp;Remark: "&amp;T17</f>
        <v>3.3V : 70~100 (uA)
Vdc&amp;Remark: -</v>
      </c>
      <c r="U32" s="144"/>
      <c r="V32" s="145"/>
      <c r="W32" s="145"/>
      <c r="X32" s="155"/>
      <c r="Y32" s="155"/>
      <c r="Z32" s="157"/>
      <c r="AA32" s="148"/>
      <c r="AB32" s="149"/>
      <c r="AC32" s="149"/>
      <c r="AD32" s="149"/>
      <c r="AE32" s="41"/>
      <c r="AF32" s="150"/>
      <c r="AG32" s="158"/>
      <c r="AH32" s="151"/>
      <c r="AI32" s="151"/>
      <c r="AJ32" s="152"/>
      <c r="AK32" s="152"/>
      <c r="AL32" s="152"/>
      <c r="AM32" s="152"/>
      <c r="AN32" s="144"/>
      <c r="AO32" s="144"/>
      <c r="AP32" s="144"/>
      <c r="AQ32" s="144"/>
      <c r="AR32" s="144"/>
      <c r="AS32" s="144"/>
      <c r="AT32" s="116"/>
      <c r="AU32" s="161"/>
      <c r="AV32" s="161"/>
      <c r="AW32" s="161"/>
      <c r="AX32" s="161"/>
      <c r="AY32" s="161"/>
      <c r="AZ32" s="161"/>
      <c r="BA32" s="162"/>
      <c r="BB32" s="161"/>
      <c r="BC32" s="161"/>
      <c r="BD32" s="161"/>
      <c r="BE32" s="161"/>
      <c r="BF32" s="161"/>
      <c r="BG32" s="161"/>
      <c r="BH32" s="161"/>
      <c r="BI32" s="161"/>
      <c r="BJ32" s="161"/>
      <c r="BK32" s="161"/>
      <c r="BL32" s="162"/>
      <c r="BM32" s="161"/>
      <c r="BN32" s="161"/>
      <c r="BO32" s="161"/>
      <c r="BP32" s="161"/>
      <c r="BQ32" s="161"/>
      <c r="BR32" s="161"/>
      <c r="BS32" s="161"/>
      <c r="BT32" s="161"/>
      <c r="BU32" s="161"/>
      <c r="BV32" s="161"/>
      <c r="BW32" s="161"/>
      <c r="BX32" s="162"/>
      <c r="BY32" s="161"/>
      <c r="BZ32" s="161"/>
      <c r="CA32" s="161"/>
      <c r="CB32" s="161"/>
      <c r="CC32" s="161"/>
      <c r="CD32" s="161"/>
      <c r="CE32" s="161"/>
      <c r="CF32" s="161"/>
      <c r="CG32" s="161"/>
      <c r="CH32" s="161"/>
      <c r="CI32" s="162"/>
      <c r="CJ32" s="161"/>
      <c r="CK32" s="161"/>
      <c r="CL32" s="161"/>
      <c r="CM32" s="161"/>
      <c r="CN32" s="161"/>
      <c r="CO32" s="161"/>
      <c r="CP32" s="161"/>
      <c r="CQ32" s="161"/>
      <c r="CR32" s="161"/>
      <c r="CS32" s="162"/>
      <c r="CT32" s="161"/>
      <c r="CU32" s="161"/>
      <c r="CV32" s="161"/>
      <c r="CW32" s="161"/>
      <c r="CX32" s="161"/>
      <c r="CY32" s="161"/>
      <c r="CZ32" s="161"/>
      <c r="DA32" s="161"/>
      <c r="DB32" s="161"/>
      <c r="DC32" s="161"/>
      <c r="DD32" s="162"/>
      <c r="DE32" s="161"/>
      <c r="DF32" s="161"/>
      <c r="DG32" s="161"/>
      <c r="DH32" s="161"/>
      <c r="DI32" s="161"/>
      <c r="DJ32" s="161"/>
      <c r="DL32" s="161"/>
      <c r="DM32" s="161"/>
      <c r="DN32" s="161"/>
      <c r="DO32" s="161"/>
      <c r="DP32" s="161"/>
      <c r="DQ32" s="161"/>
      <c r="DR32" s="161"/>
    </row>
    <row r="33" spans="1:45" ht="30" customHeight="1" thickTop="1" x14ac:dyDescent="0.25">
      <c r="A33" s="96">
        <v>32</v>
      </c>
      <c r="B33" s="97" t="str">
        <f t="shared" si="0"/>
        <v>=Block32==</v>
      </c>
      <c r="C33" s="112" t="str" cm="1">
        <f t="array" aca="1" ref="C33" ca="1">BoxVal($A33,8,COLUMN(INDIRECT("T"&amp;($A33-1)*65+2)),1)</f>
        <v/>
      </c>
      <c r="D33" s="112" t="str" cm="1">
        <f t="array" aca="1" ref="D33" ca="1">BoxVal($A33,2,COLUMN(INDIRECT("T"&amp;($A33-1)*65+2)),1)</f>
        <v/>
      </c>
      <c r="E33" s="112" t="str" cm="1">
        <f t="array" aca="1" ref="E33" ca="1">BoxVal($A33,3,COLUMN(INDIRECT("T"&amp;($A33-1)*65+2)),1)</f>
        <v/>
      </c>
      <c r="F33" s="112" t="str" cm="1">
        <f t="array" aca="1" ref="F33" ca="1">BoxVal($A33,16,COLUMN(INDIRECT("T"&amp;($A33-1)*65+2)),1)</f>
        <v/>
      </c>
      <c r="G33" s="112" t="str" cm="1">
        <f t="array" aca="1" ref="G33" ca="1">BoxVal($A33,4,COLUMN(INDIRECT("T"&amp;($A33-1)*65+2)),1)</f>
        <v/>
      </c>
      <c r="H33" s="112" t="str" cm="1">
        <f t="array" aca="1" ref="H33" ca="1">BoxVal($A33,5,COLUMN(INDIRECT("T"&amp;($A33-1)*65+2)),1)</f>
        <v/>
      </c>
      <c r="I33" s="112" t="str" cm="1">
        <f t="array" aca="1" ref="I33" ca="1">BoxVal($A33,6,COLUMN(INDIRECT("T"&amp;($A33-1)*65+2)),1)</f>
        <v/>
      </c>
      <c r="J33" s="112" t="str" cm="1">
        <f t="array" aca="1" ref="J33" ca="1">BoxVal($A33,21,COLUMN(INDIRECT("T"&amp;($A33-1)*65+2)),1)</f>
        <v/>
      </c>
      <c r="K33" s="112" t="str" cm="1">
        <f t="array" aca="1" ref="K33" ca="1">BoxVal($A33,25,COLUMN(INDIRECT("T"&amp;($A33-1)*65+2)),1)</f>
        <v/>
      </c>
      <c r="L33" s="113" t="str" cm="1">
        <f t="array" aca="1" ref="L33" ca="1">BoxVal($A33,32,COLUMN(INDIRECT("T"&amp;($A33-1)*65+2)),1)</f>
        <v/>
      </c>
      <c r="M33" s="112" t="str" cm="1">
        <f t="array" aca="1" ref="M33" ca="1">BoxVal($A33,31,COLUMN(INDIRECT("T"&amp;($A33-1)*65+2)),1)</f>
        <v/>
      </c>
      <c r="N33" s="112" t="str" cm="1">
        <f t="array" aca="1" ref="N33" ca="1">BoxVal($A33,12,COLUMN(INDIRECT("T"&amp;($A33-1)*65+2)),1)</f>
        <v/>
      </c>
      <c r="O33" s="114" t="str" cm="1">
        <f t="array" ref="O33">BoxVal($A33,2,COLUMN(V34),1)</f>
        <v/>
      </c>
      <c r="P33" s="114" t="str" cm="1">
        <f t="array" aca="1" ref="P33" ca="1">BoxVal($A33,2,COLUMN(INDIRECT("AB"&amp;($A33-1)*65+2)),1)</f>
        <v/>
      </c>
      <c r="Q33" s="114" t="str" cm="1">
        <f t="array" aca="1" ref="Q33" ca="1">BoxVal($A33,2,COLUMN(INDIRECT("AJ"&amp;($A33-1)*65+2)),1)</f>
        <v/>
      </c>
      <c r="R33" s="116"/>
      <c r="U33" s="144"/>
      <c r="V33" s="145"/>
      <c r="W33" s="145"/>
      <c r="X33" s="155"/>
      <c r="Y33" s="155"/>
      <c r="Z33" s="157"/>
      <c r="AA33" s="148"/>
      <c r="AB33" s="149"/>
      <c r="AC33" s="149"/>
      <c r="AD33" s="149"/>
      <c r="AE33" s="41"/>
      <c r="AF33" s="150"/>
      <c r="AG33" s="158"/>
      <c r="AH33" s="151"/>
      <c r="AI33" s="151"/>
      <c r="AJ33" s="152"/>
      <c r="AK33" s="152"/>
      <c r="AL33" s="152"/>
      <c r="AM33" s="152"/>
      <c r="AN33" s="144"/>
      <c r="AO33" s="144"/>
      <c r="AP33" s="144"/>
      <c r="AQ33" s="144"/>
      <c r="AR33" s="144"/>
      <c r="AS33" s="144"/>
    </row>
    <row r="34" spans="1:45" ht="30" customHeight="1" x14ac:dyDescent="0.25">
      <c r="A34" s="96">
        <v>33</v>
      </c>
      <c r="B34" s="97" t="str">
        <f t="shared" si="0"/>
        <v>=Block33==</v>
      </c>
      <c r="C34" s="112" t="str" cm="1">
        <f t="array" aca="1" ref="C34" ca="1">BoxVal($A34,8,COLUMN(INDIRECT("T"&amp;($A34-1)*65+2)),1)</f>
        <v/>
      </c>
      <c r="D34" s="112" t="str" cm="1">
        <f t="array" aca="1" ref="D34" ca="1">BoxVal($A34,2,COLUMN(INDIRECT("T"&amp;($A34-1)*65+2)),1)</f>
        <v/>
      </c>
      <c r="E34" s="112" t="str" cm="1">
        <f t="array" aca="1" ref="E34" ca="1">BoxVal($A34,3,COLUMN(INDIRECT("T"&amp;($A34-1)*65+2)),1)</f>
        <v/>
      </c>
      <c r="F34" s="112" t="str" cm="1">
        <f t="array" aca="1" ref="F34" ca="1">BoxVal($A34,16,COLUMN(INDIRECT("T"&amp;($A34-1)*65+2)),1)</f>
        <v/>
      </c>
      <c r="G34" s="112" t="str" cm="1">
        <f t="array" aca="1" ref="G34" ca="1">BoxVal($A34,4,COLUMN(INDIRECT("T"&amp;($A34-1)*65+2)),1)</f>
        <v/>
      </c>
      <c r="H34" s="112" t="str" cm="1">
        <f t="array" aca="1" ref="H34" ca="1">BoxVal($A34,5,COLUMN(INDIRECT("T"&amp;($A34-1)*65+2)),1)</f>
        <v/>
      </c>
      <c r="I34" s="112" t="str" cm="1">
        <f t="array" aca="1" ref="I34" ca="1">BoxVal($A34,6,COLUMN(INDIRECT("T"&amp;($A34-1)*65+2)),1)</f>
        <v/>
      </c>
      <c r="J34" s="112" t="str" cm="1">
        <f t="array" aca="1" ref="J34" ca="1">BoxVal($A34,21,COLUMN(INDIRECT("T"&amp;($A34-1)*65+2)),1)</f>
        <v/>
      </c>
      <c r="K34" s="112" t="str" cm="1">
        <f t="array" aca="1" ref="K34" ca="1">BoxVal($A34,25,COLUMN(INDIRECT("T"&amp;($A34-1)*65+2)),1)</f>
        <v/>
      </c>
      <c r="L34" s="113" t="str" cm="1">
        <f t="array" aca="1" ref="L34" ca="1">BoxVal($A34,32,COLUMN(INDIRECT("T"&amp;($A34-1)*65+2)),1)</f>
        <v/>
      </c>
      <c r="M34" s="112" t="str" cm="1">
        <f t="array" aca="1" ref="M34" ca="1">BoxVal($A34,31,COLUMN(INDIRECT("T"&amp;($A34-1)*65+2)),1)</f>
        <v/>
      </c>
      <c r="N34" s="112" t="str" cm="1">
        <f t="array" aca="1" ref="N34" ca="1">BoxVal($A34,12,COLUMN(INDIRECT("T"&amp;($A34-1)*65+2)),1)</f>
        <v/>
      </c>
      <c r="O34" s="114" t="str" cm="1">
        <f t="array" ref="O34">BoxVal($A34,2,COLUMN(V35),1)</f>
        <v/>
      </c>
      <c r="P34" s="114" t="str" cm="1">
        <f t="array" aca="1" ref="P34" ca="1">BoxVal($A34,2,COLUMN(INDIRECT("AB"&amp;($A34-1)*65+2)),1)</f>
        <v/>
      </c>
      <c r="Q34" s="114" t="str" cm="1">
        <f t="array" aca="1" ref="Q34" ca="1">BoxVal($A34,2,COLUMN(INDIRECT("AJ"&amp;($A34-1)*65+2)),1)</f>
        <v/>
      </c>
      <c r="R34" s="116"/>
      <c r="S34" s="2" t="s">
        <v>14</v>
      </c>
      <c r="T34" s="2" t="str">
        <f>ADDRESS(ROW(S34),COLUMN($S$1))&amp;":"&amp;ADDRESS(ROW(S64),COLUMN($T$1))</f>
        <v>$S$34:$T$64</v>
      </c>
      <c r="U34" s="144"/>
      <c r="V34" s="145"/>
      <c r="W34" s="145"/>
      <c r="X34" s="155"/>
      <c r="Y34" s="155"/>
      <c r="Z34" s="157"/>
      <c r="AA34" s="148"/>
      <c r="AB34" s="149"/>
      <c r="AC34" s="149"/>
      <c r="AD34" s="149"/>
      <c r="AE34" s="41"/>
      <c r="AF34" s="150"/>
      <c r="AG34" s="158"/>
      <c r="AH34" s="151"/>
      <c r="AI34" s="151"/>
      <c r="AJ34" s="152"/>
      <c r="AK34" s="152"/>
      <c r="AL34" s="152"/>
      <c r="AM34" s="152"/>
      <c r="AN34" s="144"/>
      <c r="AO34" s="144"/>
      <c r="AP34" s="144"/>
      <c r="AQ34" s="144"/>
      <c r="AR34" s="144"/>
      <c r="AS34" s="144"/>
    </row>
    <row r="35" spans="1:45" ht="30" customHeight="1" x14ac:dyDescent="0.25">
      <c r="A35" s="96">
        <v>34</v>
      </c>
      <c r="B35" s="97" t="str">
        <f t="shared" si="0"/>
        <v>=Block34==</v>
      </c>
      <c r="C35" s="112" t="str" cm="1">
        <f t="array" aca="1" ref="C35" ca="1">BoxVal($A35,8,COLUMN(INDIRECT("T"&amp;($A35-1)*65+2)),1)</f>
        <v/>
      </c>
      <c r="D35" s="112" t="str" cm="1">
        <f t="array" aca="1" ref="D35" ca="1">BoxVal($A35,2,COLUMN(INDIRECT("T"&amp;($A35-1)*65+2)),1)</f>
        <v/>
      </c>
      <c r="E35" s="112" t="str" cm="1">
        <f t="array" aca="1" ref="E35" ca="1">BoxVal($A35,3,COLUMN(INDIRECT("T"&amp;($A35-1)*65+2)),1)</f>
        <v/>
      </c>
      <c r="F35" s="112" t="str" cm="1">
        <f t="array" aca="1" ref="F35" ca="1">BoxVal($A35,16,COLUMN(INDIRECT("T"&amp;($A35-1)*65+2)),1)</f>
        <v/>
      </c>
      <c r="G35" s="112" t="str" cm="1">
        <f t="array" aca="1" ref="G35" ca="1">BoxVal($A35,4,COLUMN(INDIRECT("T"&amp;($A35-1)*65+2)),1)</f>
        <v/>
      </c>
      <c r="H35" s="112" t="str" cm="1">
        <f t="array" aca="1" ref="H35" ca="1">BoxVal($A35,5,COLUMN(INDIRECT("T"&amp;($A35-1)*65+2)),1)</f>
        <v/>
      </c>
      <c r="I35" s="112" t="str" cm="1">
        <f t="array" aca="1" ref="I35" ca="1">BoxVal($A35,6,COLUMN(INDIRECT("T"&amp;($A35-1)*65+2)),1)</f>
        <v/>
      </c>
      <c r="J35" s="112" t="str" cm="1">
        <f t="array" aca="1" ref="J35" ca="1">BoxVal($A35,21,COLUMN(INDIRECT("T"&amp;($A35-1)*65+2)),1)</f>
        <v/>
      </c>
      <c r="K35" s="112" t="str" cm="1">
        <f t="array" aca="1" ref="K35" ca="1">BoxVal($A35,25,COLUMN(INDIRECT("T"&amp;($A35-1)*65+2)),1)</f>
        <v/>
      </c>
      <c r="L35" s="113" t="str" cm="1">
        <f t="array" aca="1" ref="L35" ca="1">BoxVal($A35,32,COLUMN(INDIRECT("T"&amp;($A35-1)*65+2)),1)</f>
        <v/>
      </c>
      <c r="M35" s="112" t="str" cm="1">
        <f t="array" aca="1" ref="M35" ca="1">BoxVal($A35,31,COLUMN(INDIRECT("T"&amp;($A35-1)*65+2)),1)</f>
        <v/>
      </c>
      <c r="N35" s="112" t="str" cm="1">
        <f t="array" aca="1" ref="N35" ca="1">BoxVal($A35,12,COLUMN(INDIRECT("T"&amp;($A35-1)*65+2)),1)</f>
        <v/>
      </c>
      <c r="O35" s="114" t="str" cm="1">
        <f t="array" ref="O35">BoxVal($A35,2,COLUMN(V36),1)</f>
        <v/>
      </c>
      <c r="P35" s="114" t="str" cm="1">
        <f t="array" aca="1" ref="P35" ca="1">BoxVal($A35,2,COLUMN(INDIRECT("AB"&amp;($A35-1)*65+2)),1)</f>
        <v/>
      </c>
      <c r="Q35" s="114" t="str" cm="1">
        <f t="array" aca="1" ref="Q35" ca="1">BoxVal($A35,2,COLUMN(INDIRECT("AJ"&amp;($A35-1)*65+2)),1)</f>
        <v/>
      </c>
      <c r="R35" s="116"/>
      <c r="S35" s="4" t="str">
        <f>$BB$2</f>
        <v>15V</v>
      </c>
      <c r="T35" s="3">
        <v>0</v>
      </c>
      <c r="U35" s="144"/>
      <c r="V35" s="145"/>
      <c r="W35" s="145"/>
      <c r="X35" s="155"/>
      <c r="Y35" s="155"/>
      <c r="Z35" s="157"/>
      <c r="AA35" s="148"/>
      <c r="AB35" s="149"/>
      <c r="AC35" s="149"/>
      <c r="AD35" s="149"/>
      <c r="AE35" s="41"/>
      <c r="AF35" s="150"/>
      <c r="AG35" s="158"/>
      <c r="AH35" s="151"/>
      <c r="AI35" s="151"/>
      <c r="AJ35" s="152"/>
      <c r="AK35" s="152"/>
      <c r="AL35" s="152"/>
      <c r="AM35" s="152"/>
      <c r="AN35" s="144"/>
      <c r="AO35" s="144"/>
      <c r="AP35" s="144"/>
      <c r="AQ35" s="144"/>
      <c r="AR35" s="144"/>
      <c r="AS35" s="144"/>
    </row>
    <row r="36" spans="1:45" ht="30" customHeight="1" x14ac:dyDescent="0.25">
      <c r="A36" s="96">
        <v>35</v>
      </c>
      <c r="B36" s="97" t="str">
        <f t="shared" si="0"/>
        <v>=Block35==</v>
      </c>
      <c r="C36" s="112" t="str" cm="1">
        <f t="array" aca="1" ref="C36" ca="1">BoxVal($A36,8,COLUMN(INDIRECT("T"&amp;($A36-1)*65+2)),1)</f>
        <v/>
      </c>
      <c r="D36" s="112" t="str" cm="1">
        <f t="array" aca="1" ref="D36" ca="1">BoxVal($A36,2,COLUMN(INDIRECT("T"&amp;($A36-1)*65+2)),1)</f>
        <v/>
      </c>
      <c r="E36" s="112" t="str" cm="1">
        <f t="array" aca="1" ref="E36" ca="1">BoxVal($A36,3,COLUMN(INDIRECT("T"&amp;($A36-1)*65+2)),1)</f>
        <v/>
      </c>
      <c r="F36" s="112" t="str" cm="1">
        <f t="array" aca="1" ref="F36" ca="1">BoxVal($A36,16,COLUMN(INDIRECT("T"&amp;($A36-1)*65+2)),1)</f>
        <v/>
      </c>
      <c r="G36" s="112" t="str" cm="1">
        <f t="array" aca="1" ref="G36" ca="1">BoxVal($A36,4,COLUMN(INDIRECT("T"&amp;($A36-1)*65+2)),1)</f>
        <v/>
      </c>
      <c r="H36" s="112" t="str" cm="1">
        <f t="array" aca="1" ref="H36" ca="1">BoxVal($A36,5,COLUMN(INDIRECT("T"&amp;($A36-1)*65+2)),1)</f>
        <v/>
      </c>
      <c r="I36" s="112" t="str" cm="1">
        <f t="array" aca="1" ref="I36" ca="1">BoxVal($A36,6,COLUMN(INDIRECT("T"&amp;($A36-1)*65+2)),1)</f>
        <v/>
      </c>
      <c r="J36" s="112" t="str" cm="1">
        <f t="array" aca="1" ref="J36" ca="1">BoxVal($A36,21,COLUMN(INDIRECT("T"&amp;($A36-1)*65+2)),1)</f>
        <v/>
      </c>
      <c r="K36" s="112" t="str" cm="1">
        <f t="array" aca="1" ref="K36" ca="1">BoxVal($A36,25,COLUMN(INDIRECT("T"&amp;($A36-1)*65+2)),1)</f>
        <v/>
      </c>
      <c r="L36" s="113" t="str" cm="1">
        <f t="array" aca="1" ref="L36" ca="1">BoxVal($A36,32,COLUMN(INDIRECT("T"&amp;($A36-1)*65+2)),1)</f>
        <v/>
      </c>
      <c r="M36" s="112" t="str" cm="1">
        <f t="array" aca="1" ref="M36" ca="1">BoxVal($A36,31,COLUMN(INDIRECT("T"&amp;($A36-1)*65+2)),1)</f>
        <v/>
      </c>
      <c r="N36" s="112" t="str" cm="1">
        <f t="array" aca="1" ref="N36" ca="1">BoxVal($A36,12,COLUMN(INDIRECT("T"&amp;($A36-1)*65+2)),1)</f>
        <v/>
      </c>
      <c r="O36" s="114" t="str" cm="1">
        <f t="array" ref="O36">BoxVal($A36,2,COLUMN(V37),1)</f>
        <v/>
      </c>
      <c r="P36" s="114" t="str" cm="1">
        <f t="array" aca="1" ref="P36" ca="1">BoxVal($A36,2,COLUMN(INDIRECT("AB"&amp;($A36-1)*65+2)),1)</f>
        <v/>
      </c>
      <c r="Q36" s="114" t="str" cm="1">
        <f t="array" aca="1" ref="Q36" ca="1">BoxVal($A36,2,COLUMN(INDIRECT("AJ"&amp;($A36-1)*65+2)),1)</f>
        <v/>
      </c>
      <c r="R36" s="116"/>
      <c r="S36" s="4" t="str">
        <f>$BB$3</f>
        <v>14V</v>
      </c>
      <c r="T36" s="3" t="s">
        <v>562</v>
      </c>
      <c r="U36" s="144"/>
      <c r="V36" s="145"/>
      <c r="W36" s="145"/>
      <c r="X36" s="155"/>
      <c r="Y36" s="155"/>
      <c r="Z36" s="157"/>
      <c r="AA36" s="148"/>
      <c r="AB36" s="149"/>
      <c r="AC36" s="149"/>
      <c r="AD36" s="149"/>
      <c r="AE36" s="41"/>
      <c r="AF36" s="150"/>
      <c r="AG36" s="158"/>
      <c r="AH36" s="151"/>
      <c r="AI36" s="151"/>
      <c r="AJ36" s="152"/>
      <c r="AK36" s="152"/>
      <c r="AL36" s="152"/>
      <c r="AM36" s="152"/>
      <c r="AN36" s="144"/>
      <c r="AO36" s="144"/>
      <c r="AP36" s="144"/>
      <c r="AQ36" s="144"/>
      <c r="AR36" s="144"/>
      <c r="AS36" s="144"/>
    </row>
    <row r="37" spans="1:45" ht="30" customHeight="1" x14ac:dyDescent="0.25">
      <c r="A37" s="96">
        <v>36</v>
      </c>
      <c r="B37" s="97" t="str">
        <f t="shared" si="0"/>
        <v>=Block36==</v>
      </c>
      <c r="C37" s="112" t="str" cm="1">
        <f t="array" aca="1" ref="C37" ca="1">BoxVal($A37,8,COLUMN(INDIRECT("T"&amp;($A37-1)*65+2)),1)</f>
        <v/>
      </c>
      <c r="D37" s="112" t="str" cm="1">
        <f t="array" aca="1" ref="D37" ca="1">BoxVal($A37,2,COLUMN(INDIRECT("T"&amp;($A37-1)*65+2)),1)</f>
        <v/>
      </c>
      <c r="E37" s="112" t="str" cm="1">
        <f t="array" aca="1" ref="E37" ca="1">BoxVal($A37,3,COLUMN(INDIRECT("T"&amp;($A37-1)*65+2)),1)</f>
        <v/>
      </c>
      <c r="F37" s="112" t="str" cm="1">
        <f t="array" aca="1" ref="F37" ca="1">BoxVal($A37,16,COLUMN(INDIRECT("T"&amp;($A37-1)*65+2)),1)</f>
        <v/>
      </c>
      <c r="G37" s="112" t="str" cm="1">
        <f t="array" aca="1" ref="G37" ca="1">BoxVal($A37,4,COLUMN(INDIRECT("T"&amp;($A37-1)*65+2)),1)</f>
        <v/>
      </c>
      <c r="H37" s="112" t="str" cm="1">
        <f t="array" aca="1" ref="H37" ca="1">BoxVal($A37,5,COLUMN(INDIRECT("T"&amp;($A37-1)*65+2)),1)</f>
        <v/>
      </c>
      <c r="I37" s="112" t="str" cm="1">
        <f t="array" aca="1" ref="I37" ca="1">BoxVal($A37,6,COLUMN(INDIRECT("T"&amp;($A37-1)*65+2)),1)</f>
        <v/>
      </c>
      <c r="J37" s="112" t="str" cm="1">
        <f t="array" aca="1" ref="J37" ca="1">BoxVal($A37,21,COLUMN(INDIRECT("T"&amp;($A37-1)*65+2)),1)</f>
        <v/>
      </c>
      <c r="K37" s="112" t="str" cm="1">
        <f t="array" aca="1" ref="K37" ca="1">BoxVal($A37,25,COLUMN(INDIRECT("T"&amp;($A37-1)*65+2)),1)</f>
        <v/>
      </c>
      <c r="L37" s="113" t="str" cm="1">
        <f t="array" aca="1" ref="L37" ca="1">BoxVal($A37,32,COLUMN(INDIRECT("T"&amp;($A37-1)*65+2)),1)</f>
        <v/>
      </c>
      <c r="M37" s="112" t="str" cm="1">
        <f t="array" aca="1" ref="M37" ca="1">BoxVal($A37,31,COLUMN(INDIRECT("T"&amp;($A37-1)*65+2)),1)</f>
        <v/>
      </c>
      <c r="N37" s="112" t="str" cm="1">
        <f t="array" aca="1" ref="N37" ca="1">BoxVal($A37,12,COLUMN(INDIRECT("T"&amp;($A37-1)*65+2)),1)</f>
        <v/>
      </c>
      <c r="O37" s="114" t="str" cm="1">
        <f t="array" ref="O37">BoxVal($A37,2,COLUMN(V38),1)</f>
        <v/>
      </c>
      <c r="P37" s="114" t="str" cm="1">
        <f t="array" aca="1" ref="P37" ca="1">BoxVal($A37,2,COLUMN(INDIRECT("AB"&amp;($A37-1)*65+2)),1)</f>
        <v/>
      </c>
      <c r="Q37" s="114" t="str" cm="1">
        <f t="array" aca="1" ref="Q37" ca="1">BoxVal($A37,2,COLUMN(INDIRECT("AJ"&amp;($A37-1)*65+2)),1)</f>
        <v/>
      </c>
      <c r="R37" s="116"/>
      <c r="S37" s="4" t="str">
        <f>$BB$4</f>
        <v>13V</v>
      </c>
      <c r="T37" s="3" t="s">
        <v>562</v>
      </c>
      <c r="U37" s="144"/>
      <c r="V37" s="145"/>
      <c r="W37" s="145"/>
      <c r="X37" s="155"/>
      <c r="Y37" s="155"/>
      <c r="Z37" s="157"/>
      <c r="AA37" s="148"/>
      <c r="AB37" s="149"/>
      <c r="AC37" s="149"/>
      <c r="AD37" s="149"/>
      <c r="AE37" s="41"/>
      <c r="AF37" s="150"/>
      <c r="AG37" s="158"/>
      <c r="AH37" s="151"/>
      <c r="AI37" s="151"/>
      <c r="AJ37" s="152"/>
      <c r="AK37" s="152"/>
      <c r="AL37" s="152"/>
      <c r="AM37" s="152"/>
      <c r="AN37" s="144"/>
      <c r="AO37" s="144"/>
      <c r="AP37" s="144"/>
      <c r="AQ37" s="144"/>
      <c r="AR37" s="144"/>
      <c r="AS37" s="144"/>
    </row>
    <row r="38" spans="1:45" ht="30" customHeight="1" x14ac:dyDescent="0.25">
      <c r="A38" s="96">
        <v>37</v>
      </c>
      <c r="B38" s="97" t="str">
        <f t="shared" si="0"/>
        <v>=Block37==</v>
      </c>
      <c r="C38" s="112" t="str" cm="1">
        <f t="array" aca="1" ref="C38" ca="1">BoxVal($A38,8,COLUMN(INDIRECT("T"&amp;($A38-1)*65+2)),1)</f>
        <v/>
      </c>
      <c r="D38" s="112" t="str" cm="1">
        <f t="array" aca="1" ref="D38" ca="1">BoxVal($A38,2,COLUMN(INDIRECT("T"&amp;($A38-1)*65+2)),1)</f>
        <v/>
      </c>
      <c r="E38" s="112" t="str" cm="1">
        <f t="array" aca="1" ref="E38" ca="1">BoxVal($A38,3,COLUMN(INDIRECT("T"&amp;($A38-1)*65+2)),1)</f>
        <v/>
      </c>
      <c r="F38" s="112" t="str" cm="1">
        <f t="array" aca="1" ref="F38" ca="1">BoxVal($A38,16,COLUMN(INDIRECT("T"&amp;($A38-1)*65+2)),1)</f>
        <v/>
      </c>
      <c r="G38" s="112" t="str" cm="1">
        <f t="array" aca="1" ref="G38" ca="1">BoxVal($A38,4,COLUMN(INDIRECT("T"&amp;($A38-1)*65+2)),1)</f>
        <v/>
      </c>
      <c r="H38" s="112" t="str" cm="1">
        <f t="array" aca="1" ref="H38" ca="1">BoxVal($A38,5,COLUMN(INDIRECT("T"&amp;($A38-1)*65+2)),1)</f>
        <v/>
      </c>
      <c r="I38" s="112" t="str" cm="1">
        <f t="array" aca="1" ref="I38" ca="1">BoxVal($A38,6,COLUMN(INDIRECT("T"&amp;($A38-1)*65+2)),1)</f>
        <v/>
      </c>
      <c r="J38" s="112" t="str" cm="1">
        <f t="array" aca="1" ref="J38" ca="1">BoxVal($A38,21,COLUMN(INDIRECT("T"&amp;($A38-1)*65+2)),1)</f>
        <v/>
      </c>
      <c r="K38" s="112" t="str" cm="1">
        <f t="array" aca="1" ref="K38" ca="1">BoxVal($A38,25,COLUMN(INDIRECT("T"&amp;($A38-1)*65+2)),1)</f>
        <v/>
      </c>
      <c r="L38" s="113" t="str" cm="1">
        <f t="array" aca="1" ref="L38" ca="1">BoxVal($A38,32,COLUMN(INDIRECT("T"&amp;($A38-1)*65+2)),1)</f>
        <v/>
      </c>
      <c r="M38" s="112" t="str" cm="1">
        <f t="array" aca="1" ref="M38" ca="1">BoxVal($A38,31,COLUMN(INDIRECT("T"&amp;($A38-1)*65+2)),1)</f>
        <v/>
      </c>
      <c r="N38" s="112" t="str" cm="1">
        <f t="array" aca="1" ref="N38" ca="1">BoxVal($A38,12,COLUMN(INDIRECT("T"&amp;($A38-1)*65+2)),1)</f>
        <v/>
      </c>
      <c r="O38" s="114" t="str" cm="1">
        <f t="array" ref="O38">BoxVal($A38,2,COLUMN(V39),1)</f>
        <v/>
      </c>
      <c r="P38" s="114" t="str" cm="1">
        <f t="array" aca="1" ref="P38" ca="1">BoxVal($A38,2,COLUMN(INDIRECT("AB"&amp;($A38-1)*65+2)),1)</f>
        <v/>
      </c>
      <c r="Q38" s="114" t="str" cm="1">
        <f t="array" aca="1" ref="Q38" ca="1">BoxVal($A38,2,COLUMN(INDIRECT("AJ"&amp;($A38-1)*65+2)),1)</f>
        <v/>
      </c>
      <c r="R38" s="116"/>
      <c r="S38" s="4" t="str">
        <f>$BB$5</f>
        <v>12V</v>
      </c>
      <c r="T38" s="3" t="s">
        <v>562</v>
      </c>
      <c r="U38" s="144"/>
      <c r="V38" s="145"/>
      <c r="W38" s="145"/>
      <c r="X38" s="155"/>
      <c r="Y38" s="155"/>
      <c r="Z38" s="157"/>
      <c r="AA38" s="148"/>
      <c r="AB38" s="149"/>
      <c r="AC38" s="149"/>
      <c r="AD38" s="149"/>
      <c r="AE38" s="41"/>
      <c r="AF38" s="150"/>
      <c r="AG38" s="158"/>
      <c r="AH38" s="151"/>
      <c r="AI38" s="151"/>
      <c r="AJ38" s="152"/>
      <c r="AK38" s="152"/>
      <c r="AL38" s="152"/>
      <c r="AM38" s="152"/>
      <c r="AN38" s="144"/>
      <c r="AO38" s="144"/>
      <c r="AP38" s="144"/>
      <c r="AQ38" s="144"/>
      <c r="AR38" s="144"/>
      <c r="AS38" s="144"/>
    </row>
    <row r="39" spans="1:45" ht="30" customHeight="1" x14ac:dyDescent="0.25">
      <c r="A39" s="96">
        <v>38</v>
      </c>
      <c r="B39" s="97" t="str">
        <f t="shared" si="0"/>
        <v>=Block38==</v>
      </c>
      <c r="C39" s="112" t="str" cm="1">
        <f t="array" aca="1" ref="C39" ca="1">BoxVal($A39,8,COLUMN(INDIRECT("T"&amp;($A39-1)*65+2)),1)</f>
        <v/>
      </c>
      <c r="D39" s="112" t="str" cm="1">
        <f t="array" aca="1" ref="D39" ca="1">BoxVal($A39,2,COLUMN(INDIRECT("T"&amp;($A39-1)*65+2)),1)</f>
        <v/>
      </c>
      <c r="E39" s="112" t="str" cm="1">
        <f t="array" aca="1" ref="E39" ca="1">BoxVal($A39,3,COLUMN(INDIRECT("T"&amp;($A39-1)*65+2)),1)</f>
        <v/>
      </c>
      <c r="F39" s="112" t="str" cm="1">
        <f t="array" aca="1" ref="F39" ca="1">BoxVal($A39,16,COLUMN(INDIRECT("T"&amp;($A39-1)*65+2)),1)</f>
        <v/>
      </c>
      <c r="G39" s="112" t="str" cm="1">
        <f t="array" aca="1" ref="G39" ca="1">BoxVal($A39,4,COLUMN(INDIRECT("T"&amp;($A39-1)*65+2)),1)</f>
        <v/>
      </c>
      <c r="H39" s="112" t="str" cm="1">
        <f t="array" aca="1" ref="H39" ca="1">BoxVal($A39,5,COLUMN(INDIRECT("T"&amp;($A39-1)*65+2)),1)</f>
        <v/>
      </c>
      <c r="I39" s="112" t="str" cm="1">
        <f t="array" aca="1" ref="I39" ca="1">BoxVal($A39,6,COLUMN(INDIRECT("T"&amp;($A39-1)*65+2)),1)</f>
        <v/>
      </c>
      <c r="J39" s="112" t="str" cm="1">
        <f t="array" aca="1" ref="J39" ca="1">BoxVal($A39,21,COLUMN(INDIRECT("T"&amp;($A39-1)*65+2)),1)</f>
        <v/>
      </c>
      <c r="K39" s="112" t="str" cm="1">
        <f t="array" aca="1" ref="K39" ca="1">BoxVal($A39,25,COLUMN(INDIRECT("T"&amp;($A39-1)*65+2)),1)</f>
        <v/>
      </c>
      <c r="L39" s="113" t="str" cm="1">
        <f t="array" aca="1" ref="L39" ca="1">BoxVal($A39,32,COLUMN(INDIRECT("T"&amp;($A39-1)*65+2)),1)</f>
        <v/>
      </c>
      <c r="M39" s="112" t="str" cm="1">
        <f t="array" aca="1" ref="M39" ca="1">BoxVal($A39,31,COLUMN(INDIRECT("T"&amp;($A39-1)*65+2)),1)</f>
        <v/>
      </c>
      <c r="N39" s="112" t="str" cm="1">
        <f t="array" aca="1" ref="N39" ca="1">BoxVal($A39,12,COLUMN(INDIRECT("T"&amp;($A39-1)*65+2)),1)</f>
        <v/>
      </c>
      <c r="O39" s="114" t="str" cm="1">
        <f t="array" ref="O39">BoxVal($A39,2,COLUMN(V40),1)</f>
        <v/>
      </c>
      <c r="P39" s="114" t="str" cm="1">
        <f t="array" aca="1" ref="P39" ca="1">BoxVal($A39,2,COLUMN(INDIRECT("AB"&amp;($A39-1)*65+2)),1)</f>
        <v/>
      </c>
      <c r="Q39" s="114" t="str" cm="1">
        <f t="array" aca="1" ref="Q39" ca="1">BoxVal($A39,2,COLUMN(INDIRECT("AJ"&amp;($A39-1)*65+2)),1)</f>
        <v/>
      </c>
      <c r="R39" s="116"/>
      <c r="S39" s="4" t="str">
        <f>$BB$6</f>
        <v>11V</v>
      </c>
      <c r="T39" s="3" t="s">
        <v>562</v>
      </c>
      <c r="U39" s="144"/>
      <c r="V39" s="145"/>
      <c r="W39" s="145"/>
      <c r="X39" s="155"/>
      <c r="Y39" s="155"/>
      <c r="Z39" s="157"/>
      <c r="AA39" s="148"/>
      <c r="AB39" s="149"/>
      <c r="AC39" s="149"/>
      <c r="AD39" s="149"/>
      <c r="AE39" s="41"/>
      <c r="AF39" s="150"/>
      <c r="AG39" s="158"/>
      <c r="AH39" s="151"/>
      <c r="AI39" s="151"/>
      <c r="AJ39" s="152"/>
      <c r="AK39" s="152"/>
      <c r="AL39" s="152"/>
      <c r="AM39" s="152"/>
      <c r="AN39" s="144"/>
      <c r="AO39" s="144"/>
      <c r="AP39" s="144"/>
      <c r="AQ39" s="144"/>
      <c r="AR39" s="144"/>
      <c r="AS39" s="144"/>
    </row>
    <row r="40" spans="1:45" ht="30" customHeight="1" x14ac:dyDescent="0.25">
      <c r="A40" s="96">
        <v>39</v>
      </c>
      <c r="B40" s="97" t="str">
        <f t="shared" si="0"/>
        <v>=Block39==</v>
      </c>
      <c r="C40" s="112" t="str" cm="1">
        <f t="array" aca="1" ref="C40" ca="1">BoxVal($A40,8,COLUMN(INDIRECT("T"&amp;($A40-1)*65+2)),1)</f>
        <v/>
      </c>
      <c r="D40" s="112" t="str" cm="1">
        <f t="array" aca="1" ref="D40" ca="1">BoxVal($A40,2,COLUMN(INDIRECT("T"&amp;($A40-1)*65+2)),1)</f>
        <v/>
      </c>
      <c r="E40" s="112" t="str" cm="1">
        <f t="array" aca="1" ref="E40" ca="1">BoxVal($A40,3,COLUMN(INDIRECT("T"&amp;($A40-1)*65+2)),1)</f>
        <v/>
      </c>
      <c r="F40" s="112" t="str" cm="1">
        <f t="array" aca="1" ref="F40" ca="1">BoxVal($A40,16,COLUMN(INDIRECT("T"&amp;($A40-1)*65+2)),1)</f>
        <v/>
      </c>
      <c r="G40" s="112" t="str" cm="1">
        <f t="array" aca="1" ref="G40" ca="1">BoxVal($A40,4,COLUMN(INDIRECT("T"&amp;($A40-1)*65+2)),1)</f>
        <v/>
      </c>
      <c r="H40" s="112" t="str" cm="1">
        <f t="array" aca="1" ref="H40" ca="1">BoxVal($A40,5,COLUMN(INDIRECT("T"&amp;($A40-1)*65+2)),1)</f>
        <v/>
      </c>
      <c r="I40" s="112" t="str" cm="1">
        <f t="array" aca="1" ref="I40" ca="1">BoxVal($A40,6,COLUMN(INDIRECT("T"&amp;($A40-1)*65+2)),1)</f>
        <v/>
      </c>
      <c r="J40" s="112" t="str" cm="1">
        <f t="array" aca="1" ref="J40" ca="1">BoxVal($A40,21,COLUMN(INDIRECT("T"&amp;($A40-1)*65+2)),1)</f>
        <v/>
      </c>
      <c r="K40" s="112" t="str" cm="1">
        <f t="array" aca="1" ref="K40" ca="1">BoxVal($A40,25,COLUMN(INDIRECT("T"&amp;($A40-1)*65+2)),1)</f>
        <v/>
      </c>
      <c r="L40" s="113" t="str" cm="1">
        <f t="array" aca="1" ref="L40" ca="1">BoxVal($A40,32,COLUMN(INDIRECT("T"&amp;($A40-1)*65+2)),1)</f>
        <v/>
      </c>
      <c r="M40" s="112" t="str" cm="1">
        <f t="array" aca="1" ref="M40" ca="1">BoxVal($A40,31,COLUMN(INDIRECT("T"&amp;($A40-1)*65+2)),1)</f>
        <v/>
      </c>
      <c r="N40" s="112" t="str" cm="1">
        <f t="array" aca="1" ref="N40" ca="1">BoxVal($A40,12,COLUMN(INDIRECT("T"&amp;($A40-1)*65+2)),1)</f>
        <v/>
      </c>
      <c r="O40" s="114" t="str" cm="1">
        <f t="array" ref="O40">BoxVal($A40,2,COLUMN(V41),1)</f>
        <v/>
      </c>
      <c r="P40" s="114" t="str" cm="1">
        <f t="array" aca="1" ref="P40" ca="1">BoxVal($A40,2,COLUMN(INDIRECT("AB"&amp;($A40-1)*65+2)),1)</f>
        <v/>
      </c>
      <c r="Q40" s="114" t="str" cm="1">
        <f t="array" aca="1" ref="Q40" ca="1">BoxVal($A40,2,COLUMN(INDIRECT("AJ"&amp;($A40-1)*65+2)),1)</f>
        <v/>
      </c>
      <c r="R40" s="116"/>
      <c r="S40" s="4" t="str">
        <f>$BB$7</f>
        <v>10V</v>
      </c>
      <c r="T40" s="3" t="s">
        <v>562</v>
      </c>
      <c r="U40" s="144"/>
      <c r="V40" s="145"/>
      <c r="W40" s="145"/>
      <c r="X40" s="155"/>
      <c r="Y40" s="155"/>
      <c r="Z40" s="157"/>
      <c r="AA40" s="148"/>
      <c r="AB40" s="149"/>
      <c r="AC40" s="149"/>
      <c r="AD40" s="149"/>
      <c r="AE40" s="41"/>
      <c r="AF40" s="150"/>
      <c r="AG40" s="158"/>
      <c r="AH40" s="151"/>
      <c r="AI40" s="151"/>
      <c r="AJ40" s="152"/>
      <c r="AK40" s="152"/>
      <c r="AL40" s="152"/>
      <c r="AM40" s="152"/>
      <c r="AN40" s="144"/>
      <c r="AO40" s="144"/>
      <c r="AP40" s="144"/>
      <c r="AQ40" s="144"/>
      <c r="AR40" s="144"/>
      <c r="AS40" s="144"/>
    </row>
    <row r="41" spans="1:45" ht="30" customHeight="1" x14ac:dyDescent="0.25">
      <c r="A41" s="96">
        <v>40</v>
      </c>
      <c r="B41" s="97" t="str">
        <f t="shared" si="0"/>
        <v>=Block40==</v>
      </c>
      <c r="C41" s="112" t="str" cm="1">
        <f t="array" aca="1" ref="C41" ca="1">BoxVal($A41,8,COLUMN(INDIRECT("T"&amp;($A41-1)*65+2)),1)</f>
        <v/>
      </c>
      <c r="D41" s="112" t="str" cm="1">
        <f t="array" aca="1" ref="D41" ca="1">BoxVal($A41,2,COLUMN(INDIRECT("T"&amp;($A41-1)*65+2)),1)</f>
        <v/>
      </c>
      <c r="E41" s="112" t="str" cm="1">
        <f t="array" aca="1" ref="E41" ca="1">BoxVal($A41,3,COLUMN(INDIRECT("T"&amp;($A41-1)*65+2)),1)</f>
        <v/>
      </c>
      <c r="F41" s="112" t="str" cm="1">
        <f t="array" aca="1" ref="F41" ca="1">BoxVal($A41,16,COLUMN(INDIRECT("T"&amp;($A41-1)*65+2)),1)</f>
        <v/>
      </c>
      <c r="G41" s="112" t="str" cm="1">
        <f t="array" aca="1" ref="G41" ca="1">BoxVal($A41,4,COLUMN(INDIRECT("T"&amp;($A41-1)*65+2)),1)</f>
        <v/>
      </c>
      <c r="H41" s="112" t="str" cm="1">
        <f t="array" aca="1" ref="H41" ca="1">BoxVal($A41,5,COLUMN(INDIRECT("T"&amp;($A41-1)*65+2)),1)</f>
        <v/>
      </c>
      <c r="I41" s="112" t="str" cm="1">
        <f t="array" aca="1" ref="I41" ca="1">BoxVal($A41,6,COLUMN(INDIRECT("T"&amp;($A41-1)*65+2)),1)</f>
        <v/>
      </c>
      <c r="J41" s="112" t="str" cm="1">
        <f t="array" aca="1" ref="J41" ca="1">BoxVal($A41,21,COLUMN(INDIRECT("T"&amp;($A41-1)*65+2)),1)</f>
        <v/>
      </c>
      <c r="K41" s="112" t="str" cm="1">
        <f t="array" aca="1" ref="K41" ca="1">BoxVal($A41,25,COLUMN(INDIRECT("T"&amp;($A41-1)*65+2)),1)</f>
        <v/>
      </c>
      <c r="L41" s="113" t="str" cm="1">
        <f t="array" aca="1" ref="L41" ca="1">BoxVal($A41,32,COLUMN(INDIRECT("T"&amp;($A41-1)*65+2)),1)</f>
        <v/>
      </c>
      <c r="M41" s="112" t="str" cm="1">
        <f t="array" aca="1" ref="M41" ca="1">BoxVal($A41,31,COLUMN(INDIRECT("T"&amp;($A41-1)*65+2)),1)</f>
        <v/>
      </c>
      <c r="N41" s="112" t="str" cm="1">
        <f t="array" aca="1" ref="N41" ca="1">BoxVal($A41,12,COLUMN(INDIRECT("T"&amp;($A41-1)*65+2)),1)</f>
        <v/>
      </c>
      <c r="O41" s="114" t="str" cm="1">
        <f t="array" ref="O41">BoxVal($A41,2,COLUMN(V42),1)</f>
        <v/>
      </c>
      <c r="P41" s="114" t="str" cm="1">
        <f t="array" aca="1" ref="P41" ca="1">BoxVal($A41,2,COLUMN(INDIRECT("AB"&amp;($A41-1)*65+2)),1)</f>
        <v/>
      </c>
      <c r="Q41" s="114" t="str" cm="1">
        <f t="array" aca="1" ref="Q41" ca="1">BoxVal($A41,2,COLUMN(INDIRECT("AJ"&amp;($A41-1)*65+2)),1)</f>
        <v/>
      </c>
      <c r="R41" s="116"/>
      <c r="S41" s="4" t="str">
        <f>$BB$8</f>
        <v>FIX</v>
      </c>
      <c r="T41" s="3" t="s">
        <v>562</v>
      </c>
      <c r="U41" s="144"/>
      <c r="V41" s="145"/>
      <c r="W41" s="145"/>
      <c r="X41" s="155"/>
      <c r="Y41" s="155"/>
      <c r="Z41" s="157"/>
      <c r="AA41" s="148"/>
      <c r="AB41" s="149"/>
      <c r="AC41" s="149"/>
      <c r="AD41" s="149"/>
      <c r="AE41" s="41"/>
      <c r="AF41" s="150"/>
      <c r="AG41" s="158"/>
      <c r="AH41" s="151"/>
      <c r="AI41" s="151"/>
      <c r="AJ41" s="152"/>
      <c r="AK41" s="152"/>
      <c r="AL41" s="152"/>
      <c r="AM41" s="152"/>
      <c r="AN41" s="144"/>
      <c r="AO41" s="144"/>
      <c r="AP41" s="144"/>
      <c r="AQ41" s="144"/>
      <c r="AR41" s="144"/>
      <c r="AS41" s="144"/>
    </row>
    <row r="42" spans="1:45" ht="30" customHeight="1" x14ac:dyDescent="0.25">
      <c r="A42" s="96">
        <v>41</v>
      </c>
      <c r="B42" s="97" t="str">
        <f t="shared" si="0"/>
        <v>=Block41==</v>
      </c>
      <c r="C42" s="112" t="str" cm="1">
        <f t="array" aca="1" ref="C42" ca="1">BoxVal($A42,8,COLUMN(INDIRECT("T"&amp;($A42-1)*65+2)),1)</f>
        <v/>
      </c>
      <c r="D42" s="112" t="str" cm="1">
        <f t="array" aca="1" ref="D42" ca="1">BoxVal($A42,2,COLUMN(INDIRECT("T"&amp;($A42-1)*65+2)),1)</f>
        <v/>
      </c>
      <c r="E42" s="112" t="str" cm="1">
        <f t="array" aca="1" ref="E42" ca="1">BoxVal($A42,3,COLUMN(INDIRECT("T"&amp;($A42-1)*65+2)),1)</f>
        <v/>
      </c>
      <c r="F42" s="112" t="str" cm="1">
        <f t="array" aca="1" ref="F42" ca="1">BoxVal($A42,16,COLUMN(INDIRECT("T"&amp;($A42-1)*65+2)),1)</f>
        <v/>
      </c>
      <c r="G42" s="112" t="str" cm="1">
        <f t="array" aca="1" ref="G42" ca="1">BoxVal($A42,4,COLUMN(INDIRECT("T"&amp;($A42-1)*65+2)),1)</f>
        <v/>
      </c>
      <c r="H42" s="112" t="str" cm="1">
        <f t="array" aca="1" ref="H42" ca="1">BoxVal($A42,5,COLUMN(INDIRECT("T"&amp;($A42-1)*65+2)),1)</f>
        <v/>
      </c>
      <c r="I42" s="112" t="str" cm="1">
        <f t="array" aca="1" ref="I42" ca="1">BoxVal($A42,6,COLUMN(INDIRECT("T"&amp;($A42-1)*65+2)),1)</f>
        <v/>
      </c>
      <c r="J42" s="112" t="str" cm="1">
        <f t="array" aca="1" ref="J42" ca="1">BoxVal($A42,21,COLUMN(INDIRECT("T"&amp;($A42-1)*65+2)),1)</f>
        <v/>
      </c>
      <c r="K42" s="112" t="str" cm="1">
        <f t="array" aca="1" ref="K42" ca="1">BoxVal($A42,25,COLUMN(INDIRECT("T"&amp;($A42-1)*65+2)),1)</f>
        <v/>
      </c>
      <c r="L42" s="113" t="str" cm="1">
        <f t="array" aca="1" ref="L42" ca="1">BoxVal($A42,32,COLUMN(INDIRECT("T"&amp;($A42-1)*65+2)),1)</f>
        <v/>
      </c>
      <c r="M42" s="112" t="str" cm="1">
        <f t="array" aca="1" ref="M42" ca="1">BoxVal($A42,31,COLUMN(INDIRECT("T"&amp;($A42-1)*65+2)),1)</f>
        <v/>
      </c>
      <c r="N42" s="112" t="str" cm="1">
        <f t="array" aca="1" ref="N42" ca="1">BoxVal($A42,12,COLUMN(INDIRECT("T"&amp;($A42-1)*65+2)),1)</f>
        <v/>
      </c>
      <c r="O42" s="114" t="str" cm="1">
        <f t="array" ref="O42">BoxVal($A42,2,COLUMN(V43),1)</f>
        <v/>
      </c>
      <c r="P42" s="114" t="str" cm="1">
        <f t="array" aca="1" ref="P42" ca="1">BoxVal($A42,2,COLUMN(INDIRECT("AB"&amp;($A42-1)*65+2)),1)</f>
        <v/>
      </c>
      <c r="Q42" s="114" t="str" cm="1">
        <f t="array" aca="1" ref="Q42" ca="1">BoxVal($A42,2,COLUMN(INDIRECT("AJ"&amp;($A42-1)*65+2)),1)</f>
        <v/>
      </c>
      <c r="R42" s="116"/>
      <c r="S42" s="4" t="str">
        <f>$BB$9</f>
        <v>Space</v>
      </c>
      <c r="T42" s="3" t="s">
        <v>562</v>
      </c>
      <c r="U42" s="144"/>
      <c r="V42" s="145"/>
      <c r="W42" s="145"/>
      <c r="X42" s="155"/>
      <c r="Y42" s="155"/>
      <c r="Z42" s="157"/>
      <c r="AA42" s="148"/>
      <c r="AB42" s="149"/>
      <c r="AC42" s="149"/>
      <c r="AD42" s="149"/>
      <c r="AE42" s="41"/>
      <c r="AF42" s="150"/>
      <c r="AG42" s="158"/>
      <c r="AH42" s="151"/>
      <c r="AI42" s="151"/>
      <c r="AJ42" s="152"/>
      <c r="AK42" s="152"/>
      <c r="AL42" s="152"/>
      <c r="AM42" s="152"/>
      <c r="AN42" s="144"/>
      <c r="AO42" s="144"/>
      <c r="AP42" s="144"/>
      <c r="AQ42" s="144"/>
      <c r="AR42" s="144"/>
      <c r="AS42" s="144"/>
    </row>
    <row r="43" spans="1:45" ht="30" customHeight="1" x14ac:dyDescent="0.25">
      <c r="A43" s="96">
        <v>42</v>
      </c>
      <c r="B43" s="97" t="str">
        <f t="shared" si="0"/>
        <v>=Block42==</v>
      </c>
      <c r="C43" s="112" t="str" cm="1">
        <f t="array" aca="1" ref="C43" ca="1">BoxVal($A43,8,COLUMN(INDIRECT("T"&amp;($A43-1)*65+2)),1)</f>
        <v/>
      </c>
      <c r="D43" s="112" t="str" cm="1">
        <f t="array" aca="1" ref="D43" ca="1">BoxVal($A43,2,COLUMN(INDIRECT("T"&amp;($A43-1)*65+2)),1)</f>
        <v/>
      </c>
      <c r="E43" s="112" t="str" cm="1">
        <f t="array" aca="1" ref="E43" ca="1">BoxVal($A43,3,COLUMN(INDIRECT("T"&amp;($A43-1)*65+2)),1)</f>
        <v/>
      </c>
      <c r="F43" s="112" t="str" cm="1">
        <f t="array" aca="1" ref="F43" ca="1">BoxVal($A43,16,COLUMN(INDIRECT("T"&amp;($A43-1)*65+2)),1)</f>
        <v/>
      </c>
      <c r="G43" s="112" t="str" cm="1">
        <f t="array" aca="1" ref="G43" ca="1">BoxVal($A43,4,COLUMN(INDIRECT("T"&amp;($A43-1)*65+2)),1)</f>
        <v/>
      </c>
      <c r="H43" s="112" t="str" cm="1">
        <f t="array" aca="1" ref="H43" ca="1">BoxVal($A43,5,COLUMN(INDIRECT("T"&amp;($A43-1)*65+2)),1)</f>
        <v/>
      </c>
      <c r="I43" s="112" t="str" cm="1">
        <f t="array" aca="1" ref="I43" ca="1">BoxVal($A43,6,COLUMN(INDIRECT("T"&amp;($A43-1)*65+2)),1)</f>
        <v/>
      </c>
      <c r="J43" s="112" t="str" cm="1">
        <f t="array" aca="1" ref="J43" ca="1">BoxVal($A43,21,COLUMN(INDIRECT("T"&amp;($A43-1)*65+2)),1)</f>
        <v/>
      </c>
      <c r="K43" s="112" t="str" cm="1">
        <f t="array" aca="1" ref="K43" ca="1">BoxVal($A43,25,COLUMN(INDIRECT("T"&amp;($A43-1)*65+2)),1)</f>
        <v/>
      </c>
      <c r="L43" s="113" t="str" cm="1">
        <f t="array" aca="1" ref="L43" ca="1">BoxVal($A43,32,COLUMN(INDIRECT("T"&amp;($A43-1)*65+2)),1)</f>
        <v/>
      </c>
      <c r="M43" s="112" t="str" cm="1">
        <f t="array" aca="1" ref="M43" ca="1">BoxVal($A43,31,COLUMN(INDIRECT("T"&amp;($A43-1)*65+2)),1)</f>
        <v/>
      </c>
      <c r="N43" s="112" t="str" cm="1">
        <f t="array" aca="1" ref="N43" ca="1">BoxVal($A43,12,COLUMN(INDIRECT("T"&amp;($A43-1)*65+2)),1)</f>
        <v/>
      </c>
      <c r="O43" s="114" t="str" cm="1">
        <f t="array" ref="O43">BoxVal($A43,2,COLUMN(V44),1)</f>
        <v/>
      </c>
      <c r="P43" s="114" t="str" cm="1">
        <f t="array" aca="1" ref="P43" ca="1">BoxVal($A43,2,COLUMN(INDIRECT("AB"&amp;($A43-1)*65+2)),1)</f>
        <v/>
      </c>
      <c r="Q43" s="114" t="str" cm="1">
        <f t="array" aca="1" ref="Q43" ca="1">BoxVal($A43,2,COLUMN(INDIRECT("AJ"&amp;($A43-1)*65+2)),1)</f>
        <v/>
      </c>
      <c r="R43" s="116"/>
      <c r="S43" s="4" t="str">
        <f>$BB$10</f>
        <v>Config2</v>
      </c>
      <c r="T43" s="3">
        <v>0</v>
      </c>
      <c r="U43" s="144"/>
      <c r="V43" s="145"/>
      <c r="W43" s="145"/>
      <c r="X43" s="155"/>
      <c r="Y43" s="155"/>
      <c r="Z43" s="157"/>
      <c r="AA43" s="148"/>
      <c r="AB43" s="149"/>
      <c r="AC43" s="149"/>
      <c r="AD43" s="149"/>
      <c r="AE43" s="41"/>
      <c r="AF43" s="150"/>
      <c r="AG43" s="158"/>
      <c r="AH43" s="151"/>
      <c r="AI43" s="151"/>
      <c r="AJ43" s="152"/>
      <c r="AK43" s="152"/>
      <c r="AL43" s="152"/>
      <c r="AM43" s="152"/>
      <c r="AN43" s="144"/>
      <c r="AO43" s="144"/>
      <c r="AP43" s="144"/>
      <c r="AQ43" s="144"/>
      <c r="AR43" s="144"/>
      <c r="AS43" s="144"/>
    </row>
    <row r="44" spans="1:45" ht="30" customHeight="1" x14ac:dyDescent="0.25">
      <c r="A44" s="96">
        <v>43</v>
      </c>
      <c r="B44" s="97" t="str">
        <f t="shared" si="0"/>
        <v>=Block43==</v>
      </c>
      <c r="C44" s="112" t="str" cm="1">
        <f t="array" aca="1" ref="C44" ca="1">BoxVal($A44,8,COLUMN(INDIRECT("T"&amp;($A44-1)*65+2)),1)</f>
        <v/>
      </c>
      <c r="D44" s="112" t="str" cm="1">
        <f t="array" aca="1" ref="D44" ca="1">BoxVal($A44,2,COLUMN(INDIRECT("T"&amp;($A44-1)*65+2)),1)</f>
        <v/>
      </c>
      <c r="E44" s="112" t="str" cm="1">
        <f t="array" aca="1" ref="E44" ca="1">BoxVal($A44,3,COLUMN(INDIRECT("T"&amp;($A44-1)*65+2)),1)</f>
        <v/>
      </c>
      <c r="F44" s="112" t="str" cm="1">
        <f t="array" aca="1" ref="F44" ca="1">BoxVal($A44,16,COLUMN(INDIRECT("T"&amp;($A44-1)*65+2)),1)</f>
        <v/>
      </c>
      <c r="G44" s="112" t="str" cm="1">
        <f t="array" aca="1" ref="G44" ca="1">BoxVal($A44,4,COLUMN(INDIRECT("T"&amp;($A44-1)*65+2)),1)</f>
        <v/>
      </c>
      <c r="H44" s="112" t="str" cm="1">
        <f t="array" aca="1" ref="H44" ca="1">BoxVal($A44,5,COLUMN(INDIRECT("T"&amp;($A44-1)*65+2)),1)</f>
        <v/>
      </c>
      <c r="I44" s="112" t="str" cm="1">
        <f t="array" aca="1" ref="I44" ca="1">BoxVal($A44,6,COLUMN(INDIRECT("T"&amp;($A44-1)*65+2)),1)</f>
        <v/>
      </c>
      <c r="J44" s="112" t="str" cm="1">
        <f t="array" aca="1" ref="J44" ca="1">BoxVal($A44,21,COLUMN(INDIRECT("T"&amp;($A44-1)*65+2)),1)</f>
        <v/>
      </c>
      <c r="K44" s="112" t="str" cm="1">
        <f t="array" aca="1" ref="K44" ca="1">BoxVal($A44,25,COLUMN(INDIRECT("T"&amp;($A44-1)*65+2)),1)</f>
        <v/>
      </c>
      <c r="L44" s="113" t="str" cm="1">
        <f t="array" aca="1" ref="L44" ca="1">BoxVal($A44,32,COLUMN(INDIRECT("T"&amp;($A44-1)*65+2)),1)</f>
        <v/>
      </c>
      <c r="M44" s="112" t="str" cm="1">
        <f t="array" aca="1" ref="M44" ca="1">BoxVal($A44,31,COLUMN(INDIRECT("T"&amp;($A44-1)*65+2)),1)</f>
        <v/>
      </c>
      <c r="N44" s="112" t="str" cm="1">
        <f t="array" aca="1" ref="N44" ca="1">BoxVal($A44,12,COLUMN(INDIRECT("T"&amp;($A44-1)*65+2)),1)</f>
        <v/>
      </c>
      <c r="O44" s="114" t="str" cm="1">
        <f t="array" ref="O44">BoxVal($A44,2,COLUMN(V45),1)</f>
        <v/>
      </c>
      <c r="P44" s="114" t="str" cm="1">
        <f t="array" aca="1" ref="P44" ca="1">BoxVal($A44,2,COLUMN(INDIRECT("AB"&amp;($A44-1)*65+2)),1)</f>
        <v/>
      </c>
      <c r="Q44" s="114" t="str" cm="1">
        <f t="array" aca="1" ref="Q44" ca="1">BoxVal($A44,2,COLUMN(INDIRECT("AJ"&amp;($A44-1)*65+2)),1)</f>
        <v/>
      </c>
      <c r="R44" s="116"/>
      <c r="S44" s="4" t="str">
        <f>$BB$11</f>
        <v>-</v>
      </c>
      <c r="T44" s="3"/>
      <c r="U44" s="144"/>
      <c r="V44" s="145"/>
      <c r="W44" s="145"/>
      <c r="X44" s="155"/>
      <c r="Y44" s="155"/>
      <c r="Z44" s="157"/>
      <c r="AA44" s="148"/>
      <c r="AB44" s="149"/>
      <c r="AC44" s="149"/>
      <c r="AD44" s="149"/>
      <c r="AE44" s="41"/>
      <c r="AF44" s="150"/>
      <c r="AG44" s="158"/>
      <c r="AH44" s="151"/>
      <c r="AI44" s="151"/>
      <c r="AJ44" s="152"/>
      <c r="AK44" s="152"/>
      <c r="AL44" s="152"/>
      <c r="AM44" s="152"/>
      <c r="AN44" s="144"/>
      <c r="AO44" s="144"/>
      <c r="AP44" s="144"/>
      <c r="AQ44" s="144"/>
      <c r="AR44" s="144"/>
      <c r="AS44" s="144"/>
    </row>
    <row r="45" spans="1:45" ht="30" customHeight="1" x14ac:dyDescent="0.25">
      <c r="A45" s="96">
        <v>44</v>
      </c>
      <c r="B45" s="97" t="str">
        <f t="shared" si="0"/>
        <v>=Block44==</v>
      </c>
      <c r="C45" s="112" t="str" cm="1">
        <f t="array" aca="1" ref="C45" ca="1">BoxVal($A45,8,COLUMN(INDIRECT("T"&amp;($A45-1)*65+2)),1)</f>
        <v/>
      </c>
      <c r="D45" s="112" t="str" cm="1">
        <f t="array" aca="1" ref="D45" ca="1">BoxVal($A45,2,COLUMN(INDIRECT("T"&amp;($A45-1)*65+2)),1)</f>
        <v/>
      </c>
      <c r="E45" s="112" t="str" cm="1">
        <f t="array" aca="1" ref="E45" ca="1">BoxVal($A45,3,COLUMN(INDIRECT("T"&amp;($A45-1)*65+2)),1)</f>
        <v/>
      </c>
      <c r="F45" s="112" t="str" cm="1">
        <f t="array" aca="1" ref="F45" ca="1">BoxVal($A45,16,COLUMN(INDIRECT("T"&amp;($A45-1)*65+2)),1)</f>
        <v/>
      </c>
      <c r="G45" s="112" t="str" cm="1">
        <f t="array" aca="1" ref="G45" ca="1">BoxVal($A45,4,COLUMN(INDIRECT("T"&amp;($A45-1)*65+2)),1)</f>
        <v/>
      </c>
      <c r="H45" s="112" t="str" cm="1">
        <f t="array" aca="1" ref="H45" ca="1">BoxVal($A45,5,COLUMN(INDIRECT("T"&amp;($A45-1)*65+2)),1)</f>
        <v/>
      </c>
      <c r="I45" s="112" t="str" cm="1">
        <f t="array" aca="1" ref="I45" ca="1">BoxVal($A45,6,COLUMN(INDIRECT("T"&amp;($A45-1)*65+2)),1)</f>
        <v/>
      </c>
      <c r="J45" s="112" t="str" cm="1">
        <f t="array" aca="1" ref="J45" ca="1">BoxVal($A45,21,COLUMN(INDIRECT("T"&amp;($A45-1)*65+2)),1)</f>
        <v/>
      </c>
      <c r="K45" s="112" t="str" cm="1">
        <f t="array" aca="1" ref="K45" ca="1">BoxVal($A45,25,COLUMN(INDIRECT("T"&amp;($A45-1)*65+2)),1)</f>
        <v/>
      </c>
      <c r="L45" s="113" t="str" cm="1">
        <f t="array" aca="1" ref="L45" ca="1">BoxVal($A45,32,COLUMN(INDIRECT("T"&amp;($A45-1)*65+2)),1)</f>
        <v/>
      </c>
      <c r="M45" s="112" t="str" cm="1">
        <f t="array" aca="1" ref="M45" ca="1">BoxVal($A45,31,COLUMN(INDIRECT("T"&amp;($A45-1)*65+2)),1)</f>
        <v/>
      </c>
      <c r="N45" s="112" t="str" cm="1">
        <f t="array" aca="1" ref="N45" ca="1">BoxVal($A45,12,COLUMN(INDIRECT("T"&amp;($A45-1)*65+2)),1)</f>
        <v/>
      </c>
      <c r="O45" s="114" t="str" cm="1">
        <f t="array" ref="O45">BoxVal($A45,2,COLUMN(V46),1)</f>
        <v/>
      </c>
      <c r="P45" s="114" t="str" cm="1">
        <f t="array" aca="1" ref="P45" ca="1">BoxVal($A45,2,COLUMN(INDIRECT("AB"&amp;($A45-1)*65+2)),1)</f>
        <v/>
      </c>
      <c r="Q45" s="114" t="str" cm="1">
        <f t="array" aca="1" ref="Q45" ca="1">BoxVal($A45,2,COLUMN(INDIRECT("AJ"&amp;($A45-1)*65+2)),1)</f>
        <v/>
      </c>
      <c r="R45" s="116"/>
      <c r="S45" s="4" t="str">
        <f>$BB$12</f>
        <v>-</v>
      </c>
      <c r="T45" s="3"/>
      <c r="U45" s="144"/>
      <c r="V45" s="145"/>
      <c r="W45" s="145"/>
      <c r="X45" s="155"/>
      <c r="Y45" s="155"/>
      <c r="Z45" s="157"/>
      <c r="AA45" s="148"/>
      <c r="AB45" s="149"/>
      <c r="AC45" s="149"/>
      <c r="AD45" s="149"/>
      <c r="AE45" s="41"/>
      <c r="AF45" s="150"/>
      <c r="AG45" s="158"/>
      <c r="AH45" s="151"/>
      <c r="AI45" s="151"/>
      <c r="AJ45" s="152"/>
      <c r="AK45" s="152"/>
      <c r="AL45" s="152"/>
      <c r="AM45" s="152"/>
      <c r="AN45" s="144"/>
      <c r="AO45" s="144"/>
      <c r="AP45" s="144"/>
      <c r="AQ45" s="144"/>
      <c r="AR45" s="144"/>
      <c r="AS45" s="144"/>
    </row>
    <row r="46" spans="1:45" ht="30" customHeight="1" x14ac:dyDescent="0.25">
      <c r="A46" s="96">
        <v>45</v>
      </c>
      <c r="B46" s="97" t="str">
        <f t="shared" si="0"/>
        <v>=Block45==</v>
      </c>
      <c r="C46" s="112" t="str" cm="1">
        <f t="array" aca="1" ref="C46" ca="1">BoxVal($A46,8,COLUMN(INDIRECT("T"&amp;($A46-1)*65+2)),1)</f>
        <v/>
      </c>
      <c r="D46" s="112" t="str" cm="1">
        <f t="array" aca="1" ref="D46" ca="1">BoxVal($A46,2,COLUMN(INDIRECT("T"&amp;($A46-1)*65+2)),1)</f>
        <v/>
      </c>
      <c r="E46" s="112" t="str" cm="1">
        <f t="array" aca="1" ref="E46" ca="1">BoxVal($A46,3,COLUMN(INDIRECT("T"&amp;($A46-1)*65+2)),1)</f>
        <v/>
      </c>
      <c r="F46" s="112" t="str" cm="1">
        <f t="array" aca="1" ref="F46" ca="1">BoxVal($A46,16,COLUMN(INDIRECT("T"&amp;($A46-1)*65+2)),1)</f>
        <v/>
      </c>
      <c r="G46" s="112" t="str" cm="1">
        <f t="array" aca="1" ref="G46" ca="1">BoxVal($A46,4,COLUMN(INDIRECT("T"&amp;($A46-1)*65+2)),1)</f>
        <v/>
      </c>
      <c r="H46" s="112" t="str" cm="1">
        <f t="array" aca="1" ref="H46" ca="1">BoxVal($A46,5,COLUMN(INDIRECT("T"&amp;($A46-1)*65+2)),1)</f>
        <v/>
      </c>
      <c r="I46" s="112" t="str" cm="1">
        <f t="array" aca="1" ref="I46" ca="1">BoxVal($A46,6,COLUMN(INDIRECT("T"&amp;($A46-1)*65+2)),1)</f>
        <v/>
      </c>
      <c r="J46" s="112" t="str" cm="1">
        <f t="array" aca="1" ref="J46" ca="1">BoxVal($A46,21,COLUMN(INDIRECT("T"&amp;($A46-1)*65+2)),1)</f>
        <v/>
      </c>
      <c r="K46" s="112" t="str" cm="1">
        <f t="array" aca="1" ref="K46" ca="1">BoxVal($A46,25,COLUMN(INDIRECT("T"&amp;($A46-1)*65+2)),1)</f>
        <v/>
      </c>
      <c r="L46" s="113" t="str" cm="1">
        <f t="array" aca="1" ref="L46" ca="1">BoxVal($A46,32,COLUMN(INDIRECT("T"&amp;($A46-1)*65+2)),1)</f>
        <v/>
      </c>
      <c r="M46" s="112" t="str" cm="1">
        <f t="array" aca="1" ref="M46" ca="1">BoxVal($A46,31,COLUMN(INDIRECT("T"&amp;($A46-1)*65+2)),1)</f>
        <v/>
      </c>
      <c r="N46" s="112" t="str" cm="1">
        <f t="array" aca="1" ref="N46" ca="1">BoxVal($A46,12,COLUMN(INDIRECT("T"&amp;($A46-1)*65+2)),1)</f>
        <v/>
      </c>
      <c r="O46" s="114" t="str" cm="1">
        <f t="array" ref="O46">BoxVal($A46,2,COLUMN(V47),1)</f>
        <v/>
      </c>
      <c r="P46" s="114" t="str" cm="1">
        <f t="array" aca="1" ref="P46" ca="1">BoxVal($A46,2,COLUMN(INDIRECT("AB"&amp;($A46-1)*65+2)),1)</f>
        <v/>
      </c>
      <c r="Q46" s="114" t="str" cm="1">
        <f t="array" aca="1" ref="Q46" ca="1">BoxVal($A46,2,COLUMN(INDIRECT("AJ"&amp;($A46-1)*65+2)),1)</f>
        <v/>
      </c>
      <c r="R46" s="116"/>
      <c r="S46" s="4" t="str">
        <f>$BB$13</f>
        <v>-</v>
      </c>
      <c r="T46" s="3"/>
      <c r="U46" s="144"/>
      <c r="V46" s="145"/>
      <c r="W46" s="145"/>
      <c r="X46" s="155"/>
      <c r="Y46" s="155"/>
      <c r="Z46" s="157"/>
      <c r="AA46" s="148"/>
      <c r="AB46" s="149"/>
      <c r="AC46" s="149"/>
      <c r="AD46" s="149"/>
      <c r="AE46" s="41"/>
      <c r="AF46" s="150"/>
      <c r="AG46" s="158"/>
      <c r="AH46" s="151"/>
      <c r="AI46" s="151"/>
      <c r="AJ46" s="152"/>
      <c r="AK46" s="152"/>
      <c r="AL46" s="152"/>
      <c r="AM46" s="152"/>
      <c r="AN46" s="144"/>
      <c r="AO46" s="144"/>
      <c r="AP46" s="144"/>
      <c r="AQ46" s="144"/>
      <c r="AR46" s="144"/>
      <c r="AS46" s="144"/>
    </row>
    <row r="47" spans="1:45" ht="30" customHeight="1" x14ac:dyDescent="0.25">
      <c r="A47" s="96">
        <v>46</v>
      </c>
      <c r="B47" s="97" t="str">
        <f t="shared" si="0"/>
        <v>=Block46==</v>
      </c>
      <c r="C47" s="112" t="str" cm="1">
        <f t="array" aca="1" ref="C47" ca="1">BoxVal($A47,8,COLUMN(INDIRECT("T"&amp;($A47-1)*65+2)),1)</f>
        <v/>
      </c>
      <c r="D47" s="112" t="str" cm="1">
        <f t="array" aca="1" ref="D47" ca="1">BoxVal($A47,2,COLUMN(INDIRECT("T"&amp;($A47-1)*65+2)),1)</f>
        <v/>
      </c>
      <c r="E47" s="112" t="str" cm="1">
        <f t="array" aca="1" ref="E47" ca="1">BoxVal($A47,3,COLUMN(INDIRECT("T"&amp;($A47-1)*65+2)),1)</f>
        <v/>
      </c>
      <c r="F47" s="112" t="str" cm="1">
        <f t="array" aca="1" ref="F47" ca="1">BoxVal($A47,16,COLUMN(INDIRECT("T"&amp;($A47-1)*65+2)),1)</f>
        <v/>
      </c>
      <c r="G47" s="112" t="str" cm="1">
        <f t="array" aca="1" ref="G47" ca="1">BoxVal($A47,4,COLUMN(INDIRECT("T"&amp;($A47-1)*65+2)),1)</f>
        <v/>
      </c>
      <c r="H47" s="112" t="str" cm="1">
        <f t="array" aca="1" ref="H47" ca="1">BoxVal($A47,5,COLUMN(INDIRECT("T"&amp;($A47-1)*65+2)),1)</f>
        <v/>
      </c>
      <c r="I47" s="112" t="str" cm="1">
        <f t="array" aca="1" ref="I47" ca="1">BoxVal($A47,6,COLUMN(INDIRECT("T"&amp;($A47-1)*65+2)),1)</f>
        <v/>
      </c>
      <c r="J47" s="112" t="str" cm="1">
        <f t="array" aca="1" ref="J47" ca="1">BoxVal($A47,21,COLUMN(INDIRECT("T"&amp;($A47-1)*65+2)),1)</f>
        <v/>
      </c>
      <c r="K47" s="112" t="str" cm="1">
        <f t="array" aca="1" ref="K47" ca="1">BoxVal($A47,25,COLUMN(INDIRECT("T"&amp;($A47-1)*65+2)),1)</f>
        <v/>
      </c>
      <c r="L47" s="113" t="str" cm="1">
        <f t="array" aca="1" ref="L47" ca="1">BoxVal($A47,32,COLUMN(INDIRECT("T"&amp;($A47-1)*65+2)),1)</f>
        <v/>
      </c>
      <c r="M47" s="112" t="str" cm="1">
        <f t="array" aca="1" ref="M47" ca="1">BoxVal($A47,31,COLUMN(INDIRECT("T"&amp;($A47-1)*65+2)),1)</f>
        <v/>
      </c>
      <c r="N47" s="112" t="str" cm="1">
        <f t="array" aca="1" ref="N47" ca="1">BoxVal($A47,12,COLUMN(INDIRECT("T"&amp;($A47-1)*65+2)),1)</f>
        <v/>
      </c>
      <c r="O47" s="114" t="str" cm="1">
        <f t="array" ref="O47">BoxVal($A47,2,COLUMN(V48),1)</f>
        <v/>
      </c>
      <c r="P47" s="114" t="str" cm="1">
        <f t="array" aca="1" ref="P47" ca="1">BoxVal($A47,2,COLUMN(INDIRECT("AB"&amp;($A47-1)*65+2)),1)</f>
        <v/>
      </c>
      <c r="Q47" s="114" t="str" cm="1">
        <f t="array" aca="1" ref="Q47" ca="1">BoxVal($A47,2,COLUMN(INDIRECT("AJ"&amp;($A47-1)*65+2)),1)</f>
        <v/>
      </c>
      <c r="R47" s="116"/>
      <c r="S47" s="4" t="str">
        <f>$BB$14</f>
        <v>-</v>
      </c>
      <c r="T47" s="3"/>
      <c r="U47" s="144"/>
      <c r="V47" s="145"/>
      <c r="W47" s="145"/>
      <c r="X47" s="155"/>
      <c r="Y47" s="155"/>
      <c r="Z47" s="157"/>
      <c r="AA47" s="148"/>
      <c r="AB47" s="149"/>
      <c r="AC47" s="149"/>
      <c r="AD47" s="149"/>
      <c r="AE47" s="41"/>
      <c r="AF47" s="150"/>
      <c r="AG47" s="158"/>
      <c r="AH47" s="151"/>
      <c r="AI47" s="151"/>
      <c r="AJ47" s="152"/>
      <c r="AK47" s="152"/>
      <c r="AL47" s="152"/>
      <c r="AM47" s="152"/>
      <c r="AN47" s="144"/>
      <c r="AO47" s="144"/>
      <c r="AP47" s="144"/>
      <c r="AQ47" s="144"/>
      <c r="AR47" s="144"/>
      <c r="AS47" s="144"/>
    </row>
    <row r="48" spans="1:45" ht="30" customHeight="1" x14ac:dyDescent="0.25">
      <c r="A48" s="96">
        <v>47</v>
      </c>
      <c r="B48" s="97" t="str">
        <f t="shared" si="0"/>
        <v>=Block47==</v>
      </c>
      <c r="C48" s="112" t="str" cm="1">
        <f t="array" aca="1" ref="C48" ca="1">BoxVal($A48,8,COLUMN(INDIRECT("T"&amp;($A48-1)*65+2)),1)</f>
        <v/>
      </c>
      <c r="D48" s="112" t="str" cm="1">
        <f t="array" aca="1" ref="D48" ca="1">BoxVal($A48,2,COLUMN(INDIRECT("T"&amp;($A48-1)*65+2)),1)</f>
        <v/>
      </c>
      <c r="E48" s="112" t="str" cm="1">
        <f t="array" aca="1" ref="E48" ca="1">BoxVal($A48,3,COLUMN(INDIRECT("T"&amp;($A48-1)*65+2)),1)</f>
        <v/>
      </c>
      <c r="F48" s="112" t="str" cm="1">
        <f t="array" aca="1" ref="F48" ca="1">BoxVal($A48,16,COLUMN(INDIRECT("T"&amp;($A48-1)*65+2)),1)</f>
        <v/>
      </c>
      <c r="G48" s="112" t="str" cm="1">
        <f t="array" aca="1" ref="G48" ca="1">BoxVal($A48,4,COLUMN(INDIRECT("T"&amp;($A48-1)*65+2)),1)</f>
        <v/>
      </c>
      <c r="H48" s="112" t="str" cm="1">
        <f t="array" aca="1" ref="H48" ca="1">BoxVal($A48,5,COLUMN(INDIRECT("T"&amp;($A48-1)*65+2)),1)</f>
        <v/>
      </c>
      <c r="I48" s="112" t="str" cm="1">
        <f t="array" aca="1" ref="I48" ca="1">BoxVal($A48,6,COLUMN(INDIRECT("T"&amp;($A48-1)*65+2)),1)</f>
        <v/>
      </c>
      <c r="J48" s="112" t="str" cm="1">
        <f t="array" aca="1" ref="J48" ca="1">BoxVal($A48,21,COLUMN(INDIRECT("T"&amp;($A48-1)*65+2)),1)</f>
        <v/>
      </c>
      <c r="K48" s="112" t="str" cm="1">
        <f t="array" aca="1" ref="K48" ca="1">BoxVal($A48,25,COLUMN(INDIRECT("T"&amp;($A48-1)*65+2)),1)</f>
        <v/>
      </c>
      <c r="L48" s="113" t="str" cm="1">
        <f t="array" aca="1" ref="L48" ca="1">BoxVal($A48,32,COLUMN(INDIRECT("T"&amp;($A48-1)*65+2)),1)</f>
        <v/>
      </c>
      <c r="M48" s="112" t="str" cm="1">
        <f t="array" aca="1" ref="M48" ca="1">BoxVal($A48,31,COLUMN(INDIRECT("T"&amp;($A48-1)*65+2)),1)</f>
        <v/>
      </c>
      <c r="N48" s="112" t="str" cm="1">
        <f t="array" aca="1" ref="N48" ca="1">BoxVal($A48,12,COLUMN(INDIRECT("T"&amp;($A48-1)*65+2)),1)</f>
        <v/>
      </c>
      <c r="O48" s="114" t="str" cm="1">
        <f t="array" ref="O48">BoxVal($A48,2,COLUMN(V49),1)</f>
        <v/>
      </c>
      <c r="P48" s="114" t="str" cm="1">
        <f t="array" aca="1" ref="P48" ca="1">BoxVal($A48,2,COLUMN(INDIRECT("AB"&amp;($A48-1)*65+2)),1)</f>
        <v/>
      </c>
      <c r="Q48" s="114" t="str" cm="1">
        <f t="array" aca="1" ref="Q48" ca="1">BoxVal($A48,2,COLUMN(INDIRECT("AJ"&amp;($A48-1)*65+2)),1)</f>
        <v/>
      </c>
      <c r="R48" s="116"/>
      <c r="S48" s="4" t="str">
        <f>$BB$15</f>
        <v>-</v>
      </c>
      <c r="T48" s="3"/>
      <c r="U48" s="144"/>
      <c r="V48" s="145"/>
      <c r="W48" s="145"/>
      <c r="X48" s="155"/>
      <c r="Y48" s="155"/>
      <c r="Z48" s="157"/>
      <c r="AA48" s="148"/>
      <c r="AB48" s="149"/>
      <c r="AC48" s="149"/>
      <c r="AD48" s="149"/>
      <c r="AE48" s="41"/>
      <c r="AF48" s="150"/>
      <c r="AG48" s="158"/>
      <c r="AH48" s="151"/>
      <c r="AI48" s="151"/>
      <c r="AJ48" s="152"/>
      <c r="AK48" s="152"/>
      <c r="AL48" s="152"/>
      <c r="AM48" s="152"/>
      <c r="AN48" s="144"/>
      <c r="AO48" s="144"/>
      <c r="AP48" s="144"/>
      <c r="AQ48" s="144"/>
      <c r="AR48" s="144"/>
      <c r="AS48" s="144"/>
    </row>
    <row r="49" spans="1:45" ht="30" customHeight="1" x14ac:dyDescent="0.25">
      <c r="A49" s="96">
        <v>48</v>
      </c>
      <c r="B49" s="97" t="str">
        <f t="shared" si="0"/>
        <v>=Block48==</v>
      </c>
      <c r="C49" s="112" t="str" cm="1">
        <f t="array" aca="1" ref="C49" ca="1">BoxVal($A49,8,COLUMN(INDIRECT("T"&amp;($A49-1)*65+2)),1)</f>
        <v/>
      </c>
      <c r="D49" s="112" t="str" cm="1">
        <f t="array" aca="1" ref="D49" ca="1">BoxVal($A49,2,COLUMN(INDIRECT("T"&amp;($A49-1)*65+2)),1)</f>
        <v/>
      </c>
      <c r="E49" s="112" t="str" cm="1">
        <f t="array" aca="1" ref="E49" ca="1">BoxVal($A49,3,COLUMN(INDIRECT("T"&amp;($A49-1)*65+2)),1)</f>
        <v/>
      </c>
      <c r="F49" s="112" t="str" cm="1">
        <f t="array" aca="1" ref="F49" ca="1">BoxVal($A49,16,COLUMN(INDIRECT("T"&amp;($A49-1)*65+2)),1)</f>
        <v/>
      </c>
      <c r="G49" s="112" t="str" cm="1">
        <f t="array" aca="1" ref="G49" ca="1">BoxVal($A49,4,COLUMN(INDIRECT("T"&amp;($A49-1)*65+2)),1)</f>
        <v/>
      </c>
      <c r="H49" s="112" t="str" cm="1">
        <f t="array" aca="1" ref="H49" ca="1">BoxVal($A49,5,COLUMN(INDIRECT("T"&amp;($A49-1)*65+2)),1)</f>
        <v/>
      </c>
      <c r="I49" s="112" t="str" cm="1">
        <f t="array" aca="1" ref="I49" ca="1">BoxVal($A49,6,COLUMN(INDIRECT("T"&amp;($A49-1)*65+2)),1)</f>
        <v/>
      </c>
      <c r="J49" s="112" t="str" cm="1">
        <f t="array" aca="1" ref="J49" ca="1">BoxVal($A49,21,COLUMN(INDIRECT("T"&amp;($A49-1)*65+2)),1)</f>
        <v/>
      </c>
      <c r="K49" s="112" t="str" cm="1">
        <f t="array" aca="1" ref="K49" ca="1">BoxVal($A49,25,COLUMN(INDIRECT("T"&amp;($A49-1)*65+2)),1)</f>
        <v/>
      </c>
      <c r="L49" s="113" t="str" cm="1">
        <f t="array" aca="1" ref="L49" ca="1">BoxVal($A49,32,COLUMN(INDIRECT("T"&amp;($A49-1)*65+2)),1)</f>
        <v/>
      </c>
      <c r="M49" s="112" t="str" cm="1">
        <f t="array" aca="1" ref="M49" ca="1">BoxVal($A49,31,COLUMN(INDIRECT("T"&amp;($A49-1)*65+2)),1)</f>
        <v/>
      </c>
      <c r="N49" s="112" t="str" cm="1">
        <f t="array" aca="1" ref="N49" ca="1">BoxVal($A49,12,COLUMN(INDIRECT("T"&amp;($A49-1)*65+2)),1)</f>
        <v/>
      </c>
      <c r="O49" s="114" t="str" cm="1">
        <f t="array" ref="O49">BoxVal($A49,2,COLUMN(V50),1)</f>
        <v/>
      </c>
      <c r="P49" s="114" t="str" cm="1">
        <f t="array" aca="1" ref="P49" ca="1">BoxVal($A49,2,COLUMN(INDIRECT("AB"&amp;($A49-1)*65+2)),1)</f>
        <v/>
      </c>
      <c r="Q49" s="114" t="str" cm="1">
        <f t="array" aca="1" ref="Q49" ca="1">BoxVal($A49,2,COLUMN(INDIRECT("AJ"&amp;($A49-1)*65+2)),1)</f>
        <v/>
      </c>
      <c r="R49" s="116"/>
      <c r="S49" s="4" t="str">
        <f>$BB$16</f>
        <v>-</v>
      </c>
      <c r="T49" s="3"/>
      <c r="U49" s="144"/>
      <c r="V49" s="145"/>
      <c r="W49" s="145"/>
      <c r="X49" s="155"/>
      <c r="Y49" s="155"/>
      <c r="Z49" s="157"/>
      <c r="AA49" s="148"/>
      <c r="AB49" s="149"/>
      <c r="AC49" s="149"/>
      <c r="AD49" s="149"/>
      <c r="AE49" s="41"/>
      <c r="AF49" s="150"/>
      <c r="AG49" s="158"/>
      <c r="AH49" s="151"/>
      <c r="AI49" s="151"/>
      <c r="AJ49" s="152"/>
      <c r="AK49" s="152"/>
      <c r="AL49" s="152"/>
      <c r="AM49" s="152"/>
      <c r="AN49" s="144"/>
      <c r="AO49" s="144"/>
      <c r="AP49" s="144"/>
      <c r="AQ49" s="144"/>
      <c r="AR49" s="144"/>
      <c r="AS49" s="144"/>
    </row>
    <row r="50" spans="1:45" ht="30" customHeight="1" x14ac:dyDescent="0.25">
      <c r="A50" s="96">
        <v>49</v>
      </c>
      <c r="B50" s="97" t="str">
        <f t="shared" si="0"/>
        <v>=Block49==</v>
      </c>
      <c r="C50" s="112" t="str" cm="1">
        <f t="array" aca="1" ref="C50" ca="1">BoxVal($A50,8,COLUMN(INDIRECT("T"&amp;($A50-1)*65+2)),1)</f>
        <v/>
      </c>
      <c r="D50" s="112" t="str" cm="1">
        <f t="array" aca="1" ref="D50" ca="1">BoxVal($A50,2,COLUMN(INDIRECT("T"&amp;($A50-1)*65+2)),1)</f>
        <v/>
      </c>
      <c r="E50" s="112" t="str" cm="1">
        <f t="array" aca="1" ref="E50" ca="1">BoxVal($A50,3,COLUMN(INDIRECT("T"&amp;($A50-1)*65+2)),1)</f>
        <v/>
      </c>
      <c r="F50" s="112" t="str" cm="1">
        <f t="array" aca="1" ref="F50" ca="1">BoxVal($A50,16,COLUMN(INDIRECT("T"&amp;($A50-1)*65+2)),1)</f>
        <v/>
      </c>
      <c r="G50" s="112" t="str" cm="1">
        <f t="array" aca="1" ref="G50" ca="1">BoxVal($A50,4,COLUMN(INDIRECT("T"&amp;($A50-1)*65+2)),1)</f>
        <v/>
      </c>
      <c r="H50" s="112" t="str" cm="1">
        <f t="array" aca="1" ref="H50" ca="1">BoxVal($A50,5,COLUMN(INDIRECT("T"&amp;($A50-1)*65+2)),1)</f>
        <v/>
      </c>
      <c r="I50" s="112" t="str" cm="1">
        <f t="array" aca="1" ref="I50" ca="1">BoxVal($A50,6,COLUMN(INDIRECT("T"&amp;($A50-1)*65+2)),1)</f>
        <v/>
      </c>
      <c r="J50" s="112" t="str" cm="1">
        <f t="array" aca="1" ref="J50" ca="1">BoxVal($A50,21,COLUMN(INDIRECT("T"&amp;($A50-1)*65+2)),1)</f>
        <v/>
      </c>
      <c r="K50" s="112" t="str" cm="1">
        <f t="array" aca="1" ref="K50" ca="1">BoxVal($A50,25,COLUMN(INDIRECT("T"&amp;($A50-1)*65+2)),1)</f>
        <v/>
      </c>
      <c r="L50" s="113" t="str" cm="1">
        <f t="array" aca="1" ref="L50" ca="1">BoxVal($A50,32,COLUMN(INDIRECT("T"&amp;($A50-1)*65+2)),1)</f>
        <v/>
      </c>
      <c r="M50" s="112" t="str" cm="1">
        <f t="array" aca="1" ref="M50" ca="1">BoxVal($A50,31,COLUMN(INDIRECT("T"&amp;($A50-1)*65+2)),1)</f>
        <v/>
      </c>
      <c r="N50" s="112" t="str" cm="1">
        <f t="array" aca="1" ref="N50" ca="1">BoxVal($A50,12,COLUMN(INDIRECT("T"&amp;($A50-1)*65+2)),1)</f>
        <v/>
      </c>
      <c r="O50" s="114" t="str" cm="1">
        <f t="array" ref="O50">BoxVal($A50,2,COLUMN(V51),1)</f>
        <v/>
      </c>
      <c r="P50" s="114" t="str" cm="1">
        <f t="array" aca="1" ref="P50" ca="1">BoxVal($A50,2,COLUMN(INDIRECT("AB"&amp;($A50-1)*65+2)),1)</f>
        <v/>
      </c>
      <c r="Q50" s="114" t="str" cm="1">
        <f t="array" aca="1" ref="Q50" ca="1">BoxVal($A50,2,COLUMN(INDIRECT("AJ"&amp;($A50-1)*65+2)),1)</f>
        <v/>
      </c>
      <c r="R50" s="116"/>
      <c r="S50" s="4" t="str">
        <f>$BB$17</f>
        <v>-</v>
      </c>
      <c r="T50" s="3"/>
      <c r="U50" s="144"/>
      <c r="V50" s="145"/>
      <c r="W50" s="145"/>
      <c r="X50" s="155"/>
      <c r="Y50" s="155"/>
      <c r="Z50" s="157"/>
      <c r="AA50" s="148"/>
      <c r="AB50" s="149"/>
      <c r="AC50" s="149"/>
      <c r="AD50" s="149"/>
      <c r="AE50" s="41"/>
      <c r="AF50" s="150"/>
      <c r="AG50" s="158"/>
      <c r="AH50" s="151"/>
      <c r="AI50" s="151"/>
      <c r="AJ50" s="152"/>
      <c r="AK50" s="152"/>
      <c r="AL50" s="152"/>
      <c r="AM50" s="152"/>
      <c r="AN50" s="144"/>
      <c r="AO50" s="144"/>
      <c r="AP50" s="144"/>
      <c r="AQ50" s="144"/>
      <c r="AR50" s="144"/>
      <c r="AS50" s="144"/>
    </row>
    <row r="51" spans="1:45" ht="30" customHeight="1" x14ac:dyDescent="0.25">
      <c r="A51" s="96">
        <v>50</v>
      </c>
      <c r="B51" s="97" t="str">
        <f t="shared" si="0"/>
        <v>=Block50==</v>
      </c>
      <c r="C51" s="112" t="str" cm="1">
        <f t="array" aca="1" ref="C51" ca="1">BoxVal($A51,8,COLUMN(INDIRECT("T"&amp;($A51-1)*65+2)),1)</f>
        <v/>
      </c>
      <c r="D51" s="112" t="str" cm="1">
        <f t="array" aca="1" ref="D51" ca="1">BoxVal($A51,2,COLUMN(INDIRECT("T"&amp;($A51-1)*65+2)),1)</f>
        <v/>
      </c>
      <c r="E51" s="112" t="str" cm="1">
        <f t="array" aca="1" ref="E51" ca="1">BoxVal($A51,3,COLUMN(INDIRECT("T"&amp;($A51-1)*65+2)),1)</f>
        <v/>
      </c>
      <c r="F51" s="112" t="str" cm="1">
        <f t="array" aca="1" ref="F51" ca="1">BoxVal($A51,16,COLUMN(INDIRECT("T"&amp;($A51-1)*65+2)),1)</f>
        <v/>
      </c>
      <c r="G51" s="112" t="str" cm="1">
        <f t="array" aca="1" ref="G51" ca="1">BoxVal($A51,4,COLUMN(INDIRECT("T"&amp;($A51-1)*65+2)),1)</f>
        <v/>
      </c>
      <c r="H51" s="112" t="str" cm="1">
        <f t="array" aca="1" ref="H51" ca="1">BoxVal($A51,5,COLUMN(INDIRECT("T"&amp;($A51-1)*65+2)),1)</f>
        <v/>
      </c>
      <c r="I51" s="112" t="str" cm="1">
        <f t="array" aca="1" ref="I51" ca="1">BoxVal($A51,6,COLUMN(INDIRECT("T"&amp;($A51-1)*65+2)),1)</f>
        <v/>
      </c>
      <c r="J51" s="112" t="str" cm="1">
        <f t="array" aca="1" ref="J51" ca="1">BoxVal($A51,21,COLUMN(INDIRECT("T"&amp;($A51-1)*65+2)),1)</f>
        <v/>
      </c>
      <c r="K51" s="112" t="str" cm="1">
        <f t="array" aca="1" ref="K51" ca="1">BoxVal($A51,25,COLUMN(INDIRECT("T"&amp;($A51-1)*65+2)),1)</f>
        <v/>
      </c>
      <c r="L51" s="113" t="str" cm="1">
        <f t="array" aca="1" ref="L51" ca="1">BoxVal($A51,32,COLUMN(INDIRECT("T"&amp;($A51-1)*65+2)),1)</f>
        <v/>
      </c>
      <c r="M51" s="112" t="str" cm="1">
        <f t="array" aca="1" ref="M51" ca="1">BoxVal($A51,31,COLUMN(INDIRECT("T"&amp;($A51-1)*65+2)),1)</f>
        <v/>
      </c>
      <c r="N51" s="112" t="str" cm="1">
        <f t="array" aca="1" ref="N51" ca="1">BoxVal($A51,12,COLUMN(INDIRECT("T"&amp;($A51-1)*65+2)),1)</f>
        <v/>
      </c>
      <c r="O51" s="114" t="str" cm="1">
        <f t="array" ref="O51">BoxVal($A51,2,COLUMN(V52),1)</f>
        <v/>
      </c>
      <c r="P51" s="114" t="str" cm="1">
        <f t="array" aca="1" ref="P51" ca="1">BoxVal($A51,2,COLUMN(INDIRECT("AB"&amp;($A51-1)*65+2)),1)</f>
        <v/>
      </c>
      <c r="Q51" s="114" t="str" cm="1">
        <f t="array" aca="1" ref="Q51" ca="1">BoxVal($A51,2,COLUMN(INDIRECT("AJ"&amp;($A51-1)*65+2)),1)</f>
        <v/>
      </c>
      <c r="R51" s="116"/>
      <c r="S51" s="4" t="str">
        <f>$BB$18</f>
        <v>-</v>
      </c>
      <c r="T51" s="3"/>
      <c r="U51" s="144"/>
      <c r="V51" s="145"/>
      <c r="W51" s="145"/>
      <c r="X51" s="155"/>
      <c r="Y51" s="155"/>
      <c r="Z51" s="157"/>
      <c r="AA51" s="148"/>
      <c r="AB51" s="149"/>
      <c r="AC51" s="149"/>
      <c r="AD51" s="149"/>
      <c r="AE51" s="41"/>
      <c r="AF51" s="150"/>
      <c r="AG51" s="158"/>
      <c r="AH51" s="151"/>
      <c r="AI51" s="151"/>
      <c r="AJ51" s="152"/>
      <c r="AK51" s="152"/>
      <c r="AL51" s="152"/>
      <c r="AM51" s="152"/>
      <c r="AN51" s="144"/>
      <c r="AO51" s="144"/>
      <c r="AP51" s="144"/>
      <c r="AQ51" s="144"/>
      <c r="AR51" s="144"/>
      <c r="AS51" s="144"/>
    </row>
    <row r="52" spans="1:45" ht="30" customHeight="1" x14ac:dyDescent="0.25">
      <c r="R52" s="116"/>
      <c r="S52" s="4" t="str">
        <f>$BB$19</f>
        <v>-</v>
      </c>
      <c r="T52" s="3"/>
      <c r="U52" s="144"/>
      <c r="V52" s="145"/>
      <c r="W52" s="145"/>
      <c r="X52" s="155"/>
      <c r="Y52" s="155"/>
      <c r="Z52" s="157"/>
      <c r="AA52" s="148"/>
      <c r="AB52" s="149"/>
      <c r="AC52" s="149"/>
      <c r="AD52" s="149"/>
      <c r="AE52" s="41"/>
      <c r="AF52" s="150"/>
      <c r="AG52" s="158"/>
      <c r="AH52" s="151"/>
      <c r="AI52" s="151"/>
      <c r="AJ52" s="152"/>
      <c r="AK52" s="152"/>
      <c r="AL52" s="152"/>
      <c r="AM52" s="152"/>
      <c r="AN52" s="144"/>
      <c r="AO52" s="144"/>
      <c r="AP52" s="144"/>
      <c r="AQ52" s="144"/>
      <c r="AR52" s="144"/>
      <c r="AS52" s="144"/>
    </row>
    <row r="53" spans="1:45" ht="30" customHeight="1" x14ac:dyDescent="0.25">
      <c r="R53" s="116"/>
      <c r="S53" s="4" t="str">
        <f>$BB$20</f>
        <v>-</v>
      </c>
      <c r="T53" s="3"/>
      <c r="U53" s="144"/>
      <c r="V53" s="145"/>
      <c r="W53" s="145"/>
      <c r="X53" s="155"/>
      <c r="Y53" s="155"/>
      <c r="Z53" s="157"/>
      <c r="AA53" s="148"/>
      <c r="AB53" s="149"/>
      <c r="AC53" s="149"/>
      <c r="AD53" s="149"/>
      <c r="AE53" s="41"/>
      <c r="AF53" s="150"/>
      <c r="AG53" s="158"/>
      <c r="AH53" s="151"/>
      <c r="AI53" s="151"/>
      <c r="AJ53" s="152"/>
      <c r="AK53" s="152"/>
      <c r="AL53" s="152"/>
      <c r="AM53" s="152"/>
      <c r="AN53" s="144"/>
      <c r="AO53" s="144"/>
      <c r="AP53" s="144"/>
      <c r="AQ53" s="144"/>
      <c r="AR53" s="144"/>
      <c r="AS53" s="144"/>
    </row>
    <row r="54" spans="1:45" ht="30" customHeight="1" x14ac:dyDescent="0.25">
      <c r="R54" s="116"/>
      <c r="S54" s="4" t="str">
        <f>$BB$21</f>
        <v>-</v>
      </c>
      <c r="T54" s="3"/>
      <c r="U54" s="144"/>
      <c r="V54" s="145"/>
      <c r="W54" s="145"/>
      <c r="X54" s="155"/>
      <c r="Y54" s="155"/>
      <c r="Z54" s="157"/>
      <c r="AA54" s="148"/>
      <c r="AB54" s="149"/>
      <c r="AC54" s="149"/>
      <c r="AD54" s="149"/>
      <c r="AE54" s="41"/>
      <c r="AF54" s="150"/>
      <c r="AG54" s="158"/>
      <c r="AH54" s="151"/>
      <c r="AI54" s="151"/>
      <c r="AJ54" s="152"/>
      <c r="AK54" s="152"/>
      <c r="AL54" s="152"/>
      <c r="AM54" s="152"/>
      <c r="AN54" s="144"/>
      <c r="AO54" s="144"/>
      <c r="AP54" s="144"/>
      <c r="AQ54" s="144"/>
      <c r="AR54" s="144"/>
      <c r="AS54" s="144"/>
    </row>
    <row r="55" spans="1:45" ht="30" customHeight="1" x14ac:dyDescent="0.25">
      <c r="R55" s="116"/>
      <c r="S55" s="4" t="str">
        <f>$BB$22</f>
        <v>-</v>
      </c>
      <c r="T55" s="3"/>
      <c r="U55" s="144"/>
      <c r="V55" s="145"/>
      <c r="W55" s="145"/>
      <c r="X55" s="155"/>
      <c r="Y55" s="155"/>
      <c r="Z55" s="157"/>
      <c r="AA55" s="148"/>
      <c r="AB55" s="149"/>
      <c r="AC55" s="149"/>
      <c r="AD55" s="149"/>
      <c r="AE55" s="41"/>
      <c r="AF55" s="150"/>
      <c r="AG55" s="158"/>
      <c r="AH55" s="151"/>
      <c r="AI55" s="151"/>
      <c r="AJ55" s="152"/>
      <c r="AK55" s="152"/>
      <c r="AL55" s="152"/>
      <c r="AM55" s="152"/>
      <c r="AN55" s="144"/>
      <c r="AO55" s="144"/>
      <c r="AP55" s="144"/>
      <c r="AQ55" s="144"/>
      <c r="AR55" s="144"/>
      <c r="AS55" s="144"/>
    </row>
    <row r="56" spans="1:45" ht="30" customHeight="1" x14ac:dyDescent="0.25">
      <c r="R56" s="116"/>
      <c r="S56" s="4" t="str">
        <f>$BB$23</f>
        <v>-</v>
      </c>
      <c r="T56" s="3"/>
      <c r="U56" s="144"/>
      <c r="V56" s="145"/>
      <c r="W56" s="145"/>
      <c r="X56" s="155"/>
      <c r="Y56" s="155"/>
      <c r="Z56" s="157"/>
      <c r="AA56" s="148"/>
      <c r="AB56" s="149"/>
      <c r="AC56" s="149"/>
      <c r="AD56" s="149"/>
      <c r="AE56" s="41"/>
      <c r="AF56" s="150"/>
      <c r="AG56" s="158"/>
      <c r="AH56" s="151"/>
      <c r="AI56" s="151"/>
      <c r="AJ56" s="152"/>
      <c r="AK56" s="152"/>
      <c r="AL56" s="152"/>
      <c r="AM56" s="152"/>
      <c r="AN56" s="144"/>
      <c r="AO56" s="144"/>
      <c r="AP56" s="144"/>
      <c r="AQ56" s="144"/>
      <c r="AR56" s="144"/>
      <c r="AS56" s="144"/>
    </row>
    <row r="57" spans="1:45" ht="30" customHeight="1" x14ac:dyDescent="0.25">
      <c r="R57" s="116"/>
      <c r="S57" s="4" t="str">
        <f>$BB$24</f>
        <v>-</v>
      </c>
      <c r="T57" s="3"/>
      <c r="U57" s="144"/>
      <c r="V57" s="145"/>
      <c r="W57" s="145"/>
      <c r="X57" s="155"/>
      <c r="Y57" s="155"/>
      <c r="Z57" s="157"/>
      <c r="AA57" s="148"/>
      <c r="AB57" s="149"/>
      <c r="AC57" s="149"/>
      <c r="AD57" s="149"/>
      <c r="AE57" s="41"/>
      <c r="AF57" s="150"/>
      <c r="AG57" s="158"/>
      <c r="AH57" s="151"/>
      <c r="AI57" s="151"/>
      <c r="AJ57" s="152"/>
      <c r="AK57" s="152"/>
      <c r="AL57" s="152"/>
      <c r="AM57" s="152"/>
      <c r="AN57" s="144"/>
      <c r="AO57" s="144"/>
      <c r="AP57" s="144"/>
      <c r="AQ57" s="144"/>
      <c r="AR57" s="144"/>
      <c r="AS57" s="144"/>
    </row>
    <row r="58" spans="1:45" ht="30" customHeight="1" x14ac:dyDescent="0.25">
      <c r="R58" s="116"/>
      <c r="S58" s="4" t="str">
        <f>$BB$25</f>
        <v>-</v>
      </c>
      <c r="T58" s="3"/>
      <c r="U58" s="144"/>
      <c r="V58" s="145"/>
      <c r="W58" s="145"/>
      <c r="X58" s="155"/>
      <c r="Y58" s="155"/>
      <c r="Z58" s="157"/>
      <c r="AA58" s="148"/>
      <c r="AB58" s="149"/>
      <c r="AC58" s="149"/>
      <c r="AD58" s="149"/>
      <c r="AE58" s="41"/>
      <c r="AF58" s="150"/>
      <c r="AG58" s="158"/>
      <c r="AH58" s="151"/>
      <c r="AI58" s="151"/>
      <c r="AJ58" s="152"/>
      <c r="AK58" s="152"/>
      <c r="AL58" s="152"/>
      <c r="AM58" s="152"/>
      <c r="AN58" s="144"/>
      <c r="AO58" s="144"/>
      <c r="AP58" s="144"/>
      <c r="AQ58" s="144"/>
      <c r="AR58" s="144"/>
      <c r="AS58" s="144"/>
    </row>
    <row r="59" spans="1:45" ht="30" customHeight="1" x14ac:dyDescent="0.25">
      <c r="R59" s="116"/>
      <c r="S59" s="4" t="str">
        <f>$BB$26</f>
        <v>-</v>
      </c>
      <c r="T59" s="3"/>
      <c r="U59" s="144"/>
      <c r="V59" s="145"/>
      <c r="W59" s="145"/>
      <c r="X59" s="155"/>
      <c r="Y59" s="155"/>
      <c r="Z59" s="157"/>
      <c r="AA59" s="148"/>
      <c r="AB59" s="149"/>
      <c r="AC59" s="149"/>
      <c r="AD59" s="149"/>
      <c r="AE59" s="41"/>
      <c r="AF59" s="150"/>
      <c r="AG59" s="158"/>
      <c r="AH59" s="151"/>
      <c r="AI59" s="151"/>
      <c r="AJ59" s="152"/>
      <c r="AK59" s="152"/>
      <c r="AL59" s="152"/>
      <c r="AM59" s="152"/>
      <c r="AN59" s="144"/>
      <c r="AO59" s="144"/>
      <c r="AP59" s="144"/>
      <c r="AQ59" s="144"/>
      <c r="AR59" s="144"/>
      <c r="AS59" s="144"/>
    </row>
    <row r="60" spans="1:45" ht="30" customHeight="1" x14ac:dyDescent="0.25">
      <c r="R60" s="116"/>
      <c r="S60" s="4" t="str">
        <f>$BB$27</f>
        <v>-</v>
      </c>
      <c r="T60" s="3"/>
      <c r="U60" s="144"/>
      <c r="V60" s="145"/>
      <c r="W60" s="145"/>
      <c r="X60" s="155"/>
      <c r="Y60" s="155"/>
      <c r="Z60" s="157"/>
      <c r="AA60" s="148"/>
      <c r="AB60" s="149"/>
      <c r="AC60" s="149"/>
      <c r="AD60" s="149"/>
      <c r="AE60" s="41"/>
      <c r="AF60" s="150"/>
      <c r="AG60" s="158"/>
      <c r="AH60" s="151"/>
      <c r="AI60" s="151"/>
      <c r="AJ60" s="152"/>
      <c r="AK60" s="152"/>
      <c r="AL60" s="152"/>
      <c r="AM60" s="152"/>
      <c r="AN60" s="144"/>
      <c r="AO60" s="144"/>
      <c r="AP60" s="144"/>
      <c r="AQ60" s="144"/>
      <c r="AR60" s="144"/>
      <c r="AS60" s="144"/>
    </row>
    <row r="61" spans="1:45" ht="30" customHeight="1" x14ac:dyDescent="0.25">
      <c r="R61" s="116"/>
      <c r="S61" s="4" t="str">
        <f>$BB$28</f>
        <v>-</v>
      </c>
      <c r="T61" s="3"/>
      <c r="U61" s="144"/>
      <c r="V61" s="145"/>
      <c r="W61" s="145"/>
      <c r="X61" s="155"/>
      <c r="Y61" s="155"/>
      <c r="Z61" s="157"/>
      <c r="AA61" s="148"/>
      <c r="AB61" s="149"/>
      <c r="AC61" s="149"/>
      <c r="AD61" s="149"/>
      <c r="AE61" s="41"/>
      <c r="AF61" s="150"/>
      <c r="AG61" s="158"/>
      <c r="AH61" s="151"/>
      <c r="AI61" s="151"/>
      <c r="AJ61" s="152"/>
      <c r="AK61" s="152"/>
      <c r="AL61" s="152"/>
      <c r="AM61" s="152"/>
      <c r="AN61" s="144"/>
      <c r="AO61" s="144"/>
      <c r="AP61" s="144"/>
      <c r="AQ61" s="144"/>
      <c r="AR61" s="144"/>
      <c r="AS61" s="144"/>
    </row>
    <row r="62" spans="1:45" ht="30" customHeight="1" x14ac:dyDescent="0.25">
      <c r="R62" s="116"/>
      <c r="S62" s="4" t="str">
        <f>$BB$29</f>
        <v>-</v>
      </c>
      <c r="T62" s="3"/>
      <c r="U62" s="144"/>
      <c r="V62" s="145"/>
      <c r="W62" s="145"/>
      <c r="X62" s="155"/>
      <c r="Y62" s="155"/>
      <c r="Z62" s="157"/>
      <c r="AA62" s="148"/>
      <c r="AB62" s="149"/>
      <c r="AC62" s="149"/>
      <c r="AD62" s="149"/>
      <c r="AE62" s="41"/>
      <c r="AF62" s="150"/>
      <c r="AG62" s="158"/>
      <c r="AH62" s="151"/>
      <c r="AI62" s="151"/>
      <c r="AJ62" s="152"/>
      <c r="AK62" s="152"/>
      <c r="AL62" s="152"/>
      <c r="AM62" s="152"/>
      <c r="AN62" s="144"/>
      <c r="AO62" s="144"/>
      <c r="AP62" s="144"/>
      <c r="AQ62" s="144"/>
      <c r="AR62" s="144"/>
      <c r="AS62" s="144"/>
    </row>
    <row r="63" spans="1:45" ht="30" customHeight="1" x14ac:dyDescent="0.25">
      <c r="R63" s="116"/>
      <c r="S63" s="4" t="str">
        <f>$BB$30</f>
        <v>-</v>
      </c>
      <c r="T63" s="3"/>
      <c r="U63" s="144"/>
      <c r="V63" s="145"/>
      <c r="W63" s="145"/>
      <c r="X63" s="155"/>
      <c r="Y63" s="155"/>
      <c r="Z63" s="157"/>
      <c r="AA63" s="148"/>
      <c r="AB63" s="149"/>
      <c r="AC63" s="149"/>
      <c r="AD63" s="149"/>
      <c r="AE63" s="41"/>
      <c r="AF63" s="150"/>
      <c r="AG63" s="158"/>
      <c r="AH63" s="151"/>
      <c r="AI63" s="151"/>
      <c r="AJ63" s="152"/>
      <c r="AK63" s="152"/>
      <c r="AL63" s="152"/>
      <c r="AM63" s="152"/>
      <c r="AN63" s="144"/>
      <c r="AO63" s="144"/>
      <c r="AP63" s="144"/>
      <c r="AQ63" s="144"/>
      <c r="AR63" s="144"/>
      <c r="AS63" s="144"/>
    </row>
    <row r="64" spans="1:45" ht="30" customHeight="1" x14ac:dyDescent="0.25">
      <c r="R64" s="116"/>
      <c r="S64" s="4" t="str">
        <f>$BB$31</f>
        <v>-</v>
      </c>
      <c r="T64" s="3"/>
      <c r="U64" s="144"/>
      <c r="V64" s="145"/>
      <c r="W64" s="145"/>
      <c r="X64" s="155"/>
      <c r="Y64" s="155"/>
      <c r="Z64" s="157"/>
      <c r="AA64" s="148"/>
      <c r="AB64" s="149"/>
      <c r="AC64" s="149"/>
      <c r="AD64" s="149"/>
      <c r="AE64" s="41"/>
      <c r="AF64" s="150"/>
      <c r="AG64" s="158"/>
      <c r="AH64" s="151"/>
      <c r="AI64" s="151"/>
      <c r="AJ64" s="152"/>
      <c r="AK64" s="152"/>
      <c r="AL64" s="152"/>
      <c r="AM64" s="152"/>
      <c r="AN64" s="144"/>
      <c r="AO64" s="144"/>
      <c r="AP64" s="144"/>
      <c r="AQ64" s="144"/>
      <c r="AR64" s="144"/>
      <c r="AS64" s="144"/>
    </row>
    <row r="65" spans="19:45" ht="30" customHeight="1" x14ac:dyDescent="0.25">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63"/>
      <c r="AS65" s="163"/>
    </row>
    <row r="66" spans="19:45" ht="30" customHeight="1" x14ac:dyDescent="0.25">
      <c r="S66" s="117" cm="1">
        <f t="array" ref="S66">BoxNum(ROW($S66))</f>
        <v>2</v>
      </c>
      <c r="T66" s="118" t="s">
        <v>698</v>
      </c>
      <c r="U66" s="119" t="s">
        <v>585</v>
      </c>
      <c r="V66" s="120"/>
      <c r="W66" s="121"/>
      <c r="X66" s="120"/>
      <c r="Y66" s="118" t="str">
        <f>VLOOKUP(U66,$DX$1:$DZ$21,3,FALSE)</f>
        <v>-</v>
      </c>
      <c r="AD66" s="123"/>
    </row>
    <row r="67" spans="19:45" ht="30" customHeight="1" x14ac:dyDescent="0.25">
      <c r="S67" s="118" t="s">
        <v>24</v>
      </c>
      <c r="T67" s="119" t="s">
        <v>433</v>
      </c>
      <c r="U67" s="122" t="s">
        <v>23</v>
      </c>
      <c r="V67" s="118" t="str">
        <f>VLOOKUP(U66,$DX$1:$DZ$21,2,FALSE)</f>
        <v>-</v>
      </c>
      <c r="W67" s="128"/>
      <c r="X67" s="128"/>
      <c r="Y67" s="128"/>
      <c r="Z67" s="128"/>
      <c r="AA67" s="122" t="s">
        <v>592</v>
      </c>
      <c r="AB67" s="129" t="str">
        <f>T86&amp;"_"&amp;ABS(T84)&amp;"dB_"&amp;T88&amp;"_"&amp;T89&amp;"_"&amp;GetAbsMaxMinText(AF70:AG129)&amp;"_"&amp;T69&amp;"_"&amp;T68&amp;S66&amp;"."&amp;T92</f>
        <v>10V_NormalMode_42dB_2258K_2227F_407_487_ZTS6411_MP2.2</v>
      </c>
      <c r="AC67" s="130"/>
      <c r="AD67" s="130"/>
      <c r="AE67" s="130"/>
      <c r="AF67" s="130"/>
      <c r="AG67" s="130"/>
      <c r="AH67" s="128"/>
      <c r="AI67" s="128" t="s">
        <v>2</v>
      </c>
      <c r="AJ67" s="131" t="s">
        <v>1089</v>
      </c>
      <c r="AK67" s="131"/>
      <c r="AL67" s="131"/>
      <c r="AM67" s="131"/>
      <c r="AN67" s="131"/>
      <c r="AO67" s="131"/>
      <c r="AP67" s="131"/>
      <c r="AQ67" s="131"/>
      <c r="AR67" s="131"/>
      <c r="AS67" s="131"/>
    </row>
    <row r="68" spans="19:45" ht="30" customHeight="1" x14ac:dyDescent="0.25">
      <c r="S68" s="118" t="s">
        <v>5</v>
      </c>
      <c r="T68" s="119" t="s">
        <v>430</v>
      </c>
      <c r="U68" s="105" t="str">
        <f>HYPERLINK("#A"&amp;(S66+1),"&lt;==Block" &amp; $S66 &amp;"==&gt;")</f>
        <v>&lt;==Block2==&gt;</v>
      </c>
      <c r="V68" s="136"/>
      <c r="W68" s="128"/>
      <c r="X68" s="128"/>
      <c r="Y68" s="137"/>
      <c r="Z68" s="123"/>
      <c r="AA68" s="128"/>
      <c r="AB68" s="128"/>
      <c r="AC68" s="128"/>
      <c r="AD68" s="128"/>
      <c r="AE68" s="128"/>
      <c r="AF68" s="128"/>
      <c r="AG68" s="128"/>
      <c r="AH68" s="128"/>
      <c r="AI68" s="128"/>
      <c r="AJ68" s="128"/>
      <c r="AK68" s="128"/>
      <c r="AL68" s="128"/>
      <c r="AM68" s="128"/>
      <c r="AN68" s="138" t="s">
        <v>723</v>
      </c>
      <c r="AO68" s="138" t="s">
        <v>709</v>
      </c>
      <c r="AP68" s="138" t="s">
        <v>710</v>
      </c>
      <c r="AQ68" s="138" t="s">
        <v>611</v>
      </c>
      <c r="AR68" s="138" t="s">
        <v>711</v>
      </c>
      <c r="AS68" s="139"/>
    </row>
    <row r="69" spans="19:45" ht="30" customHeight="1" x14ac:dyDescent="0.25">
      <c r="S69" s="118" t="s">
        <v>10</v>
      </c>
      <c r="T69" s="119" t="s">
        <v>298</v>
      </c>
      <c r="U69" s="140" t="s">
        <v>775</v>
      </c>
      <c r="V69" s="141" t="s">
        <v>601</v>
      </c>
      <c r="W69" s="141" t="s">
        <v>602</v>
      </c>
      <c r="X69" s="141" t="s">
        <v>603</v>
      </c>
      <c r="Y69" s="141" t="s">
        <v>603</v>
      </c>
      <c r="Z69" s="141" t="s">
        <v>591</v>
      </c>
      <c r="AA69" s="141" t="s">
        <v>7</v>
      </c>
      <c r="AB69" s="141" t="s">
        <v>563</v>
      </c>
      <c r="AC69" s="141" t="s">
        <v>577</v>
      </c>
      <c r="AD69" s="141" t="s">
        <v>611</v>
      </c>
      <c r="AE69" s="141" t="s">
        <v>569</v>
      </c>
      <c r="AF69" s="142" t="s">
        <v>593</v>
      </c>
      <c r="AG69" s="142" t="s">
        <v>594</v>
      </c>
      <c r="AH69" s="142" t="s">
        <v>595</v>
      </c>
      <c r="AI69" s="142" t="s">
        <v>596</v>
      </c>
      <c r="AJ69" s="143" t="s">
        <v>597</v>
      </c>
      <c r="AK69" s="143" t="s">
        <v>598</v>
      </c>
      <c r="AL69" s="143" t="s">
        <v>599</v>
      </c>
      <c r="AM69" s="143" t="s">
        <v>600</v>
      </c>
      <c r="AN69" s="143" t="str">
        <f>VLOOKUP($T77,$DE$1:$DJ$31,2,FALSE)</f>
        <v>Full</v>
      </c>
      <c r="AO69" s="143" t="str">
        <f>VLOOKUP($T77,$DE$1:$DJ$31,3,FALSE)</f>
        <v>Full</v>
      </c>
      <c r="AP69" s="143" t="str">
        <f>VLOOKUP($T77,$DE$1:$DJ$31,4,FALSE)</f>
        <v>non</v>
      </c>
      <c r="AQ69" s="143" t="str">
        <f>VLOOKUP($T77,$DE$1:$DJ$31,5,FALSE)</f>
        <v>non</v>
      </c>
      <c r="AR69" s="143" t="str">
        <f>VLOOKUP($T77,$DE$1:$DJ$31,6,FALSE)</f>
        <v>Full</v>
      </c>
      <c r="AS69" s="142" t="s">
        <v>726</v>
      </c>
    </row>
    <row r="70" spans="19:45" ht="30" customHeight="1" x14ac:dyDescent="0.25">
      <c r="S70" s="118" t="s">
        <v>18</v>
      </c>
      <c r="T70" s="119" t="s">
        <v>29</v>
      </c>
      <c r="U70" s="144" t="str">
        <f t="shared" ref="U70:U83" ca="1" si="13">ConfigCode($AA70,$AN70,$AO70,$AP70,$AQ70,$AR70,$AF70,$AG70,2)</f>
        <v>0x03=-41.50,-40.80;</v>
      </c>
      <c r="V70" s="145"/>
      <c r="W70" s="145"/>
      <c r="X70" s="146"/>
      <c r="Y70" s="146"/>
      <c r="Z70" s="147">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148" t="s">
        <v>584</v>
      </c>
      <c r="AB70" s="149">
        <v>-1</v>
      </c>
      <c r="AC70" s="149" t="s">
        <v>995</v>
      </c>
      <c r="AD70" s="149">
        <v>1</v>
      </c>
      <c r="AE70" s="41">
        <v>0</v>
      </c>
      <c r="AF70" s="150">
        <v>-41.5</v>
      </c>
      <c r="AG70" s="150">
        <v>-40.799999999999997</v>
      </c>
      <c r="AH70" s="151">
        <f ca="1">$AF70+$Z70</f>
        <v>-42.5</v>
      </c>
      <c r="AI70" s="151">
        <f ca="1">$AG70+$Z70</f>
        <v>-41.8</v>
      </c>
      <c r="AJ70" s="152" cm="1">
        <f t="array" aca="1" ref="AJ70" ca="1" xml:space="preserve">
N("initial sens-loopgain")+
$AF70-BoxVal(ROW($AA70),26,COLUMN(INDIRECT("T"&amp;(INT(ROW($AA87)/65))*65+2)))</f>
        <v>-42.5</v>
      </c>
      <c r="AK70" s="152">
        <f t="shared" ref="AK70:AK79" ca="1" si="15">AJ70+(AG70-AF70)</f>
        <v>-41.8</v>
      </c>
      <c r="AL70" s="152" cm="1">
        <f t="array" aca="1" ref="AL70" ca="1" xml:space="preserve">
N("initial sens-loopgain-gain-gain ref-vcm")+
$AH70-
BoxVal(ROW($AA70),26,COLUMN(INDIRECT("T"&amp;(INT(ROW($AA87)/65))*65+2)))-
$AB70-
$W70-
IFERROR(VLOOKUP($AC70,$CT$1:$DC$31,7,FALSE),0)</f>
        <v>-42.5</v>
      </c>
      <c r="AM70" s="152">
        <f t="shared" ref="AM70:AM79" ca="1" si="16">AL70+(AG70-AF70)</f>
        <v>-41.8</v>
      </c>
      <c r="AN70" s="144" t="str">
        <f t="shared" ref="AN70:AN79" ca="1" si="17">IF(BoxVal(ROW(AA70),9,COLUMN(T68))="FIX","00",ManualLookup(AA70,BoxVal(ROW(AA70),4,COLUMN(AN68)),INDIRECT(DN$3)))</f>
        <v>00</v>
      </c>
      <c r="AO70" s="144" t="str" cm="1">
        <f t="array" aca="1" ref="AO70" ca="1">ManualLookup(AB70,BoxVal(ROW(AB70),4,COLUMN(AO68)),INDIRECT(DO$3))</f>
        <v>03</v>
      </c>
      <c r="AP70" s="144" t="str" cm="1">
        <f t="array" aca="1" ref="AP70" ca="1">ManualLookup(AC70,BoxVal(ROW(AC70),4,COLUMN(AP68)),INDIRECT(DP$3))</f>
        <v>00</v>
      </c>
      <c r="AQ70" s="144" t="str" cm="1">
        <f t="array" aca="1" ref="AQ70" ca="1">ManualLookup(AD70,BoxVal(ROW(AD70),4,COLUMN(AQ68)),INDIRECT(DQ$3))</f>
        <v>00</v>
      </c>
      <c r="AR70" s="144" t="str" cm="1">
        <f t="array" aca="1" ref="AR70" ca="1">ManualLookup(AE70,BoxVal(ROW(AE70),4,COLUMN(AR68)),INDIRECT(DR$3))</f>
        <v>00</v>
      </c>
      <c r="AS70" s="141"/>
    </row>
    <row r="71" spans="19:45" ht="30" customHeight="1" x14ac:dyDescent="0.25">
      <c r="S71" s="118" t="s">
        <v>13</v>
      </c>
      <c r="T71" s="119" t="s">
        <v>367</v>
      </c>
      <c r="U71" s="144" t="str">
        <f t="shared" ca="1" si="13"/>
        <v>0x00=-42.30,-41.50;</v>
      </c>
      <c r="V71" s="145"/>
      <c r="W71" s="145"/>
      <c r="X71" s="146"/>
      <c r="Y71" s="146"/>
      <c r="Z71" s="147">
        <f t="shared" ca="1" si="14"/>
        <v>0</v>
      </c>
      <c r="AA71" s="148" t="s">
        <v>584</v>
      </c>
      <c r="AB71" s="149">
        <v>0</v>
      </c>
      <c r="AC71" s="149" t="s">
        <v>995</v>
      </c>
      <c r="AD71" s="149">
        <v>1</v>
      </c>
      <c r="AE71" s="41">
        <v>0</v>
      </c>
      <c r="AF71" s="150">
        <v>-42.3</v>
      </c>
      <c r="AG71" s="153">
        <f>AF70</f>
        <v>-41.5</v>
      </c>
      <c r="AH71" s="151">
        <f t="shared" ref="AH71:AH83" ca="1" si="18">$AF71+$Z71</f>
        <v>-42.3</v>
      </c>
      <c r="AI71" s="151">
        <f t="shared" ref="AI71:AI83" ca="1" si="19">$AG71+$Z71</f>
        <v>-41.5</v>
      </c>
      <c r="AJ71" s="152" cm="1">
        <f t="array" aca="1" ref="AJ71" ca="1" xml:space="preserve">
N("initial sens-loopgain")+
$AF71-BoxVal(ROW($AA71),26,COLUMN(INDIRECT("T"&amp;(INT(ROW($AA88)/65))*65+2)))</f>
        <v>-43.3</v>
      </c>
      <c r="AK71" s="152">
        <f t="shared" ca="1" si="15"/>
        <v>-42.5</v>
      </c>
      <c r="AL71" s="152" cm="1">
        <f t="array" aca="1" ref="AL71" ca="1" xml:space="preserve">
N("initial sens-loopgain-gain-gain ref-vcm")+
$AH71-
BoxVal(ROW($AA71),26,COLUMN(INDIRECT("T"&amp;(INT(ROW($AA88)/65))*65+2)))-
$AB71-
$W71-
IFERROR(VLOOKUP($AC71,$CT$1:$DC$31,7,FALSE),0)</f>
        <v>-43.3</v>
      </c>
      <c r="AM71" s="152">
        <f t="shared" ca="1" si="16"/>
        <v>-42.5</v>
      </c>
      <c r="AN71" s="144" t="str">
        <f t="shared" ca="1" si="17"/>
        <v>00</v>
      </c>
      <c r="AO71" s="144" t="str" cm="1">
        <f t="array" aca="1" ref="AO71" ca="1">ManualLookup(AB71,BoxVal(ROW(AB71),4,COLUMN(AO69)),INDIRECT(DO$3))</f>
        <v>00</v>
      </c>
      <c r="AP71" s="144" t="str" cm="1">
        <f t="array" aca="1" ref="AP71" ca="1">ManualLookup(AC71,BoxVal(ROW(AC71),4,COLUMN(AP69)),INDIRECT(DP$3))</f>
        <v>00</v>
      </c>
      <c r="AQ71" s="144" t="str" cm="1">
        <f t="array" aca="1" ref="AQ71" ca="1">ManualLookup(AD71,BoxVal(ROW(AD71),4,COLUMN(AQ69)),INDIRECT(DQ$3))</f>
        <v>00</v>
      </c>
      <c r="AR71" s="144" t="str" cm="1">
        <f t="array" aca="1" ref="AR71" ca="1">ManualLookup(AE71,BoxVal(ROW(AE71),4,COLUMN(AR69)),INDIRECT(DR$3))</f>
        <v>00</v>
      </c>
      <c r="AS71" s="144"/>
    </row>
    <row r="72" spans="19:45" ht="30" customHeight="1" x14ac:dyDescent="0.25">
      <c r="S72" s="129"/>
      <c r="T72" s="154"/>
      <c r="U72" s="144" t="str">
        <f t="shared" ca="1" si="13"/>
        <v>0x05=-42.80,-42.30;</v>
      </c>
      <c r="V72" s="145"/>
      <c r="W72" s="145"/>
      <c r="X72" s="146"/>
      <c r="Y72" s="146"/>
      <c r="Z72" s="147">
        <f t="shared" ca="1" si="14"/>
        <v>0.5</v>
      </c>
      <c r="AA72" s="148" t="s">
        <v>584</v>
      </c>
      <c r="AB72" s="149">
        <v>0.5</v>
      </c>
      <c r="AC72" s="149" t="s">
        <v>995</v>
      </c>
      <c r="AD72" s="149">
        <v>1</v>
      </c>
      <c r="AE72" s="41">
        <v>0</v>
      </c>
      <c r="AF72" s="150">
        <v>-42.8</v>
      </c>
      <c r="AG72" s="153">
        <f t="shared" ref="AG72:AG79" si="20">AF71</f>
        <v>-42.3</v>
      </c>
      <c r="AH72" s="151">
        <f t="shared" ca="1" si="18"/>
        <v>-42.3</v>
      </c>
      <c r="AI72" s="151">
        <f t="shared" ca="1" si="19"/>
        <v>-41.8</v>
      </c>
      <c r="AJ72" s="152" cm="1">
        <f t="array" aca="1" ref="AJ72" ca="1" xml:space="preserve">
N("initial sens-loopgain")+
$AF72-BoxVal(ROW($AA72),26,COLUMN(INDIRECT("T"&amp;(INT(ROW($AA89)/65))*65+2)))</f>
        <v>-43.8</v>
      </c>
      <c r="AK72" s="152">
        <f t="shared" ca="1" si="15"/>
        <v>-43.3</v>
      </c>
      <c r="AL72" s="152" cm="1">
        <f t="array" aca="1" ref="AL72" ca="1" xml:space="preserve">
N("initial sens-loopgain-gain-gain ref-vcm")+
$AH72-
BoxVal(ROW($AA72),26,COLUMN(INDIRECT("T"&amp;(INT(ROW($AA89)/65))*65+2)))-
$AB72-
$W72-
IFERROR(VLOOKUP($AC72,$CT$1:$DC$31,7,FALSE),0)</f>
        <v>-43.8</v>
      </c>
      <c r="AM72" s="152">
        <f t="shared" ca="1" si="16"/>
        <v>-43.3</v>
      </c>
      <c r="AN72" s="144" t="str">
        <f t="shared" ca="1" si="17"/>
        <v>00</v>
      </c>
      <c r="AO72" s="144" t="str" cm="1">
        <f t="array" aca="1" ref="AO72" ca="1">ManualLookup(AB72,BoxVal(ROW(AB72),4,COLUMN(AO70)),INDIRECT(DO$3))</f>
        <v>05</v>
      </c>
      <c r="AP72" s="144" t="str" cm="1">
        <f t="array" aca="1" ref="AP72" ca="1">ManualLookup(AC72,BoxVal(ROW(AC72),4,COLUMN(AP70)),INDIRECT(DP$3))</f>
        <v>00</v>
      </c>
      <c r="AQ72" s="144" t="str" cm="1">
        <f t="array" aca="1" ref="AQ72" ca="1">ManualLookup(AD72,BoxVal(ROW(AD72),4,COLUMN(AQ70)),INDIRECT(DQ$3))</f>
        <v>00</v>
      </c>
      <c r="AR72" s="144" t="str" cm="1">
        <f t="array" aca="1" ref="AR72" ca="1">ManualLookup(AE72,BoxVal(ROW(AE72),4,COLUMN(AR70)),INDIRECT(DR$3))</f>
        <v>00</v>
      </c>
      <c r="AS72" s="144"/>
    </row>
    <row r="73" spans="19:45" ht="30" customHeight="1" x14ac:dyDescent="0.25">
      <c r="S73" s="118" t="s">
        <v>19</v>
      </c>
      <c r="T73" s="119" t="s">
        <v>584</v>
      </c>
      <c r="U73" s="144" t="str">
        <f t="shared" ca="1" si="13"/>
        <v>0x30=-43.40,-42.80;</v>
      </c>
      <c r="V73" s="145"/>
      <c r="W73" s="145"/>
      <c r="X73" s="146"/>
      <c r="Y73" s="146"/>
      <c r="Z73" s="147">
        <f t="shared" ca="1" si="14"/>
        <v>1.1000000000000001</v>
      </c>
      <c r="AA73" s="148" t="s">
        <v>586</v>
      </c>
      <c r="AB73" s="149">
        <v>0</v>
      </c>
      <c r="AC73" s="149" t="s">
        <v>995</v>
      </c>
      <c r="AD73" s="149">
        <v>1</v>
      </c>
      <c r="AE73" s="41">
        <v>0</v>
      </c>
      <c r="AF73" s="150">
        <v>-43.4</v>
      </c>
      <c r="AG73" s="153">
        <f t="shared" si="20"/>
        <v>-42.8</v>
      </c>
      <c r="AH73" s="151">
        <f t="shared" ca="1" si="18"/>
        <v>-42.3</v>
      </c>
      <c r="AI73" s="151">
        <f t="shared" ca="1" si="19"/>
        <v>-41.699999999999996</v>
      </c>
      <c r="AJ73" s="152" cm="1">
        <f t="array" aca="1" ref="AJ73" ca="1" xml:space="preserve">
N("initial sens-loopgain")+
$AF73-BoxVal(ROW($AA73),26,COLUMN(INDIRECT("T"&amp;(INT(ROW($AA90)/65))*65+2)))</f>
        <v>-44.4</v>
      </c>
      <c r="AK73" s="152">
        <f t="shared" ca="1" si="15"/>
        <v>-43.8</v>
      </c>
      <c r="AL73" s="152" cm="1">
        <f t="array" aca="1" ref="AL73" ca="1" xml:space="preserve">
N("initial sens-loopgain-gain-gain ref-vcm")+
$AH73-
BoxVal(ROW($AA73),26,COLUMN(INDIRECT("T"&amp;(INT(ROW($AA90)/65))*65+2)))-
$AB73-
$W73-
IFERROR(VLOOKUP($AC73,$CT$1:$DC$31,7,FALSE),0)</f>
        <v>-43.3</v>
      </c>
      <c r="AM73" s="152">
        <f t="shared" ca="1" si="16"/>
        <v>-42.699999999999996</v>
      </c>
      <c r="AN73" s="144" t="str">
        <f t="shared" ca="1" si="17"/>
        <v>30</v>
      </c>
      <c r="AO73" s="144" t="str" cm="1">
        <f t="array" aca="1" ref="AO73" ca="1">ManualLookup(AB73,BoxVal(ROW(AB73),4,COLUMN(AO71)),INDIRECT(DO$3))</f>
        <v>00</v>
      </c>
      <c r="AP73" s="144" t="str" cm="1">
        <f t="array" aca="1" ref="AP73" ca="1">ManualLookup(AC73,BoxVal(ROW(AC73),4,COLUMN(AP71)),INDIRECT(DP$3))</f>
        <v>00</v>
      </c>
      <c r="AQ73" s="144" t="str" cm="1">
        <f t="array" aca="1" ref="AQ73" ca="1">ManualLookup(AD73,BoxVal(ROW(AD73),4,COLUMN(AQ71)),INDIRECT(DQ$3))</f>
        <v>00</v>
      </c>
      <c r="AR73" s="144" t="str" cm="1">
        <f t="array" aca="1" ref="AR73" ca="1">ManualLookup(AE73,BoxVal(ROW(AE73),4,COLUMN(AR71)),INDIRECT(DR$3))</f>
        <v>00</v>
      </c>
      <c r="AS73" s="144"/>
    </row>
    <row r="74" spans="19:45" ht="30" customHeight="1" x14ac:dyDescent="0.25">
      <c r="S74" s="118" t="s">
        <v>15</v>
      </c>
      <c r="T74" s="119" t="s">
        <v>801</v>
      </c>
      <c r="U74" s="144" t="str">
        <f t="shared" ca="1" si="13"/>
        <v>0x35=-43.90,-43.40;</v>
      </c>
      <c r="V74" s="145"/>
      <c r="W74" s="145"/>
      <c r="X74" s="146"/>
      <c r="Y74" s="146"/>
      <c r="Z74" s="147">
        <f t="shared" ca="1" si="14"/>
        <v>1.6</v>
      </c>
      <c r="AA74" s="148" t="s">
        <v>586</v>
      </c>
      <c r="AB74" s="149">
        <v>0.5</v>
      </c>
      <c r="AC74" s="149" t="s">
        <v>995</v>
      </c>
      <c r="AD74" s="149">
        <v>1</v>
      </c>
      <c r="AE74" s="41">
        <v>0</v>
      </c>
      <c r="AF74" s="150">
        <v>-43.9</v>
      </c>
      <c r="AG74" s="153">
        <f t="shared" si="20"/>
        <v>-43.4</v>
      </c>
      <c r="AH74" s="151">
        <f t="shared" ca="1" si="18"/>
        <v>-42.3</v>
      </c>
      <c r="AI74" s="151">
        <f t="shared" ca="1" si="19"/>
        <v>-41.8</v>
      </c>
      <c r="AJ74" s="152" cm="1">
        <f t="array" aca="1" ref="AJ74" ca="1" xml:space="preserve">
N("initial sens-loopgain")+
$AF74-BoxVal(ROW($AA74),26,COLUMN(INDIRECT("T"&amp;(INT(ROW($AA91)/65))*65+2)))</f>
        <v>-44.9</v>
      </c>
      <c r="AK74" s="152">
        <f t="shared" ca="1" si="15"/>
        <v>-44.4</v>
      </c>
      <c r="AL74" s="152" cm="1">
        <f t="array" aca="1" ref="AL74" ca="1" xml:space="preserve">
N("initial sens-loopgain-gain-gain ref-vcm")+
$AH74-
BoxVal(ROW($AA74),26,COLUMN(INDIRECT("T"&amp;(INT(ROW($AA91)/65))*65+2)))-
$AB74-
$W74-
IFERROR(VLOOKUP($AC74,$CT$1:$DC$31,7,FALSE),0)</f>
        <v>-43.8</v>
      </c>
      <c r="AM74" s="152">
        <f t="shared" ca="1" si="16"/>
        <v>-43.3</v>
      </c>
      <c r="AN74" s="144" t="str">
        <f t="shared" ca="1" si="17"/>
        <v>30</v>
      </c>
      <c r="AO74" s="144" t="str" cm="1">
        <f t="array" aca="1" ref="AO74" ca="1">ManualLookup(AB74,BoxVal(ROW(AB74),4,COLUMN(AO72)),INDIRECT(DO$3))</f>
        <v>05</v>
      </c>
      <c r="AP74" s="144" t="str" cm="1">
        <f t="array" aca="1" ref="AP74" ca="1">ManualLookup(AC74,BoxVal(ROW(AC74),4,COLUMN(AP72)),INDIRECT(DP$3))</f>
        <v>00</v>
      </c>
      <c r="AQ74" s="144" t="str" cm="1">
        <f t="array" aca="1" ref="AQ74" ca="1">ManualLookup(AD74,BoxVal(ROW(AD74),4,COLUMN(AQ72)),INDIRECT(DQ$3))</f>
        <v>00</v>
      </c>
      <c r="AR74" s="144" t="str" cm="1">
        <f t="array" aca="1" ref="AR74" ca="1">ManualLookup(AE74,BoxVal(ROW(AE74),4,COLUMN(AR72)),INDIRECT(DR$3))</f>
        <v>00</v>
      </c>
      <c r="AS74" s="144"/>
    </row>
    <row r="75" spans="19:45" ht="30" customHeight="1" x14ac:dyDescent="0.25">
      <c r="S75" s="118" t="s">
        <v>705</v>
      </c>
      <c r="T75" s="119" t="s">
        <v>990</v>
      </c>
      <c r="U75" s="144" t="str">
        <f t="shared" ca="1" si="13"/>
        <v>0x40=-44.70,-43.90;</v>
      </c>
      <c r="V75" s="145"/>
      <c r="W75" s="145"/>
      <c r="X75" s="146"/>
      <c r="Y75" s="146"/>
      <c r="Z75" s="147">
        <f t="shared" ca="1" si="14"/>
        <v>2.2000000000000002</v>
      </c>
      <c r="AA75" s="148" t="s">
        <v>587</v>
      </c>
      <c r="AB75" s="149">
        <v>0</v>
      </c>
      <c r="AC75" s="149" t="s">
        <v>995</v>
      </c>
      <c r="AD75" s="149">
        <v>1</v>
      </c>
      <c r="AE75" s="41">
        <v>0</v>
      </c>
      <c r="AF75" s="150">
        <v>-44.7</v>
      </c>
      <c r="AG75" s="153">
        <f t="shared" si="20"/>
        <v>-43.9</v>
      </c>
      <c r="AH75" s="151">
        <f t="shared" ca="1" si="18"/>
        <v>-42.5</v>
      </c>
      <c r="AI75" s="151">
        <f t="shared" ca="1" si="19"/>
        <v>-41.699999999999996</v>
      </c>
      <c r="AJ75" s="152" cm="1">
        <f t="array" aca="1" ref="AJ75" ca="1" xml:space="preserve">
N("initial sens-loopgain")+
$AF75-BoxVal(ROW($AA75),26,COLUMN(INDIRECT("T"&amp;(INT(ROW($AA92)/65))*65+2)))</f>
        <v>-45.7</v>
      </c>
      <c r="AK75" s="152">
        <f t="shared" ca="1" si="15"/>
        <v>-44.9</v>
      </c>
      <c r="AL75" s="152" cm="1">
        <f t="array" aca="1" ref="AL75" ca="1" xml:space="preserve">
N("initial sens-loopgain-gain-gain ref-vcm")+
$AH75-
BoxVal(ROW($AA75),26,COLUMN(INDIRECT("T"&amp;(INT(ROW($AA92)/65))*65+2)))-
$AB75-
$W75-
IFERROR(VLOOKUP($AC75,$CT$1:$DC$31,7,FALSE),0)</f>
        <v>-43.5</v>
      </c>
      <c r="AM75" s="152">
        <f t="shared" ca="1" si="16"/>
        <v>-42.699999999999996</v>
      </c>
      <c r="AN75" s="144" t="str">
        <f t="shared" ca="1" si="17"/>
        <v>40</v>
      </c>
      <c r="AO75" s="144" t="str" cm="1">
        <f t="array" aca="1" ref="AO75" ca="1">ManualLookup(AB75,BoxVal(ROW(AB75),4,COLUMN(AO73)),INDIRECT(DO$3))</f>
        <v>00</v>
      </c>
      <c r="AP75" s="144" t="str" cm="1">
        <f t="array" aca="1" ref="AP75" ca="1">ManualLookup(AC75,BoxVal(ROW(AC75),4,COLUMN(AP73)),INDIRECT(DP$3))</f>
        <v>00</v>
      </c>
      <c r="AQ75" s="144" t="str" cm="1">
        <f t="array" aca="1" ref="AQ75" ca="1">ManualLookup(AD75,BoxVal(ROW(AD75),4,COLUMN(AQ73)),INDIRECT(DQ$3))</f>
        <v>00</v>
      </c>
      <c r="AR75" s="144" t="str" cm="1">
        <f t="array" aca="1" ref="AR75" ca="1">ManualLookup(AE75,BoxVal(ROW(AE75),4,COLUMN(AR73)),INDIRECT(DR$3))</f>
        <v>00</v>
      </c>
      <c r="AS75" s="144"/>
    </row>
    <row r="76" spans="19:45" ht="30" customHeight="1" x14ac:dyDescent="0.25">
      <c r="S76" s="118" t="s">
        <v>605</v>
      </c>
      <c r="T76" s="119" t="s">
        <v>991</v>
      </c>
      <c r="U76" s="144" t="str">
        <f t="shared" ca="1" si="13"/>
        <v>0x45=-45.00,-44.70;</v>
      </c>
      <c r="V76" s="145"/>
      <c r="W76" s="145"/>
      <c r="X76" s="146"/>
      <c r="Y76" s="146"/>
      <c r="Z76" s="147">
        <f t="shared" ca="1" si="14"/>
        <v>2.7</v>
      </c>
      <c r="AA76" s="148" t="s">
        <v>587</v>
      </c>
      <c r="AB76" s="149">
        <v>0.5</v>
      </c>
      <c r="AC76" s="149" t="s">
        <v>995</v>
      </c>
      <c r="AD76" s="149">
        <v>1</v>
      </c>
      <c r="AE76" s="41">
        <v>0</v>
      </c>
      <c r="AF76" s="150">
        <v>-45</v>
      </c>
      <c r="AG76" s="153">
        <f t="shared" si="20"/>
        <v>-44.7</v>
      </c>
      <c r="AH76" s="151">
        <f t="shared" ca="1" si="18"/>
        <v>-42.3</v>
      </c>
      <c r="AI76" s="151">
        <f t="shared" ca="1" si="19"/>
        <v>-42</v>
      </c>
      <c r="AJ76" s="152" cm="1">
        <f t="array" aca="1" ref="AJ76" ca="1" xml:space="preserve">
N("initial sens-loopgain")+
$AF76-BoxVal(ROW($AA76),26,COLUMN(INDIRECT("T"&amp;(INT(ROW($AA93)/65))*65+2)))</f>
        <v>-46</v>
      </c>
      <c r="AK76" s="152">
        <f t="shared" ca="1" si="15"/>
        <v>-45.7</v>
      </c>
      <c r="AL76" s="152" cm="1">
        <f t="array" aca="1" ref="AL76" ca="1" xml:space="preserve">
N("initial sens-loopgain-gain-gain ref-vcm")+
$AH76-
BoxVal(ROW($AA76),26,COLUMN(INDIRECT("T"&amp;(INT(ROW($AA93)/65))*65+2)))-
$AB76-
$W76-
IFERROR(VLOOKUP($AC76,$CT$1:$DC$31,7,FALSE),0)</f>
        <v>-43.8</v>
      </c>
      <c r="AM76" s="152">
        <f t="shared" ca="1" si="16"/>
        <v>-43.5</v>
      </c>
      <c r="AN76" s="144" t="str">
        <f t="shared" ca="1" si="17"/>
        <v>40</v>
      </c>
      <c r="AO76" s="144" t="str" cm="1">
        <f t="array" aca="1" ref="AO76" ca="1">ManualLookup(AB76,BoxVal(ROW(AB76),4,COLUMN(AO74)),INDIRECT(DO$3))</f>
        <v>05</v>
      </c>
      <c r="AP76" s="144" t="str" cm="1">
        <f t="array" aca="1" ref="AP76" ca="1">ManualLookup(AC76,BoxVal(ROW(AC76),4,COLUMN(AP74)),INDIRECT(DP$3))</f>
        <v>00</v>
      </c>
      <c r="AQ76" s="144" t="str" cm="1">
        <f t="array" aca="1" ref="AQ76" ca="1">ManualLookup(AD76,BoxVal(ROW(AD76),4,COLUMN(AQ74)),INDIRECT(DQ$3))</f>
        <v>00</v>
      </c>
      <c r="AR76" s="144" t="str" cm="1">
        <f t="array" aca="1" ref="AR76" ca="1">ManualLookup(AE76,BoxVal(ROW(AE76),4,COLUMN(AR74)),INDIRECT(DR$3))</f>
        <v>00</v>
      </c>
      <c r="AS76" s="144"/>
    </row>
    <row r="77" spans="19:45" ht="30" customHeight="1" x14ac:dyDescent="0.25">
      <c r="S77" s="118" t="s">
        <v>721</v>
      </c>
      <c r="T77" s="119" t="s">
        <v>26</v>
      </c>
      <c r="U77" s="144" t="str">
        <f t="shared" ca="1" si="13"/>
        <v>0x50=-45.60,-45.00;</v>
      </c>
      <c r="V77" s="145"/>
      <c r="W77" s="145"/>
      <c r="X77" s="146"/>
      <c r="Y77" s="146"/>
      <c r="Z77" s="147">
        <f t="shared" ca="1" si="14"/>
        <v>3.3</v>
      </c>
      <c r="AA77" s="148" t="s">
        <v>580</v>
      </c>
      <c r="AB77" s="149">
        <v>0</v>
      </c>
      <c r="AC77" s="149" t="s">
        <v>995</v>
      </c>
      <c r="AD77" s="149">
        <v>1</v>
      </c>
      <c r="AE77" s="41">
        <v>0</v>
      </c>
      <c r="AF77" s="150">
        <v>-45.6</v>
      </c>
      <c r="AG77" s="153">
        <f t="shared" si="20"/>
        <v>-45</v>
      </c>
      <c r="AH77" s="151">
        <f t="shared" ca="1" si="18"/>
        <v>-42.300000000000004</v>
      </c>
      <c r="AI77" s="151">
        <f t="shared" ca="1" si="19"/>
        <v>-41.7</v>
      </c>
      <c r="AJ77" s="152" cm="1">
        <f t="array" aca="1" ref="AJ77" ca="1" xml:space="preserve">
N("initial sens-loopgain")+
$AF77-BoxVal(ROW($AA77),26,COLUMN(INDIRECT("T"&amp;(INT(ROW($AA94)/65))*65+2)))</f>
        <v>-46.6</v>
      </c>
      <c r="AK77" s="152">
        <f t="shared" ca="1" si="15"/>
        <v>-46</v>
      </c>
      <c r="AL77" s="152" cm="1">
        <f t="array" aca="1" ref="AL77" ca="1" xml:space="preserve">
N("initial sens-loopgain-gain-gain ref-vcm")+
$AH77-
BoxVal(ROW($AA77),26,COLUMN(INDIRECT("T"&amp;(INT(ROW($AA94)/65))*65+2)))-
$AB77-
$W77-
IFERROR(VLOOKUP($AC77,$CT$1:$DC$31,7,FALSE),0)</f>
        <v>-43.300000000000004</v>
      </c>
      <c r="AM77" s="152">
        <f t="shared" ca="1" si="16"/>
        <v>-42.7</v>
      </c>
      <c r="AN77" s="144" t="str">
        <f t="shared" ca="1" si="17"/>
        <v>50</v>
      </c>
      <c r="AO77" s="144" t="str" cm="1">
        <f t="array" aca="1" ref="AO77" ca="1">ManualLookup(AB77,BoxVal(ROW(AB77),4,COLUMN(AO75)),INDIRECT(DO$3))</f>
        <v>00</v>
      </c>
      <c r="AP77" s="144" t="str" cm="1">
        <f t="array" aca="1" ref="AP77" ca="1">ManualLookup(AC77,BoxVal(ROW(AC77),4,COLUMN(AP75)),INDIRECT(DP$3))</f>
        <v>00</v>
      </c>
      <c r="AQ77" s="144" t="str" cm="1">
        <f t="array" aca="1" ref="AQ77" ca="1">ManualLookup(AD77,BoxVal(ROW(AD77),4,COLUMN(AQ75)),INDIRECT(DQ$3))</f>
        <v>00</v>
      </c>
      <c r="AR77" s="144" t="str" cm="1">
        <f t="array" aca="1" ref="AR77" ca="1">ManualLookup(AE77,BoxVal(ROW(AE77),4,COLUMN(AR75)),INDIRECT(DR$3))</f>
        <v>00</v>
      </c>
      <c r="AS77" s="144"/>
    </row>
    <row r="78" spans="19:45" ht="30" customHeight="1" x14ac:dyDescent="0.25">
      <c r="S78" s="118" t="s">
        <v>20</v>
      </c>
      <c r="T78" s="119">
        <v>-41</v>
      </c>
      <c r="U78" s="144" t="str">
        <f t="shared" ca="1" si="13"/>
        <v>0x55=-46.10,-45.60;</v>
      </c>
      <c r="V78" s="145"/>
      <c r="W78" s="145"/>
      <c r="X78" s="155"/>
      <c r="Y78" s="155"/>
      <c r="Z78" s="147">
        <f t="shared" ca="1" si="14"/>
        <v>3.8</v>
      </c>
      <c r="AA78" s="148" t="s">
        <v>580</v>
      </c>
      <c r="AB78" s="149">
        <v>0.5</v>
      </c>
      <c r="AC78" s="149" t="s">
        <v>995</v>
      </c>
      <c r="AD78" s="149">
        <v>1</v>
      </c>
      <c r="AE78" s="41">
        <v>0</v>
      </c>
      <c r="AF78" s="150">
        <v>-46.1</v>
      </c>
      <c r="AG78" s="153">
        <f t="shared" si="20"/>
        <v>-45.6</v>
      </c>
      <c r="AH78" s="151">
        <f t="shared" ca="1" si="18"/>
        <v>-42.300000000000004</v>
      </c>
      <c r="AI78" s="151">
        <f t="shared" ca="1" si="19"/>
        <v>-41.800000000000004</v>
      </c>
      <c r="AJ78" s="152" cm="1">
        <f t="array" aca="1" ref="AJ78" ca="1" xml:space="preserve">
N("initial sens-loopgain")+
$AF78-BoxVal(ROW($AA78),26,COLUMN(INDIRECT("T"&amp;(INT(ROW($AA95)/65))*65+2)))</f>
        <v>-47.1</v>
      </c>
      <c r="AK78" s="152">
        <f t="shared" ca="1" si="15"/>
        <v>-46.6</v>
      </c>
      <c r="AL78" s="152" cm="1">
        <f t="array" aca="1" ref="AL78" ca="1" xml:space="preserve">
N("initial sens-loopgain-gain-gain ref-vcm")+
$AH78-
BoxVal(ROW($AA78),26,COLUMN(INDIRECT("T"&amp;(INT(ROW($AA95)/65))*65+2)))-
$AB78-
$W78-
IFERROR(VLOOKUP($AC78,$CT$1:$DC$31,7,FALSE),0)</f>
        <v>-43.800000000000004</v>
      </c>
      <c r="AM78" s="152">
        <f t="shared" ca="1" si="16"/>
        <v>-43.300000000000004</v>
      </c>
      <c r="AN78" s="144" t="str">
        <f t="shared" ca="1" si="17"/>
        <v>50</v>
      </c>
      <c r="AO78" s="144" t="str" cm="1">
        <f t="array" aca="1" ref="AO78" ca="1">ManualLookup(AB78,BoxVal(ROW(AB78),4,COLUMN(AO76)),INDIRECT(DO$3))</f>
        <v>05</v>
      </c>
      <c r="AP78" s="144" t="str" cm="1">
        <f t="array" aca="1" ref="AP78" ca="1">ManualLookup(AC78,BoxVal(ROW(AC78),4,COLUMN(AP76)),INDIRECT(DP$3))</f>
        <v>00</v>
      </c>
      <c r="AQ78" s="144" t="str" cm="1">
        <f t="array" aca="1" ref="AQ78" ca="1">ManualLookup(AD78,BoxVal(ROW(AD78),4,COLUMN(AQ76)),INDIRECT(DQ$3))</f>
        <v>00</v>
      </c>
      <c r="AR78" s="144" t="str" cm="1">
        <f t="array" aca="1" ref="AR78" ca="1">ManualLookup(AE78,BoxVal(ROW(AE78),4,COLUMN(AR76)),INDIRECT(DR$3))</f>
        <v>00</v>
      </c>
      <c r="AS78" s="144"/>
    </row>
    <row r="79" spans="19:45" ht="30" customHeight="1" x14ac:dyDescent="0.25">
      <c r="S79" s="118" t="s">
        <v>691</v>
      </c>
      <c r="T79" s="119" t="s">
        <v>1275</v>
      </c>
      <c r="U79" s="144" t="str">
        <f t="shared" ca="1" si="13"/>
        <v>0x60=-46.70,-46.10;</v>
      </c>
      <c r="V79" s="145"/>
      <c r="W79" s="145"/>
      <c r="X79" s="155"/>
      <c r="Y79" s="155"/>
      <c r="Z79" s="147">
        <f t="shared" ca="1" si="14"/>
        <v>4.4000000000000004</v>
      </c>
      <c r="AA79" s="148" t="s">
        <v>581</v>
      </c>
      <c r="AB79" s="149">
        <v>0</v>
      </c>
      <c r="AC79" s="149" t="s">
        <v>995</v>
      </c>
      <c r="AD79" s="149">
        <v>1</v>
      </c>
      <c r="AE79" s="41">
        <v>0</v>
      </c>
      <c r="AF79" s="150">
        <v>-46.7</v>
      </c>
      <c r="AG79" s="153">
        <f t="shared" si="20"/>
        <v>-46.1</v>
      </c>
      <c r="AH79" s="151">
        <f t="shared" ca="1" si="18"/>
        <v>-42.300000000000004</v>
      </c>
      <c r="AI79" s="151">
        <f t="shared" ca="1" si="19"/>
        <v>-41.7</v>
      </c>
      <c r="AJ79" s="152" cm="1">
        <f t="array" aca="1" ref="AJ79" ca="1" xml:space="preserve">
N("initial sens-loopgain")+
$AF79-BoxVal(ROW($AA79),26,COLUMN(INDIRECT("T"&amp;(INT(ROW($AA96)/65))*65+2)))</f>
        <v>-47.7</v>
      </c>
      <c r="AK79" s="152">
        <f t="shared" ca="1" si="15"/>
        <v>-47.1</v>
      </c>
      <c r="AL79" s="152" cm="1">
        <f t="array" aca="1" ref="AL79" ca="1" xml:space="preserve">
N("initial sens-loopgain-gain-gain ref-vcm")+
$AH79-
BoxVal(ROW($AA79),26,COLUMN(INDIRECT("T"&amp;(INT(ROW($AA96)/65))*65+2)))-
$AB79-
$W79-
IFERROR(VLOOKUP($AC79,$CT$1:$DC$31,7,FALSE),0)</f>
        <v>-43.300000000000004</v>
      </c>
      <c r="AM79" s="152">
        <f t="shared" ca="1" si="16"/>
        <v>-42.7</v>
      </c>
      <c r="AN79" s="144" t="str">
        <f t="shared" ca="1" si="17"/>
        <v>60</v>
      </c>
      <c r="AO79" s="144" t="str" cm="1">
        <f t="array" aca="1" ref="AO79" ca="1">ManualLookup(AB79,BoxVal(ROW(AB79),4,COLUMN(AO77)),INDIRECT(DO$3))</f>
        <v>00</v>
      </c>
      <c r="AP79" s="144" t="str" cm="1">
        <f t="array" aca="1" ref="AP79" ca="1">ManualLookup(AC79,BoxVal(ROW(AC79),4,COLUMN(AP77)),INDIRECT(DP$3))</f>
        <v>00</v>
      </c>
      <c r="AQ79" s="144" t="str" cm="1">
        <f t="array" aca="1" ref="AQ79" ca="1">ManualLookup(AD79,BoxVal(ROW(AD79),4,COLUMN(AQ77)),INDIRECT(DQ$3))</f>
        <v>00</v>
      </c>
      <c r="AR79" s="144" t="str" cm="1">
        <f t="array" aca="1" ref="AR79" ca="1">ManualLookup(AE79,BoxVal(ROW(AE79),4,COLUMN(AR77)),INDIRECT(DR$3))</f>
        <v>00</v>
      </c>
      <c r="AS79" s="144"/>
    </row>
    <row r="80" spans="19:45" ht="30" customHeight="1" x14ac:dyDescent="0.25">
      <c r="S80" s="118" t="s">
        <v>544</v>
      </c>
      <c r="T80" s="119" t="s">
        <v>1085</v>
      </c>
      <c r="U80" s="144" t="str">
        <f t="shared" ca="1" si="13"/>
        <v>0x65=-47.20,-46.70;</v>
      </c>
      <c r="V80" s="145"/>
      <c r="W80" s="145"/>
      <c r="X80" s="155"/>
      <c r="Y80" s="155"/>
      <c r="Z80" s="147">
        <f t="shared" ca="1" si="14"/>
        <v>4.9000000000000004</v>
      </c>
      <c r="AA80" s="148" t="s">
        <v>581</v>
      </c>
      <c r="AB80" s="149">
        <v>0.5</v>
      </c>
      <c r="AC80" s="149" t="s">
        <v>995</v>
      </c>
      <c r="AD80" s="149">
        <v>1</v>
      </c>
      <c r="AE80" s="41">
        <v>0</v>
      </c>
      <c r="AF80" s="150">
        <v>-47.2</v>
      </c>
      <c r="AG80" s="153">
        <f t="shared" ref="AG80:AG83" si="21">AF79</f>
        <v>-46.7</v>
      </c>
      <c r="AH80" s="151">
        <f t="shared" ca="1" si="18"/>
        <v>-42.300000000000004</v>
      </c>
      <c r="AI80" s="151">
        <f t="shared" ca="1" si="19"/>
        <v>-41.800000000000004</v>
      </c>
      <c r="AJ80" s="152" cm="1">
        <f t="array" aca="1" ref="AJ80" ca="1" xml:space="preserve">
N("initial sens-loopgain")+
$AF80-BoxVal(ROW($AA80),26,COLUMN(INDIRECT("T"&amp;(INT(ROW($AA97)/65))*65+2)))</f>
        <v>-48.2</v>
      </c>
      <c r="AK80" s="152">
        <f t="shared" ref="AK80:AK83" ca="1" si="22">AJ80+(AG80-AF80)</f>
        <v>-47.7</v>
      </c>
      <c r="AL80" s="152" cm="1">
        <f t="array" aca="1" ref="AL80" ca="1" xml:space="preserve">
N("initial sens-loopgain-gain-gain ref-vcm")+
$AH80-
BoxVal(ROW($AA80),26,COLUMN(INDIRECT("T"&amp;(INT(ROW($AA97)/65))*65+2)))-
$AB80-
$W80-
IFERROR(VLOOKUP($AC80,$CT$1:$DC$31,7,FALSE),0)</f>
        <v>-43.800000000000004</v>
      </c>
      <c r="AM80" s="152">
        <f t="shared" ref="AM80:AM83" ca="1" si="23">AL80+(AG80-AF80)</f>
        <v>-43.300000000000004</v>
      </c>
      <c r="AN80" s="144" t="str">
        <f t="shared" ref="AN80:AN83" ca="1" si="24">IF(BoxVal(ROW(AA80),9,COLUMN(T78))="FIX","00",ManualLookup(AA80,BoxVal(ROW(AA80),4,COLUMN(AN78)),INDIRECT(DN$3)))</f>
        <v>60</v>
      </c>
      <c r="AO80" s="144" t="str" cm="1">
        <f t="array" aca="1" ref="AO80" ca="1">ManualLookup(AB80,BoxVal(ROW(AB80),4,COLUMN(AO78)),INDIRECT(DO$3))</f>
        <v>05</v>
      </c>
      <c r="AP80" s="144" t="str" cm="1">
        <f t="array" aca="1" ref="AP80" ca="1">ManualLookup(AC80,BoxVal(ROW(AC80),4,COLUMN(AP78)),INDIRECT(DP$3))</f>
        <v>00</v>
      </c>
      <c r="AQ80" s="144" t="str" cm="1">
        <f t="array" aca="1" ref="AQ80" ca="1">ManualLookup(AD80,BoxVal(ROW(AD80),4,COLUMN(AQ78)),INDIRECT(DQ$3))</f>
        <v>00</v>
      </c>
      <c r="AR80" s="144" t="str" cm="1">
        <f t="array" aca="1" ref="AR80" ca="1">ManualLookup(AE80,BoxVal(ROW(AE80),4,COLUMN(AR78)),INDIRECT(DR$3))</f>
        <v>00</v>
      </c>
      <c r="AS80" s="144"/>
    </row>
    <row r="81" spans="19:45" ht="30" customHeight="1" x14ac:dyDescent="0.25">
      <c r="S81" s="118" t="s">
        <v>12</v>
      </c>
      <c r="T81" s="119" t="s">
        <v>548</v>
      </c>
      <c r="U81" s="144" t="str">
        <f t="shared" ca="1" si="13"/>
        <v>0x70=-47.80,-47.20;</v>
      </c>
      <c r="V81" s="145"/>
      <c r="W81" s="145"/>
      <c r="X81" s="155"/>
      <c r="Y81" s="155"/>
      <c r="Z81" s="147">
        <f t="shared" ca="1" si="14"/>
        <v>5.5</v>
      </c>
      <c r="AA81" s="148" t="s">
        <v>582</v>
      </c>
      <c r="AB81" s="149">
        <v>0</v>
      </c>
      <c r="AC81" s="149" t="s">
        <v>995</v>
      </c>
      <c r="AD81" s="149">
        <v>1</v>
      </c>
      <c r="AE81" s="41">
        <v>0</v>
      </c>
      <c r="AF81" s="150">
        <v>-47.8</v>
      </c>
      <c r="AG81" s="153">
        <f t="shared" si="21"/>
        <v>-47.2</v>
      </c>
      <c r="AH81" s="151">
        <f t="shared" ca="1" si="18"/>
        <v>-42.3</v>
      </c>
      <c r="AI81" s="151">
        <f t="shared" ca="1" si="19"/>
        <v>-41.7</v>
      </c>
      <c r="AJ81" s="152" cm="1">
        <f t="array" aca="1" ref="AJ81" ca="1" xml:space="preserve">
N("initial sens-loopgain")+
$AF81-BoxVal(ROW($AA81),26,COLUMN(INDIRECT("T"&amp;(INT(ROW($AA98)/65))*65+2)))</f>
        <v>-48.8</v>
      </c>
      <c r="AK81" s="152">
        <f t="shared" ca="1" si="22"/>
        <v>-48.2</v>
      </c>
      <c r="AL81" s="152" cm="1">
        <f t="array" aca="1" ref="AL81" ca="1" xml:space="preserve">
N("initial sens-loopgain-gain-gain ref-vcm")+
$AH81-
BoxVal(ROW($AA81),26,COLUMN(INDIRECT("T"&amp;(INT(ROW($AA98)/65))*65+2)))-
$AB81-
$W81-
IFERROR(VLOOKUP($AC81,$CT$1:$DC$31,7,FALSE),0)</f>
        <v>-43.3</v>
      </c>
      <c r="AM81" s="152">
        <f t="shared" ca="1" si="23"/>
        <v>-42.7</v>
      </c>
      <c r="AN81" s="144" t="str">
        <f t="shared" ca="1" si="24"/>
        <v>70</v>
      </c>
      <c r="AO81" s="144" t="str" cm="1">
        <f t="array" aca="1" ref="AO81" ca="1">ManualLookup(AB81,BoxVal(ROW(AB81),4,COLUMN(AO79)),INDIRECT(DO$3))</f>
        <v>00</v>
      </c>
      <c r="AP81" s="144" t="str" cm="1">
        <f t="array" aca="1" ref="AP81" ca="1">ManualLookup(AC81,BoxVal(ROW(AC81),4,COLUMN(AP79)),INDIRECT(DP$3))</f>
        <v>00</v>
      </c>
      <c r="AQ81" s="144" t="str" cm="1">
        <f t="array" aca="1" ref="AQ81" ca="1">ManualLookup(AD81,BoxVal(ROW(AD81),4,COLUMN(AQ79)),INDIRECT(DQ$3))</f>
        <v>00</v>
      </c>
      <c r="AR81" s="144" t="str" cm="1">
        <f t="array" aca="1" ref="AR81" ca="1">ManualLookup(AE81,BoxVal(ROW(AE81),4,COLUMN(AR79)),INDIRECT(DR$3))</f>
        <v>00</v>
      </c>
      <c r="AS81" s="144"/>
    </row>
    <row r="82" spans="19:45" ht="30" customHeight="1" x14ac:dyDescent="0.25">
      <c r="S82" s="129" t="s">
        <v>773</v>
      </c>
      <c r="T82" s="119" t="s">
        <v>562</v>
      </c>
      <c r="U82" s="144" t="str">
        <f t="shared" ca="1" si="13"/>
        <v>0x75=-48.30,-47.80;</v>
      </c>
      <c r="V82" s="145"/>
      <c r="W82" s="145"/>
      <c r="X82" s="155"/>
      <c r="Y82" s="155"/>
      <c r="Z82" s="147">
        <f t="shared" ca="1" si="14"/>
        <v>6</v>
      </c>
      <c r="AA82" s="148" t="s">
        <v>582</v>
      </c>
      <c r="AB82" s="149">
        <v>0.5</v>
      </c>
      <c r="AC82" s="149" t="s">
        <v>995</v>
      </c>
      <c r="AD82" s="149">
        <v>1</v>
      </c>
      <c r="AE82" s="41">
        <v>0</v>
      </c>
      <c r="AF82" s="150">
        <v>-48.3</v>
      </c>
      <c r="AG82" s="153">
        <f t="shared" si="21"/>
        <v>-47.8</v>
      </c>
      <c r="AH82" s="151">
        <f t="shared" ca="1" si="18"/>
        <v>-42.3</v>
      </c>
      <c r="AI82" s="151">
        <f t="shared" ca="1" si="19"/>
        <v>-41.8</v>
      </c>
      <c r="AJ82" s="152" cm="1">
        <f t="array" aca="1" ref="AJ82" ca="1" xml:space="preserve">
N("initial sens-loopgain")+
$AF82-BoxVal(ROW($AA82),26,COLUMN(INDIRECT("T"&amp;(INT(ROW($AA99)/65))*65+2)))</f>
        <v>-49.3</v>
      </c>
      <c r="AK82" s="152">
        <f t="shared" ca="1" si="22"/>
        <v>-48.8</v>
      </c>
      <c r="AL82" s="152" cm="1">
        <f t="array" aca="1" ref="AL82" ca="1" xml:space="preserve">
N("initial sens-loopgain-gain-gain ref-vcm")+
$AH82-
BoxVal(ROW($AA82),26,COLUMN(INDIRECT("T"&amp;(INT(ROW($AA99)/65))*65+2)))-
$AB82-
$W82-
IFERROR(VLOOKUP($AC82,$CT$1:$DC$31,7,FALSE),0)</f>
        <v>-43.8</v>
      </c>
      <c r="AM82" s="152">
        <f t="shared" ca="1" si="23"/>
        <v>-43.3</v>
      </c>
      <c r="AN82" s="144" t="str">
        <f t="shared" ca="1" si="24"/>
        <v>70</v>
      </c>
      <c r="AO82" s="144" t="str" cm="1">
        <f t="array" aca="1" ref="AO82" ca="1">ManualLookup(AB82,BoxVal(ROW(AB82),4,COLUMN(AO80)),INDIRECT(DO$3))</f>
        <v>05</v>
      </c>
      <c r="AP82" s="144" t="str" cm="1">
        <f t="array" aca="1" ref="AP82" ca="1">ManualLookup(AC82,BoxVal(ROW(AC82),4,COLUMN(AP80)),INDIRECT(DP$3))</f>
        <v>00</v>
      </c>
      <c r="AQ82" s="144" t="str" cm="1">
        <f t="array" aca="1" ref="AQ82" ca="1">ManualLookup(AD82,BoxVal(ROW(AD82),4,COLUMN(AQ80)),INDIRECT(DQ$3))</f>
        <v>00</v>
      </c>
      <c r="AR82" s="144" t="str" cm="1">
        <f t="array" aca="1" ref="AR82" ca="1">ManualLookup(AE82,BoxVal(ROW(AE82),4,COLUMN(AR80)),INDIRECT(DR$3))</f>
        <v>00</v>
      </c>
      <c r="AS82" s="144"/>
    </row>
    <row r="83" spans="19:45" ht="30" customHeight="1" x14ac:dyDescent="0.25">
      <c r="S83" s="118" t="s">
        <v>573</v>
      </c>
      <c r="T83" s="119">
        <v>1.1000000000000001</v>
      </c>
      <c r="U83" s="144" t="str">
        <f t="shared" ca="1" si="13"/>
        <v>0x76=-48.80,-48.30;</v>
      </c>
      <c r="V83" s="145"/>
      <c r="W83" s="145"/>
      <c r="X83" s="155"/>
      <c r="Y83" s="155"/>
      <c r="Z83" s="147">
        <f t="shared" ca="1" si="14"/>
        <v>6.5</v>
      </c>
      <c r="AA83" s="148" t="s">
        <v>582</v>
      </c>
      <c r="AB83" s="149">
        <v>1</v>
      </c>
      <c r="AC83" s="149" t="s">
        <v>995</v>
      </c>
      <c r="AD83" s="149">
        <v>1</v>
      </c>
      <c r="AE83" s="41">
        <v>0</v>
      </c>
      <c r="AF83" s="150">
        <v>-48.8</v>
      </c>
      <c r="AG83" s="153">
        <f t="shared" si="21"/>
        <v>-48.3</v>
      </c>
      <c r="AH83" s="151">
        <f t="shared" ca="1" si="18"/>
        <v>-42.3</v>
      </c>
      <c r="AI83" s="151">
        <f t="shared" ca="1" si="19"/>
        <v>-41.8</v>
      </c>
      <c r="AJ83" s="152" cm="1">
        <f t="array" aca="1" ref="AJ83" ca="1" xml:space="preserve">
N("initial sens-loopgain")+
$AF83-BoxVal(ROW($AA83),26,COLUMN(INDIRECT("T"&amp;(INT(ROW($AA100)/65))*65+2)))</f>
        <v>-49.8</v>
      </c>
      <c r="AK83" s="152">
        <f t="shared" ca="1" si="22"/>
        <v>-49.3</v>
      </c>
      <c r="AL83" s="152" cm="1">
        <f t="array" aca="1" ref="AL83" ca="1" xml:space="preserve">
N("initial sens-loopgain-gain-gain ref-vcm")+
$AH83-
BoxVal(ROW($AA83),26,COLUMN(INDIRECT("T"&amp;(INT(ROW($AA100)/65))*65+2)))-
$AB83-
$W83-
IFERROR(VLOOKUP($AC83,$CT$1:$DC$31,7,FALSE),0)</f>
        <v>-44.3</v>
      </c>
      <c r="AM83" s="152">
        <f t="shared" ca="1" si="23"/>
        <v>-43.8</v>
      </c>
      <c r="AN83" s="144" t="str">
        <f t="shared" ca="1" si="24"/>
        <v>70</v>
      </c>
      <c r="AO83" s="144" t="str" cm="1">
        <f t="array" aca="1" ref="AO83" ca="1">ManualLookup(AB83,BoxVal(ROW(AB83),4,COLUMN(AO81)),INDIRECT(DO$3))</f>
        <v>06</v>
      </c>
      <c r="AP83" s="144" t="str" cm="1">
        <f t="array" aca="1" ref="AP83" ca="1">ManualLookup(AC83,BoxVal(ROW(AC83),4,COLUMN(AP81)),INDIRECT(DP$3))</f>
        <v>00</v>
      </c>
      <c r="AQ83" s="144" t="str" cm="1">
        <f t="array" aca="1" ref="AQ83" ca="1">ManualLookup(AD83,BoxVal(ROW(AD83),4,COLUMN(AQ81)),INDIRECT(DQ$3))</f>
        <v>00</v>
      </c>
      <c r="AR83" s="144" t="str" cm="1">
        <f t="array" aca="1" ref="AR83" ca="1">ManualLookup(AE83,BoxVal(ROW(AE83),4,COLUMN(AR81)),INDIRECT(DR$3))</f>
        <v>00</v>
      </c>
      <c r="AS83" s="144"/>
    </row>
    <row r="84" spans="19:45" ht="30" customHeight="1" x14ac:dyDescent="0.25">
      <c r="S84" s="118" t="s">
        <v>590</v>
      </c>
      <c r="T84" s="119">
        <f>VLOOKUP(T69,MPN!$A$1:$E$997,4,FALSE)</f>
        <v>-42</v>
      </c>
      <c r="U84" s="144"/>
      <c r="V84" s="145"/>
      <c r="W84" s="145"/>
      <c r="X84" s="155"/>
      <c r="Y84" s="155"/>
      <c r="Z84" s="157"/>
      <c r="AA84" s="148"/>
      <c r="AB84" s="149"/>
      <c r="AC84" s="149"/>
      <c r="AD84" s="149"/>
      <c r="AE84" s="41"/>
      <c r="AF84" s="150"/>
      <c r="AG84" s="158"/>
      <c r="AH84" s="151"/>
      <c r="AI84" s="151"/>
      <c r="AJ84" s="152"/>
      <c r="AK84" s="152"/>
      <c r="AL84" s="152"/>
      <c r="AM84" s="152"/>
      <c r="AN84" s="144"/>
      <c r="AO84" s="144"/>
      <c r="AP84" s="144"/>
      <c r="AQ84" s="144"/>
      <c r="AR84" s="144"/>
      <c r="AS84" s="144"/>
    </row>
    <row r="85" spans="19:45" ht="30" customHeight="1" x14ac:dyDescent="0.25">
      <c r="S85" s="118" t="s">
        <v>693</v>
      </c>
      <c r="T85" s="119">
        <v>0.8</v>
      </c>
      <c r="U85" s="144"/>
      <c r="V85" s="145"/>
      <c r="W85" s="145"/>
      <c r="X85" s="155"/>
      <c r="Y85" s="155"/>
      <c r="Z85" s="157"/>
      <c r="AA85" s="148"/>
      <c r="AB85" s="149"/>
      <c r="AC85" s="149"/>
      <c r="AD85" s="149"/>
      <c r="AE85" s="41"/>
      <c r="AF85" s="150"/>
      <c r="AG85" s="158"/>
      <c r="AH85" s="151"/>
      <c r="AI85" s="151"/>
      <c r="AJ85" s="152"/>
      <c r="AK85" s="152"/>
      <c r="AL85" s="152"/>
      <c r="AM85" s="152"/>
      <c r="AN85" s="144"/>
      <c r="AO85" s="144"/>
      <c r="AP85" s="144"/>
      <c r="AQ85" s="144"/>
      <c r="AR85" s="144"/>
      <c r="AS85" s="144"/>
    </row>
    <row r="86" spans="19:45" ht="30" customHeight="1" x14ac:dyDescent="0.25">
      <c r="S86" s="118" t="s">
        <v>604</v>
      </c>
      <c r="T86" s="118" t="str">
        <f>VLOOKUP($T73,$AU$1:$AZ$31,MATCH($T67,$AU$1:$AZ$1,0),FALSE)&amp;"_"&amp;T75</f>
        <v>10V_NormalMode</v>
      </c>
      <c r="U86" s="144"/>
      <c r="V86" s="145"/>
      <c r="W86" s="145"/>
      <c r="X86" s="155"/>
      <c r="Y86" s="155"/>
      <c r="Z86" s="157"/>
      <c r="AA86" s="148"/>
      <c r="AB86" s="149"/>
      <c r="AC86" s="149"/>
      <c r="AD86" s="149"/>
      <c r="AE86" s="41"/>
      <c r="AF86" s="150"/>
      <c r="AG86" s="158"/>
      <c r="AH86" s="151"/>
      <c r="AI86" s="151"/>
      <c r="AJ86" s="152"/>
      <c r="AK86" s="152"/>
      <c r="AL86" s="152"/>
      <c r="AM86" s="152"/>
      <c r="AN86" s="144"/>
      <c r="AO86" s="144"/>
      <c r="AP86" s="144"/>
      <c r="AQ86" s="144"/>
      <c r="AR86" s="144"/>
      <c r="AS86" s="144"/>
    </row>
    <row r="87" spans="19:45" ht="30" customHeight="1" x14ac:dyDescent="0.25">
      <c r="S87" s="118" t="s">
        <v>424</v>
      </c>
      <c r="T87" s="118" t="str">
        <f>VLOOKUP($T69,MPN!$A$1:$E$497,2,FALSE)</f>
        <v>AMIC</v>
      </c>
      <c r="U87" s="144"/>
      <c r="V87" s="145"/>
      <c r="W87" s="145"/>
      <c r="X87" s="155"/>
      <c r="Y87" s="155"/>
      <c r="Z87" s="157"/>
      <c r="AA87" s="148"/>
      <c r="AB87" s="149"/>
      <c r="AC87" s="149"/>
      <c r="AD87" s="149"/>
      <c r="AE87" s="41"/>
      <c r="AF87" s="150"/>
      <c r="AG87" s="158"/>
      <c r="AH87" s="151"/>
      <c r="AI87" s="151"/>
      <c r="AJ87" s="152"/>
      <c r="AK87" s="152"/>
      <c r="AL87" s="152"/>
      <c r="AM87" s="152"/>
      <c r="AN87" s="144"/>
      <c r="AO87" s="144"/>
      <c r="AP87" s="144"/>
      <c r="AQ87" s="144"/>
      <c r="AR87" s="144"/>
      <c r="AS87" s="144"/>
    </row>
    <row r="88" spans="19:45" ht="30" customHeight="1" x14ac:dyDescent="0.25">
      <c r="S88" s="118" t="s">
        <v>16</v>
      </c>
      <c r="T88" s="118" t="str">
        <f>VLOOKUP($T70,ASIC!$A$1:$B$200,2,FALSE)</f>
        <v>2258K</v>
      </c>
      <c r="U88" s="144"/>
      <c r="V88" s="145"/>
      <c r="W88" s="145"/>
      <c r="X88" s="155"/>
      <c r="Y88" s="155"/>
      <c r="Z88" s="157"/>
      <c r="AA88" s="148"/>
      <c r="AB88" s="149"/>
      <c r="AC88" s="149"/>
      <c r="AD88" s="149"/>
      <c r="AE88" s="41"/>
      <c r="AF88" s="150"/>
      <c r="AG88" s="158"/>
      <c r="AH88" s="151"/>
      <c r="AI88" s="151"/>
      <c r="AJ88" s="152"/>
      <c r="AK88" s="152"/>
      <c r="AL88" s="152"/>
      <c r="AM88" s="152"/>
      <c r="AN88" s="144"/>
      <c r="AO88" s="144"/>
      <c r="AP88" s="144"/>
      <c r="AQ88" s="144"/>
      <c r="AR88" s="144"/>
      <c r="AS88" s="144"/>
    </row>
    <row r="89" spans="19:45" ht="30" customHeight="1" x14ac:dyDescent="0.25">
      <c r="S89" s="118" t="s">
        <v>17</v>
      </c>
      <c r="T89" s="118" t="str">
        <f>VLOOKUP($T71,Sensor!$A$1:$B$100,2,FALSE)</f>
        <v>2227F</v>
      </c>
      <c r="U89" s="144"/>
      <c r="V89" s="145"/>
      <c r="W89" s="145"/>
      <c r="X89" s="155"/>
      <c r="Y89" s="155"/>
      <c r="Z89" s="157"/>
      <c r="AA89" s="148"/>
      <c r="AB89" s="149"/>
      <c r="AC89" s="149"/>
      <c r="AD89" s="149"/>
      <c r="AE89" s="41"/>
      <c r="AF89" s="150"/>
      <c r="AG89" s="158"/>
      <c r="AH89" s="151"/>
      <c r="AI89" s="151"/>
      <c r="AJ89" s="152"/>
      <c r="AK89" s="152"/>
      <c r="AL89" s="152"/>
      <c r="AM89" s="152"/>
      <c r="AN89" s="144"/>
      <c r="AO89" s="144"/>
      <c r="AP89" s="144"/>
      <c r="AQ89" s="144"/>
      <c r="AR89" s="144"/>
      <c r="AS89" s="144"/>
    </row>
    <row r="90" spans="19:45" ht="30" customHeight="1" x14ac:dyDescent="0.25">
      <c r="S90" s="118" t="s">
        <v>21</v>
      </c>
      <c r="T90" s="118" t="str">
        <f>VLOOKUP($T69,MPN!$A$1:$E$497,5,FALSE)</f>
        <v>Default</v>
      </c>
      <c r="U90" s="144"/>
      <c r="V90" s="145"/>
      <c r="W90" s="145"/>
      <c r="X90" s="155"/>
      <c r="Y90" s="155"/>
      <c r="Z90" s="157"/>
      <c r="AA90" s="148"/>
      <c r="AB90" s="149"/>
      <c r="AC90" s="149"/>
      <c r="AD90" s="149"/>
      <c r="AE90" s="41"/>
      <c r="AF90" s="150"/>
      <c r="AG90" s="158"/>
      <c r="AH90" s="151"/>
      <c r="AI90" s="151"/>
      <c r="AJ90" s="152"/>
      <c r="AK90" s="152"/>
      <c r="AL90" s="152"/>
      <c r="AM90" s="152"/>
      <c r="AN90" s="144"/>
      <c r="AO90" s="144"/>
      <c r="AP90" s="144"/>
      <c r="AQ90" s="144"/>
      <c r="AR90" s="144"/>
      <c r="AS90" s="144"/>
    </row>
    <row r="91" spans="19:45" ht="30" customHeight="1" x14ac:dyDescent="0.25">
      <c r="S91" s="118" t="s">
        <v>545</v>
      </c>
      <c r="T91" s="118">
        <f>VLOOKUP(T80,$DT$1:$DV$31,3,FALSE)</f>
        <v>1</v>
      </c>
      <c r="U91" s="144"/>
      <c r="V91" s="145"/>
      <c r="W91" s="145"/>
      <c r="X91" s="155"/>
      <c r="Y91" s="155"/>
      <c r="Z91" s="157"/>
      <c r="AA91" s="148"/>
      <c r="AB91" s="149"/>
      <c r="AC91" s="149"/>
      <c r="AD91" s="149"/>
      <c r="AE91" s="41"/>
      <c r="AF91" s="150"/>
      <c r="AG91" s="158"/>
      <c r="AH91" s="151"/>
      <c r="AI91" s="151"/>
      <c r="AJ91" s="152"/>
      <c r="AK91" s="152"/>
      <c r="AL91" s="152"/>
      <c r="AM91" s="152"/>
      <c r="AN91" s="144"/>
      <c r="AO91" s="144"/>
      <c r="AP91" s="144"/>
      <c r="AQ91" s="144"/>
      <c r="AR91" s="144"/>
      <c r="AS91" s="144"/>
    </row>
    <row r="92" spans="19:45" ht="30" customHeight="1" x14ac:dyDescent="0.25">
      <c r="S92" s="118" t="s">
        <v>22</v>
      </c>
      <c r="T92" s="119">
        <v>2</v>
      </c>
      <c r="U92" s="144"/>
      <c r="V92" s="145"/>
      <c r="W92" s="145"/>
      <c r="X92" s="155"/>
      <c r="Y92" s="155"/>
      <c r="Z92" s="157"/>
      <c r="AA92" s="148"/>
      <c r="AB92" s="149"/>
      <c r="AC92" s="149"/>
      <c r="AD92" s="149"/>
      <c r="AE92" s="41"/>
      <c r="AF92" s="150"/>
      <c r="AG92" s="158"/>
      <c r="AH92" s="151"/>
      <c r="AI92" s="151"/>
      <c r="AJ92" s="152"/>
      <c r="AK92" s="152"/>
      <c r="AL92" s="152"/>
      <c r="AM92" s="152"/>
      <c r="AN92" s="144"/>
      <c r="AO92" s="144"/>
      <c r="AP92" s="144"/>
      <c r="AQ92" s="144"/>
      <c r="AR92" s="144"/>
      <c r="AS92" s="144"/>
    </row>
    <row r="93" spans="19:45" ht="30" customHeight="1" x14ac:dyDescent="0.25">
      <c r="S93" s="118" t="s">
        <v>696</v>
      </c>
      <c r="T93" s="159">
        <v>45659</v>
      </c>
      <c r="U93" s="144"/>
      <c r="V93" s="145"/>
      <c r="W93" s="145"/>
      <c r="X93" s="155"/>
      <c r="Y93" s="155"/>
      <c r="Z93" s="157"/>
      <c r="AA93" s="148"/>
      <c r="AB93" s="149"/>
      <c r="AC93" s="149"/>
      <c r="AD93" s="149"/>
      <c r="AE93" s="41"/>
      <c r="AF93" s="150"/>
      <c r="AG93" s="158"/>
      <c r="AH93" s="151"/>
      <c r="AI93" s="151"/>
      <c r="AJ93" s="152"/>
      <c r="AK93" s="152"/>
      <c r="AL93" s="152"/>
      <c r="AM93" s="152"/>
      <c r="AN93" s="144"/>
      <c r="AO93" s="144"/>
      <c r="AP93" s="144"/>
      <c r="AQ93" s="144"/>
      <c r="AR93" s="144"/>
      <c r="AS93" s="144"/>
    </row>
    <row r="94" spans="19:45" ht="30" customHeight="1" x14ac:dyDescent="0.25">
      <c r="S94" s="118" t="s">
        <v>694</v>
      </c>
      <c r="T94" s="119" t="s">
        <v>994</v>
      </c>
      <c r="U94" s="144"/>
      <c r="V94" s="145"/>
      <c r="W94" s="145"/>
      <c r="X94" s="155"/>
      <c r="Y94" s="155"/>
      <c r="Z94" s="157"/>
      <c r="AA94" s="148"/>
      <c r="AB94" s="149"/>
      <c r="AC94" s="149"/>
      <c r="AD94" s="149"/>
      <c r="AE94" s="41"/>
      <c r="AF94" s="150"/>
      <c r="AG94" s="158"/>
      <c r="AH94" s="151"/>
      <c r="AI94" s="151"/>
      <c r="AJ94" s="152"/>
      <c r="AK94" s="152"/>
      <c r="AL94" s="152"/>
      <c r="AM94" s="152"/>
      <c r="AN94" s="144"/>
      <c r="AO94" s="144"/>
      <c r="AP94" s="144"/>
      <c r="AQ94" s="144"/>
      <c r="AR94" s="144"/>
      <c r="AS94" s="144"/>
    </row>
    <row r="95" spans="19:45" ht="30" customHeight="1" x14ac:dyDescent="0.25">
      <c r="S95" s="118" t="s">
        <v>697</v>
      </c>
      <c r="T95" s="118">
        <f ca="1">COUNTA(U70:U129)</f>
        <v>14</v>
      </c>
      <c r="U95" s="144"/>
      <c r="V95" s="145"/>
      <c r="W95" s="145"/>
      <c r="X95" s="155"/>
      <c r="Y95" s="155"/>
      <c r="Z95" s="157"/>
      <c r="AA95" s="148"/>
      <c r="AB95" s="149"/>
      <c r="AC95" s="149"/>
      <c r="AD95" s="149"/>
      <c r="AE95" s="41"/>
      <c r="AF95" s="150"/>
      <c r="AG95" s="158"/>
      <c r="AH95" s="151"/>
      <c r="AI95" s="151"/>
      <c r="AJ95" s="152"/>
      <c r="AK95" s="152"/>
      <c r="AL95" s="152"/>
      <c r="AM95" s="152"/>
      <c r="AN95" s="144"/>
      <c r="AO95" s="144"/>
      <c r="AP95" s="144"/>
      <c r="AQ95" s="144"/>
      <c r="AR95" s="144"/>
      <c r="AS95" s="144"/>
    </row>
    <row r="96" spans="19:45" ht="30" customHeight="1" x14ac:dyDescent="0.25">
      <c r="S96" s="118" t="s">
        <v>715</v>
      </c>
      <c r="T96" s="118" t="str">
        <f>T84&amp;"+/-"&amp;T85&amp;" "&amp;T94</f>
        <v>-42+/-0.8 dBV</v>
      </c>
      <c r="U96" s="144"/>
      <c r="V96" s="145"/>
      <c r="W96" s="145"/>
      <c r="X96" s="155"/>
      <c r="Y96" s="155"/>
      <c r="Z96" s="157"/>
      <c r="AA96" s="148"/>
      <c r="AB96" s="149"/>
      <c r="AC96" s="149"/>
      <c r="AD96" s="149"/>
      <c r="AE96" s="41"/>
      <c r="AF96" s="150"/>
      <c r="AG96" s="158"/>
      <c r="AH96" s="151"/>
      <c r="AI96" s="151"/>
      <c r="AJ96" s="152"/>
      <c r="AK96" s="152"/>
      <c r="AL96" s="152"/>
      <c r="AM96" s="152"/>
      <c r="AN96" s="144"/>
      <c r="AO96" s="144"/>
      <c r="AP96" s="144"/>
      <c r="AQ96" s="144"/>
      <c r="AR96" s="144"/>
      <c r="AS96" s="144"/>
    </row>
    <row r="97" spans="19:45" ht="30" customHeight="1" x14ac:dyDescent="0.25">
      <c r="S97" s="118" t="s">
        <v>719</v>
      </c>
      <c r="T97" s="160" t="str">
        <f>T76&amp;" : "&amp;T79&amp;" "&amp;"(uA)"&amp;CHAR(10)&amp;"Vdc&amp;Remark: "&amp;T82</f>
        <v>3.3V : 70~100 (uA)
Vdc&amp;Remark: -</v>
      </c>
      <c r="U97" s="144"/>
      <c r="V97" s="145"/>
      <c r="W97" s="145"/>
      <c r="X97" s="155"/>
      <c r="Y97" s="155"/>
      <c r="Z97" s="157"/>
      <c r="AA97" s="148"/>
      <c r="AB97" s="149"/>
      <c r="AC97" s="149"/>
      <c r="AD97" s="149"/>
      <c r="AE97" s="41"/>
      <c r="AF97" s="150"/>
      <c r="AG97" s="158"/>
      <c r="AH97" s="151"/>
      <c r="AI97" s="151"/>
      <c r="AJ97" s="152"/>
      <c r="AK97" s="152"/>
      <c r="AL97" s="152"/>
      <c r="AM97" s="152"/>
      <c r="AN97" s="144"/>
      <c r="AO97" s="144"/>
      <c r="AP97" s="144"/>
      <c r="AQ97" s="144"/>
      <c r="AR97" s="144"/>
      <c r="AS97" s="144"/>
    </row>
    <row r="98" spans="19:45" ht="30" customHeight="1" x14ac:dyDescent="0.25">
      <c r="U98" s="144"/>
      <c r="V98" s="145"/>
      <c r="W98" s="145"/>
      <c r="X98" s="155"/>
      <c r="Y98" s="155"/>
      <c r="Z98" s="157"/>
      <c r="AA98" s="148"/>
      <c r="AB98" s="149"/>
      <c r="AC98" s="149"/>
      <c r="AD98" s="149"/>
      <c r="AE98" s="41"/>
      <c r="AF98" s="150"/>
      <c r="AG98" s="158"/>
      <c r="AH98" s="151"/>
      <c r="AI98" s="151"/>
      <c r="AJ98" s="152"/>
      <c r="AK98" s="152"/>
      <c r="AL98" s="152"/>
      <c r="AM98" s="152"/>
      <c r="AN98" s="144"/>
      <c r="AO98" s="144"/>
      <c r="AP98" s="144"/>
      <c r="AQ98" s="144"/>
      <c r="AR98" s="144"/>
      <c r="AS98" s="144"/>
    </row>
    <row r="99" spans="19:45" ht="30" customHeight="1" x14ac:dyDescent="0.25">
      <c r="S99" s="2" t="s">
        <v>14</v>
      </c>
      <c r="T99" s="2" t="str">
        <f>ADDRESS(ROW(S99),COLUMN($S$1))&amp;":"&amp;ADDRESS(ROW(S129),COLUMN($T$1))</f>
        <v>$S$99:$T$129</v>
      </c>
      <c r="U99" s="144"/>
      <c r="V99" s="145"/>
      <c r="W99" s="145"/>
      <c r="X99" s="155"/>
      <c r="Y99" s="155"/>
      <c r="Z99" s="157"/>
      <c r="AA99" s="148"/>
      <c r="AB99" s="149"/>
      <c r="AC99" s="149"/>
      <c r="AD99" s="149"/>
      <c r="AE99" s="41"/>
      <c r="AF99" s="150"/>
      <c r="AG99" s="158"/>
      <c r="AH99" s="151"/>
      <c r="AI99" s="151"/>
      <c r="AJ99" s="152"/>
      <c r="AK99" s="152"/>
      <c r="AL99" s="152"/>
      <c r="AM99" s="152"/>
      <c r="AN99" s="144"/>
      <c r="AO99" s="144"/>
      <c r="AP99" s="144"/>
      <c r="AQ99" s="144"/>
      <c r="AR99" s="144"/>
      <c r="AS99" s="144"/>
    </row>
    <row r="100" spans="19:45" ht="30" customHeight="1" x14ac:dyDescent="0.25">
      <c r="S100" s="4" t="str">
        <f>$BB$2</f>
        <v>15V</v>
      </c>
      <c r="T100" s="3">
        <v>5.5</v>
      </c>
      <c r="U100" s="144"/>
      <c r="V100" s="145"/>
      <c r="W100" s="145"/>
      <c r="X100" s="155"/>
      <c r="Y100" s="155"/>
      <c r="Z100" s="157"/>
      <c r="AA100" s="148"/>
      <c r="AB100" s="149"/>
      <c r="AC100" s="149"/>
      <c r="AD100" s="149"/>
      <c r="AE100" s="41"/>
      <c r="AF100" s="150"/>
      <c r="AG100" s="158"/>
      <c r="AH100" s="151"/>
      <c r="AI100" s="151"/>
      <c r="AJ100" s="152"/>
      <c r="AK100" s="152"/>
      <c r="AL100" s="152"/>
      <c r="AM100" s="152"/>
      <c r="AN100" s="144"/>
      <c r="AO100" s="144"/>
      <c r="AP100" s="144"/>
      <c r="AQ100" s="144"/>
      <c r="AR100" s="144"/>
      <c r="AS100" s="144"/>
    </row>
    <row r="101" spans="19:45" ht="30" customHeight="1" x14ac:dyDescent="0.25">
      <c r="S101" s="4" t="str">
        <f>$BB$3</f>
        <v>14V</v>
      </c>
      <c r="T101" s="3">
        <v>4.4000000000000004</v>
      </c>
      <c r="U101" s="144"/>
      <c r="V101" s="145"/>
      <c r="W101" s="145"/>
      <c r="X101" s="155"/>
      <c r="Y101" s="155"/>
      <c r="Z101" s="157"/>
      <c r="AA101" s="148"/>
      <c r="AB101" s="149"/>
      <c r="AC101" s="149"/>
      <c r="AD101" s="149"/>
      <c r="AE101" s="41"/>
      <c r="AF101" s="150"/>
      <c r="AG101" s="158"/>
      <c r="AH101" s="151"/>
      <c r="AI101" s="151"/>
      <c r="AJ101" s="152"/>
      <c r="AK101" s="152"/>
      <c r="AL101" s="152"/>
      <c r="AM101" s="152"/>
      <c r="AN101" s="144"/>
      <c r="AO101" s="144"/>
      <c r="AP101" s="144"/>
      <c r="AQ101" s="144"/>
      <c r="AR101" s="144"/>
      <c r="AS101" s="144"/>
    </row>
    <row r="102" spans="19:45" ht="30" customHeight="1" x14ac:dyDescent="0.25">
      <c r="S102" s="4" t="str">
        <f>$BB$4</f>
        <v>13V</v>
      </c>
      <c r="T102" s="3">
        <v>3.3</v>
      </c>
      <c r="U102" s="144"/>
      <c r="V102" s="145"/>
      <c r="W102" s="145"/>
      <c r="X102" s="155"/>
      <c r="Y102" s="155"/>
      <c r="Z102" s="157"/>
      <c r="AA102" s="148"/>
      <c r="AB102" s="149"/>
      <c r="AC102" s="149"/>
      <c r="AD102" s="149"/>
      <c r="AE102" s="41"/>
      <c r="AF102" s="150"/>
      <c r="AG102" s="158"/>
      <c r="AH102" s="151"/>
      <c r="AI102" s="151"/>
      <c r="AJ102" s="152"/>
      <c r="AK102" s="152"/>
      <c r="AL102" s="152"/>
      <c r="AM102" s="152"/>
      <c r="AN102" s="144"/>
      <c r="AO102" s="144"/>
      <c r="AP102" s="144"/>
      <c r="AQ102" s="144"/>
      <c r="AR102" s="144"/>
      <c r="AS102" s="144"/>
    </row>
    <row r="103" spans="19:45" ht="30" customHeight="1" x14ac:dyDescent="0.25">
      <c r="S103" s="4" t="str">
        <f>$BB$5</f>
        <v>12V</v>
      </c>
      <c r="T103" s="3">
        <v>2.2000000000000002</v>
      </c>
      <c r="U103" s="144"/>
      <c r="V103" s="145"/>
      <c r="W103" s="145"/>
      <c r="X103" s="155"/>
      <c r="Y103" s="155"/>
      <c r="Z103" s="157"/>
      <c r="AA103" s="148"/>
      <c r="AB103" s="149"/>
      <c r="AC103" s="149"/>
      <c r="AD103" s="149"/>
      <c r="AE103" s="41"/>
      <c r="AF103" s="150"/>
      <c r="AG103" s="158"/>
      <c r="AH103" s="151"/>
      <c r="AI103" s="151"/>
      <c r="AJ103" s="152"/>
      <c r="AK103" s="152"/>
      <c r="AL103" s="152"/>
      <c r="AM103" s="152"/>
      <c r="AN103" s="144"/>
      <c r="AO103" s="144"/>
      <c r="AP103" s="144"/>
      <c r="AQ103" s="144"/>
      <c r="AR103" s="144"/>
      <c r="AS103" s="144"/>
    </row>
    <row r="104" spans="19:45" ht="30" customHeight="1" x14ac:dyDescent="0.25">
      <c r="S104" s="4" t="str">
        <f>$BB$6</f>
        <v>11V</v>
      </c>
      <c r="T104" s="3">
        <v>1.1000000000000001</v>
      </c>
      <c r="U104" s="144"/>
      <c r="V104" s="145"/>
      <c r="W104" s="145"/>
      <c r="X104" s="155"/>
      <c r="Y104" s="155"/>
      <c r="Z104" s="157"/>
      <c r="AA104" s="148"/>
      <c r="AB104" s="149"/>
      <c r="AC104" s="149"/>
      <c r="AD104" s="149"/>
      <c r="AE104" s="41"/>
      <c r="AF104" s="150"/>
      <c r="AG104" s="158"/>
      <c r="AH104" s="151"/>
      <c r="AI104" s="151"/>
      <c r="AJ104" s="152"/>
      <c r="AK104" s="152"/>
      <c r="AL104" s="152"/>
      <c r="AM104" s="152"/>
      <c r="AN104" s="144"/>
      <c r="AO104" s="144"/>
      <c r="AP104" s="144"/>
      <c r="AQ104" s="144"/>
      <c r="AR104" s="144"/>
      <c r="AS104" s="144"/>
    </row>
    <row r="105" spans="19:45" ht="30" customHeight="1" x14ac:dyDescent="0.25">
      <c r="S105" s="4" t="str">
        <f>$BB$7</f>
        <v>10V</v>
      </c>
      <c r="T105" s="3">
        <v>0</v>
      </c>
      <c r="U105" s="144"/>
      <c r="V105" s="145"/>
      <c r="W105" s="145"/>
      <c r="X105" s="155"/>
      <c r="Y105" s="155"/>
      <c r="Z105" s="157"/>
      <c r="AA105" s="148"/>
      <c r="AB105" s="149"/>
      <c r="AC105" s="149"/>
      <c r="AD105" s="149"/>
      <c r="AE105" s="41"/>
      <c r="AF105" s="150"/>
      <c r="AG105" s="158"/>
      <c r="AH105" s="151"/>
      <c r="AI105" s="151"/>
      <c r="AJ105" s="152"/>
      <c r="AK105" s="152"/>
      <c r="AL105" s="152"/>
      <c r="AM105" s="152"/>
      <c r="AN105" s="144"/>
      <c r="AO105" s="144"/>
      <c r="AP105" s="144"/>
      <c r="AQ105" s="144"/>
      <c r="AR105" s="144"/>
      <c r="AS105" s="144"/>
    </row>
    <row r="106" spans="19:45" ht="30" customHeight="1" x14ac:dyDescent="0.25">
      <c r="S106" s="4" t="str">
        <f>$BB$8</f>
        <v>FIX</v>
      </c>
      <c r="T106" s="3" t="s">
        <v>562</v>
      </c>
      <c r="U106" s="144"/>
      <c r="V106" s="145"/>
      <c r="W106" s="145"/>
      <c r="X106" s="155"/>
      <c r="Y106" s="155"/>
      <c r="Z106" s="157"/>
      <c r="AA106" s="148"/>
      <c r="AB106" s="149"/>
      <c r="AC106" s="149"/>
      <c r="AD106" s="149"/>
      <c r="AE106" s="41"/>
      <c r="AF106" s="150"/>
      <c r="AG106" s="158"/>
      <c r="AH106" s="151"/>
      <c r="AI106" s="151"/>
      <c r="AJ106" s="152"/>
      <c r="AK106" s="152"/>
      <c r="AL106" s="152"/>
      <c r="AM106" s="152"/>
      <c r="AN106" s="144"/>
      <c r="AO106" s="144"/>
      <c r="AP106" s="144"/>
      <c r="AQ106" s="144"/>
      <c r="AR106" s="144"/>
      <c r="AS106" s="144"/>
    </row>
    <row r="107" spans="19:45" ht="30" customHeight="1" x14ac:dyDescent="0.25">
      <c r="S107" s="4" t="str">
        <f>$BB$9</f>
        <v>Space</v>
      </c>
      <c r="T107" s="3" t="s">
        <v>562</v>
      </c>
      <c r="U107" s="144"/>
      <c r="V107" s="145"/>
      <c r="W107" s="145"/>
      <c r="X107" s="155"/>
      <c r="Y107" s="155"/>
      <c r="Z107" s="157"/>
      <c r="AA107" s="148"/>
      <c r="AB107" s="149"/>
      <c r="AC107" s="149"/>
      <c r="AD107" s="149"/>
      <c r="AE107" s="41"/>
      <c r="AF107" s="150"/>
      <c r="AG107" s="158"/>
      <c r="AH107" s="151"/>
      <c r="AI107" s="151"/>
      <c r="AJ107" s="152"/>
      <c r="AK107" s="152"/>
      <c r="AL107" s="152"/>
      <c r="AM107" s="152"/>
      <c r="AN107" s="144"/>
      <c r="AO107" s="144"/>
      <c r="AP107" s="144"/>
      <c r="AQ107" s="144"/>
      <c r="AR107" s="144"/>
      <c r="AS107" s="144"/>
    </row>
    <row r="108" spans="19:45" ht="30" customHeight="1" x14ac:dyDescent="0.25">
      <c r="S108" s="4" t="str">
        <f>$BB$10</f>
        <v>Config2</v>
      </c>
      <c r="T108" s="3">
        <v>0</v>
      </c>
      <c r="U108" s="144"/>
      <c r="V108" s="145"/>
      <c r="W108" s="145"/>
      <c r="X108" s="155"/>
      <c r="Y108" s="155"/>
      <c r="Z108" s="157"/>
      <c r="AA108" s="148"/>
      <c r="AB108" s="149"/>
      <c r="AC108" s="149"/>
      <c r="AD108" s="149"/>
      <c r="AE108" s="41"/>
      <c r="AF108" s="150"/>
      <c r="AG108" s="158"/>
      <c r="AH108" s="151"/>
      <c r="AI108" s="151"/>
      <c r="AJ108" s="152"/>
      <c r="AK108" s="152"/>
      <c r="AL108" s="152"/>
      <c r="AM108" s="152"/>
      <c r="AN108" s="144"/>
      <c r="AO108" s="144"/>
      <c r="AP108" s="144"/>
      <c r="AQ108" s="144"/>
      <c r="AR108" s="144"/>
      <c r="AS108" s="144"/>
    </row>
    <row r="109" spans="19:45" ht="30" customHeight="1" x14ac:dyDescent="0.25">
      <c r="S109" s="4" t="str">
        <f>$BB$11</f>
        <v>-</v>
      </c>
      <c r="T109" s="3"/>
      <c r="U109" s="144"/>
      <c r="V109" s="145"/>
      <c r="W109" s="145"/>
      <c r="X109" s="155"/>
      <c r="Y109" s="155"/>
      <c r="Z109" s="157"/>
      <c r="AA109" s="148"/>
      <c r="AB109" s="149"/>
      <c r="AC109" s="149"/>
      <c r="AD109" s="149"/>
      <c r="AE109" s="41"/>
      <c r="AF109" s="150"/>
      <c r="AG109" s="158"/>
      <c r="AH109" s="151"/>
      <c r="AI109" s="151"/>
      <c r="AJ109" s="152"/>
      <c r="AK109" s="152"/>
      <c r="AL109" s="152"/>
      <c r="AM109" s="152"/>
      <c r="AN109" s="144"/>
      <c r="AO109" s="144"/>
      <c r="AP109" s="144"/>
      <c r="AQ109" s="144"/>
      <c r="AR109" s="144"/>
      <c r="AS109" s="144"/>
    </row>
    <row r="110" spans="19:45" ht="30" customHeight="1" x14ac:dyDescent="0.25">
      <c r="S110" s="4" t="str">
        <f>$BB$12</f>
        <v>-</v>
      </c>
      <c r="T110" s="3"/>
      <c r="U110" s="144"/>
      <c r="V110" s="145"/>
      <c r="W110" s="145"/>
      <c r="X110" s="155"/>
      <c r="Y110" s="155"/>
      <c r="Z110" s="157"/>
      <c r="AA110" s="148"/>
      <c r="AB110" s="149"/>
      <c r="AC110" s="149"/>
      <c r="AD110" s="149"/>
      <c r="AE110" s="41"/>
      <c r="AF110" s="150"/>
      <c r="AG110" s="158"/>
      <c r="AH110" s="151"/>
      <c r="AI110" s="151"/>
      <c r="AJ110" s="152"/>
      <c r="AK110" s="152"/>
      <c r="AL110" s="152"/>
      <c r="AM110" s="152"/>
      <c r="AN110" s="144"/>
      <c r="AO110" s="144"/>
      <c r="AP110" s="144"/>
      <c r="AQ110" s="144"/>
      <c r="AR110" s="144"/>
      <c r="AS110" s="144"/>
    </row>
    <row r="111" spans="19:45" ht="30" customHeight="1" x14ac:dyDescent="0.25">
      <c r="S111" s="4" t="str">
        <f>$BB$13</f>
        <v>-</v>
      </c>
      <c r="T111" s="3"/>
      <c r="U111" s="144"/>
      <c r="V111" s="145"/>
      <c r="W111" s="145"/>
      <c r="X111" s="155"/>
      <c r="Y111" s="155"/>
      <c r="Z111" s="157"/>
      <c r="AA111" s="148"/>
      <c r="AB111" s="149"/>
      <c r="AC111" s="149"/>
      <c r="AD111" s="149"/>
      <c r="AE111" s="41"/>
      <c r="AF111" s="150"/>
      <c r="AG111" s="158"/>
      <c r="AH111" s="151"/>
      <c r="AI111" s="151"/>
      <c r="AJ111" s="152"/>
      <c r="AK111" s="152"/>
      <c r="AL111" s="152"/>
      <c r="AM111" s="152"/>
      <c r="AN111" s="144"/>
      <c r="AO111" s="144"/>
      <c r="AP111" s="144"/>
      <c r="AQ111" s="144"/>
      <c r="AR111" s="144"/>
      <c r="AS111" s="144"/>
    </row>
    <row r="112" spans="19:45" ht="30" customHeight="1" x14ac:dyDescent="0.25">
      <c r="S112" s="4" t="str">
        <f>$BB$14</f>
        <v>-</v>
      </c>
      <c r="T112" s="3"/>
      <c r="U112" s="144"/>
      <c r="V112" s="145"/>
      <c r="W112" s="145"/>
      <c r="X112" s="155"/>
      <c r="Y112" s="155"/>
      <c r="Z112" s="157"/>
      <c r="AA112" s="148"/>
      <c r="AB112" s="149"/>
      <c r="AC112" s="149"/>
      <c r="AD112" s="149"/>
      <c r="AE112" s="41"/>
      <c r="AF112" s="150"/>
      <c r="AG112" s="158"/>
      <c r="AH112" s="151"/>
      <c r="AI112" s="151"/>
      <c r="AJ112" s="152"/>
      <c r="AK112" s="152"/>
      <c r="AL112" s="152"/>
      <c r="AM112" s="152"/>
      <c r="AN112" s="144"/>
      <c r="AO112" s="144"/>
      <c r="AP112" s="144"/>
      <c r="AQ112" s="144"/>
      <c r="AR112" s="144"/>
      <c r="AS112" s="144"/>
    </row>
    <row r="113" spans="19:45" ht="30" customHeight="1" x14ac:dyDescent="0.25">
      <c r="S113" s="4" t="str">
        <f>$BB$15</f>
        <v>-</v>
      </c>
      <c r="T113" s="3"/>
      <c r="U113" s="144"/>
      <c r="V113" s="145"/>
      <c r="W113" s="145"/>
      <c r="X113" s="155"/>
      <c r="Y113" s="155"/>
      <c r="Z113" s="157"/>
      <c r="AA113" s="148"/>
      <c r="AB113" s="149"/>
      <c r="AC113" s="149"/>
      <c r="AD113" s="149"/>
      <c r="AE113" s="41"/>
      <c r="AF113" s="150"/>
      <c r="AG113" s="158"/>
      <c r="AH113" s="151"/>
      <c r="AI113" s="151"/>
      <c r="AJ113" s="152"/>
      <c r="AK113" s="152"/>
      <c r="AL113" s="152"/>
      <c r="AM113" s="152"/>
      <c r="AN113" s="144"/>
      <c r="AO113" s="144"/>
      <c r="AP113" s="144"/>
      <c r="AQ113" s="144"/>
      <c r="AR113" s="144"/>
      <c r="AS113" s="144"/>
    </row>
    <row r="114" spans="19:45" ht="30" customHeight="1" x14ac:dyDescent="0.25">
      <c r="S114" s="4" t="str">
        <f>$BB$16</f>
        <v>-</v>
      </c>
      <c r="T114" s="3"/>
      <c r="U114" s="144"/>
      <c r="V114" s="145"/>
      <c r="W114" s="145"/>
      <c r="X114" s="155"/>
      <c r="Y114" s="155"/>
      <c r="Z114" s="157"/>
      <c r="AA114" s="148"/>
      <c r="AB114" s="149"/>
      <c r="AC114" s="149"/>
      <c r="AD114" s="149"/>
      <c r="AE114" s="41"/>
      <c r="AF114" s="150"/>
      <c r="AG114" s="158"/>
      <c r="AH114" s="151"/>
      <c r="AI114" s="151"/>
      <c r="AJ114" s="152"/>
      <c r="AK114" s="152"/>
      <c r="AL114" s="152"/>
      <c r="AM114" s="152"/>
      <c r="AN114" s="144"/>
      <c r="AO114" s="144"/>
      <c r="AP114" s="144"/>
      <c r="AQ114" s="144"/>
      <c r="AR114" s="144"/>
      <c r="AS114" s="144"/>
    </row>
    <row r="115" spans="19:45" ht="30" customHeight="1" x14ac:dyDescent="0.25">
      <c r="S115" s="4" t="str">
        <f>$BB$17</f>
        <v>-</v>
      </c>
      <c r="T115" s="3"/>
      <c r="U115" s="144"/>
      <c r="V115" s="145"/>
      <c r="W115" s="145"/>
      <c r="X115" s="155"/>
      <c r="Y115" s="155"/>
      <c r="Z115" s="157"/>
      <c r="AA115" s="148"/>
      <c r="AB115" s="149"/>
      <c r="AC115" s="149"/>
      <c r="AD115" s="149"/>
      <c r="AE115" s="41"/>
      <c r="AF115" s="150"/>
      <c r="AG115" s="158"/>
      <c r="AH115" s="151"/>
      <c r="AI115" s="151"/>
      <c r="AJ115" s="152"/>
      <c r="AK115" s="152"/>
      <c r="AL115" s="152"/>
      <c r="AM115" s="152"/>
      <c r="AN115" s="144"/>
      <c r="AO115" s="144"/>
      <c r="AP115" s="144"/>
      <c r="AQ115" s="144"/>
      <c r="AR115" s="144"/>
      <c r="AS115" s="144"/>
    </row>
    <row r="116" spans="19:45" ht="30" customHeight="1" x14ac:dyDescent="0.25">
      <c r="S116" s="4" t="str">
        <f>$BB$18</f>
        <v>-</v>
      </c>
      <c r="T116" s="3"/>
      <c r="U116" s="144"/>
      <c r="V116" s="145"/>
      <c r="W116" s="145"/>
      <c r="X116" s="155"/>
      <c r="Y116" s="155"/>
      <c r="Z116" s="157"/>
      <c r="AA116" s="148"/>
      <c r="AB116" s="149"/>
      <c r="AC116" s="149"/>
      <c r="AD116" s="149"/>
      <c r="AE116" s="41"/>
      <c r="AF116" s="150"/>
      <c r="AG116" s="158"/>
      <c r="AH116" s="151"/>
      <c r="AI116" s="151"/>
      <c r="AJ116" s="152"/>
      <c r="AK116" s="152"/>
      <c r="AL116" s="152"/>
      <c r="AM116" s="152"/>
      <c r="AN116" s="144"/>
      <c r="AO116" s="144"/>
      <c r="AP116" s="144"/>
      <c r="AQ116" s="144"/>
      <c r="AR116" s="144"/>
      <c r="AS116" s="144"/>
    </row>
    <row r="117" spans="19:45" ht="30" customHeight="1" x14ac:dyDescent="0.25">
      <c r="S117" s="4" t="str">
        <f>$BB$19</f>
        <v>-</v>
      </c>
      <c r="T117" s="3"/>
      <c r="U117" s="144"/>
      <c r="V117" s="145"/>
      <c r="W117" s="145"/>
      <c r="X117" s="155"/>
      <c r="Y117" s="155"/>
      <c r="Z117" s="157"/>
      <c r="AA117" s="148"/>
      <c r="AB117" s="149"/>
      <c r="AC117" s="149"/>
      <c r="AD117" s="149"/>
      <c r="AE117" s="41"/>
      <c r="AF117" s="150"/>
      <c r="AG117" s="158"/>
      <c r="AH117" s="151"/>
      <c r="AI117" s="151"/>
      <c r="AJ117" s="152"/>
      <c r="AK117" s="152"/>
      <c r="AL117" s="152"/>
      <c r="AM117" s="152"/>
      <c r="AN117" s="144"/>
      <c r="AO117" s="144"/>
      <c r="AP117" s="144"/>
      <c r="AQ117" s="144"/>
      <c r="AR117" s="144"/>
      <c r="AS117" s="144"/>
    </row>
    <row r="118" spans="19:45" ht="30" customHeight="1" x14ac:dyDescent="0.25">
      <c r="S118" s="4" t="str">
        <f>$BB$20</f>
        <v>-</v>
      </c>
      <c r="T118" s="3"/>
      <c r="U118" s="144"/>
      <c r="V118" s="145"/>
      <c r="W118" s="145"/>
      <c r="X118" s="155"/>
      <c r="Y118" s="155"/>
      <c r="Z118" s="157"/>
      <c r="AA118" s="148"/>
      <c r="AB118" s="149"/>
      <c r="AC118" s="149"/>
      <c r="AD118" s="149"/>
      <c r="AE118" s="41"/>
      <c r="AF118" s="150"/>
      <c r="AG118" s="158"/>
      <c r="AH118" s="151"/>
      <c r="AI118" s="151"/>
      <c r="AJ118" s="152"/>
      <c r="AK118" s="152"/>
      <c r="AL118" s="152"/>
      <c r="AM118" s="152"/>
      <c r="AN118" s="144"/>
      <c r="AO118" s="144"/>
      <c r="AP118" s="144"/>
      <c r="AQ118" s="144"/>
      <c r="AR118" s="144"/>
      <c r="AS118" s="144"/>
    </row>
    <row r="119" spans="19:45" ht="30" customHeight="1" x14ac:dyDescent="0.25">
      <c r="S119" s="4" t="str">
        <f>$BB$21</f>
        <v>-</v>
      </c>
      <c r="T119" s="3"/>
      <c r="U119" s="144"/>
      <c r="V119" s="145"/>
      <c r="W119" s="145"/>
      <c r="X119" s="155"/>
      <c r="Y119" s="155"/>
      <c r="Z119" s="157"/>
      <c r="AA119" s="148"/>
      <c r="AB119" s="149"/>
      <c r="AC119" s="149"/>
      <c r="AD119" s="149"/>
      <c r="AE119" s="41"/>
      <c r="AF119" s="150"/>
      <c r="AG119" s="158"/>
      <c r="AH119" s="151"/>
      <c r="AI119" s="151"/>
      <c r="AJ119" s="152"/>
      <c r="AK119" s="152"/>
      <c r="AL119" s="152"/>
      <c r="AM119" s="152"/>
      <c r="AN119" s="144"/>
      <c r="AO119" s="144"/>
      <c r="AP119" s="144"/>
      <c r="AQ119" s="144"/>
      <c r="AR119" s="144"/>
      <c r="AS119" s="144"/>
    </row>
    <row r="120" spans="19:45" ht="30" customHeight="1" x14ac:dyDescent="0.25">
      <c r="S120" s="4" t="str">
        <f>$BB$22</f>
        <v>-</v>
      </c>
      <c r="T120" s="3"/>
      <c r="U120" s="144"/>
      <c r="V120" s="145"/>
      <c r="W120" s="145"/>
      <c r="X120" s="155"/>
      <c r="Y120" s="155"/>
      <c r="Z120" s="157"/>
      <c r="AA120" s="148"/>
      <c r="AB120" s="149"/>
      <c r="AC120" s="149"/>
      <c r="AD120" s="149"/>
      <c r="AE120" s="41"/>
      <c r="AF120" s="150"/>
      <c r="AG120" s="158"/>
      <c r="AH120" s="151"/>
      <c r="AI120" s="151"/>
      <c r="AJ120" s="152"/>
      <c r="AK120" s="152"/>
      <c r="AL120" s="152"/>
      <c r="AM120" s="152"/>
      <c r="AN120" s="144"/>
      <c r="AO120" s="144"/>
      <c r="AP120" s="144"/>
      <c r="AQ120" s="144"/>
      <c r="AR120" s="144"/>
      <c r="AS120" s="144"/>
    </row>
    <row r="121" spans="19:45" ht="30" customHeight="1" x14ac:dyDescent="0.25">
      <c r="S121" s="4" t="str">
        <f>$BB$23</f>
        <v>-</v>
      </c>
      <c r="T121" s="3"/>
      <c r="U121" s="144"/>
      <c r="V121" s="145"/>
      <c r="W121" s="145"/>
      <c r="X121" s="155"/>
      <c r="Y121" s="155"/>
      <c r="Z121" s="157"/>
      <c r="AA121" s="148"/>
      <c r="AB121" s="149"/>
      <c r="AC121" s="149"/>
      <c r="AD121" s="149"/>
      <c r="AE121" s="41"/>
      <c r="AF121" s="150"/>
      <c r="AG121" s="158"/>
      <c r="AH121" s="151"/>
      <c r="AI121" s="151"/>
      <c r="AJ121" s="152"/>
      <c r="AK121" s="152"/>
      <c r="AL121" s="152"/>
      <c r="AM121" s="152"/>
      <c r="AN121" s="144"/>
      <c r="AO121" s="144"/>
      <c r="AP121" s="144"/>
      <c r="AQ121" s="144"/>
      <c r="AR121" s="144"/>
      <c r="AS121" s="144"/>
    </row>
    <row r="122" spans="19:45" ht="30" customHeight="1" x14ac:dyDescent="0.25">
      <c r="S122" s="4" t="str">
        <f>$BB$24</f>
        <v>-</v>
      </c>
      <c r="T122" s="3"/>
      <c r="U122" s="144"/>
      <c r="V122" s="145"/>
      <c r="W122" s="145"/>
      <c r="X122" s="155"/>
      <c r="Y122" s="155"/>
      <c r="Z122" s="157"/>
      <c r="AA122" s="148"/>
      <c r="AB122" s="149"/>
      <c r="AC122" s="149"/>
      <c r="AD122" s="149"/>
      <c r="AE122" s="41"/>
      <c r="AF122" s="150"/>
      <c r="AG122" s="158"/>
      <c r="AH122" s="151"/>
      <c r="AI122" s="151"/>
      <c r="AJ122" s="152"/>
      <c r="AK122" s="152"/>
      <c r="AL122" s="152"/>
      <c r="AM122" s="152"/>
      <c r="AN122" s="144"/>
      <c r="AO122" s="144"/>
      <c r="AP122" s="144"/>
      <c r="AQ122" s="144"/>
      <c r="AR122" s="144"/>
      <c r="AS122" s="144"/>
    </row>
    <row r="123" spans="19:45" ht="30" customHeight="1" x14ac:dyDescent="0.25">
      <c r="S123" s="4" t="str">
        <f>$BB$25</f>
        <v>-</v>
      </c>
      <c r="T123" s="3"/>
      <c r="U123" s="144"/>
      <c r="V123" s="145"/>
      <c r="W123" s="145"/>
      <c r="X123" s="155"/>
      <c r="Y123" s="155"/>
      <c r="Z123" s="157"/>
      <c r="AA123" s="148"/>
      <c r="AB123" s="149"/>
      <c r="AC123" s="149"/>
      <c r="AD123" s="149"/>
      <c r="AE123" s="41"/>
      <c r="AF123" s="150"/>
      <c r="AG123" s="158"/>
      <c r="AH123" s="151"/>
      <c r="AI123" s="151"/>
      <c r="AJ123" s="152"/>
      <c r="AK123" s="152"/>
      <c r="AL123" s="152"/>
      <c r="AM123" s="152"/>
      <c r="AN123" s="144"/>
      <c r="AO123" s="144"/>
      <c r="AP123" s="144"/>
      <c r="AQ123" s="144"/>
      <c r="AR123" s="144"/>
      <c r="AS123" s="144"/>
    </row>
    <row r="124" spans="19:45" ht="30" customHeight="1" x14ac:dyDescent="0.25">
      <c r="S124" s="4" t="str">
        <f>$BB$26</f>
        <v>-</v>
      </c>
      <c r="T124" s="3"/>
      <c r="U124" s="144"/>
      <c r="V124" s="145"/>
      <c r="W124" s="145"/>
      <c r="X124" s="155"/>
      <c r="Y124" s="155"/>
      <c r="Z124" s="157"/>
      <c r="AA124" s="148"/>
      <c r="AB124" s="149"/>
      <c r="AC124" s="149"/>
      <c r="AD124" s="149"/>
      <c r="AE124" s="41"/>
      <c r="AF124" s="150"/>
      <c r="AG124" s="158"/>
      <c r="AH124" s="151"/>
      <c r="AI124" s="151"/>
      <c r="AJ124" s="152"/>
      <c r="AK124" s="152"/>
      <c r="AL124" s="152"/>
      <c r="AM124" s="152"/>
      <c r="AN124" s="144"/>
      <c r="AO124" s="144"/>
      <c r="AP124" s="144"/>
      <c r="AQ124" s="144"/>
      <c r="AR124" s="144"/>
      <c r="AS124" s="144"/>
    </row>
    <row r="125" spans="19:45" ht="30" customHeight="1" x14ac:dyDescent="0.25">
      <c r="S125" s="4" t="str">
        <f>$BB$27</f>
        <v>-</v>
      </c>
      <c r="T125" s="3"/>
      <c r="U125" s="144"/>
      <c r="V125" s="145"/>
      <c r="W125" s="145"/>
      <c r="X125" s="155"/>
      <c r="Y125" s="155"/>
      <c r="Z125" s="157"/>
      <c r="AA125" s="148"/>
      <c r="AB125" s="149"/>
      <c r="AC125" s="149"/>
      <c r="AD125" s="149"/>
      <c r="AE125" s="41"/>
      <c r="AF125" s="150"/>
      <c r="AG125" s="158"/>
      <c r="AH125" s="151"/>
      <c r="AI125" s="151"/>
      <c r="AJ125" s="152"/>
      <c r="AK125" s="152"/>
      <c r="AL125" s="152"/>
      <c r="AM125" s="152"/>
      <c r="AN125" s="144"/>
      <c r="AO125" s="144"/>
      <c r="AP125" s="144"/>
      <c r="AQ125" s="144"/>
      <c r="AR125" s="144"/>
      <c r="AS125" s="144"/>
    </row>
    <row r="126" spans="19:45" ht="30" customHeight="1" x14ac:dyDescent="0.25">
      <c r="S126" s="4" t="str">
        <f>$BB$28</f>
        <v>-</v>
      </c>
      <c r="T126" s="3"/>
      <c r="U126" s="144"/>
      <c r="V126" s="145"/>
      <c r="W126" s="145"/>
      <c r="X126" s="155"/>
      <c r="Y126" s="155"/>
      <c r="Z126" s="157"/>
      <c r="AA126" s="148"/>
      <c r="AB126" s="149"/>
      <c r="AC126" s="149"/>
      <c r="AD126" s="149"/>
      <c r="AE126" s="41"/>
      <c r="AF126" s="150"/>
      <c r="AG126" s="158"/>
      <c r="AH126" s="151"/>
      <c r="AI126" s="151"/>
      <c r="AJ126" s="152"/>
      <c r="AK126" s="152"/>
      <c r="AL126" s="152"/>
      <c r="AM126" s="152"/>
      <c r="AN126" s="144"/>
      <c r="AO126" s="144"/>
      <c r="AP126" s="144"/>
      <c r="AQ126" s="144"/>
      <c r="AR126" s="144"/>
      <c r="AS126" s="144"/>
    </row>
    <row r="127" spans="19:45" ht="30" customHeight="1" x14ac:dyDescent="0.25">
      <c r="S127" s="4" t="str">
        <f>$BB$29</f>
        <v>-</v>
      </c>
      <c r="T127" s="3"/>
      <c r="U127" s="144"/>
      <c r="V127" s="145"/>
      <c r="W127" s="145"/>
      <c r="X127" s="155"/>
      <c r="Y127" s="155"/>
      <c r="Z127" s="157"/>
      <c r="AA127" s="148"/>
      <c r="AB127" s="149"/>
      <c r="AC127" s="149"/>
      <c r="AD127" s="149"/>
      <c r="AE127" s="41"/>
      <c r="AF127" s="150"/>
      <c r="AG127" s="158"/>
      <c r="AH127" s="151"/>
      <c r="AI127" s="151"/>
      <c r="AJ127" s="152"/>
      <c r="AK127" s="152"/>
      <c r="AL127" s="152"/>
      <c r="AM127" s="152"/>
      <c r="AN127" s="144"/>
      <c r="AO127" s="144"/>
      <c r="AP127" s="144"/>
      <c r="AQ127" s="144"/>
      <c r="AR127" s="144"/>
      <c r="AS127" s="144"/>
    </row>
    <row r="128" spans="19:45" ht="30" customHeight="1" x14ac:dyDescent="0.25">
      <c r="S128" s="4" t="str">
        <f>$BB$30</f>
        <v>-</v>
      </c>
      <c r="T128" s="3"/>
      <c r="U128" s="144"/>
      <c r="V128" s="145"/>
      <c r="W128" s="145"/>
      <c r="X128" s="155"/>
      <c r="Y128" s="155"/>
      <c r="Z128" s="157"/>
      <c r="AA128" s="148"/>
      <c r="AB128" s="149"/>
      <c r="AC128" s="149"/>
      <c r="AD128" s="149"/>
      <c r="AE128" s="41"/>
      <c r="AF128" s="150"/>
      <c r="AG128" s="158"/>
      <c r="AH128" s="151"/>
      <c r="AI128" s="151"/>
      <c r="AJ128" s="152"/>
      <c r="AK128" s="152"/>
      <c r="AL128" s="152"/>
      <c r="AM128" s="152"/>
      <c r="AN128" s="144"/>
      <c r="AO128" s="144"/>
      <c r="AP128" s="144"/>
      <c r="AQ128" s="144"/>
      <c r="AR128" s="144"/>
      <c r="AS128" s="144"/>
    </row>
    <row r="129" spans="19:45" ht="30" customHeight="1" x14ac:dyDescent="0.25">
      <c r="S129" s="4" t="str">
        <f>$BB$31</f>
        <v>-</v>
      </c>
      <c r="T129" s="3"/>
      <c r="U129" s="144"/>
      <c r="V129" s="145"/>
      <c r="W129" s="145"/>
      <c r="X129" s="155"/>
      <c r="Y129" s="155"/>
      <c r="Z129" s="157"/>
      <c r="AA129" s="148"/>
      <c r="AB129" s="149"/>
      <c r="AC129" s="149"/>
      <c r="AD129" s="149"/>
      <c r="AE129" s="41"/>
      <c r="AF129" s="150"/>
      <c r="AG129" s="158"/>
      <c r="AH129" s="151"/>
      <c r="AI129" s="151"/>
      <c r="AJ129" s="152"/>
      <c r="AK129" s="152"/>
      <c r="AL129" s="152"/>
      <c r="AM129" s="152"/>
      <c r="AN129" s="144"/>
      <c r="AO129" s="144"/>
      <c r="AP129" s="144"/>
      <c r="AQ129" s="144"/>
      <c r="AR129" s="144"/>
      <c r="AS129" s="144"/>
    </row>
    <row r="130" spans="19:45" ht="30" customHeight="1" x14ac:dyDescent="0.25">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63"/>
      <c r="AS130" s="163"/>
    </row>
    <row r="131" spans="19:45" ht="30" customHeight="1" x14ac:dyDescent="0.25">
      <c r="S131" s="117" cm="1">
        <f t="array" ref="S131">BoxNum(ROW($S131))</f>
        <v>3</v>
      </c>
      <c r="T131" s="118" t="s">
        <v>698</v>
      </c>
      <c r="U131" s="119" t="s">
        <v>585</v>
      </c>
      <c r="V131" s="120"/>
      <c r="W131" s="121"/>
      <c r="X131" s="120"/>
      <c r="Y131" s="118" t="str">
        <f t="shared" ref="Y131" si="25">VLOOKUP(U131,$DX$1:$DZ$21,3,FALSE)</f>
        <v>-</v>
      </c>
      <c r="AD131" s="123"/>
    </row>
    <row r="132" spans="19:45" ht="30" customHeight="1" x14ac:dyDescent="0.25">
      <c r="S132" s="118" t="s">
        <v>24</v>
      </c>
      <c r="T132" s="119" t="s">
        <v>433</v>
      </c>
      <c r="U132" s="122" t="s">
        <v>23</v>
      </c>
      <c r="V132" s="118" t="str">
        <f t="shared" ref="V132" si="26">VLOOKUP(U131,$DX$1:$DZ$21,2,FALSE)</f>
        <v>-</v>
      </c>
      <c r="W132" s="128"/>
      <c r="X132" s="128"/>
      <c r="Y132" s="128"/>
      <c r="Z132" s="128"/>
      <c r="AA132" s="122" t="s">
        <v>592</v>
      </c>
      <c r="AB132" s="129" t="str">
        <f t="shared" ref="AB132" si="27">T151&amp;"_"&amp;ABS(T149)&amp;"dB_"&amp;T153&amp;"_"&amp;T154&amp;"_"&amp;GetAbsMaxMinText(AF135:AG194)&amp;"_"&amp;T134&amp;"_"&amp;T133&amp;S131&amp;"."&amp;T157</f>
        <v>10V_NormalMode_38dB_2258K_2391A_367_453_ZTS6211E_MP3.0</v>
      </c>
      <c r="AC132" s="130"/>
      <c r="AD132" s="130"/>
      <c r="AE132" s="130"/>
      <c r="AF132" s="130"/>
      <c r="AG132" s="130"/>
      <c r="AH132" s="128"/>
      <c r="AI132" s="128" t="s">
        <v>2</v>
      </c>
      <c r="AJ132" s="131" t="s">
        <v>1090</v>
      </c>
      <c r="AK132" s="131"/>
      <c r="AL132" s="131"/>
      <c r="AM132" s="131"/>
      <c r="AN132" s="131"/>
      <c r="AO132" s="131"/>
      <c r="AP132" s="131"/>
      <c r="AQ132" s="131"/>
      <c r="AR132" s="131"/>
      <c r="AS132" s="131"/>
    </row>
    <row r="133" spans="19:45" ht="30" customHeight="1" x14ac:dyDescent="0.25">
      <c r="S133" s="118" t="s">
        <v>5</v>
      </c>
      <c r="T133" s="119" t="s">
        <v>430</v>
      </c>
      <c r="U133" s="105" t="str">
        <f t="shared" ref="U133" si="28">HYPERLINK("#A"&amp;(S131+1),"&lt;==Block" &amp; $S131 &amp;"==&gt;")</f>
        <v>&lt;==Block3==&gt;</v>
      </c>
      <c r="V133" s="136"/>
      <c r="W133" s="128"/>
      <c r="X133" s="128"/>
      <c r="Y133" s="137"/>
      <c r="Z133" s="123"/>
      <c r="AA133" s="128"/>
      <c r="AB133" s="128"/>
      <c r="AC133" s="128"/>
      <c r="AD133" s="128"/>
      <c r="AE133" s="128"/>
      <c r="AF133" s="128"/>
      <c r="AG133" s="128"/>
      <c r="AH133" s="128"/>
      <c r="AI133" s="128"/>
      <c r="AJ133" s="128"/>
      <c r="AK133" s="128"/>
      <c r="AL133" s="128"/>
      <c r="AM133" s="128"/>
      <c r="AN133" s="138" t="s">
        <v>723</v>
      </c>
      <c r="AO133" s="138" t="s">
        <v>709</v>
      </c>
      <c r="AP133" s="138" t="s">
        <v>710</v>
      </c>
      <c r="AQ133" s="138" t="s">
        <v>611</v>
      </c>
      <c r="AR133" s="138" t="s">
        <v>711</v>
      </c>
      <c r="AS133" s="139"/>
    </row>
    <row r="134" spans="19:45" ht="30" customHeight="1" x14ac:dyDescent="0.25">
      <c r="S134" s="118" t="s">
        <v>10</v>
      </c>
      <c r="T134" s="119" t="s">
        <v>288</v>
      </c>
      <c r="U134" s="140" t="s">
        <v>775</v>
      </c>
      <c r="V134" s="141" t="s">
        <v>601</v>
      </c>
      <c r="W134" s="141" t="s">
        <v>602</v>
      </c>
      <c r="X134" s="141" t="s">
        <v>603</v>
      </c>
      <c r="Y134" s="141" t="s">
        <v>603</v>
      </c>
      <c r="Z134" s="141" t="s">
        <v>591</v>
      </c>
      <c r="AA134" s="141" t="s">
        <v>7</v>
      </c>
      <c r="AB134" s="141" t="s">
        <v>563</v>
      </c>
      <c r="AC134" s="141" t="s">
        <v>577</v>
      </c>
      <c r="AD134" s="141" t="s">
        <v>611</v>
      </c>
      <c r="AE134" s="141" t="s">
        <v>569</v>
      </c>
      <c r="AF134" s="142" t="s">
        <v>593</v>
      </c>
      <c r="AG134" s="142" t="s">
        <v>594</v>
      </c>
      <c r="AH134" s="142" t="s">
        <v>595</v>
      </c>
      <c r="AI134" s="142" t="s">
        <v>596</v>
      </c>
      <c r="AJ134" s="143" t="s">
        <v>597</v>
      </c>
      <c r="AK134" s="143" t="s">
        <v>598</v>
      </c>
      <c r="AL134" s="143" t="s">
        <v>599</v>
      </c>
      <c r="AM134" s="143" t="s">
        <v>600</v>
      </c>
      <c r="AN134" s="143" t="str">
        <f t="shared" ref="AN134" si="29">VLOOKUP($T142,$DE$1:$DJ$31,2,FALSE)</f>
        <v>Full</v>
      </c>
      <c r="AO134" s="143" t="str">
        <f t="shared" ref="AO134" si="30">VLOOKUP($T142,$DE$1:$DJ$31,3,FALSE)</f>
        <v>Full</v>
      </c>
      <c r="AP134" s="143" t="str">
        <f t="shared" ref="AP134" si="31">VLOOKUP($T142,$DE$1:$DJ$31,4,FALSE)</f>
        <v>non</v>
      </c>
      <c r="AQ134" s="143" t="str">
        <f t="shared" ref="AQ134" si="32">VLOOKUP($T142,$DE$1:$DJ$31,5,FALSE)</f>
        <v>non</v>
      </c>
      <c r="AR134" s="143" t="str">
        <f t="shared" ref="AR134" si="33">VLOOKUP($T142,$DE$1:$DJ$31,6,FALSE)</f>
        <v>Full</v>
      </c>
      <c r="AS134" s="142" t="s">
        <v>726</v>
      </c>
    </row>
    <row r="135" spans="19:45" ht="30" customHeight="1" x14ac:dyDescent="0.25">
      <c r="S135" s="118" t="s">
        <v>18</v>
      </c>
      <c r="T135" s="119" t="s">
        <v>29</v>
      </c>
      <c r="U135" s="144" t="str">
        <f t="shared" ref="U135:U149" ca="1" si="34">ConfigCode($AA135,$AN135,$AO135,$AP135,$AQ135,$AR135,$AF135,$AG135,2)</f>
        <v>0x03=-37.30,-36.70;</v>
      </c>
      <c r="V135" s="145"/>
      <c r="W135" s="145"/>
      <c r="X135" s="146"/>
      <c r="Y135" s="146"/>
      <c r="Z135" s="147">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148" t="s">
        <v>584</v>
      </c>
      <c r="AB135" s="149">
        <v>-1</v>
      </c>
      <c r="AC135" s="149" t="s">
        <v>995</v>
      </c>
      <c r="AD135" s="149">
        <v>1</v>
      </c>
      <c r="AE135" s="41">
        <v>0</v>
      </c>
      <c r="AF135" s="150">
        <v>-37.299999999999997</v>
      </c>
      <c r="AG135" s="150">
        <v>-36.700000000000003</v>
      </c>
      <c r="AH135" s="151">
        <f t="shared" ref="AH135:AH149" ca="1" si="36">$AF135+$Z135</f>
        <v>-38.299999999999997</v>
      </c>
      <c r="AI135" s="151">
        <f t="shared" ref="AI135:AI149" ca="1" si="37">$AG135+$Z135</f>
        <v>-37.700000000000003</v>
      </c>
      <c r="AJ135" s="152" cm="1">
        <f t="array" aca="1" ref="AJ135" ca="1" xml:space="preserve">
N("initial sens-loopgain")+
$AF135-BoxVal(ROW($AA135),26,COLUMN(INDIRECT("T"&amp;(INT(ROW($AA152)/65))*65+2)))</f>
        <v>-38.299999999999997</v>
      </c>
      <c r="AK135" s="152">
        <f t="shared" ref="AK135:AK148" ca="1" si="38">AJ135+(AG135-AF135)</f>
        <v>-37.700000000000003</v>
      </c>
      <c r="AL135" s="152" cm="1">
        <f t="array" aca="1" ref="AL135" ca="1" xml:space="preserve">
N("initial sens-loopgain-gain-gain ref-vcm")+
$AH135-
BoxVal(ROW($AA135),26,COLUMN(INDIRECT("T"&amp;(INT(ROW($AA152)/65))*65+2)))-
$AB135-
$W135-
IFERROR(VLOOKUP($AC135,$CT$1:$DC$31,7,FALSE),0)</f>
        <v>-38.299999999999997</v>
      </c>
      <c r="AM135" s="152">
        <f t="shared" ref="AM135:AM148" ca="1" si="39">AL135+(AG135-AF135)</f>
        <v>-37.700000000000003</v>
      </c>
      <c r="AN135" s="144" t="str">
        <f t="shared" ref="AN135:AN148" ca="1" si="40">IF(BoxVal(ROW(AA135),9,COLUMN(T133))="FIX","00",ManualLookup(AA135,BoxVal(ROW(AA135),4,COLUMN(AN133)),INDIRECT(DN$3)))</f>
        <v>00</v>
      </c>
      <c r="AO135" s="144" t="str" cm="1">
        <f t="array" aca="1" ref="AO135" ca="1">ManualLookup(AB135,BoxVal(ROW(AB135),4,COLUMN(AO133)),INDIRECT(DO$3))</f>
        <v>03</v>
      </c>
      <c r="AP135" s="144" t="str" cm="1">
        <f t="array" aca="1" ref="AP135" ca="1">ManualLookup(AC135,BoxVal(ROW(AC135),4,COLUMN(AP133)),INDIRECT(DP$3))</f>
        <v>00</v>
      </c>
      <c r="AQ135" s="144" t="str" cm="1">
        <f t="array" aca="1" ref="AQ135" ca="1">ManualLookup(AD135,BoxVal(ROW(AD135),4,COLUMN(AQ133)),INDIRECT(DQ$3))</f>
        <v>00</v>
      </c>
      <c r="AR135" s="144" t="str" cm="1">
        <f t="array" aca="1" ref="AR135" ca="1">ManualLookup(AE135,BoxVal(ROW(AE135),4,COLUMN(AR133)),INDIRECT(DR$3))</f>
        <v>00</v>
      </c>
      <c r="AS135" s="141"/>
    </row>
    <row r="136" spans="19:45" ht="30" customHeight="1" x14ac:dyDescent="0.25">
      <c r="S136" s="118" t="s">
        <v>13</v>
      </c>
      <c r="T136" s="119" t="s">
        <v>391</v>
      </c>
      <c r="U136" s="144" t="str">
        <f t="shared" ca="1" si="34"/>
        <v>0x04=-37.80,-37.30;</v>
      </c>
      <c r="V136" s="145"/>
      <c r="W136" s="145"/>
      <c r="X136" s="146"/>
      <c r="Y136" s="146"/>
      <c r="Z136" s="147">
        <f t="shared" ca="1" si="35"/>
        <v>-0.5</v>
      </c>
      <c r="AA136" s="148" t="s">
        <v>584</v>
      </c>
      <c r="AB136" s="149">
        <v>-0.5</v>
      </c>
      <c r="AC136" s="149" t="s">
        <v>995</v>
      </c>
      <c r="AD136" s="149">
        <v>1</v>
      </c>
      <c r="AE136" s="41">
        <v>0</v>
      </c>
      <c r="AF136" s="150">
        <v>-37.799999999999997</v>
      </c>
      <c r="AG136" s="153">
        <f t="shared" ref="AG136:AG149" si="41">AF135</f>
        <v>-37.299999999999997</v>
      </c>
      <c r="AH136" s="151">
        <f t="shared" ca="1" si="36"/>
        <v>-38.299999999999997</v>
      </c>
      <c r="AI136" s="151">
        <f t="shared" ca="1" si="37"/>
        <v>-37.799999999999997</v>
      </c>
      <c r="AJ136" s="152" cm="1">
        <f t="array" aca="1" ref="AJ136" ca="1" xml:space="preserve">
N("initial sens-loopgain")+
$AF136-BoxVal(ROW($AA136),26,COLUMN(INDIRECT("T"&amp;(INT(ROW($AA153)/65))*65+2)))</f>
        <v>-38.799999999999997</v>
      </c>
      <c r="AK136" s="152">
        <f t="shared" ca="1" si="38"/>
        <v>-38.299999999999997</v>
      </c>
      <c r="AL136" s="152" cm="1">
        <f t="array" aca="1" ref="AL136" ca="1" xml:space="preserve">
N("initial sens-loopgain-gain-gain ref-vcm")+
$AH136-
BoxVal(ROW($AA136),26,COLUMN(INDIRECT("T"&amp;(INT(ROW($AA153)/65))*65+2)))-
$AB136-
$W136-
IFERROR(VLOOKUP($AC136,$CT$1:$DC$31,7,FALSE),0)</f>
        <v>-38.799999999999997</v>
      </c>
      <c r="AM136" s="152">
        <f t="shared" ca="1" si="39"/>
        <v>-38.299999999999997</v>
      </c>
      <c r="AN136" s="144" t="str">
        <f t="shared" ca="1" si="40"/>
        <v>00</v>
      </c>
      <c r="AO136" s="144" t="str" cm="1">
        <f t="array" aca="1" ref="AO136" ca="1">ManualLookup(AB136,BoxVal(ROW(AB136),4,COLUMN(AO134)),INDIRECT(DO$3))</f>
        <v>04</v>
      </c>
      <c r="AP136" s="144" t="str" cm="1">
        <f t="array" aca="1" ref="AP136" ca="1">ManualLookup(AC136,BoxVal(ROW(AC136),4,COLUMN(AP134)),INDIRECT(DP$3))</f>
        <v>00</v>
      </c>
      <c r="AQ136" s="144" t="str" cm="1">
        <f t="array" aca="1" ref="AQ136" ca="1">ManualLookup(AD136,BoxVal(ROW(AD136),4,COLUMN(AQ134)),INDIRECT(DQ$3))</f>
        <v>00</v>
      </c>
      <c r="AR136" s="144" t="str" cm="1">
        <f t="array" aca="1" ref="AR136" ca="1">ManualLookup(AE136,BoxVal(ROW(AE136),4,COLUMN(AR134)),INDIRECT(DR$3))</f>
        <v>00</v>
      </c>
      <c r="AS136" s="144"/>
    </row>
    <row r="137" spans="19:45" ht="30" customHeight="1" x14ac:dyDescent="0.25">
      <c r="S137" s="129"/>
      <c r="T137" s="154"/>
      <c r="U137" s="144" t="str">
        <f t="shared" ca="1" si="34"/>
        <v>0x00=-38.30,-37.80;</v>
      </c>
      <c r="V137" s="145"/>
      <c r="W137" s="145"/>
      <c r="X137" s="146"/>
      <c r="Y137" s="146"/>
      <c r="Z137" s="147">
        <f t="shared" ca="1" si="35"/>
        <v>0</v>
      </c>
      <c r="AA137" s="148" t="s">
        <v>584</v>
      </c>
      <c r="AB137" s="149">
        <v>0</v>
      </c>
      <c r="AC137" s="149" t="s">
        <v>995</v>
      </c>
      <c r="AD137" s="149">
        <v>1</v>
      </c>
      <c r="AE137" s="41">
        <v>0</v>
      </c>
      <c r="AF137" s="150">
        <v>-38.299999999999997</v>
      </c>
      <c r="AG137" s="153">
        <f t="shared" si="41"/>
        <v>-37.799999999999997</v>
      </c>
      <c r="AH137" s="151">
        <f t="shared" ca="1" si="36"/>
        <v>-38.299999999999997</v>
      </c>
      <c r="AI137" s="151">
        <f t="shared" ca="1" si="37"/>
        <v>-37.799999999999997</v>
      </c>
      <c r="AJ137" s="152" cm="1">
        <f t="array" aca="1" ref="AJ137" ca="1" xml:space="preserve">
N("initial sens-loopgain")+
$AF137-BoxVal(ROW($AA137),26,COLUMN(INDIRECT("T"&amp;(INT(ROW($AA154)/65))*65+2)))</f>
        <v>-39.299999999999997</v>
      </c>
      <c r="AK137" s="152">
        <f t="shared" ca="1" si="38"/>
        <v>-38.799999999999997</v>
      </c>
      <c r="AL137" s="152" cm="1">
        <f t="array" aca="1" ref="AL137" ca="1" xml:space="preserve">
N("initial sens-loopgain-gain-gain ref-vcm")+
$AH137-
BoxVal(ROW($AA137),26,COLUMN(INDIRECT("T"&amp;(INT(ROW($AA154)/65))*65+2)))-
$AB137-
$W137-
IFERROR(VLOOKUP($AC137,$CT$1:$DC$31,7,FALSE),0)</f>
        <v>-39.299999999999997</v>
      </c>
      <c r="AM137" s="152">
        <f t="shared" ca="1" si="39"/>
        <v>-38.799999999999997</v>
      </c>
      <c r="AN137" s="144" t="str">
        <f t="shared" ca="1" si="40"/>
        <v>00</v>
      </c>
      <c r="AO137" s="144" t="str" cm="1">
        <f t="array" aca="1" ref="AO137" ca="1">ManualLookup(AB137,BoxVal(ROW(AB137),4,COLUMN(AO135)),INDIRECT(DO$3))</f>
        <v>00</v>
      </c>
      <c r="AP137" s="144" t="str" cm="1">
        <f t="array" aca="1" ref="AP137" ca="1">ManualLookup(AC137,BoxVal(ROW(AC137),4,COLUMN(AP135)),INDIRECT(DP$3))</f>
        <v>00</v>
      </c>
      <c r="AQ137" s="144" t="str" cm="1">
        <f t="array" aca="1" ref="AQ137" ca="1">ManualLookup(AD137,BoxVal(ROW(AD137),4,COLUMN(AQ135)),INDIRECT(DQ$3))</f>
        <v>00</v>
      </c>
      <c r="AR137" s="144" t="str" cm="1">
        <f t="array" aca="1" ref="AR137" ca="1">ManualLookup(AE137,BoxVal(ROW(AE137),4,COLUMN(AR135)),INDIRECT(DR$3))</f>
        <v>00</v>
      </c>
      <c r="AS137" s="144"/>
    </row>
    <row r="138" spans="19:45" ht="30" customHeight="1" x14ac:dyDescent="0.25">
      <c r="S138" s="118" t="s">
        <v>19</v>
      </c>
      <c r="T138" s="119" t="s">
        <v>584</v>
      </c>
      <c r="U138" s="144" t="str">
        <f t="shared" ca="1" si="34"/>
        <v>0x05=-38.80,-38.30;</v>
      </c>
      <c r="V138" s="145"/>
      <c r="W138" s="145"/>
      <c r="X138" s="146"/>
      <c r="Y138" s="146"/>
      <c r="Z138" s="147">
        <f t="shared" ca="1" si="35"/>
        <v>0.5</v>
      </c>
      <c r="AA138" s="148" t="s">
        <v>584</v>
      </c>
      <c r="AB138" s="149">
        <v>0.5</v>
      </c>
      <c r="AC138" s="149" t="s">
        <v>995</v>
      </c>
      <c r="AD138" s="149">
        <v>1</v>
      </c>
      <c r="AE138" s="41">
        <v>0</v>
      </c>
      <c r="AF138" s="150">
        <v>-38.799999999999997</v>
      </c>
      <c r="AG138" s="153">
        <f t="shared" si="41"/>
        <v>-38.299999999999997</v>
      </c>
      <c r="AH138" s="151">
        <f t="shared" ca="1" si="36"/>
        <v>-38.299999999999997</v>
      </c>
      <c r="AI138" s="151">
        <f t="shared" ca="1" si="37"/>
        <v>-37.799999999999997</v>
      </c>
      <c r="AJ138" s="152" cm="1">
        <f t="array" aca="1" ref="AJ138" ca="1" xml:space="preserve">
N("initial sens-loopgain")+
$AF138-BoxVal(ROW($AA138),26,COLUMN(INDIRECT("T"&amp;(INT(ROW($AA155)/65))*65+2)))</f>
        <v>-39.799999999999997</v>
      </c>
      <c r="AK138" s="152">
        <f t="shared" ca="1" si="38"/>
        <v>-39.299999999999997</v>
      </c>
      <c r="AL138" s="152" cm="1">
        <f t="array" aca="1" ref="AL138" ca="1" xml:space="preserve">
N("initial sens-loopgain-gain-gain ref-vcm")+
$AH138-
BoxVal(ROW($AA138),26,COLUMN(INDIRECT("T"&amp;(INT(ROW($AA155)/65))*65+2)))-
$AB138-
$W138-
IFERROR(VLOOKUP($AC138,$CT$1:$DC$31,7,FALSE),0)</f>
        <v>-39.799999999999997</v>
      </c>
      <c r="AM138" s="152">
        <f t="shared" ca="1" si="39"/>
        <v>-39.299999999999997</v>
      </c>
      <c r="AN138" s="144" t="str">
        <f t="shared" ca="1" si="40"/>
        <v>00</v>
      </c>
      <c r="AO138" s="144" t="str" cm="1">
        <f t="array" aca="1" ref="AO138" ca="1">ManualLookup(AB138,BoxVal(ROW(AB138),4,COLUMN(AO136)),INDIRECT(DO$3))</f>
        <v>05</v>
      </c>
      <c r="AP138" s="144" t="str" cm="1">
        <f t="array" aca="1" ref="AP138" ca="1">ManualLookup(AC138,BoxVal(ROW(AC138),4,COLUMN(AP136)),INDIRECT(DP$3))</f>
        <v>00</v>
      </c>
      <c r="AQ138" s="144" t="str" cm="1">
        <f t="array" aca="1" ref="AQ138" ca="1">ManualLookup(AD138,BoxVal(ROW(AD138),4,COLUMN(AQ136)),INDIRECT(DQ$3))</f>
        <v>00</v>
      </c>
      <c r="AR138" s="144" t="str" cm="1">
        <f t="array" aca="1" ref="AR138" ca="1">ManualLookup(AE138,BoxVal(ROW(AE138),4,COLUMN(AR136)),INDIRECT(DR$3))</f>
        <v>00</v>
      </c>
      <c r="AS138" s="144"/>
    </row>
    <row r="139" spans="19:45" ht="30" customHeight="1" x14ac:dyDescent="0.25">
      <c r="S139" s="118" t="s">
        <v>15</v>
      </c>
      <c r="T139" s="119" t="s">
        <v>801</v>
      </c>
      <c r="U139" s="144" t="str">
        <f t="shared" ca="1" si="34"/>
        <v>0x06=-39.30,-38.80;</v>
      </c>
      <c r="V139" s="145"/>
      <c r="W139" s="145"/>
      <c r="X139" s="146"/>
      <c r="Y139" s="146"/>
      <c r="Z139" s="147">
        <f t="shared" ca="1" si="35"/>
        <v>1</v>
      </c>
      <c r="AA139" s="148" t="s">
        <v>584</v>
      </c>
      <c r="AB139" s="149">
        <v>1</v>
      </c>
      <c r="AC139" s="149" t="s">
        <v>995</v>
      </c>
      <c r="AD139" s="149">
        <v>1</v>
      </c>
      <c r="AE139" s="41">
        <v>0</v>
      </c>
      <c r="AF139" s="150">
        <v>-39.299999999999997</v>
      </c>
      <c r="AG139" s="153">
        <f t="shared" si="41"/>
        <v>-38.799999999999997</v>
      </c>
      <c r="AH139" s="151">
        <f t="shared" ca="1" si="36"/>
        <v>-38.299999999999997</v>
      </c>
      <c r="AI139" s="151">
        <f t="shared" ca="1" si="37"/>
        <v>-37.799999999999997</v>
      </c>
      <c r="AJ139" s="152" cm="1">
        <f t="array" aca="1" ref="AJ139" ca="1" xml:space="preserve">
N("initial sens-loopgain")+
$AF139-BoxVal(ROW($AA139),26,COLUMN(INDIRECT("T"&amp;(INT(ROW($AA156)/65))*65+2)))</f>
        <v>-40.299999999999997</v>
      </c>
      <c r="AK139" s="152">
        <f t="shared" ca="1" si="38"/>
        <v>-39.799999999999997</v>
      </c>
      <c r="AL139" s="152" cm="1">
        <f t="array" aca="1" ref="AL139" ca="1" xml:space="preserve">
N("initial sens-loopgain-gain-gain ref-vcm")+
$AH139-
BoxVal(ROW($AA139),26,COLUMN(INDIRECT("T"&amp;(INT(ROW($AA156)/65))*65+2)))-
$AB139-
$W139-
IFERROR(VLOOKUP($AC139,$CT$1:$DC$31,7,FALSE),0)</f>
        <v>-40.299999999999997</v>
      </c>
      <c r="AM139" s="152">
        <f t="shared" ca="1" si="39"/>
        <v>-39.799999999999997</v>
      </c>
      <c r="AN139" s="144" t="str">
        <f t="shared" ca="1" si="40"/>
        <v>00</v>
      </c>
      <c r="AO139" s="144" t="str" cm="1">
        <f t="array" aca="1" ref="AO139" ca="1">ManualLookup(AB139,BoxVal(ROW(AB139),4,COLUMN(AO137)),INDIRECT(DO$3))</f>
        <v>06</v>
      </c>
      <c r="AP139" s="144" t="str" cm="1">
        <f t="array" aca="1" ref="AP139" ca="1">ManualLookup(AC139,BoxVal(ROW(AC139),4,COLUMN(AP137)),INDIRECT(DP$3))</f>
        <v>00</v>
      </c>
      <c r="AQ139" s="144" t="str" cm="1">
        <f t="array" aca="1" ref="AQ139" ca="1">ManualLookup(AD139,BoxVal(ROW(AD139),4,COLUMN(AQ137)),INDIRECT(DQ$3))</f>
        <v>00</v>
      </c>
      <c r="AR139" s="144" t="str" cm="1">
        <f t="array" aca="1" ref="AR139" ca="1">ManualLookup(AE139,BoxVal(ROW(AE139),4,COLUMN(AR137)),INDIRECT(DR$3))</f>
        <v>00</v>
      </c>
      <c r="AS139" s="144"/>
    </row>
    <row r="140" spans="19:45" ht="30" customHeight="1" x14ac:dyDescent="0.25">
      <c r="S140" s="118" t="s">
        <v>705</v>
      </c>
      <c r="T140" s="119" t="s">
        <v>990</v>
      </c>
      <c r="U140" s="144" t="str">
        <f t="shared" ca="1" si="34"/>
        <v>0x07=-39.90,-39.30;</v>
      </c>
      <c r="V140" s="145"/>
      <c r="W140" s="145"/>
      <c r="X140" s="146"/>
      <c r="Y140" s="146"/>
      <c r="Z140" s="147">
        <f t="shared" ca="1" si="35"/>
        <v>1.5</v>
      </c>
      <c r="AA140" s="148" t="s">
        <v>584</v>
      </c>
      <c r="AB140" s="149">
        <v>1.5</v>
      </c>
      <c r="AC140" s="149" t="s">
        <v>995</v>
      </c>
      <c r="AD140" s="149">
        <v>1</v>
      </c>
      <c r="AE140" s="41">
        <v>0</v>
      </c>
      <c r="AF140" s="150">
        <v>-39.9</v>
      </c>
      <c r="AG140" s="153">
        <f t="shared" si="41"/>
        <v>-39.299999999999997</v>
      </c>
      <c r="AH140" s="151">
        <f t="shared" ca="1" si="36"/>
        <v>-38.4</v>
      </c>
      <c r="AI140" s="151">
        <f t="shared" ca="1" si="37"/>
        <v>-37.799999999999997</v>
      </c>
      <c r="AJ140" s="152" cm="1">
        <f t="array" aca="1" ref="AJ140" ca="1" xml:space="preserve">
N("initial sens-loopgain")+
$AF140-BoxVal(ROW($AA140),26,COLUMN(INDIRECT("T"&amp;(INT(ROW($AA157)/65))*65+2)))</f>
        <v>-40.9</v>
      </c>
      <c r="AK140" s="152">
        <f t="shared" ca="1" si="38"/>
        <v>-40.299999999999997</v>
      </c>
      <c r="AL140" s="152" cm="1">
        <f t="array" aca="1" ref="AL140" ca="1" xml:space="preserve">
N("initial sens-loopgain-gain-gain ref-vcm")+
$AH140-
BoxVal(ROW($AA140),26,COLUMN(INDIRECT("T"&amp;(INT(ROW($AA157)/65))*65+2)))-
$AB140-
$W140-
IFERROR(VLOOKUP($AC140,$CT$1:$DC$31,7,FALSE),0)</f>
        <v>-40.9</v>
      </c>
      <c r="AM140" s="152">
        <f t="shared" ca="1" si="39"/>
        <v>-40.299999999999997</v>
      </c>
      <c r="AN140" s="144" t="str">
        <f t="shared" ca="1" si="40"/>
        <v>00</v>
      </c>
      <c r="AO140" s="144" t="str" cm="1">
        <f t="array" aca="1" ref="AO140" ca="1">ManualLookup(AB140,BoxVal(ROW(AB140),4,COLUMN(AO138)),INDIRECT(DO$3))</f>
        <v>07</v>
      </c>
      <c r="AP140" s="144" t="str" cm="1">
        <f t="array" aca="1" ref="AP140" ca="1">ManualLookup(AC140,BoxVal(ROW(AC140),4,COLUMN(AP138)),INDIRECT(DP$3))</f>
        <v>00</v>
      </c>
      <c r="AQ140" s="144" t="str" cm="1">
        <f t="array" aca="1" ref="AQ140" ca="1">ManualLookup(AD140,BoxVal(ROW(AD140),4,COLUMN(AQ138)),INDIRECT(DQ$3))</f>
        <v>00</v>
      </c>
      <c r="AR140" s="144" t="str" cm="1">
        <f t="array" aca="1" ref="AR140" ca="1">ManualLookup(AE140,BoxVal(ROW(AE140),4,COLUMN(AR138)),INDIRECT(DR$3))</f>
        <v>00</v>
      </c>
      <c r="AS140" s="144"/>
    </row>
    <row r="141" spans="19:45" ht="30" customHeight="1" x14ac:dyDescent="0.25">
      <c r="S141" s="118" t="s">
        <v>605</v>
      </c>
      <c r="T141" s="119" t="s">
        <v>991</v>
      </c>
      <c r="U141" s="144" t="str">
        <f t="shared" ca="1" si="34"/>
        <v>0x36=-40.40,-39.90;</v>
      </c>
      <c r="V141" s="145"/>
      <c r="W141" s="145"/>
      <c r="X141" s="146"/>
      <c r="Y141" s="146"/>
      <c r="Z141" s="147">
        <f t="shared" ca="1" si="35"/>
        <v>2.1</v>
      </c>
      <c r="AA141" s="148" t="s">
        <v>586</v>
      </c>
      <c r="AB141" s="149">
        <v>1</v>
      </c>
      <c r="AC141" s="149" t="s">
        <v>995</v>
      </c>
      <c r="AD141" s="149">
        <v>1</v>
      </c>
      <c r="AE141" s="41">
        <v>0</v>
      </c>
      <c r="AF141" s="150">
        <v>-40.4</v>
      </c>
      <c r="AG141" s="153">
        <f t="shared" si="41"/>
        <v>-39.9</v>
      </c>
      <c r="AH141" s="151">
        <f t="shared" ca="1" si="36"/>
        <v>-38.299999999999997</v>
      </c>
      <c r="AI141" s="151">
        <f t="shared" ca="1" si="37"/>
        <v>-37.799999999999997</v>
      </c>
      <c r="AJ141" s="152" cm="1">
        <f t="array" aca="1" ref="AJ141" ca="1" xml:space="preserve">
N("initial sens-loopgain")+
$AF141-BoxVal(ROW($AA141),26,COLUMN(INDIRECT("T"&amp;(INT(ROW($AA158)/65))*65+2)))</f>
        <v>-41.4</v>
      </c>
      <c r="AK141" s="152">
        <f t="shared" ca="1" si="38"/>
        <v>-40.9</v>
      </c>
      <c r="AL141" s="152" cm="1">
        <f t="array" aca="1" ref="AL141" ca="1" xml:space="preserve">
N("initial sens-loopgain-gain-gain ref-vcm")+
$AH141-
BoxVal(ROW($AA141),26,COLUMN(INDIRECT("T"&amp;(INT(ROW($AA158)/65))*65+2)))-
$AB141-
$W141-
IFERROR(VLOOKUP($AC141,$CT$1:$DC$31,7,FALSE),0)</f>
        <v>-40.299999999999997</v>
      </c>
      <c r="AM141" s="152">
        <f t="shared" ca="1" si="39"/>
        <v>-39.799999999999997</v>
      </c>
      <c r="AN141" s="144" t="str">
        <f t="shared" ca="1" si="40"/>
        <v>30</v>
      </c>
      <c r="AO141" s="144" t="str" cm="1">
        <f t="array" aca="1" ref="AO141" ca="1">ManualLookup(AB141,BoxVal(ROW(AB141),4,COLUMN(AO139)),INDIRECT(DO$3))</f>
        <v>06</v>
      </c>
      <c r="AP141" s="144" t="str" cm="1">
        <f t="array" aca="1" ref="AP141" ca="1">ManualLookup(AC141,BoxVal(ROW(AC141),4,COLUMN(AP139)),INDIRECT(DP$3))</f>
        <v>00</v>
      </c>
      <c r="AQ141" s="144" t="str" cm="1">
        <f t="array" aca="1" ref="AQ141" ca="1">ManualLookup(AD141,BoxVal(ROW(AD141),4,COLUMN(AQ139)),INDIRECT(DQ$3))</f>
        <v>00</v>
      </c>
      <c r="AR141" s="144" t="str" cm="1">
        <f t="array" aca="1" ref="AR141" ca="1">ManualLookup(AE141,BoxVal(ROW(AE141),4,COLUMN(AR139)),INDIRECT(DR$3))</f>
        <v>00</v>
      </c>
      <c r="AS141" s="144"/>
    </row>
    <row r="142" spans="19:45" ht="30" customHeight="1" x14ac:dyDescent="0.25">
      <c r="S142" s="118" t="s">
        <v>721</v>
      </c>
      <c r="T142" s="119" t="s">
        <v>26</v>
      </c>
      <c r="U142" s="144" t="str">
        <f t="shared" ca="1" si="34"/>
        <v>0x37=-41.00,-40.40;</v>
      </c>
      <c r="V142" s="145"/>
      <c r="W142" s="145"/>
      <c r="X142" s="146"/>
      <c r="Y142" s="146"/>
      <c r="Z142" s="147">
        <f t="shared" ca="1" si="35"/>
        <v>2.6</v>
      </c>
      <c r="AA142" s="148" t="s">
        <v>586</v>
      </c>
      <c r="AB142" s="149">
        <v>1.5</v>
      </c>
      <c r="AC142" s="149" t="s">
        <v>995</v>
      </c>
      <c r="AD142" s="149">
        <v>1</v>
      </c>
      <c r="AE142" s="41">
        <v>0</v>
      </c>
      <c r="AF142" s="150">
        <v>-41</v>
      </c>
      <c r="AG142" s="153">
        <f t="shared" si="41"/>
        <v>-40.4</v>
      </c>
      <c r="AH142" s="151">
        <f t="shared" ca="1" si="36"/>
        <v>-38.4</v>
      </c>
      <c r="AI142" s="151">
        <f t="shared" ca="1" si="37"/>
        <v>-37.799999999999997</v>
      </c>
      <c r="AJ142" s="152" cm="1">
        <f t="array" aca="1" ref="AJ142" ca="1" xml:space="preserve">
N("initial sens-loopgain")+
$AF142-BoxVal(ROW($AA142),26,COLUMN(INDIRECT("T"&amp;(INT(ROW($AA159)/65))*65+2)))</f>
        <v>-42</v>
      </c>
      <c r="AK142" s="152">
        <f t="shared" ca="1" si="38"/>
        <v>-41.4</v>
      </c>
      <c r="AL142" s="152" cm="1">
        <f t="array" aca="1" ref="AL142" ca="1" xml:space="preserve">
N("initial sens-loopgain-gain-gain ref-vcm")+
$AH142-
BoxVal(ROW($AA142),26,COLUMN(INDIRECT("T"&amp;(INT(ROW($AA159)/65))*65+2)))-
$AB142-
$W142-
IFERROR(VLOOKUP($AC142,$CT$1:$DC$31,7,FALSE),0)</f>
        <v>-40.9</v>
      </c>
      <c r="AM142" s="152">
        <f t="shared" ca="1" si="39"/>
        <v>-40.299999999999997</v>
      </c>
      <c r="AN142" s="144" t="str">
        <f t="shared" ca="1" si="40"/>
        <v>30</v>
      </c>
      <c r="AO142" s="144" t="str" cm="1">
        <f t="array" aca="1" ref="AO142" ca="1">ManualLookup(AB142,BoxVal(ROW(AB142),4,COLUMN(AO140)),INDIRECT(DO$3))</f>
        <v>07</v>
      </c>
      <c r="AP142" s="144" t="str" cm="1">
        <f t="array" aca="1" ref="AP142" ca="1">ManualLookup(AC142,BoxVal(ROW(AC142),4,COLUMN(AP140)),INDIRECT(DP$3))</f>
        <v>00</v>
      </c>
      <c r="AQ142" s="144" t="str" cm="1">
        <f t="array" aca="1" ref="AQ142" ca="1">ManualLookup(AD142,BoxVal(ROW(AD142),4,COLUMN(AQ140)),INDIRECT(DQ$3))</f>
        <v>00</v>
      </c>
      <c r="AR142" s="144" t="str" cm="1">
        <f t="array" aca="1" ref="AR142" ca="1">ManualLookup(AE142,BoxVal(ROW(AE142),4,COLUMN(AR140)),INDIRECT(DR$3))</f>
        <v>00</v>
      </c>
      <c r="AS142" s="144"/>
    </row>
    <row r="143" spans="19:45" ht="30" customHeight="1" x14ac:dyDescent="0.25">
      <c r="S143" s="118" t="s">
        <v>20</v>
      </c>
      <c r="T143" s="119">
        <v>-39</v>
      </c>
      <c r="U143" s="144" t="str">
        <f t="shared" ca="1" si="34"/>
        <v>0x46=-41.50,-41.00;</v>
      </c>
      <c r="V143" s="145"/>
      <c r="W143" s="145"/>
      <c r="X143" s="155"/>
      <c r="Y143" s="155"/>
      <c r="Z143" s="147">
        <f t="shared" ca="1" si="35"/>
        <v>3.2</v>
      </c>
      <c r="AA143" s="148" t="s">
        <v>587</v>
      </c>
      <c r="AB143" s="149">
        <v>1</v>
      </c>
      <c r="AC143" s="149" t="s">
        <v>995</v>
      </c>
      <c r="AD143" s="149">
        <v>1</v>
      </c>
      <c r="AE143" s="41">
        <v>0</v>
      </c>
      <c r="AF143" s="150">
        <v>-41.5</v>
      </c>
      <c r="AG143" s="153">
        <f t="shared" si="41"/>
        <v>-41</v>
      </c>
      <c r="AH143" s="151">
        <f t="shared" ca="1" si="36"/>
        <v>-38.299999999999997</v>
      </c>
      <c r="AI143" s="151">
        <f t="shared" ca="1" si="37"/>
        <v>-37.799999999999997</v>
      </c>
      <c r="AJ143" s="152" cm="1">
        <f t="array" aca="1" ref="AJ143" ca="1" xml:space="preserve">
N("initial sens-loopgain")+
$AF143-BoxVal(ROW($AA143),26,COLUMN(INDIRECT("T"&amp;(INT(ROW($AA160)/65))*65+2)))</f>
        <v>-42.5</v>
      </c>
      <c r="AK143" s="152">
        <f t="shared" ca="1" si="38"/>
        <v>-42</v>
      </c>
      <c r="AL143" s="152" cm="1">
        <f t="array" aca="1" ref="AL143" ca="1" xml:space="preserve">
N("initial sens-loopgain-gain-gain ref-vcm")+
$AH143-
BoxVal(ROW($AA143),26,COLUMN(INDIRECT("T"&amp;(INT(ROW($AA160)/65))*65+2)))-
$AB143-
$W143-
IFERROR(VLOOKUP($AC143,$CT$1:$DC$31,7,FALSE),0)</f>
        <v>-40.299999999999997</v>
      </c>
      <c r="AM143" s="152">
        <f t="shared" ca="1" si="39"/>
        <v>-39.799999999999997</v>
      </c>
      <c r="AN143" s="144" t="str">
        <f t="shared" ca="1" si="40"/>
        <v>40</v>
      </c>
      <c r="AO143" s="144" t="str" cm="1">
        <f t="array" aca="1" ref="AO143" ca="1">ManualLookup(AB143,BoxVal(ROW(AB143),4,COLUMN(AO141)),INDIRECT(DO$3))</f>
        <v>06</v>
      </c>
      <c r="AP143" s="144" t="str" cm="1">
        <f t="array" aca="1" ref="AP143" ca="1">ManualLookup(AC143,BoxVal(ROW(AC143),4,COLUMN(AP141)),INDIRECT(DP$3))</f>
        <v>00</v>
      </c>
      <c r="AQ143" s="144" t="str" cm="1">
        <f t="array" aca="1" ref="AQ143" ca="1">ManualLookup(AD143,BoxVal(ROW(AD143),4,COLUMN(AQ141)),INDIRECT(DQ$3))</f>
        <v>00</v>
      </c>
      <c r="AR143" s="144" t="str" cm="1">
        <f t="array" aca="1" ref="AR143" ca="1">ManualLookup(AE143,BoxVal(ROW(AE143),4,COLUMN(AR141)),INDIRECT(DR$3))</f>
        <v>00</v>
      </c>
      <c r="AS143" s="144"/>
    </row>
    <row r="144" spans="19:45" ht="30" customHeight="1" x14ac:dyDescent="0.25">
      <c r="S144" s="118" t="s">
        <v>691</v>
      </c>
      <c r="T144" s="119" t="s">
        <v>1275</v>
      </c>
      <c r="U144" s="144" t="str">
        <f t="shared" ca="1" si="34"/>
        <v>0x47=-42.00,-41.50;</v>
      </c>
      <c r="V144" s="145"/>
      <c r="W144" s="145"/>
      <c r="X144" s="155"/>
      <c r="Y144" s="155"/>
      <c r="Z144" s="147">
        <f t="shared" ca="1" si="35"/>
        <v>3.7</v>
      </c>
      <c r="AA144" s="148" t="s">
        <v>587</v>
      </c>
      <c r="AB144" s="149">
        <v>1.5</v>
      </c>
      <c r="AC144" s="149" t="s">
        <v>995</v>
      </c>
      <c r="AD144" s="149">
        <v>1</v>
      </c>
      <c r="AE144" s="41">
        <v>0</v>
      </c>
      <c r="AF144" s="150">
        <v>-42</v>
      </c>
      <c r="AG144" s="153">
        <f t="shared" si="41"/>
        <v>-41.5</v>
      </c>
      <c r="AH144" s="151">
        <f t="shared" ca="1" si="36"/>
        <v>-38.299999999999997</v>
      </c>
      <c r="AI144" s="151">
        <f t="shared" ca="1" si="37"/>
        <v>-37.799999999999997</v>
      </c>
      <c r="AJ144" s="152" cm="1">
        <f t="array" aca="1" ref="AJ144" ca="1" xml:space="preserve">
N("initial sens-loopgain")+
$AF144-BoxVal(ROW($AA144),26,COLUMN(INDIRECT("T"&amp;(INT(ROW($AA161)/65))*65+2)))</f>
        <v>-43</v>
      </c>
      <c r="AK144" s="152">
        <f t="shared" ca="1" si="38"/>
        <v>-42.5</v>
      </c>
      <c r="AL144" s="152" cm="1">
        <f t="array" aca="1" ref="AL144" ca="1" xml:space="preserve">
N("initial sens-loopgain-gain-gain ref-vcm")+
$AH144-
BoxVal(ROW($AA144),26,COLUMN(INDIRECT("T"&amp;(INT(ROW($AA161)/65))*65+2)))-
$AB144-
$W144-
IFERROR(VLOOKUP($AC144,$CT$1:$DC$31,7,FALSE),0)</f>
        <v>-40.799999999999997</v>
      </c>
      <c r="AM144" s="152">
        <f t="shared" ca="1" si="39"/>
        <v>-40.299999999999997</v>
      </c>
      <c r="AN144" s="144" t="str">
        <f t="shared" ca="1" si="40"/>
        <v>40</v>
      </c>
      <c r="AO144" s="144" t="str" cm="1">
        <f t="array" aca="1" ref="AO144" ca="1">ManualLookup(AB144,BoxVal(ROW(AB144),4,COLUMN(AO142)),INDIRECT(DO$3))</f>
        <v>07</v>
      </c>
      <c r="AP144" s="144" t="str" cm="1">
        <f t="array" aca="1" ref="AP144" ca="1">ManualLookup(AC144,BoxVal(ROW(AC144),4,COLUMN(AP142)),INDIRECT(DP$3))</f>
        <v>00</v>
      </c>
      <c r="AQ144" s="144" t="str" cm="1">
        <f t="array" aca="1" ref="AQ144" ca="1">ManualLookup(AD144,BoxVal(ROW(AD144),4,COLUMN(AQ142)),INDIRECT(DQ$3))</f>
        <v>00</v>
      </c>
      <c r="AR144" s="144" t="str" cm="1">
        <f t="array" aca="1" ref="AR144" ca="1">ManualLookup(AE144,BoxVal(ROW(AE144),4,COLUMN(AR142)),INDIRECT(DR$3))</f>
        <v>00</v>
      </c>
      <c r="AS144" s="144"/>
    </row>
    <row r="145" spans="19:45" ht="30" customHeight="1" x14ac:dyDescent="0.25">
      <c r="S145" s="118" t="s">
        <v>544</v>
      </c>
      <c r="T145" s="119" t="s">
        <v>1085</v>
      </c>
      <c r="U145" s="144" t="str">
        <f t="shared" ca="1" si="34"/>
        <v>0x56=-42.60,-42.00;</v>
      </c>
      <c r="V145" s="145"/>
      <c r="W145" s="145"/>
      <c r="X145" s="155"/>
      <c r="Y145" s="155"/>
      <c r="Z145" s="147">
        <f t="shared" ca="1" si="35"/>
        <v>4.3</v>
      </c>
      <c r="AA145" s="148" t="s">
        <v>580</v>
      </c>
      <c r="AB145" s="149">
        <v>1</v>
      </c>
      <c r="AC145" s="149" t="s">
        <v>995</v>
      </c>
      <c r="AD145" s="149">
        <v>1</v>
      </c>
      <c r="AE145" s="41">
        <v>0</v>
      </c>
      <c r="AF145" s="150">
        <v>-42.6</v>
      </c>
      <c r="AG145" s="153">
        <f t="shared" si="41"/>
        <v>-42</v>
      </c>
      <c r="AH145" s="151">
        <f t="shared" ca="1" si="36"/>
        <v>-38.300000000000004</v>
      </c>
      <c r="AI145" s="151">
        <f t="shared" ca="1" si="37"/>
        <v>-37.700000000000003</v>
      </c>
      <c r="AJ145" s="152" cm="1">
        <f t="array" aca="1" ref="AJ145" ca="1" xml:space="preserve">
N("initial sens-loopgain")+
$AF145-BoxVal(ROW($AA145),26,COLUMN(INDIRECT("T"&amp;(INT(ROW($AA162)/65))*65+2)))</f>
        <v>-43.6</v>
      </c>
      <c r="AK145" s="152">
        <f t="shared" ca="1" si="38"/>
        <v>-43</v>
      </c>
      <c r="AL145" s="152" cm="1">
        <f t="array" aca="1" ref="AL145" ca="1" xml:space="preserve">
N("initial sens-loopgain-gain-gain ref-vcm")+
$AH145-
BoxVal(ROW($AA145),26,COLUMN(INDIRECT("T"&amp;(INT(ROW($AA162)/65))*65+2)))-
$AB145-
$W145-
IFERROR(VLOOKUP($AC145,$CT$1:$DC$31,7,FALSE),0)</f>
        <v>-40.300000000000004</v>
      </c>
      <c r="AM145" s="152">
        <f t="shared" ca="1" si="39"/>
        <v>-39.700000000000003</v>
      </c>
      <c r="AN145" s="144" t="str">
        <f t="shared" ca="1" si="40"/>
        <v>50</v>
      </c>
      <c r="AO145" s="144" t="str" cm="1">
        <f t="array" aca="1" ref="AO145" ca="1">ManualLookup(AB145,BoxVal(ROW(AB145),4,COLUMN(AO143)),INDIRECT(DO$3))</f>
        <v>06</v>
      </c>
      <c r="AP145" s="144" t="str" cm="1">
        <f t="array" aca="1" ref="AP145" ca="1">ManualLookup(AC145,BoxVal(ROW(AC145),4,COLUMN(AP143)),INDIRECT(DP$3))</f>
        <v>00</v>
      </c>
      <c r="AQ145" s="144" t="str" cm="1">
        <f t="array" aca="1" ref="AQ145" ca="1">ManualLookup(AD145,BoxVal(ROW(AD145),4,COLUMN(AQ143)),INDIRECT(DQ$3))</f>
        <v>00</v>
      </c>
      <c r="AR145" s="144" t="str" cm="1">
        <f t="array" aca="1" ref="AR145" ca="1">ManualLookup(AE145,BoxVal(ROW(AE145),4,COLUMN(AR143)),INDIRECT(DR$3))</f>
        <v>00</v>
      </c>
      <c r="AS145" s="144"/>
    </row>
    <row r="146" spans="19:45" ht="30" customHeight="1" x14ac:dyDescent="0.25">
      <c r="S146" s="118" t="s">
        <v>12</v>
      </c>
      <c r="T146" s="119" t="s">
        <v>548</v>
      </c>
      <c r="U146" s="144" t="str">
        <f t="shared" ca="1" si="34"/>
        <v>0x57=-43.20,-42.60;</v>
      </c>
      <c r="V146" s="145"/>
      <c r="W146" s="145"/>
      <c r="X146" s="155"/>
      <c r="Y146" s="155"/>
      <c r="Z146" s="147">
        <f t="shared" ca="1" si="35"/>
        <v>4.8</v>
      </c>
      <c r="AA146" s="148" t="s">
        <v>580</v>
      </c>
      <c r="AB146" s="149">
        <v>1.5</v>
      </c>
      <c r="AC146" s="149" t="s">
        <v>995</v>
      </c>
      <c r="AD146" s="149">
        <v>1</v>
      </c>
      <c r="AE146" s="41">
        <v>0</v>
      </c>
      <c r="AF146" s="150">
        <v>-43.2</v>
      </c>
      <c r="AG146" s="153">
        <f t="shared" si="41"/>
        <v>-42.6</v>
      </c>
      <c r="AH146" s="151">
        <f t="shared" ca="1" si="36"/>
        <v>-38.400000000000006</v>
      </c>
      <c r="AI146" s="151">
        <f t="shared" ca="1" si="37"/>
        <v>-37.800000000000004</v>
      </c>
      <c r="AJ146" s="152" cm="1">
        <f t="array" aca="1" ref="AJ146" ca="1" xml:space="preserve">
N("initial sens-loopgain")+
$AF146-BoxVal(ROW($AA146),26,COLUMN(INDIRECT("T"&amp;(INT(ROW($AA163)/65))*65+2)))</f>
        <v>-44.2</v>
      </c>
      <c r="AK146" s="152">
        <f t="shared" ca="1" si="38"/>
        <v>-43.6</v>
      </c>
      <c r="AL146" s="152" cm="1">
        <f t="array" aca="1" ref="AL146" ca="1" xml:space="preserve">
N("initial sens-loopgain-gain-gain ref-vcm")+
$AH146-
BoxVal(ROW($AA146),26,COLUMN(INDIRECT("T"&amp;(INT(ROW($AA163)/65))*65+2)))-
$AB146-
$W146-
IFERROR(VLOOKUP($AC146,$CT$1:$DC$31,7,FALSE),0)</f>
        <v>-40.900000000000006</v>
      </c>
      <c r="AM146" s="152">
        <f t="shared" ca="1" si="39"/>
        <v>-40.300000000000004</v>
      </c>
      <c r="AN146" s="144" t="str">
        <f t="shared" ca="1" si="40"/>
        <v>50</v>
      </c>
      <c r="AO146" s="144" t="str" cm="1">
        <f t="array" aca="1" ref="AO146" ca="1">ManualLookup(AB146,BoxVal(ROW(AB146),4,COLUMN(AO144)),INDIRECT(DO$3))</f>
        <v>07</v>
      </c>
      <c r="AP146" s="144" t="str" cm="1">
        <f t="array" aca="1" ref="AP146" ca="1">ManualLookup(AC146,BoxVal(ROW(AC146),4,COLUMN(AP144)),INDIRECT(DP$3))</f>
        <v>00</v>
      </c>
      <c r="AQ146" s="144" t="str" cm="1">
        <f t="array" aca="1" ref="AQ146" ca="1">ManualLookup(AD146,BoxVal(ROW(AD146),4,COLUMN(AQ144)),INDIRECT(DQ$3))</f>
        <v>00</v>
      </c>
      <c r="AR146" s="144" t="str" cm="1">
        <f t="array" aca="1" ref="AR146" ca="1">ManualLookup(AE146,BoxVal(ROW(AE146),4,COLUMN(AR144)),INDIRECT(DR$3))</f>
        <v>00</v>
      </c>
      <c r="AS146" s="144"/>
    </row>
    <row r="147" spans="19:45" ht="30" customHeight="1" x14ac:dyDescent="0.25">
      <c r="S147" s="129" t="s">
        <v>773</v>
      </c>
      <c r="T147" s="119" t="s">
        <v>562</v>
      </c>
      <c r="U147" s="144" t="str">
        <f t="shared" ca="1" si="34"/>
        <v>0x66=-43.70,-43.20;</v>
      </c>
      <c r="V147" s="145"/>
      <c r="W147" s="145"/>
      <c r="X147" s="155"/>
      <c r="Y147" s="155"/>
      <c r="Z147" s="147">
        <f t="shared" ca="1" si="35"/>
        <v>5.4</v>
      </c>
      <c r="AA147" s="148" t="s">
        <v>581</v>
      </c>
      <c r="AB147" s="149">
        <v>1</v>
      </c>
      <c r="AC147" s="149" t="s">
        <v>995</v>
      </c>
      <c r="AD147" s="149">
        <v>1</v>
      </c>
      <c r="AE147" s="41">
        <v>0</v>
      </c>
      <c r="AF147" s="150">
        <v>-43.7</v>
      </c>
      <c r="AG147" s="153">
        <f t="shared" si="41"/>
        <v>-43.2</v>
      </c>
      <c r="AH147" s="151">
        <f t="shared" ca="1" si="36"/>
        <v>-38.300000000000004</v>
      </c>
      <c r="AI147" s="151">
        <f t="shared" ca="1" si="37"/>
        <v>-37.800000000000004</v>
      </c>
      <c r="AJ147" s="152" cm="1">
        <f t="array" aca="1" ref="AJ147" ca="1" xml:space="preserve">
N("initial sens-loopgain")+
$AF147-BoxVal(ROW($AA147),26,COLUMN(INDIRECT("T"&amp;(INT(ROW($AA164)/65))*65+2)))</f>
        <v>-44.7</v>
      </c>
      <c r="AK147" s="152">
        <f t="shared" ca="1" si="38"/>
        <v>-44.2</v>
      </c>
      <c r="AL147" s="152" cm="1">
        <f t="array" aca="1" ref="AL147" ca="1" xml:space="preserve">
N("initial sens-loopgain-gain-gain ref-vcm")+
$AH147-
BoxVal(ROW($AA147),26,COLUMN(INDIRECT("T"&amp;(INT(ROW($AA164)/65))*65+2)))-
$AB147-
$W147-
IFERROR(VLOOKUP($AC147,$CT$1:$DC$31,7,FALSE),0)</f>
        <v>-40.300000000000004</v>
      </c>
      <c r="AM147" s="152">
        <f t="shared" ca="1" si="39"/>
        <v>-39.800000000000004</v>
      </c>
      <c r="AN147" s="144" t="str">
        <f t="shared" ca="1" si="40"/>
        <v>60</v>
      </c>
      <c r="AO147" s="144" t="str" cm="1">
        <f t="array" aca="1" ref="AO147" ca="1">ManualLookup(AB147,BoxVal(ROW(AB147),4,COLUMN(AO145)),INDIRECT(DO$3))</f>
        <v>06</v>
      </c>
      <c r="AP147" s="144" t="str" cm="1">
        <f t="array" aca="1" ref="AP147" ca="1">ManualLookup(AC147,BoxVal(ROW(AC147),4,COLUMN(AP145)),INDIRECT(DP$3))</f>
        <v>00</v>
      </c>
      <c r="AQ147" s="144" t="str" cm="1">
        <f t="array" aca="1" ref="AQ147" ca="1">ManualLookup(AD147,BoxVal(ROW(AD147),4,COLUMN(AQ145)),INDIRECT(DQ$3))</f>
        <v>00</v>
      </c>
      <c r="AR147" s="144" t="str" cm="1">
        <f t="array" aca="1" ref="AR147" ca="1">ManualLookup(AE147,BoxVal(ROW(AE147),4,COLUMN(AR145)),INDIRECT(DR$3))</f>
        <v>00</v>
      </c>
      <c r="AS147" s="144"/>
    </row>
    <row r="148" spans="19:45" ht="30" customHeight="1" x14ac:dyDescent="0.25">
      <c r="S148" s="118" t="s">
        <v>573</v>
      </c>
      <c r="T148" s="119">
        <v>1.1000000000000001</v>
      </c>
      <c r="U148" s="144" t="str">
        <f t="shared" ca="1" si="34"/>
        <v>0x67=-44.40,-43.70;</v>
      </c>
      <c r="V148" s="145"/>
      <c r="W148" s="145"/>
      <c r="X148" s="155"/>
      <c r="Y148" s="155"/>
      <c r="Z148" s="147">
        <f t="shared" ca="1" si="35"/>
        <v>5.9</v>
      </c>
      <c r="AA148" s="148" t="s">
        <v>581</v>
      </c>
      <c r="AB148" s="149">
        <v>1.5</v>
      </c>
      <c r="AC148" s="149" t="s">
        <v>995</v>
      </c>
      <c r="AD148" s="149">
        <v>1</v>
      </c>
      <c r="AE148" s="41">
        <v>0</v>
      </c>
      <c r="AF148" s="150">
        <v>-44.4</v>
      </c>
      <c r="AG148" s="153">
        <f t="shared" si="41"/>
        <v>-43.7</v>
      </c>
      <c r="AH148" s="151">
        <f t="shared" ca="1" si="36"/>
        <v>-38.5</v>
      </c>
      <c r="AI148" s="151">
        <f t="shared" ca="1" si="37"/>
        <v>-37.800000000000004</v>
      </c>
      <c r="AJ148" s="152" cm="1">
        <f t="array" aca="1" ref="AJ148" ca="1" xml:space="preserve">
N("initial sens-loopgain")+
$AF148-BoxVal(ROW($AA148),26,COLUMN(INDIRECT("T"&amp;(INT(ROW($AA165)/65))*65+2)))</f>
        <v>-45.4</v>
      </c>
      <c r="AK148" s="152">
        <f t="shared" ca="1" si="38"/>
        <v>-44.7</v>
      </c>
      <c r="AL148" s="152" cm="1">
        <f t="array" aca="1" ref="AL148" ca="1" xml:space="preserve">
N("initial sens-loopgain-gain-gain ref-vcm")+
$AH148-
BoxVal(ROW($AA148),26,COLUMN(INDIRECT("T"&amp;(INT(ROW($AA165)/65))*65+2)))-
$AB148-
$W148-
IFERROR(VLOOKUP($AC148,$CT$1:$DC$31,7,FALSE),0)</f>
        <v>-41</v>
      </c>
      <c r="AM148" s="152">
        <f t="shared" ca="1" si="39"/>
        <v>-40.300000000000004</v>
      </c>
      <c r="AN148" s="144" t="str">
        <f t="shared" ca="1" si="40"/>
        <v>60</v>
      </c>
      <c r="AO148" s="144" t="str" cm="1">
        <f t="array" aca="1" ref="AO148" ca="1">ManualLookup(AB148,BoxVal(ROW(AB148),4,COLUMN(AO146)),INDIRECT(DO$3))</f>
        <v>07</v>
      </c>
      <c r="AP148" s="144" t="str" cm="1">
        <f t="array" aca="1" ref="AP148" ca="1">ManualLookup(AC148,BoxVal(ROW(AC148),4,COLUMN(AP146)),INDIRECT(DP$3))</f>
        <v>00</v>
      </c>
      <c r="AQ148" s="144" t="str" cm="1">
        <f t="array" aca="1" ref="AQ148" ca="1">ManualLookup(AD148,BoxVal(ROW(AD148),4,COLUMN(AQ146)),INDIRECT(DQ$3))</f>
        <v>00</v>
      </c>
      <c r="AR148" s="144" t="str" cm="1">
        <f t="array" aca="1" ref="AR148" ca="1">ManualLookup(AE148,BoxVal(ROW(AE148),4,COLUMN(AR146)),INDIRECT(DR$3))</f>
        <v>00</v>
      </c>
      <c r="AS148" s="144"/>
    </row>
    <row r="149" spans="19:45" ht="30" customHeight="1" x14ac:dyDescent="0.25">
      <c r="S149" s="118" t="s">
        <v>590</v>
      </c>
      <c r="T149" s="119">
        <f>VLOOKUP(T134,MPN!$A$1:$E$997,4,FALSE)</f>
        <v>-38</v>
      </c>
      <c r="U149" s="144" t="str">
        <f t="shared" ca="1" si="34"/>
        <v>0x68=-45.40,-44.40;</v>
      </c>
      <c r="V149" s="145"/>
      <c r="W149" s="145"/>
      <c r="X149" s="155"/>
      <c r="Y149" s="155"/>
      <c r="Z149" s="147">
        <f t="shared" ca="1" si="35"/>
        <v>6.9</v>
      </c>
      <c r="AA149" s="148" t="s">
        <v>581</v>
      </c>
      <c r="AB149" s="149">
        <v>2.5</v>
      </c>
      <c r="AC149" s="149" t="s">
        <v>995</v>
      </c>
      <c r="AD149" s="149">
        <v>1</v>
      </c>
      <c r="AE149" s="41">
        <v>0</v>
      </c>
      <c r="AF149" s="150">
        <v>-45.4</v>
      </c>
      <c r="AG149" s="153">
        <f t="shared" si="41"/>
        <v>-44.4</v>
      </c>
      <c r="AH149" s="151">
        <f t="shared" ca="1" si="36"/>
        <v>-38.5</v>
      </c>
      <c r="AI149" s="151">
        <f t="shared" ca="1" si="37"/>
        <v>-37.5</v>
      </c>
      <c r="AJ149" s="152" cm="1">
        <f t="array" aca="1" ref="AJ149" ca="1" xml:space="preserve">
N("initial sens-loopgain")+
$AF149-BoxVal(ROW($AA149),26,COLUMN(INDIRECT("T"&amp;(INT(ROW($AA166)/65))*65+2)))</f>
        <v>-46.4</v>
      </c>
      <c r="AK149" s="152">
        <f t="shared" ref="AK149" ca="1" si="42">AJ149+(AG149-AF149)</f>
        <v>-45.4</v>
      </c>
      <c r="AL149" s="152" cm="1">
        <f t="array" aca="1" ref="AL149" ca="1" xml:space="preserve">
N("initial sens-loopgain-gain-gain ref-vcm")+
$AH149-
BoxVal(ROW($AA149),26,COLUMN(INDIRECT("T"&amp;(INT(ROW($AA166)/65))*65+2)))-
$AB149-
$W149-
IFERROR(VLOOKUP($AC149,$CT$1:$DC$31,7,FALSE),0)</f>
        <v>-42</v>
      </c>
      <c r="AM149" s="152">
        <f t="shared" ref="AM149" ca="1" si="43">AL149+(AG149-AF149)</f>
        <v>-41</v>
      </c>
      <c r="AN149" s="144" t="str">
        <f t="shared" ref="AN149" ca="1" si="44">IF(BoxVal(ROW(AA149),9,COLUMN(T147))="FIX","00",ManualLookup(AA149,BoxVal(ROW(AA149),4,COLUMN(AN147)),INDIRECT(DN$3)))</f>
        <v>60</v>
      </c>
      <c r="AO149" s="144" t="str" cm="1">
        <f t="array" aca="1" ref="AO149" ca="1">ManualLookup(AB149,BoxVal(ROW(AB149),4,COLUMN(AO147)),INDIRECT(DO$3))</f>
        <v>08</v>
      </c>
      <c r="AP149" s="144" t="str" cm="1">
        <f t="array" aca="1" ref="AP149" ca="1">ManualLookup(AC149,BoxVal(ROW(AC149),4,COLUMN(AP147)),INDIRECT(DP$3))</f>
        <v>00</v>
      </c>
      <c r="AQ149" s="144" t="str" cm="1">
        <f t="array" aca="1" ref="AQ149" ca="1">ManualLookup(AD149,BoxVal(ROW(AD149),4,COLUMN(AQ147)),INDIRECT(DQ$3))</f>
        <v>00</v>
      </c>
      <c r="AR149" s="144" t="str" cm="1">
        <f t="array" aca="1" ref="AR149" ca="1">ManualLookup(AE149,BoxVal(ROW(AE149),4,COLUMN(AR147)),INDIRECT(DR$3))</f>
        <v>00</v>
      </c>
      <c r="AS149" s="144"/>
    </row>
    <row r="150" spans="19:45" ht="30" customHeight="1" x14ac:dyDescent="0.25">
      <c r="S150" s="118" t="s">
        <v>693</v>
      </c>
      <c r="T150" s="119">
        <v>0.8</v>
      </c>
      <c r="U150" s="144"/>
      <c r="V150" s="145"/>
      <c r="W150" s="145"/>
      <c r="X150" s="155"/>
      <c r="Y150" s="155"/>
      <c r="Z150" s="157"/>
      <c r="AA150" s="148"/>
      <c r="AB150" s="149"/>
      <c r="AC150" s="149"/>
      <c r="AD150" s="149"/>
      <c r="AE150" s="41"/>
      <c r="AF150" s="150"/>
      <c r="AG150" s="158"/>
      <c r="AH150" s="151"/>
      <c r="AI150" s="151"/>
      <c r="AJ150" s="152"/>
      <c r="AK150" s="152"/>
      <c r="AL150" s="152"/>
      <c r="AM150" s="152"/>
      <c r="AN150" s="144"/>
      <c r="AO150" s="144"/>
      <c r="AP150" s="144"/>
      <c r="AQ150" s="144"/>
      <c r="AR150" s="144"/>
      <c r="AS150" s="144"/>
    </row>
    <row r="151" spans="19:45" ht="30" customHeight="1" x14ac:dyDescent="0.25">
      <c r="S151" s="118" t="s">
        <v>604</v>
      </c>
      <c r="T151" s="118" t="str">
        <f t="shared" ref="T151" si="45">VLOOKUP($T138,$AU$1:$AZ$31,MATCH($T132,$AU$1:$AZ$1,0),FALSE)&amp;"_"&amp;T140</f>
        <v>10V_NormalMode</v>
      </c>
      <c r="U151" s="144"/>
      <c r="V151" s="145"/>
      <c r="W151" s="145"/>
      <c r="X151" s="155"/>
      <c r="Y151" s="155"/>
      <c r="Z151" s="157"/>
      <c r="AA151" s="148"/>
      <c r="AB151" s="149"/>
      <c r="AC151" s="149"/>
      <c r="AD151" s="149"/>
      <c r="AE151" s="41"/>
      <c r="AF151" s="150"/>
      <c r="AG151" s="158"/>
      <c r="AH151" s="151"/>
      <c r="AI151" s="151"/>
      <c r="AJ151" s="152"/>
      <c r="AK151" s="152"/>
      <c r="AL151" s="152"/>
      <c r="AM151" s="152"/>
      <c r="AN151" s="144"/>
      <c r="AO151" s="144"/>
      <c r="AP151" s="144"/>
      <c r="AQ151" s="144"/>
      <c r="AR151" s="144"/>
      <c r="AS151" s="144"/>
    </row>
    <row r="152" spans="19:45" ht="30" customHeight="1" x14ac:dyDescent="0.25">
      <c r="S152" s="118" t="s">
        <v>424</v>
      </c>
      <c r="T152" s="118" t="str">
        <f>VLOOKUP($T134,MPN!$A$1:$E$497,2,FALSE)</f>
        <v>AMIC</v>
      </c>
      <c r="U152" s="144"/>
      <c r="V152" s="145"/>
      <c r="W152" s="145"/>
      <c r="X152" s="155"/>
      <c r="Y152" s="155"/>
      <c r="Z152" s="157"/>
      <c r="AA152" s="148"/>
      <c r="AB152" s="149"/>
      <c r="AC152" s="149"/>
      <c r="AD152" s="149"/>
      <c r="AE152" s="41"/>
      <c r="AF152" s="150"/>
      <c r="AG152" s="158"/>
      <c r="AH152" s="151"/>
      <c r="AI152" s="151"/>
      <c r="AJ152" s="152"/>
      <c r="AK152" s="152"/>
      <c r="AL152" s="152"/>
      <c r="AM152" s="152"/>
      <c r="AN152" s="144"/>
      <c r="AO152" s="144"/>
      <c r="AP152" s="144"/>
      <c r="AQ152" s="144"/>
      <c r="AR152" s="144"/>
      <c r="AS152" s="144"/>
    </row>
    <row r="153" spans="19:45" ht="30" customHeight="1" x14ac:dyDescent="0.25">
      <c r="S153" s="118" t="s">
        <v>16</v>
      </c>
      <c r="T153" s="118" t="str">
        <f>VLOOKUP($T135,ASIC!$A$1:$B$200,2,FALSE)</f>
        <v>2258K</v>
      </c>
      <c r="U153" s="144"/>
      <c r="V153" s="145"/>
      <c r="W153" s="145"/>
      <c r="X153" s="155"/>
      <c r="Y153" s="155"/>
      <c r="Z153" s="157"/>
      <c r="AA153" s="148"/>
      <c r="AB153" s="149"/>
      <c r="AC153" s="149"/>
      <c r="AD153" s="149"/>
      <c r="AE153" s="41"/>
      <c r="AF153" s="150"/>
      <c r="AG153" s="158"/>
      <c r="AH153" s="151"/>
      <c r="AI153" s="151"/>
      <c r="AJ153" s="152"/>
      <c r="AK153" s="152"/>
      <c r="AL153" s="152"/>
      <c r="AM153" s="152"/>
      <c r="AN153" s="144"/>
      <c r="AO153" s="144"/>
      <c r="AP153" s="144"/>
      <c r="AQ153" s="144"/>
      <c r="AR153" s="144"/>
      <c r="AS153" s="144"/>
    </row>
    <row r="154" spans="19:45" ht="30" customHeight="1" x14ac:dyDescent="0.25">
      <c r="S154" s="118" t="s">
        <v>17</v>
      </c>
      <c r="T154" s="118" t="str">
        <f>VLOOKUP($T136,Sensor!$A$1:$B$100,2,FALSE)</f>
        <v>2391A</v>
      </c>
      <c r="U154" s="144"/>
      <c r="V154" s="145"/>
      <c r="W154" s="145"/>
      <c r="X154" s="155"/>
      <c r="Y154" s="155"/>
      <c r="Z154" s="157"/>
      <c r="AA154" s="148"/>
      <c r="AB154" s="149"/>
      <c r="AC154" s="149"/>
      <c r="AD154" s="149"/>
      <c r="AE154" s="41"/>
      <c r="AF154" s="150"/>
      <c r="AG154" s="158"/>
      <c r="AH154" s="151"/>
      <c r="AI154" s="151"/>
      <c r="AJ154" s="152"/>
      <c r="AK154" s="152"/>
      <c r="AL154" s="152"/>
      <c r="AM154" s="152"/>
      <c r="AN154" s="144"/>
      <c r="AO154" s="144"/>
      <c r="AP154" s="144"/>
      <c r="AQ154" s="144"/>
      <c r="AR154" s="144"/>
      <c r="AS154" s="144"/>
    </row>
    <row r="155" spans="19:45" ht="30" customHeight="1" x14ac:dyDescent="0.25">
      <c r="S155" s="118" t="s">
        <v>21</v>
      </c>
      <c r="T155" s="118" t="str">
        <f>VLOOKUP($T134,MPN!$A$1:$E$497,5,FALSE)</f>
        <v>Default</v>
      </c>
      <c r="U155" s="144"/>
      <c r="V155" s="145"/>
      <c r="W155" s="145"/>
      <c r="X155" s="155"/>
      <c r="Y155" s="155"/>
      <c r="Z155" s="157"/>
      <c r="AA155" s="148"/>
      <c r="AB155" s="149"/>
      <c r="AC155" s="149"/>
      <c r="AD155" s="149"/>
      <c r="AE155" s="41"/>
      <c r="AF155" s="150"/>
      <c r="AG155" s="158"/>
      <c r="AH155" s="151"/>
      <c r="AI155" s="151"/>
      <c r="AJ155" s="152"/>
      <c r="AK155" s="152"/>
      <c r="AL155" s="152"/>
      <c r="AM155" s="152"/>
      <c r="AN155" s="144"/>
      <c r="AO155" s="144"/>
      <c r="AP155" s="144"/>
      <c r="AQ155" s="144"/>
      <c r="AR155" s="144"/>
      <c r="AS155" s="144"/>
    </row>
    <row r="156" spans="19:45" ht="30" customHeight="1" x14ac:dyDescent="0.25">
      <c r="S156" s="118" t="s">
        <v>545</v>
      </c>
      <c r="T156" s="118">
        <f t="shared" ref="T156" si="46">VLOOKUP(T145,$DT$1:$DV$31,3,FALSE)</f>
        <v>1</v>
      </c>
      <c r="U156" s="144"/>
      <c r="V156" s="145"/>
      <c r="W156" s="145"/>
      <c r="X156" s="155"/>
      <c r="Y156" s="155"/>
      <c r="Z156" s="157"/>
      <c r="AA156" s="148"/>
      <c r="AB156" s="149"/>
      <c r="AC156" s="149"/>
      <c r="AD156" s="149"/>
      <c r="AE156" s="41"/>
      <c r="AF156" s="150"/>
      <c r="AG156" s="158"/>
      <c r="AH156" s="151"/>
      <c r="AI156" s="151"/>
      <c r="AJ156" s="152"/>
      <c r="AK156" s="152"/>
      <c r="AL156" s="152"/>
      <c r="AM156" s="152"/>
      <c r="AN156" s="144"/>
      <c r="AO156" s="144"/>
      <c r="AP156" s="144"/>
      <c r="AQ156" s="144"/>
      <c r="AR156" s="144"/>
      <c r="AS156" s="144"/>
    </row>
    <row r="157" spans="19:45" ht="30" customHeight="1" x14ac:dyDescent="0.25">
      <c r="S157" s="118" t="s">
        <v>22</v>
      </c>
      <c r="T157" s="119">
        <v>0</v>
      </c>
      <c r="U157" s="144"/>
      <c r="V157" s="145"/>
      <c r="W157" s="145"/>
      <c r="X157" s="155"/>
      <c r="Y157" s="155"/>
      <c r="Z157" s="157"/>
      <c r="AA157" s="148"/>
      <c r="AB157" s="149"/>
      <c r="AC157" s="149"/>
      <c r="AD157" s="149"/>
      <c r="AE157" s="41"/>
      <c r="AF157" s="150"/>
      <c r="AG157" s="158"/>
      <c r="AH157" s="151"/>
      <c r="AI157" s="151"/>
      <c r="AJ157" s="152"/>
      <c r="AK157" s="152"/>
      <c r="AL157" s="152"/>
      <c r="AM157" s="152"/>
      <c r="AN157" s="144"/>
      <c r="AO157" s="144"/>
      <c r="AP157" s="144"/>
      <c r="AQ157" s="144"/>
      <c r="AR157" s="144"/>
      <c r="AS157" s="144"/>
    </row>
    <row r="158" spans="19:45" ht="30" customHeight="1" x14ac:dyDescent="0.25">
      <c r="S158" s="118" t="s">
        <v>696</v>
      </c>
      <c r="T158" s="159">
        <v>44320</v>
      </c>
      <c r="U158" s="144"/>
      <c r="V158" s="145"/>
      <c r="W158" s="145"/>
      <c r="X158" s="155"/>
      <c r="Y158" s="155"/>
      <c r="Z158" s="157"/>
      <c r="AA158" s="148"/>
      <c r="AB158" s="149"/>
      <c r="AC158" s="149"/>
      <c r="AD158" s="149"/>
      <c r="AE158" s="41"/>
      <c r="AF158" s="150"/>
      <c r="AG158" s="158"/>
      <c r="AH158" s="151"/>
      <c r="AI158" s="151"/>
      <c r="AJ158" s="152"/>
      <c r="AK158" s="152"/>
      <c r="AL158" s="152"/>
      <c r="AM158" s="152"/>
      <c r="AN158" s="144"/>
      <c r="AO158" s="144"/>
      <c r="AP158" s="144"/>
      <c r="AQ158" s="144"/>
      <c r="AR158" s="144"/>
      <c r="AS158" s="144"/>
    </row>
    <row r="159" spans="19:45" ht="30" customHeight="1" x14ac:dyDescent="0.25">
      <c r="S159" s="118" t="s">
        <v>694</v>
      </c>
      <c r="T159" s="119" t="s">
        <v>994</v>
      </c>
      <c r="U159" s="144"/>
      <c r="V159" s="145"/>
      <c r="W159" s="145"/>
      <c r="X159" s="155"/>
      <c r="Y159" s="155"/>
      <c r="Z159" s="157"/>
      <c r="AA159" s="148"/>
      <c r="AB159" s="149"/>
      <c r="AC159" s="149"/>
      <c r="AD159" s="149"/>
      <c r="AE159" s="41"/>
      <c r="AF159" s="150"/>
      <c r="AG159" s="158"/>
      <c r="AH159" s="151"/>
      <c r="AI159" s="151"/>
      <c r="AJ159" s="152"/>
      <c r="AK159" s="152"/>
      <c r="AL159" s="152"/>
      <c r="AM159" s="152"/>
      <c r="AN159" s="144"/>
      <c r="AO159" s="144"/>
      <c r="AP159" s="144"/>
      <c r="AQ159" s="144"/>
      <c r="AR159" s="144"/>
      <c r="AS159" s="144"/>
    </row>
    <row r="160" spans="19:45" ht="30" customHeight="1" x14ac:dyDescent="0.25">
      <c r="S160" s="118" t="s">
        <v>697</v>
      </c>
      <c r="T160" s="118">
        <f t="shared" ref="T160" ca="1" si="47">COUNTA(U135:U194)</f>
        <v>15</v>
      </c>
      <c r="U160" s="144"/>
      <c r="V160" s="145"/>
      <c r="W160" s="145"/>
      <c r="X160" s="155"/>
      <c r="Y160" s="155"/>
      <c r="Z160" s="157"/>
      <c r="AA160" s="148"/>
      <c r="AB160" s="149"/>
      <c r="AC160" s="149"/>
      <c r="AD160" s="149"/>
      <c r="AE160" s="41"/>
      <c r="AF160" s="150"/>
      <c r="AG160" s="158"/>
      <c r="AH160" s="151"/>
      <c r="AI160" s="151"/>
      <c r="AJ160" s="152"/>
      <c r="AK160" s="152"/>
      <c r="AL160" s="152"/>
      <c r="AM160" s="152"/>
      <c r="AN160" s="144"/>
      <c r="AO160" s="144"/>
      <c r="AP160" s="144"/>
      <c r="AQ160" s="144"/>
      <c r="AR160" s="144"/>
      <c r="AS160" s="144"/>
    </row>
    <row r="161" spans="19:45" ht="30" customHeight="1" x14ac:dyDescent="0.25">
      <c r="S161" s="118" t="s">
        <v>715</v>
      </c>
      <c r="T161" s="118" t="str">
        <f t="shared" ref="T161" si="48">T149&amp;"+/-"&amp;T150&amp;" "&amp;T159</f>
        <v>-38+/-0.8 dBV</v>
      </c>
      <c r="U161" s="144"/>
      <c r="V161" s="145"/>
      <c r="W161" s="145"/>
      <c r="X161" s="155"/>
      <c r="Y161" s="155"/>
      <c r="Z161" s="157"/>
      <c r="AA161" s="148"/>
      <c r="AB161" s="149"/>
      <c r="AC161" s="149"/>
      <c r="AD161" s="149"/>
      <c r="AE161" s="41"/>
      <c r="AF161" s="150"/>
      <c r="AG161" s="158"/>
      <c r="AH161" s="151"/>
      <c r="AI161" s="151"/>
      <c r="AJ161" s="152"/>
      <c r="AK161" s="152"/>
      <c r="AL161" s="152"/>
      <c r="AM161" s="152"/>
      <c r="AN161" s="144"/>
      <c r="AO161" s="144"/>
      <c r="AP161" s="144"/>
      <c r="AQ161" s="144"/>
      <c r="AR161" s="144"/>
      <c r="AS161" s="144"/>
    </row>
    <row r="162" spans="19:45" ht="30" customHeight="1" x14ac:dyDescent="0.25">
      <c r="S162" s="118" t="s">
        <v>719</v>
      </c>
      <c r="T162" s="160" t="str">
        <f t="shared" ref="T162" si="49">T141&amp;" : "&amp;T144&amp;" "&amp;"(uA)"&amp;CHAR(10)&amp;"Vdc&amp;Remark: "&amp;T147</f>
        <v>3.3V : 70~100 (uA)
Vdc&amp;Remark: -</v>
      </c>
      <c r="U162" s="144"/>
      <c r="V162" s="145"/>
      <c r="W162" s="145"/>
      <c r="X162" s="155"/>
      <c r="Y162" s="155"/>
      <c r="Z162" s="157"/>
      <c r="AA162" s="148"/>
      <c r="AB162" s="149"/>
      <c r="AC162" s="149"/>
      <c r="AD162" s="149"/>
      <c r="AE162" s="41"/>
      <c r="AF162" s="150"/>
      <c r="AG162" s="158"/>
      <c r="AH162" s="151"/>
      <c r="AI162" s="151"/>
      <c r="AJ162" s="152"/>
      <c r="AK162" s="152"/>
      <c r="AL162" s="152"/>
      <c r="AM162" s="152"/>
      <c r="AN162" s="144"/>
      <c r="AO162" s="144"/>
      <c r="AP162" s="144"/>
      <c r="AQ162" s="144"/>
      <c r="AR162" s="144"/>
      <c r="AS162" s="144"/>
    </row>
    <row r="163" spans="19:45" ht="30" customHeight="1" x14ac:dyDescent="0.25">
      <c r="U163" s="144"/>
      <c r="V163" s="145"/>
      <c r="W163" s="145"/>
      <c r="X163" s="155"/>
      <c r="Y163" s="155"/>
      <c r="Z163" s="157"/>
      <c r="AA163" s="148"/>
      <c r="AB163" s="149"/>
      <c r="AC163" s="149"/>
      <c r="AD163" s="149"/>
      <c r="AE163" s="41"/>
      <c r="AF163" s="150"/>
      <c r="AG163" s="158"/>
      <c r="AH163" s="151"/>
      <c r="AI163" s="151"/>
      <c r="AJ163" s="152"/>
      <c r="AK163" s="152"/>
      <c r="AL163" s="152"/>
      <c r="AM163" s="152"/>
      <c r="AN163" s="144"/>
      <c r="AO163" s="144"/>
      <c r="AP163" s="144"/>
      <c r="AQ163" s="144"/>
      <c r="AR163" s="144"/>
      <c r="AS163" s="144"/>
    </row>
    <row r="164" spans="19:45" ht="30" customHeight="1" x14ac:dyDescent="0.25">
      <c r="S164" s="2" t="s">
        <v>14</v>
      </c>
      <c r="T164" s="2" t="str">
        <f t="shared" ref="T164" si="50">ADDRESS(ROW(S164),COLUMN($S$1))&amp;":"&amp;ADDRESS(ROW(S194),COLUMN($T$1))</f>
        <v>$S$164:$T$194</v>
      </c>
      <c r="U164" s="144"/>
      <c r="V164" s="145"/>
      <c r="W164" s="145"/>
      <c r="X164" s="155"/>
      <c r="Y164" s="155"/>
      <c r="Z164" s="157"/>
      <c r="AA164" s="148"/>
      <c r="AB164" s="149"/>
      <c r="AC164" s="149"/>
      <c r="AD164" s="149"/>
      <c r="AE164" s="41"/>
      <c r="AF164" s="150"/>
      <c r="AG164" s="158"/>
      <c r="AH164" s="151"/>
      <c r="AI164" s="151"/>
      <c r="AJ164" s="152"/>
      <c r="AK164" s="152"/>
      <c r="AL164" s="152"/>
      <c r="AM164" s="152"/>
      <c r="AN164" s="144"/>
      <c r="AO164" s="144"/>
      <c r="AP164" s="144"/>
      <c r="AQ164" s="144"/>
      <c r="AR164" s="144"/>
      <c r="AS164" s="144"/>
    </row>
    <row r="165" spans="19:45" ht="30" customHeight="1" x14ac:dyDescent="0.25">
      <c r="S165" s="4" t="str">
        <f t="shared" ref="S165" si="51">$BB$2</f>
        <v>15V</v>
      </c>
      <c r="T165" s="3">
        <v>5.5</v>
      </c>
      <c r="U165" s="144"/>
      <c r="V165" s="145"/>
      <c r="W165" s="145"/>
      <c r="X165" s="155"/>
      <c r="Y165" s="155"/>
      <c r="Z165" s="157"/>
      <c r="AA165" s="148"/>
      <c r="AB165" s="149"/>
      <c r="AC165" s="149"/>
      <c r="AD165" s="149"/>
      <c r="AE165" s="41"/>
      <c r="AF165" s="150"/>
      <c r="AG165" s="158"/>
      <c r="AH165" s="151"/>
      <c r="AI165" s="151"/>
      <c r="AJ165" s="152"/>
      <c r="AK165" s="152"/>
      <c r="AL165" s="152"/>
      <c r="AM165" s="152"/>
      <c r="AN165" s="144"/>
      <c r="AO165" s="144"/>
      <c r="AP165" s="144"/>
      <c r="AQ165" s="144"/>
      <c r="AR165" s="144"/>
      <c r="AS165" s="144"/>
    </row>
    <row r="166" spans="19:45" ht="30" customHeight="1" x14ac:dyDescent="0.25">
      <c r="S166" s="4" t="str">
        <f t="shared" ref="S166" si="52">$BB$3</f>
        <v>14V</v>
      </c>
      <c r="T166" s="3">
        <v>4.4000000000000004</v>
      </c>
      <c r="U166" s="144"/>
      <c r="V166" s="145"/>
      <c r="W166" s="145"/>
      <c r="X166" s="155"/>
      <c r="Y166" s="155"/>
      <c r="Z166" s="157"/>
      <c r="AA166" s="148"/>
      <c r="AB166" s="149"/>
      <c r="AC166" s="149"/>
      <c r="AD166" s="149"/>
      <c r="AE166" s="41"/>
      <c r="AF166" s="150"/>
      <c r="AG166" s="158"/>
      <c r="AH166" s="151"/>
      <c r="AI166" s="151"/>
      <c r="AJ166" s="152"/>
      <c r="AK166" s="152"/>
      <c r="AL166" s="152"/>
      <c r="AM166" s="152"/>
      <c r="AN166" s="144"/>
      <c r="AO166" s="144"/>
      <c r="AP166" s="144"/>
      <c r="AQ166" s="144"/>
      <c r="AR166" s="144"/>
      <c r="AS166" s="144"/>
    </row>
    <row r="167" spans="19:45" ht="30" customHeight="1" x14ac:dyDescent="0.25">
      <c r="S167" s="4" t="str">
        <f t="shared" ref="S167" si="53">$BB$4</f>
        <v>13V</v>
      </c>
      <c r="T167" s="3">
        <v>3.3</v>
      </c>
      <c r="U167" s="144"/>
      <c r="V167" s="145"/>
      <c r="W167" s="145"/>
      <c r="X167" s="155"/>
      <c r="Y167" s="155"/>
      <c r="Z167" s="157"/>
      <c r="AA167" s="148"/>
      <c r="AB167" s="149"/>
      <c r="AC167" s="149"/>
      <c r="AD167" s="149"/>
      <c r="AE167" s="41"/>
      <c r="AF167" s="150"/>
      <c r="AG167" s="158"/>
      <c r="AH167" s="151"/>
      <c r="AI167" s="151"/>
      <c r="AJ167" s="152"/>
      <c r="AK167" s="152"/>
      <c r="AL167" s="152"/>
      <c r="AM167" s="152"/>
      <c r="AN167" s="144"/>
      <c r="AO167" s="144"/>
      <c r="AP167" s="144"/>
      <c r="AQ167" s="144"/>
      <c r="AR167" s="144"/>
      <c r="AS167" s="144"/>
    </row>
    <row r="168" spans="19:45" ht="30" customHeight="1" x14ac:dyDescent="0.25">
      <c r="S168" s="4" t="str">
        <f t="shared" ref="S168" si="54">$BB$5</f>
        <v>12V</v>
      </c>
      <c r="T168" s="3">
        <v>2.2000000000000002</v>
      </c>
      <c r="U168" s="144"/>
      <c r="V168" s="145"/>
      <c r="W168" s="145"/>
      <c r="X168" s="155"/>
      <c r="Y168" s="155"/>
      <c r="Z168" s="157"/>
      <c r="AA168" s="148"/>
      <c r="AB168" s="149"/>
      <c r="AC168" s="149"/>
      <c r="AD168" s="149"/>
      <c r="AE168" s="41"/>
      <c r="AF168" s="150"/>
      <c r="AG168" s="158"/>
      <c r="AH168" s="151"/>
      <c r="AI168" s="151"/>
      <c r="AJ168" s="152"/>
      <c r="AK168" s="152"/>
      <c r="AL168" s="152"/>
      <c r="AM168" s="152"/>
      <c r="AN168" s="144"/>
      <c r="AO168" s="144"/>
      <c r="AP168" s="144"/>
      <c r="AQ168" s="144"/>
      <c r="AR168" s="144"/>
      <c r="AS168" s="144"/>
    </row>
    <row r="169" spans="19:45" ht="30" customHeight="1" x14ac:dyDescent="0.25">
      <c r="S169" s="4" t="str">
        <f t="shared" ref="S169" si="55">$BB$6</f>
        <v>11V</v>
      </c>
      <c r="T169" s="3">
        <v>1.1000000000000001</v>
      </c>
      <c r="U169" s="144"/>
      <c r="V169" s="145"/>
      <c r="W169" s="145"/>
      <c r="X169" s="155"/>
      <c r="Y169" s="155"/>
      <c r="Z169" s="157"/>
      <c r="AA169" s="148"/>
      <c r="AB169" s="149"/>
      <c r="AC169" s="149"/>
      <c r="AD169" s="149"/>
      <c r="AE169" s="41"/>
      <c r="AF169" s="150"/>
      <c r="AG169" s="158"/>
      <c r="AH169" s="151"/>
      <c r="AI169" s="151"/>
      <c r="AJ169" s="152"/>
      <c r="AK169" s="152"/>
      <c r="AL169" s="152"/>
      <c r="AM169" s="152"/>
      <c r="AN169" s="144"/>
      <c r="AO169" s="144"/>
      <c r="AP169" s="144"/>
      <c r="AQ169" s="144"/>
      <c r="AR169" s="144"/>
      <c r="AS169" s="144"/>
    </row>
    <row r="170" spans="19:45" ht="30" customHeight="1" x14ac:dyDescent="0.25">
      <c r="S170" s="4" t="str">
        <f t="shared" ref="S170" si="56">$BB$7</f>
        <v>10V</v>
      </c>
      <c r="T170" s="3">
        <v>0</v>
      </c>
      <c r="U170" s="144"/>
      <c r="V170" s="145"/>
      <c r="W170" s="145"/>
      <c r="X170" s="155"/>
      <c r="Y170" s="155"/>
      <c r="Z170" s="157"/>
      <c r="AA170" s="148"/>
      <c r="AB170" s="149"/>
      <c r="AC170" s="149"/>
      <c r="AD170" s="149"/>
      <c r="AE170" s="41"/>
      <c r="AF170" s="150"/>
      <c r="AG170" s="158"/>
      <c r="AH170" s="151"/>
      <c r="AI170" s="151"/>
      <c r="AJ170" s="152"/>
      <c r="AK170" s="152"/>
      <c r="AL170" s="152"/>
      <c r="AM170" s="152"/>
      <c r="AN170" s="144"/>
      <c r="AO170" s="144"/>
      <c r="AP170" s="144"/>
      <c r="AQ170" s="144"/>
      <c r="AR170" s="144"/>
      <c r="AS170" s="144"/>
    </row>
    <row r="171" spans="19:45" ht="30" customHeight="1" x14ac:dyDescent="0.25">
      <c r="S171" s="4" t="str">
        <f t="shared" ref="S171" si="57">$BB$8</f>
        <v>FIX</v>
      </c>
      <c r="T171" s="3" t="s">
        <v>562</v>
      </c>
      <c r="U171" s="144"/>
      <c r="V171" s="145"/>
      <c r="W171" s="145"/>
      <c r="X171" s="155"/>
      <c r="Y171" s="155"/>
      <c r="Z171" s="157"/>
      <c r="AA171" s="148"/>
      <c r="AB171" s="149"/>
      <c r="AC171" s="149"/>
      <c r="AD171" s="149"/>
      <c r="AE171" s="41"/>
      <c r="AF171" s="150"/>
      <c r="AG171" s="158"/>
      <c r="AH171" s="151"/>
      <c r="AI171" s="151"/>
      <c r="AJ171" s="152"/>
      <c r="AK171" s="152"/>
      <c r="AL171" s="152"/>
      <c r="AM171" s="152"/>
      <c r="AN171" s="144"/>
      <c r="AO171" s="144"/>
      <c r="AP171" s="144"/>
      <c r="AQ171" s="144"/>
      <c r="AR171" s="144"/>
      <c r="AS171" s="144"/>
    </row>
    <row r="172" spans="19:45" ht="30" customHeight="1" x14ac:dyDescent="0.25">
      <c r="S172" s="4" t="str">
        <f t="shared" ref="S172" si="58">$BB$9</f>
        <v>Space</v>
      </c>
      <c r="T172" s="3" t="s">
        <v>562</v>
      </c>
      <c r="U172" s="144"/>
      <c r="V172" s="145"/>
      <c r="W172" s="145"/>
      <c r="X172" s="155"/>
      <c r="Y172" s="155"/>
      <c r="Z172" s="157"/>
      <c r="AA172" s="148"/>
      <c r="AB172" s="149"/>
      <c r="AC172" s="149"/>
      <c r="AD172" s="149"/>
      <c r="AE172" s="41"/>
      <c r="AF172" s="150"/>
      <c r="AG172" s="158"/>
      <c r="AH172" s="151"/>
      <c r="AI172" s="151"/>
      <c r="AJ172" s="152"/>
      <c r="AK172" s="152"/>
      <c r="AL172" s="152"/>
      <c r="AM172" s="152"/>
      <c r="AN172" s="144"/>
      <c r="AO172" s="144"/>
      <c r="AP172" s="144"/>
      <c r="AQ172" s="144"/>
      <c r="AR172" s="144"/>
      <c r="AS172" s="144"/>
    </row>
    <row r="173" spans="19:45" ht="30" customHeight="1" x14ac:dyDescent="0.25">
      <c r="S173" s="4" t="str">
        <f t="shared" ref="S173" si="59">$BB$10</f>
        <v>Config2</v>
      </c>
      <c r="T173" s="3">
        <v>0</v>
      </c>
      <c r="U173" s="144"/>
      <c r="V173" s="145"/>
      <c r="W173" s="145"/>
      <c r="X173" s="155"/>
      <c r="Y173" s="155"/>
      <c r="Z173" s="157"/>
      <c r="AA173" s="148"/>
      <c r="AB173" s="149"/>
      <c r="AC173" s="149"/>
      <c r="AD173" s="149"/>
      <c r="AE173" s="41"/>
      <c r="AF173" s="150"/>
      <c r="AG173" s="158"/>
      <c r="AH173" s="151"/>
      <c r="AI173" s="151"/>
      <c r="AJ173" s="152"/>
      <c r="AK173" s="152"/>
      <c r="AL173" s="152"/>
      <c r="AM173" s="152"/>
      <c r="AN173" s="144"/>
      <c r="AO173" s="144"/>
      <c r="AP173" s="144"/>
      <c r="AQ173" s="144"/>
      <c r="AR173" s="144"/>
      <c r="AS173" s="144"/>
    </row>
    <row r="174" spans="19:45" ht="30" customHeight="1" x14ac:dyDescent="0.25">
      <c r="S174" s="4" t="str">
        <f t="shared" ref="S174" si="60">$BB$11</f>
        <v>-</v>
      </c>
      <c r="T174" s="3"/>
      <c r="U174" s="144"/>
      <c r="V174" s="145"/>
      <c r="W174" s="145"/>
      <c r="X174" s="155"/>
      <c r="Y174" s="155"/>
      <c r="Z174" s="157"/>
      <c r="AA174" s="148"/>
      <c r="AB174" s="149"/>
      <c r="AC174" s="149"/>
      <c r="AD174" s="149"/>
      <c r="AE174" s="41"/>
      <c r="AF174" s="150"/>
      <c r="AG174" s="158"/>
      <c r="AH174" s="151"/>
      <c r="AI174" s="151"/>
      <c r="AJ174" s="152"/>
      <c r="AK174" s="152"/>
      <c r="AL174" s="152"/>
      <c r="AM174" s="152"/>
      <c r="AN174" s="144"/>
      <c r="AO174" s="144"/>
      <c r="AP174" s="144"/>
      <c r="AQ174" s="144"/>
      <c r="AR174" s="144"/>
      <c r="AS174" s="144"/>
    </row>
    <row r="175" spans="19:45" ht="30" customHeight="1" x14ac:dyDescent="0.25">
      <c r="S175" s="4" t="str">
        <f t="shared" ref="S175" si="61">$BB$12</f>
        <v>-</v>
      </c>
      <c r="T175" s="3"/>
      <c r="U175" s="144"/>
      <c r="V175" s="145"/>
      <c r="W175" s="145"/>
      <c r="X175" s="155"/>
      <c r="Y175" s="155"/>
      <c r="Z175" s="157"/>
      <c r="AA175" s="148"/>
      <c r="AB175" s="149"/>
      <c r="AC175" s="149"/>
      <c r="AD175" s="149"/>
      <c r="AE175" s="41"/>
      <c r="AF175" s="150"/>
      <c r="AG175" s="158"/>
      <c r="AH175" s="151"/>
      <c r="AI175" s="151"/>
      <c r="AJ175" s="152"/>
      <c r="AK175" s="152"/>
      <c r="AL175" s="152"/>
      <c r="AM175" s="152"/>
      <c r="AN175" s="144"/>
      <c r="AO175" s="144"/>
      <c r="AP175" s="144"/>
      <c r="AQ175" s="144"/>
      <c r="AR175" s="144"/>
      <c r="AS175" s="144"/>
    </row>
    <row r="176" spans="19:45" ht="30" customHeight="1" x14ac:dyDescent="0.25">
      <c r="S176" s="4" t="str">
        <f t="shared" ref="S176" si="62">$BB$13</f>
        <v>-</v>
      </c>
      <c r="T176" s="3"/>
      <c r="U176" s="144"/>
      <c r="V176" s="145"/>
      <c r="W176" s="145"/>
      <c r="X176" s="155"/>
      <c r="Y176" s="155"/>
      <c r="Z176" s="157"/>
      <c r="AA176" s="148"/>
      <c r="AB176" s="149"/>
      <c r="AC176" s="149"/>
      <c r="AD176" s="149"/>
      <c r="AE176" s="41"/>
      <c r="AF176" s="150"/>
      <c r="AG176" s="158"/>
      <c r="AH176" s="151"/>
      <c r="AI176" s="151"/>
      <c r="AJ176" s="152"/>
      <c r="AK176" s="152"/>
      <c r="AL176" s="152"/>
      <c r="AM176" s="152"/>
      <c r="AN176" s="144"/>
      <c r="AO176" s="144"/>
      <c r="AP176" s="144"/>
      <c r="AQ176" s="144"/>
      <c r="AR176" s="144"/>
      <c r="AS176" s="144"/>
    </row>
    <row r="177" spans="19:45" ht="30" customHeight="1" x14ac:dyDescent="0.25">
      <c r="S177" s="4" t="str">
        <f t="shared" ref="S177" si="63">$BB$14</f>
        <v>-</v>
      </c>
      <c r="T177" s="3"/>
      <c r="U177" s="144"/>
      <c r="V177" s="145"/>
      <c r="W177" s="145"/>
      <c r="X177" s="155"/>
      <c r="Y177" s="155"/>
      <c r="Z177" s="157"/>
      <c r="AA177" s="148"/>
      <c r="AB177" s="149"/>
      <c r="AC177" s="149"/>
      <c r="AD177" s="149"/>
      <c r="AE177" s="41"/>
      <c r="AF177" s="150"/>
      <c r="AG177" s="158"/>
      <c r="AH177" s="151"/>
      <c r="AI177" s="151"/>
      <c r="AJ177" s="152"/>
      <c r="AK177" s="152"/>
      <c r="AL177" s="152"/>
      <c r="AM177" s="152"/>
      <c r="AN177" s="144"/>
      <c r="AO177" s="144"/>
      <c r="AP177" s="144"/>
      <c r="AQ177" s="144"/>
      <c r="AR177" s="144"/>
      <c r="AS177" s="144"/>
    </row>
    <row r="178" spans="19:45" ht="30" customHeight="1" x14ac:dyDescent="0.25">
      <c r="S178" s="4" t="str">
        <f t="shared" ref="S178" si="64">$BB$15</f>
        <v>-</v>
      </c>
      <c r="T178" s="3"/>
      <c r="U178" s="144"/>
      <c r="V178" s="145"/>
      <c r="W178" s="145"/>
      <c r="X178" s="155"/>
      <c r="Y178" s="155"/>
      <c r="Z178" s="157"/>
      <c r="AA178" s="148"/>
      <c r="AB178" s="149"/>
      <c r="AC178" s="149"/>
      <c r="AD178" s="149"/>
      <c r="AE178" s="41"/>
      <c r="AF178" s="150"/>
      <c r="AG178" s="158"/>
      <c r="AH178" s="151"/>
      <c r="AI178" s="151"/>
      <c r="AJ178" s="152"/>
      <c r="AK178" s="152"/>
      <c r="AL178" s="152"/>
      <c r="AM178" s="152"/>
      <c r="AN178" s="144"/>
      <c r="AO178" s="144"/>
      <c r="AP178" s="144"/>
      <c r="AQ178" s="144"/>
      <c r="AR178" s="144"/>
      <c r="AS178" s="144"/>
    </row>
    <row r="179" spans="19:45" ht="30" customHeight="1" x14ac:dyDescent="0.25">
      <c r="S179" s="4" t="str">
        <f t="shared" ref="S179" si="65">$BB$16</f>
        <v>-</v>
      </c>
      <c r="T179" s="3"/>
      <c r="U179" s="144"/>
      <c r="V179" s="145"/>
      <c r="W179" s="145"/>
      <c r="X179" s="155"/>
      <c r="Y179" s="155"/>
      <c r="Z179" s="157"/>
      <c r="AA179" s="148"/>
      <c r="AB179" s="149"/>
      <c r="AC179" s="149"/>
      <c r="AD179" s="149"/>
      <c r="AE179" s="41"/>
      <c r="AF179" s="150"/>
      <c r="AG179" s="158"/>
      <c r="AH179" s="151"/>
      <c r="AI179" s="151"/>
      <c r="AJ179" s="152"/>
      <c r="AK179" s="152"/>
      <c r="AL179" s="152"/>
      <c r="AM179" s="152"/>
      <c r="AN179" s="144"/>
      <c r="AO179" s="144"/>
      <c r="AP179" s="144"/>
      <c r="AQ179" s="144"/>
      <c r="AR179" s="144"/>
      <c r="AS179" s="144"/>
    </row>
    <row r="180" spans="19:45" ht="30" customHeight="1" x14ac:dyDescent="0.25">
      <c r="S180" s="4" t="str">
        <f t="shared" ref="S180" si="66">$BB$17</f>
        <v>-</v>
      </c>
      <c r="T180" s="3"/>
      <c r="U180" s="144"/>
      <c r="V180" s="145"/>
      <c r="W180" s="145"/>
      <c r="X180" s="155"/>
      <c r="Y180" s="155"/>
      <c r="Z180" s="157"/>
      <c r="AA180" s="148"/>
      <c r="AB180" s="149"/>
      <c r="AC180" s="149"/>
      <c r="AD180" s="149"/>
      <c r="AE180" s="41"/>
      <c r="AF180" s="150"/>
      <c r="AG180" s="158"/>
      <c r="AH180" s="151"/>
      <c r="AI180" s="151"/>
      <c r="AJ180" s="152"/>
      <c r="AK180" s="152"/>
      <c r="AL180" s="152"/>
      <c r="AM180" s="152"/>
      <c r="AN180" s="144"/>
      <c r="AO180" s="144"/>
      <c r="AP180" s="144"/>
      <c r="AQ180" s="144"/>
      <c r="AR180" s="144"/>
      <c r="AS180" s="144"/>
    </row>
    <row r="181" spans="19:45" ht="30" customHeight="1" x14ac:dyDescent="0.25">
      <c r="S181" s="4" t="str">
        <f t="shared" ref="S181" si="67">$BB$18</f>
        <v>-</v>
      </c>
      <c r="T181" s="3"/>
      <c r="U181" s="144"/>
      <c r="V181" s="145"/>
      <c r="W181" s="145"/>
      <c r="X181" s="155"/>
      <c r="Y181" s="155"/>
      <c r="Z181" s="157"/>
      <c r="AA181" s="148"/>
      <c r="AB181" s="149"/>
      <c r="AC181" s="149"/>
      <c r="AD181" s="149"/>
      <c r="AE181" s="41"/>
      <c r="AF181" s="150"/>
      <c r="AG181" s="158"/>
      <c r="AH181" s="151"/>
      <c r="AI181" s="151"/>
      <c r="AJ181" s="152"/>
      <c r="AK181" s="152"/>
      <c r="AL181" s="152"/>
      <c r="AM181" s="152"/>
      <c r="AN181" s="144"/>
      <c r="AO181" s="144"/>
      <c r="AP181" s="144"/>
      <c r="AQ181" s="144"/>
      <c r="AR181" s="144"/>
      <c r="AS181" s="144"/>
    </row>
    <row r="182" spans="19:45" ht="30" customHeight="1" x14ac:dyDescent="0.25">
      <c r="S182" s="4" t="str">
        <f t="shared" ref="S182" si="68">$BB$19</f>
        <v>-</v>
      </c>
      <c r="T182" s="3"/>
      <c r="U182" s="144"/>
      <c r="V182" s="145"/>
      <c r="W182" s="145"/>
      <c r="X182" s="155"/>
      <c r="Y182" s="155"/>
      <c r="Z182" s="157"/>
      <c r="AA182" s="148"/>
      <c r="AB182" s="149"/>
      <c r="AC182" s="149"/>
      <c r="AD182" s="149"/>
      <c r="AE182" s="41"/>
      <c r="AF182" s="150"/>
      <c r="AG182" s="158"/>
      <c r="AH182" s="151"/>
      <c r="AI182" s="151"/>
      <c r="AJ182" s="152"/>
      <c r="AK182" s="152"/>
      <c r="AL182" s="152"/>
      <c r="AM182" s="152"/>
      <c r="AN182" s="144"/>
      <c r="AO182" s="144"/>
      <c r="AP182" s="144"/>
      <c r="AQ182" s="144"/>
      <c r="AR182" s="144"/>
      <c r="AS182" s="144"/>
    </row>
    <row r="183" spans="19:45" ht="30" customHeight="1" x14ac:dyDescent="0.25">
      <c r="S183" s="4" t="str">
        <f t="shared" ref="S183" si="69">$BB$20</f>
        <v>-</v>
      </c>
      <c r="T183" s="3"/>
      <c r="U183" s="144"/>
      <c r="V183" s="145"/>
      <c r="W183" s="145"/>
      <c r="X183" s="155"/>
      <c r="Y183" s="155"/>
      <c r="Z183" s="157"/>
      <c r="AA183" s="148"/>
      <c r="AB183" s="149"/>
      <c r="AC183" s="149"/>
      <c r="AD183" s="149"/>
      <c r="AE183" s="41"/>
      <c r="AF183" s="150"/>
      <c r="AG183" s="158"/>
      <c r="AH183" s="151"/>
      <c r="AI183" s="151"/>
      <c r="AJ183" s="152"/>
      <c r="AK183" s="152"/>
      <c r="AL183" s="152"/>
      <c r="AM183" s="152"/>
      <c r="AN183" s="144"/>
      <c r="AO183" s="144"/>
      <c r="AP183" s="144"/>
      <c r="AQ183" s="144"/>
      <c r="AR183" s="144"/>
      <c r="AS183" s="144"/>
    </row>
    <row r="184" spans="19:45" ht="30" customHeight="1" x14ac:dyDescent="0.25">
      <c r="S184" s="4" t="str">
        <f t="shared" ref="S184" si="70">$BB$21</f>
        <v>-</v>
      </c>
      <c r="T184" s="3"/>
      <c r="U184" s="144"/>
      <c r="V184" s="145"/>
      <c r="W184" s="145"/>
      <c r="X184" s="155"/>
      <c r="Y184" s="155"/>
      <c r="Z184" s="157"/>
      <c r="AA184" s="148"/>
      <c r="AB184" s="149"/>
      <c r="AC184" s="149"/>
      <c r="AD184" s="149"/>
      <c r="AE184" s="41"/>
      <c r="AF184" s="150"/>
      <c r="AG184" s="158"/>
      <c r="AH184" s="151"/>
      <c r="AI184" s="151"/>
      <c r="AJ184" s="152"/>
      <c r="AK184" s="152"/>
      <c r="AL184" s="152"/>
      <c r="AM184" s="152"/>
      <c r="AN184" s="144"/>
      <c r="AO184" s="144"/>
      <c r="AP184" s="144"/>
      <c r="AQ184" s="144"/>
      <c r="AR184" s="144"/>
      <c r="AS184" s="144"/>
    </row>
    <row r="185" spans="19:45" ht="30" customHeight="1" x14ac:dyDescent="0.25">
      <c r="S185" s="4" t="str">
        <f t="shared" ref="S185" si="71">$BB$22</f>
        <v>-</v>
      </c>
      <c r="T185" s="3"/>
      <c r="U185" s="144"/>
      <c r="V185" s="145"/>
      <c r="W185" s="145"/>
      <c r="X185" s="155"/>
      <c r="Y185" s="155"/>
      <c r="Z185" s="157"/>
      <c r="AA185" s="148"/>
      <c r="AB185" s="149"/>
      <c r="AC185" s="149"/>
      <c r="AD185" s="149"/>
      <c r="AE185" s="41"/>
      <c r="AF185" s="150"/>
      <c r="AG185" s="158"/>
      <c r="AH185" s="151"/>
      <c r="AI185" s="151"/>
      <c r="AJ185" s="152"/>
      <c r="AK185" s="152"/>
      <c r="AL185" s="152"/>
      <c r="AM185" s="152"/>
      <c r="AN185" s="144"/>
      <c r="AO185" s="144"/>
      <c r="AP185" s="144"/>
      <c r="AQ185" s="144"/>
      <c r="AR185" s="144"/>
      <c r="AS185" s="144"/>
    </row>
    <row r="186" spans="19:45" ht="30" customHeight="1" x14ac:dyDescent="0.25">
      <c r="S186" s="4" t="str">
        <f t="shared" ref="S186" si="72">$BB$23</f>
        <v>-</v>
      </c>
      <c r="T186" s="3"/>
      <c r="U186" s="144"/>
      <c r="V186" s="145"/>
      <c r="W186" s="145"/>
      <c r="X186" s="155"/>
      <c r="Y186" s="155"/>
      <c r="Z186" s="157"/>
      <c r="AA186" s="148"/>
      <c r="AB186" s="149"/>
      <c r="AC186" s="149"/>
      <c r="AD186" s="149"/>
      <c r="AE186" s="41"/>
      <c r="AF186" s="150"/>
      <c r="AG186" s="158"/>
      <c r="AH186" s="151"/>
      <c r="AI186" s="151"/>
      <c r="AJ186" s="152"/>
      <c r="AK186" s="152"/>
      <c r="AL186" s="152"/>
      <c r="AM186" s="152"/>
      <c r="AN186" s="144"/>
      <c r="AO186" s="144"/>
      <c r="AP186" s="144"/>
      <c r="AQ186" s="144"/>
      <c r="AR186" s="144"/>
      <c r="AS186" s="144"/>
    </row>
    <row r="187" spans="19:45" ht="30" customHeight="1" x14ac:dyDescent="0.25">
      <c r="S187" s="4" t="str">
        <f t="shared" ref="S187" si="73">$BB$24</f>
        <v>-</v>
      </c>
      <c r="T187" s="3"/>
      <c r="U187" s="144"/>
      <c r="V187" s="145"/>
      <c r="W187" s="145"/>
      <c r="X187" s="155"/>
      <c r="Y187" s="155"/>
      <c r="Z187" s="157"/>
      <c r="AA187" s="148"/>
      <c r="AB187" s="149"/>
      <c r="AC187" s="149"/>
      <c r="AD187" s="149"/>
      <c r="AE187" s="41"/>
      <c r="AF187" s="150"/>
      <c r="AG187" s="158"/>
      <c r="AH187" s="151"/>
      <c r="AI187" s="151"/>
      <c r="AJ187" s="152"/>
      <c r="AK187" s="152"/>
      <c r="AL187" s="152"/>
      <c r="AM187" s="152"/>
      <c r="AN187" s="144"/>
      <c r="AO187" s="144"/>
      <c r="AP187" s="144"/>
      <c r="AQ187" s="144"/>
      <c r="AR187" s="144"/>
      <c r="AS187" s="144"/>
    </row>
    <row r="188" spans="19:45" ht="30" customHeight="1" x14ac:dyDescent="0.25">
      <c r="S188" s="4" t="str">
        <f t="shared" ref="S188" si="74">$BB$25</f>
        <v>-</v>
      </c>
      <c r="T188" s="3"/>
      <c r="U188" s="144"/>
      <c r="V188" s="145"/>
      <c r="W188" s="145"/>
      <c r="X188" s="155"/>
      <c r="Y188" s="155"/>
      <c r="Z188" s="157"/>
      <c r="AA188" s="148"/>
      <c r="AB188" s="149"/>
      <c r="AC188" s="149"/>
      <c r="AD188" s="149"/>
      <c r="AE188" s="41"/>
      <c r="AF188" s="150"/>
      <c r="AG188" s="158"/>
      <c r="AH188" s="151"/>
      <c r="AI188" s="151"/>
      <c r="AJ188" s="152"/>
      <c r="AK188" s="152"/>
      <c r="AL188" s="152"/>
      <c r="AM188" s="152"/>
      <c r="AN188" s="144"/>
      <c r="AO188" s="144"/>
      <c r="AP188" s="144"/>
      <c r="AQ188" s="144"/>
      <c r="AR188" s="144"/>
      <c r="AS188" s="144"/>
    </row>
    <row r="189" spans="19:45" ht="30" customHeight="1" x14ac:dyDescent="0.25">
      <c r="S189" s="4" t="str">
        <f t="shared" ref="S189" si="75">$BB$26</f>
        <v>-</v>
      </c>
      <c r="T189" s="3"/>
      <c r="U189" s="144"/>
      <c r="V189" s="145"/>
      <c r="W189" s="145"/>
      <c r="X189" s="155"/>
      <c r="Y189" s="155"/>
      <c r="Z189" s="157"/>
      <c r="AA189" s="148"/>
      <c r="AB189" s="149"/>
      <c r="AC189" s="149"/>
      <c r="AD189" s="149"/>
      <c r="AE189" s="41"/>
      <c r="AF189" s="150"/>
      <c r="AG189" s="158"/>
      <c r="AH189" s="151"/>
      <c r="AI189" s="151"/>
      <c r="AJ189" s="152"/>
      <c r="AK189" s="152"/>
      <c r="AL189" s="152"/>
      <c r="AM189" s="152"/>
      <c r="AN189" s="144"/>
      <c r="AO189" s="144"/>
      <c r="AP189" s="144"/>
      <c r="AQ189" s="144"/>
      <c r="AR189" s="144"/>
      <c r="AS189" s="144"/>
    </row>
    <row r="190" spans="19:45" ht="30" customHeight="1" x14ac:dyDescent="0.25">
      <c r="S190" s="4" t="str">
        <f t="shared" ref="S190" si="76">$BB$27</f>
        <v>-</v>
      </c>
      <c r="T190" s="3"/>
      <c r="U190" s="144"/>
      <c r="V190" s="145"/>
      <c r="W190" s="145"/>
      <c r="X190" s="155"/>
      <c r="Y190" s="155"/>
      <c r="Z190" s="157"/>
      <c r="AA190" s="148"/>
      <c r="AB190" s="149"/>
      <c r="AC190" s="149"/>
      <c r="AD190" s="149"/>
      <c r="AE190" s="41"/>
      <c r="AF190" s="150"/>
      <c r="AG190" s="158"/>
      <c r="AH190" s="151"/>
      <c r="AI190" s="151"/>
      <c r="AJ190" s="152"/>
      <c r="AK190" s="152"/>
      <c r="AL190" s="152"/>
      <c r="AM190" s="152"/>
      <c r="AN190" s="144"/>
      <c r="AO190" s="144"/>
      <c r="AP190" s="144"/>
      <c r="AQ190" s="144"/>
      <c r="AR190" s="144"/>
      <c r="AS190" s="144"/>
    </row>
    <row r="191" spans="19:45" ht="30" customHeight="1" x14ac:dyDescent="0.25">
      <c r="S191" s="4" t="str">
        <f t="shared" ref="S191" si="77">$BB$28</f>
        <v>-</v>
      </c>
      <c r="T191" s="3"/>
      <c r="U191" s="144"/>
      <c r="V191" s="145"/>
      <c r="W191" s="145"/>
      <c r="X191" s="155"/>
      <c r="Y191" s="155"/>
      <c r="Z191" s="157"/>
      <c r="AA191" s="148"/>
      <c r="AB191" s="149"/>
      <c r="AC191" s="149"/>
      <c r="AD191" s="149"/>
      <c r="AE191" s="41"/>
      <c r="AF191" s="150"/>
      <c r="AG191" s="158"/>
      <c r="AH191" s="151"/>
      <c r="AI191" s="151"/>
      <c r="AJ191" s="152"/>
      <c r="AK191" s="152"/>
      <c r="AL191" s="152"/>
      <c r="AM191" s="152"/>
      <c r="AN191" s="144"/>
      <c r="AO191" s="144"/>
      <c r="AP191" s="144"/>
      <c r="AQ191" s="144"/>
      <c r="AR191" s="144"/>
      <c r="AS191" s="144"/>
    </row>
    <row r="192" spans="19:45" ht="30" customHeight="1" x14ac:dyDescent="0.25">
      <c r="S192" s="4" t="str">
        <f t="shared" ref="S192" si="78">$BB$29</f>
        <v>-</v>
      </c>
      <c r="T192" s="3"/>
      <c r="U192" s="144"/>
      <c r="V192" s="145"/>
      <c r="W192" s="145"/>
      <c r="X192" s="155"/>
      <c r="Y192" s="155"/>
      <c r="Z192" s="157"/>
      <c r="AA192" s="148"/>
      <c r="AB192" s="149"/>
      <c r="AC192" s="149"/>
      <c r="AD192" s="149"/>
      <c r="AE192" s="41"/>
      <c r="AF192" s="150"/>
      <c r="AG192" s="158"/>
      <c r="AH192" s="151"/>
      <c r="AI192" s="151"/>
      <c r="AJ192" s="152"/>
      <c r="AK192" s="152"/>
      <c r="AL192" s="152"/>
      <c r="AM192" s="152"/>
      <c r="AN192" s="144"/>
      <c r="AO192" s="144"/>
      <c r="AP192" s="144"/>
      <c r="AQ192" s="144"/>
      <c r="AR192" s="144"/>
      <c r="AS192" s="144"/>
    </row>
    <row r="193" spans="19:45" ht="30" customHeight="1" x14ac:dyDescent="0.25">
      <c r="S193" s="4" t="str">
        <f t="shared" ref="S193" si="79">$BB$30</f>
        <v>-</v>
      </c>
      <c r="T193" s="3"/>
      <c r="U193" s="144"/>
      <c r="V193" s="145"/>
      <c r="W193" s="145"/>
      <c r="X193" s="155"/>
      <c r="Y193" s="155"/>
      <c r="Z193" s="157"/>
      <c r="AA193" s="148"/>
      <c r="AB193" s="149"/>
      <c r="AC193" s="149"/>
      <c r="AD193" s="149"/>
      <c r="AE193" s="41"/>
      <c r="AF193" s="150"/>
      <c r="AG193" s="158"/>
      <c r="AH193" s="151"/>
      <c r="AI193" s="151"/>
      <c r="AJ193" s="152"/>
      <c r="AK193" s="152"/>
      <c r="AL193" s="152"/>
      <c r="AM193" s="152"/>
      <c r="AN193" s="144"/>
      <c r="AO193" s="144"/>
      <c r="AP193" s="144"/>
      <c r="AQ193" s="144"/>
      <c r="AR193" s="144"/>
      <c r="AS193" s="144"/>
    </row>
    <row r="194" spans="19:45" ht="30" customHeight="1" x14ac:dyDescent="0.25">
      <c r="S194" s="4" t="str">
        <f t="shared" ref="S194" si="80">$BB$31</f>
        <v>-</v>
      </c>
      <c r="T194" s="3"/>
      <c r="U194" s="144"/>
      <c r="V194" s="145"/>
      <c r="W194" s="145"/>
      <c r="X194" s="155"/>
      <c r="Y194" s="155"/>
      <c r="Z194" s="157"/>
      <c r="AA194" s="148"/>
      <c r="AB194" s="149"/>
      <c r="AC194" s="149"/>
      <c r="AD194" s="149"/>
      <c r="AE194" s="41"/>
      <c r="AF194" s="150"/>
      <c r="AG194" s="158"/>
      <c r="AH194" s="151"/>
      <c r="AI194" s="151"/>
      <c r="AJ194" s="152"/>
      <c r="AK194" s="152"/>
      <c r="AL194" s="152"/>
      <c r="AM194" s="152"/>
      <c r="AN194" s="144"/>
      <c r="AO194" s="144"/>
      <c r="AP194" s="144"/>
      <c r="AQ194" s="144"/>
      <c r="AR194" s="144"/>
      <c r="AS194" s="144"/>
    </row>
    <row r="195" spans="19:45" ht="30" customHeight="1" x14ac:dyDescent="0.25">
      <c r="S195" s="116"/>
      <c r="T195" s="116"/>
      <c r="U195" s="116"/>
      <c r="V195" s="116"/>
      <c r="W195" s="116"/>
      <c r="X195" s="116"/>
      <c r="Y195" s="116"/>
      <c r="Z195" s="116"/>
      <c r="AA195" s="116"/>
      <c r="AB195" s="116"/>
      <c r="AC195" s="116"/>
      <c r="AD195" s="116"/>
      <c r="AE195" s="116"/>
      <c r="AF195" s="116"/>
      <c r="AG195" s="116"/>
      <c r="AH195" s="116"/>
      <c r="AI195" s="116"/>
      <c r="AJ195" s="116"/>
      <c r="AK195" s="116"/>
      <c r="AL195" s="116"/>
      <c r="AM195" s="116"/>
      <c r="AN195" s="116"/>
      <c r="AO195" s="116"/>
      <c r="AP195" s="116"/>
      <c r="AQ195" s="116"/>
      <c r="AR195" s="163"/>
      <c r="AS195" s="163"/>
    </row>
    <row r="196" spans="19:45" ht="30" customHeight="1" x14ac:dyDescent="0.25">
      <c r="S196" s="117" cm="1">
        <f t="array" ref="S196">BoxNum(ROW($S196))</f>
        <v>4</v>
      </c>
      <c r="T196" s="118" t="s">
        <v>698</v>
      </c>
      <c r="U196" s="119" t="s">
        <v>585</v>
      </c>
      <c r="V196" s="120"/>
      <c r="W196" s="121"/>
      <c r="X196" s="120"/>
      <c r="Y196" s="118" t="str">
        <f t="shared" ref="Y196" si="81">VLOOKUP(U196,$DX$1:$DZ$21,3,FALSE)</f>
        <v>-</v>
      </c>
      <c r="AD196" s="123"/>
    </row>
    <row r="197" spans="19:45" ht="30" customHeight="1" x14ac:dyDescent="0.25">
      <c r="S197" s="118" t="s">
        <v>24</v>
      </c>
      <c r="T197" s="119" t="s">
        <v>447</v>
      </c>
      <c r="U197" s="122" t="s">
        <v>23</v>
      </c>
      <c r="V197" s="118" t="str">
        <f t="shared" ref="V197" si="82">VLOOKUP(U196,$DX$1:$DZ$21,2,FALSE)</f>
        <v>-</v>
      </c>
      <c r="W197" s="128"/>
      <c r="X197" s="128"/>
      <c r="Y197" s="128"/>
      <c r="Z197" s="128"/>
      <c r="AA197" s="122" t="s">
        <v>592</v>
      </c>
      <c r="AB197" s="129" t="str">
        <f t="shared" ref="AB197" si="83">T216&amp;"_"&amp;ABS(T214)&amp;"dB_"&amp;T218&amp;"_"&amp;T219&amp;"_"&amp;GetAbsMaxMinText(AF200:AG259)&amp;"_"&amp;T199&amp;"_"&amp;T198&amp;S196&amp;"."&amp;T222</f>
        <v>default_NormalMode_38dB_2258K_2227F_380_437_ZTS6156SE_MP4.8</v>
      </c>
      <c r="AC197" s="130"/>
      <c r="AD197" s="130"/>
      <c r="AE197" s="130"/>
      <c r="AF197" s="130"/>
      <c r="AG197" s="130"/>
      <c r="AH197" s="128"/>
      <c r="AI197" s="128" t="s">
        <v>2</v>
      </c>
      <c r="AJ197" s="131" t="s">
        <v>1092</v>
      </c>
      <c r="AK197" s="131"/>
      <c r="AL197" s="131"/>
      <c r="AM197" s="131"/>
      <c r="AN197" s="131"/>
      <c r="AO197" s="131"/>
      <c r="AP197" s="131"/>
      <c r="AQ197" s="131"/>
      <c r="AR197" s="131"/>
      <c r="AS197" s="131"/>
    </row>
    <row r="198" spans="19:45" ht="30" customHeight="1" x14ac:dyDescent="0.25">
      <c r="S198" s="118" t="s">
        <v>5</v>
      </c>
      <c r="T198" s="119" t="s">
        <v>430</v>
      </c>
      <c r="U198" s="105" t="str">
        <f t="shared" ref="U198" si="84">HYPERLINK("#A"&amp;(S196+1),"&lt;==Block" &amp; $S196 &amp;"==&gt;")</f>
        <v>&lt;==Block4==&gt;</v>
      </c>
      <c r="V198" s="136"/>
      <c r="W198" s="128"/>
      <c r="X198" s="128"/>
      <c r="Y198" s="137"/>
      <c r="Z198" s="123"/>
      <c r="AA198" s="128"/>
      <c r="AB198" s="128"/>
      <c r="AC198" s="128"/>
      <c r="AD198" s="128"/>
      <c r="AE198" s="128"/>
      <c r="AF198" s="128"/>
      <c r="AG198" s="128"/>
      <c r="AH198" s="128"/>
      <c r="AI198" s="128"/>
      <c r="AJ198" s="128"/>
      <c r="AK198" s="128"/>
      <c r="AL198" s="128"/>
      <c r="AM198" s="128"/>
      <c r="AN198" s="138" t="s">
        <v>723</v>
      </c>
      <c r="AO198" s="138" t="s">
        <v>709</v>
      </c>
      <c r="AP198" s="138" t="s">
        <v>710</v>
      </c>
      <c r="AQ198" s="138" t="s">
        <v>611</v>
      </c>
      <c r="AR198" s="138" t="s">
        <v>711</v>
      </c>
      <c r="AS198" s="139"/>
    </row>
    <row r="199" spans="19:45" ht="30" customHeight="1" x14ac:dyDescent="0.25">
      <c r="S199" s="118" t="s">
        <v>10</v>
      </c>
      <c r="T199" s="119" t="s">
        <v>286</v>
      </c>
      <c r="U199" s="140" t="s">
        <v>775</v>
      </c>
      <c r="V199" s="141" t="s">
        <v>601</v>
      </c>
      <c r="W199" s="141" t="s">
        <v>602</v>
      </c>
      <c r="X199" s="141" t="s">
        <v>603</v>
      </c>
      <c r="Y199" s="141" t="s">
        <v>603</v>
      </c>
      <c r="Z199" s="141" t="s">
        <v>591</v>
      </c>
      <c r="AA199" s="141" t="s">
        <v>7</v>
      </c>
      <c r="AB199" s="141" t="s">
        <v>563</v>
      </c>
      <c r="AC199" s="141" t="s">
        <v>577</v>
      </c>
      <c r="AD199" s="141" t="s">
        <v>611</v>
      </c>
      <c r="AE199" s="141" t="s">
        <v>569</v>
      </c>
      <c r="AF199" s="142" t="s">
        <v>593</v>
      </c>
      <c r="AG199" s="142" t="s">
        <v>594</v>
      </c>
      <c r="AH199" s="142" t="s">
        <v>595</v>
      </c>
      <c r="AI199" s="142" t="s">
        <v>596</v>
      </c>
      <c r="AJ199" s="143" t="s">
        <v>597</v>
      </c>
      <c r="AK199" s="143" t="s">
        <v>598</v>
      </c>
      <c r="AL199" s="143" t="s">
        <v>599</v>
      </c>
      <c r="AM199" s="143" t="s">
        <v>600</v>
      </c>
      <c r="AN199" s="143" t="str">
        <f t="shared" ref="AN199" si="85">VLOOKUP($T207,$DE$1:$DJ$31,2,FALSE)</f>
        <v>Full</v>
      </c>
      <c r="AO199" s="143" t="str">
        <f t="shared" ref="AO199" si="86">VLOOKUP($T207,$DE$1:$DJ$31,3,FALSE)</f>
        <v>Full</v>
      </c>
      <c r="AP199" s="143" t="str">
        <f t="shared" ref="AP199" si="87">VLOOKUP($T207,$DE$1:$DJ$31,4,FALSE)</f>
        <v>non</v>
      </c>
      <c r="AQ199" s="143" t="str">
        <f t="shared" ref="AQ199" si="88">VLOOKUP($T207,$DE$1:$DJ$31,5,FALSE)</f>
        <v>non</v>
      </c>
      <c r="AR199" s="143" t="str">
        <f t="shared" ref="AR199" si="89">VLOOKUP($T207,$DE$1:$DJ$31,6,FALSE)</f>
        <v>Full</v>
      </c>
      <c r="AS199" s="142" t="s">
        <v>726</v>
      </c>
    </row>
    <row r="200" spans="19:45" ht="30" customHeight="1" x14ac:dyDescent="0.25">
      <c r="S200" s="118" t="s">
        <v>18</v>
      </c>
      <c r="T200" s="119" t="s">
        <v>29</v>
      </c>
      <c r="U200" s="144" t="str">
        <f t="shared" ref="U200:U210" ca="1" si="90">ConfigCode($AA200,$AN200,$AO200,$AP200,$AQ200,$AR200,$AF200,$AG200,2)</f>
        <v>0x05=-38.80,-38.00;</v>
      </c>
      <c r="V200" s="145"/>
      <c r="W200" s="145"/>
      <c r="X200" s="146"/>
      <c r="Y200" s="146"/>
      <c r="Z200" s="147">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148" t="s">
        <v>584</v>
      </c>
      <c r="AB200" s="149">
        <v>0.5</v>
      </c>
      <c r="AC200" s="149" t="s">
        <v>995</v>
      </c>
      <c r="AD200" s="149">
        <v>1</v>
      </c>
      <c r="AE200" s="41">
        <v>0</v>
      </c>
      <c r="AF200" s="150">
        <v>-38.799999999999997</v>
      </c>
      <c r="AG200" s="150">
        <v>-38</v>
      </c>
      <c r="AH200" s="151">
        <f t="shared" ref="AH200:AH210" ca="1" si="92">$AF200+$Z200</f>
        <v>-38.299999999999997</v>
      </c>
      <c r="AI200" s="151">
        <f t="shared" ref="AI200:AI210" ca="1" si="93">$AG200+$Z200</f>
        <v>-37.5</v>
      </c>
      <c r="AJ200" s="152" cm="1">
        <f t="array" aca="1" ref="AJ200" ca="1" xml:space="preserve">
N("initial sens-loopgain")+
$AF200-BoxVal(ROW($AA200),26,COLUMN(INDIRECT("T"&amp;(INT(ROW($AA217)/65))*65+2)))</f>
        <v>-39.799999999999997</v>
      </c>
      <c r="AK200" s="152">
        <f t="shared" ref="AK200:AK210" ca="1" si="94">AJ200+(AG200-AF200)</f>
        <v>-39</v>
      </c>
      <c r="AL200" s="152" cm="1">
        <f t="array" aca="1" ref="AL200" ca="1" xml:space="preserve">
N("initial sens-loopgain-gain-gain ref-vcm")+
$AH200-
BoxVal(ROW($AA200),26,COLUMN(INDIRECT("T"&amp;(INT(ROW($AA217)/65))*65+2)))-
$AB200-
$W200-
IFERROR(VLOOKUP($AC200,$CT$1:$DC$31,7,FALSE),0)</f>
        <v>-39.799999999999997</v>
      </c>
      <c r="AM200" s="152">
        <f t="shared" ref="AM200:AM210" ca="1" si="95">AL200+(AG200-AF200)</f>
        <v>-39</v>
      </c>
      <c r="AN200" s="144" t="str">
        <f t="shared" ref="AN200:AN210" ca="1" si="96">IF(BoxVal(ROW(AA200),9,COLUMN(T198))="FIX","00",ManualLookup(AA200,BoxVal(ROW(AA200),4,COLUMN(AN198)),INDIRECT(DN$3)))</f>
        <v>00</v>
      </c>
      <c r="AO200" s="144" t="str" cm="1">
        <f t="array" aca="1" ref="AO200" ca="1">ManualLookup(AB200,BoxVal(ROW(AB200),4,COLUMN(AO198)),INDIRECT(DO$3))</f>
        <v>05</v>
      </c>
      <c r="AP200" s="144" t="str" cm="1">
        <f t="array" aca="1" ref="AP200" ca="1">ManualLookup(AC200,BoxVal(ROW(AC200),4,COLUMN(AP198)),INDIRECT(DP$3))</f>
        <v>00</v>
      </c>
      <c r="AQ200" s="144" t="str" cm="1">
        <f t="array" aca="1" ref="AQ200" ca="1">ManualLookup(AD200,BoxVal(ROW(AD200),4,COLUMN(AQ198)),INDIRECT(DQ$3))</f>
        <v>00</v>
      </c>
      <c r="AR200" s="144" t="str" cm="1">
        <f t="array" aca="1" ref="AR200" ca="1">ManualLookup(AE200,BoxVal(ROW(AE200),4,COLUMN(AR198)),INDIRECT(DR$3))</f>
        <v>00</v>
      </c>
      <c r="AS200" s="141"/>
    </row>
    <row r="201" spans="19:45" ht="30" customHeight="1" x14ac:dyDescent="0.25">
      <c r="S201" s="118" t="s">
        <v>13</v>
      </c>
      <c r="T201" s="119" t="s">
        <v>367</v>
      </c>
      <c r="U201" s="144" t="str">
        <f t="shared" ca="1" si="90"/>
        <v>0x06=-39.30,-38.80;</v>
      </c>
      <c r="V201" s="145"/>
      <c r="W201" s="145"/>
      <c r="X201" s="146"/>
      <c r="Y201" s="146"/>
      <c r="Z201" s="147">
        <f t="shared" ca="1" si="91"/>
        <v>1</v>
      </c>
      <c r="AA201" s="148" t="s">
        <v>584</v>
      </c>
      <c r="AB201" s="149">
        <v>1</v>
      </c>
      <c r="AC201" s="149" t="s">
        <v>995</v>
      </c>
      <c r="AD201" s="149">
        <v>1</v>
      </c>
      <c r="AE201" s="41">
        <v>0</v>
      </c>
      <c r="AF201" s="150">
        <v>-39.299999999999997</v>
      </c>
      <c r="AG201" s="153">
        <f t="shared" ref="AG201:AG210" si="97">AF200</f>
        <v>-38.799999999999997</v>
      </c>
      <c r="AH201" s="151">
        <f t="shared" ca="1" si="92"/>
        <v>-38.299999999999997</v>
      </c>
      <c r="AI201" s="151">
        <f t="shared" ca="1" si="93"/>
        <v>-37.799999999999997</v>
      </c>
      <c r="AJ201" s="152" cm="1">
        <f t="array" aca="1" ref="AJ201" ca="1" xml:space="preserve">
N("initial sens-loopgain")+
$AF201-BoxVal(ROW($AA201),26,COLUMN(INDIRECT("T"&amp;(INT(ROW($AA218)/65))*65+2)))</f>
        <v>-40.299999999999997</v>
      </c>
      <c r="AK201" s="152">
        <f t="shared" ca="1" si="94"/>
        <v>-39.799999999999997</v>
      </c>
      <c r="AL201" s="152" cm="1">
        <f t="array" aca="1" ref="AL201" ca="1" xml:space="preserve">
N("initial sens-loopgain-gain-gain ref-vcm")+
$AH201-
BoxVal(ROW($AA201),26,COLUMN(INDIRECT("T"&amp;(INT(ROW($AA218)/65))*65+2)))-
$AB201-
$W201-
IFERROR(VLOOKUP($AC201,$CT$1:$DC$31,7,FALSE),0)</f>
        <v>-40.299999999999997</v>
      </c>
      <c r="AM201" s="152">
        <f t="shared" ca="1" si="95"/>
        <v>-39.799999999999997</v>
      </c>
      <c r="AN201" s="144" t="str">
        <f t="shared" ca="1" si="96"/>
        <v>00</v>
      </c>
      <c r="AO201" s="144" t="str" cm="1">
        <f t="array" aca="1" ref="AO201" ca="1">ManualLookup(AB201,BoxVal(ROW(AB201),4,COLUMN(AO199)),INDIRECT(DO$3))</f>
        <v>06</v>
      </c>
      <c r="AP201" s="144" t="str" cm="1">
        <f t="array" aca="1" ref="AP201" ca="1">ManualLookup(AC201,BoxVal(ROW(AC201),4,COLUMN(AP199)),INDIRECT(DP$3))</f>
        <v>00</v>
      </c>
      <c r="AQ201" s="144" t="str" cm="1">
        <f t="array" aca="1" ref="AQ201" ca="1">ManualLookup(AD201,BoxVal(ROW(AD201),4,COLUMN(AQ199)),INDIRECT(DQ$3))</f>
        <v>00</v>
      </c>
      <c r="AR201" s="144" t="str" cm="1">
        <f t="array" aca="1" ref="AR201" ca="1">ManualLookup(AE201,BoxVal(ROW(AE201),4,COLUMN(AR199)),INDIRECT(DR$3))</f>
        <v>00</v>
      </c>
      <c r="AS201" s="144"/>
    </row>
    <row r="202" spans="19:45" ht="30" customHeight="1" x14ac:dyDescent="0.25">
      <c r="S202" s="129"/>
      <c r="T202" s="154"/>
      <c r="U202" s="144" t="str">
        <f t="shared" ca="1" si="90"/>
        <v>0x35=-40.00,-39.30;</v>
      </c>
      <c r="V202" s="145"/>
      <c r="W202" s="145"/>
      <c r="X202" s="146"/>
      <c r="Y202" s="146" t="s">
        <v>1091</v>
      </c>
      <c r="Z202" s="147">
        <f t="shared" ca="1" si="91"/>
        <v>1.7</v>
      </c>
      <c r="AA202" s="148" t="s">
        <v>586</v>
      </c>
      <c r="AB202" s="149">
        <v>0.5</v>
      </c>
      <c r="AC202" s="149" t="s">
        <v>995</v>
      </c>
      <c r="AD202" s="149">
        <v>1</v>
      </c>
      <c r="AE202" s="41">
        <v>0</v>
      </c>
      <c r="AF202" s="150">
        <v>-40</v>
      </c>
      <c r="AG202" s="153">
        <f t="shared" si="97"/>
        <v>-39.299999999999997</v>
      </c>
      <c r="AH202" s="151">
        <f t="shared" ca="1" si="92"/>
        <v>-38.299999999999997</v>
      </c>
      <c r="AI202" s="151">
        <f t="shared" ca="1" si="93"/>
        <v>-37.599999999999994</v>
      </c>
      <c r="AJ202" s="152" cm="1">
        <f t="array" aca="1" ref="AJ202" ca="1" xml:space="preserve">
N("initial sens-loopgain")+
$AF202-BoxVal(ROW($AA202),26,COLUMN(INDIRECT("T"&amp;(INT(ROW($AA219)/65))*65+2)))</f>
        <v>-41</v>
      </c>
      <c r="AK202" s="152">
        <f t="shared" ca="1" si="94"/>
        <v>-40.299999999999997</v>
      </c>
      <c r="AL202" s="152" cm="1">
        <f t="array" aca="1" ref="AL202" ca="1" xml:space="preserve">
N("initial sens-loopgain-gain-gain ref-vcm")+
$AH202-
BoxVal(ROW($AA202),26,COLUMN(INDIRECT("T"&amp;(INT(ROW($AA219)/65))*65+2)))-
$AB202-
$W202-
IFERROR(VLOOKUP($AC202,$CT$1:$DC$31,7,FALSE),0)</f>
        <v>-39.799999999999997</v>
      </c>
      <c r="AM202" s="152">
        <f t="shared" ca="1" si="95"/>
        <v>-39.099999999999994</v>
      </c>
      <c r="AN202" s="144" t="str">
        <f t="shared" ca="1" si="96"/>
        <v>30</v>
      </c>
      <c r="AO202" s="144" t="str" cm="1">
        <f t="array" aca="1" ref="AO202" ca="1">ManualLookup(AB202,BoxVal(ROW(AB202),4,COLUMN(AO200)),INDIRECT(DO$3))</f>
        <v>05</v>
      </c>
      <c r="AP202" s="144" t="str" cm="1">
        <f t="array" aca="1" ref="AP202" ca="1">ManualLookup(AC202,BoxVal(ROW(AC202),4,COLUMN(AP200)),INDIRECT(DP$3))</f>
        <v>00</v>
      </c>
      <c r="AQ202" s="144" t="str" cm="1">
        <f t="array" aca="1" ref="AQ202" ca="1">ManualLookup(AD202,BoxVal(ROW(AD202),4,COLUMN(AQ200)),INDIRECT(DQ$3))</f>
        <v>00</v>
      </c>
      <c r="AR202" s="144" t="str" cm="1">
        <f t="array" aca="1" ref="AR202" ca="1">ManualLookup(AE202,BoxVal(ROW(AE202),4,COLUMN(AR200)),INDIRECT(DR$3))</f>
        <v>00</v>
      </c>
      <c r="AS202" s="144"/>
    </row>
    <row r="203" spans="19:45" ht="30" customHeight="1" x14ac:dyDescent="0.25">
      <c r="S203" s="118" t="s">
        <v>19</v>
      </c>
      <c r="T203" s="119" t="s">
        <v>584</v>
      </c>
      <c r="U203" s="144" t="str">
        <f t="shared" ca="1" si="90"/>
        <v>0x36=-40.50,-40.00;</v>
      </c>
      <c r="V203" s="145"/>
      <c r="W203" s="145"/>
      <c r="X203" s="146"/>
      <c r="Y203" s="146">
        <v>2.23</v>
      </c>
      <c r="Z203" s="147">
        <f t="shared" ca="1" si="91"/>
        <v>2.2000000000000002</v>
      </c>
      <c r="AA203" s="148" t="s">
        <v>586</v>
      </c>
      <c r="AB203" s="149">
        <v>1</v>
      </c>
      <c r="AC203" s="149" t="s">
        <v>995</v>
      </c>
      <c r="AD203" s="149">
        <v>1</v>
      </c>
      <c r="AE203" s="41">
        <v>0</v>
      </c>
      <c r="AF203" s="150">
        <v>-40.5</v>
      </c>
      <c r="AG203" s="153">
        <f t="shared" si="97"/>
        <v>-40</v>
      </c>
      <c r="AH203" s="151">
        <f t="shared" ca="1" si="92"/>
        <v>-38.299999999999997</v>
      </c>
      <c r="AI203" s="151">
        <f t="shared" ca="1" si="93"/>
        <v>-37.799999999999997</v>
      </c>
      <c r="AJ203" s="152" cm="1">
        <f t="array" aca="1" ref="AJ203" ca="1" xml:space="preserve">
N("initial sens-loopgain")+
$AF203-BoxVal(ROW($AA203),26,COLUMN(INDIRECT("T"&amp;(INT(ROW($AA220)/65))*65+2)))</f>
        <v>-41.5</v>
      </c>
      <c r="AK203" s="152">
        <f t="shared" ca="1" si="94"/>
        <v>-41</v>
      </c>
      <c r="AL203" s="152" cm="1">
        <f t="array" aca="1" ref="AL203" ca="1" xml:space="preserve">
N("initial sens-loopgain-gain-gain ref-vcm")+
$AH203-
BoxVal(ROW($AA203),26,COLUMN(INDIRECT("T"&amp;(INT(ROW($AA220)/65))*65+2)))-
$AB203-
$W203-
IFERROR(VLOOKUP($AC203,$CT$1:$DC$31,7,FALSE),0)</f>
        <v>-40.299999999999997</v>
      </c>
      <c r="AM203" s="152">
        <f t="shared" ca="1" si="95"/>
        <v>-39.799999999999997</v>
      </c>
      <c r="AN203" s="144" t="str">
        <f t="shared" ca="1" si="96"/>
        <v>30</v>
      </c>
      <c r="AO203" s="144" t="str" cm="1">
        <f t="array" aca="1" ref="AO203" ca="1">ManualLookup(AB203,BoxVal(ROW(AB203),4,COLUMN(AO201)),INDIRECT(DO$3))</f>
        <v>06</v>
      </c>
      <c r="AP203" s="144" t="str" cm="1">
        <f t="array" aca="1" ref="AP203" ca="1">ManualLookup(AC203,BoxVal(ROW(AC203),4,COLUMN(AP201)),INDIRECT(DP$3))</f>
        <v>00</v>
      </c>
      <c r="AQ203" s="144" t="str" cm="1">
        <f t="array" aca="1" ref="AQ203" ca="1">ManualLookup(AD203,BoxVal(ROW(AD203),4,COLUMN(AQ201)),INDIRECT(DQ$3))</f>
        <v>00</v>
      </c>
      <c r="AR203" s="144" t="str" cm="1">
        <f t="array" aca="1" ref="AR203" ca="1">ManualLookup(AE203,BoxVal(ROW(AE203),4,COLUMN(AR201)),INDIRECT(DR$3))</f>
        <v>00</v>
      </c>
      <c r="AS203" s="144"/>
    </row>
    <row r="204" spans="19:45" ht="30" customHeight="1" x14ac:dyDescent="0.25">
      <c r="S204" s="118" t="s">
        <v>15</v>
      </c>
      <c r="T204" s="119" t="s">
        <v>801</v>
      </c>
      <c r="U204" s="144" t="str">
        <f t="shared" ca="1" si="90"/>
        <v>0x37=-41.00,-40.50;</v>
      </c>
      <c r="V204" s="145"/>
      <c r="W204" s="145"/>
      <c r="X204" s="146"/>
      <c r="Y204" s="146">
        <v>2.77</v>
      </c>
      <c r="Z204" s="147">
        <f t="shared" ca="1" si="91"/>
        <v>2.7</v>
      </c>
      <c r="AA204" s="148" t="s">
        <v>586</v>
      </c>
      <c r="AB204" s="149">
        <v>1.5</v>
      </c>
      <c r="AC204" s="149" t="s">
        <v>995</v>
      </c>
      <c r="AD204" s="149">
        <v>1</v>
      </c>
      <c r="AE204" s="41">
        <v>0</v>
      </c>
      <c r="AF204" s="150">
        <v>-41</v>
      </c>
      <c r="AG204" s="153">
        <f t="shared" si="97"/>
        <v>-40.5</v>
      </c>
      <c r="AH204" s="151">
        <f t="shared" ca="1" si="92"/>
        <v>-38.299999999999997</v>
      </c>
      <c r="AI204" s="151">
        <f t="shared" ca="1" si="93"/>
        <v>-37.799999999999997</v>
      </c>
      <c r="AJ204" s="152" cm="1">
        <f t="array" aca="1" ref="AJ204" ca="1" xml:space="preserve">
N("initial sens-loopgain")+
$AF204-BoxVal(ROW($AA204),26,COLUMN(INDIRECT("T"&amp;(INT(ROW($AA221)/65))*65+2)))</f>
        <v>-42</v>
      </c>
      <c r="AK204" s="152">
        <f t="shared" ca="1" si="94"/>
        <v>-41.5</v>
      </c>
      <c r="AL204" s="152" cm="1">
        <f t="array" aca="1" ref="AL204" ca="1" xml:space="preserve">
N("initial sens-loopgain-gain-gain ref-vcm")+
$AH204-
BoxVal(ROW($AA204),26,COLUMN(INDIRECT("T"&amp;(INT(ROW($AA221)/65))*65+2)))-
$AB204-
$W204-
IFERROR(VLOOKUP($AC204,$CT$1:$DC$31,7,FALSE),0)</f>
        <v>-40.799999999999997</v>
      </c>
      <c r="AM204" s="152">
        <f t="shared" ca="1" si="95"/>
        <v>-40.299999999999997</v>
      </c>
      <c r="AN204" s="144" t="str">
        <f t="shared" ca="1" si="96"/>
        <v>30</v>
      </c>
      <c r="AO204" s="144" t="str" cm="1">
        <f t="array" aca="1" ref="AO204" ca="1">ManualLookup(AB204,BoxVal(ROW(AB204),4,COLUMN(AO202)),INDIRECT(DO$3))</f>
        <v>07</v>
      </c>
      <c r="AP204" s="144" t="str" cm="1">
        <f t="array" aca="1" ref="AP204" ca="1">ManualLookup(AC204,BoxVal(ROW(AC204),4,COLUMN(AP202)),INDIRECT(DP$3))</f>
        <v>00</v>
      </c>
      <c r="AQ204" s="144" t="str" cm="1">
        <f t="array" aca="1" ref="AQ204" ca="1">ManualLookup(AD204,BoxVal(ROW(AD204),4,COLUMN(AQ202)),INDIRECT(DQ$3))</f>
        <v>00</v>
      </c>
      <c r="AR204" s="144" t="str" cm="1">
        <f t="array" aca="1" ref="AR204" ca="1">ManualLookup(AE204,BoxVal(ROW(AE204),4,COLUMN(AR202)),INDIRECT(DR$3))</f>
        <v>00</v>
      </c>
      <c r="AS204" s="144"/>
    </row>
    <row r="205" spans="19:45" ht="30" customHeight="1" x14ac:dyDescent="0.25">
      <c r="S205" s="118" t="s">
        <v>705</v>
      </c>
      <c r="T205" s="119" t="s">
        <v>990</v>
      </c>
      <c r="U205" s="144" t="str">
        <f t="shared" ca="1" si="90"/>
        <v>0x45=-41.10,-41.00;</v>
      </c>
      <c r="V205" s="145"/>
      <c r="W205" s="145"/>
      <c r="X205" s="146"/>
      <c r="Y205" s="146">
        <v>2.86</v>
      </c>
      <c r="Z205" s="147">
        <f t="shared" ca="1" si="91"/>
        <v>2.85</v>
      </c>
      <c r="AA205" s="148" t="s">
        <v>587</v>
      </c>
      <c r="AB205" s="149">
        <v>0.5</v>
      </c>
      <c r="AC205" s="149" t="s">
        <v>995</v>
      </c>
      <c r="AD205" s="149">
        <v>1</v>
      </c>
      <c r="AE205" s="41">
        <v>0</v>
      </c>
      <c r="AF205" s="150">
        <v>-41.1</v>
      </c>
      <c r="AG205" s="153">
        <f t="shared" si="97"/>
        <v>-41</v>
      </c>
      <c r="AH205" s="151">
        <f t="shared" ca="1" si="92"/>
        <v>-38.25</v>
      </c>
      <c r="AI205" s="151">
        <f t="shared" ca="1" si="93"/>
        <v>-38.15</v>
      </c>
      <c r="AJ205" s="152" cm="1">
        <f t="array" aca="1" ref="AJ205" ca="1" xml:space="preserve">
N("initial sens-loopgain")+
$AF205-BoxVal(ROW($AA205),26,COLUMN(INDIRECT("T"&amp;(INT(ROW($AA222)/65))*65+2)))</f>
        <v>-42.1</v>
      </c>
      <c r="AK205" s="152">
        <f t="shared" ca="1" si="94"/>
        <v>-42</v>
      </c>
      <c r="AL205" s="152" cm="1">
        <f t="array" aca="1" ref="AL205" ca="1" xml:space="preserve">
N("initial sens-loopgain-gain-gain ref-vcm")+
$AH205-
BoxVal(ROW($AA205),26,COLUMN(INDIRECT("T"&amp;(INT(ROW($AA222)/65))*65+2)))-
$AB205-
$W205-
IFERROR(VLOOKUP($AC205,$CT$1:$DC$31,7,FALSE),0)</f>
        <v>-39.75</v>
      </c>
      <c r="AM205" s="152">
        <f t="shared" ca="1" si="95"/>
        <v>-39.65</v>
      </c>
      <c r="AN205" s="144" t="str">
        <f t="shared" ca="1" si="96"/>
        <v>40</v>
      </c>
      <c r="AO205" s="144" t="str" cm="1">
        <f t="array" aca="1" ref="AO205" ca="1">ManualLookup(AB205,BoxVal(ROW(AB205),4,COLUMN(AO203)),INDIRECT(DO$3))</f>
        <v>05</v>
      </c>
      <c r="AP205" s="144" t="str" cm="1">
        <f t="array" aca="1" ref="AP205" ca="1">ManualLookup(AC205,BoxVal(ROW(AC205),4,COLUMN(AP203)),INDIRECT(DP$3))</f>
        <v>00</v>
      </c>
      <c r="AQ205" s="144" t="str" cm="1">
        <f t="array" aca="1" ref="AQ205" ca="1">ManualLookup(AD205,BoxVal(ROW(AD205),4,COLUMN(AQ203)),INDIRECT(DQ$3))</f>
        <v>00</v>
      </c>
      <c r="AR205" s="144" t="str" cm="1">
        <f t="array" aca="1" ref="AR205" ca="1">ManualLookup(AE205,BoxVal(ROW(AE205),4,COLUMN(AR203)),INDIRECT(DR$3))</f>
        <v>00</v>
      </c>
      <c r="AS205" s="144"/>
    </row>
    <row r="206" spans="19:45" ht="30" customHeight="1" x14ac:dyDescent="0.25">
      <c r="S206" s="118" t="s">
        <v>605</v>
      </c>
      <c r="T206" s="119" t="s">
        <v>991</v>
      </c>
      <c r="U206" s="144" t="str">
        <f t="shared" ca="1" si="90"/>
        <v>0x46=-41.60,-41.10;</v>
      </c>
      <c r="V206" s="145"/>
      <c r="W206" s="145"/>
      <c r="X206" s="146"/>
      <c r="Y206" s="146">
        <v>3.36</v>
      </c>
      <c r="Z206" s="147">
        <f t="shared" ca="1" si="91"/>
        <v>3.35</v>
      </c>
      <c r="AA206" s="148" t="s">
        <v>587</v>
      </c>
      <c r="AB206" s="149">
        <v>1</v>
      </c>
      <c r="AC206" s="149" t="s">
        <v>995</v>
      </c>
      <c r="AD206" s="149">
        <v>1</v>
      </c>
      <c r="AE206" s="41">
        <v>0</v>
      </c>
      <c r="AF206" s="150">
        <v>-41.6</v>
      </c>
      <c r="AG206" s="153">
        <f t="shared" si="97"/>
        <v>-41.1</v>
      </c>
      <c r="AH206" s="151">
        <f t="shared" ca="1" si="92"/>
        <v>-38.25</v>
      </c>
      <c r="AI206" s="151">
        <f t="shared" ca="1" si="93"/>
        <v>-37.75</v>
      </c>
      <c r="AJ206" s="152" cm="1">
        <f t="array" aca="1" ref="AJ206" ca="1" xml:space="preserve">
N("initial sens-loopgain")+
$AF206-BoxVal(ROW($AA206),26,COLUMN(INDIRECT("T"&amp;(INT(ROW($AA223)/65))*65+2)))</f>
        <v>-42.6</v>
      </c>
      <c r="AK206" s="152">
        <f t="shared" ca="1" si="94"/>
        <v>-42.1</v>
      </c>
      <c r="AL206" s="152" cm="1">
        <f t="array" aca="1" ref="AL206" ca="1" xml:space="preserve">
N("initial sens-loopgain-gain-gain ref-vcm")+
$AH206-
BoxVal(ROW($AA206),26,COLUMN(INDIRECT("T"&amp;(INT(ROW($AA223)/65))*65+2)))-
$AB206-
$W206-
IFERROR(VLOOKUP($AC206,$CT$1:$DC$31,7,FALSE),0)</f>
        <v>-40.25</v>
      </c>
      <c r="AM206" s="152">
        <f t="shared" ca="1" si="95"/>
        <v>-39.75</v>
      </c>
      <c r="AN206" s="144" t="str">
        <f t="shared" ca="1" si="96"/>
        <v>40</v>
      </c>
      <c r="AO206" s="144" t="str" cm="1">
        <f t="array" aca="1" ref="AO206" ca="1">ManualLookup(AB206,BoxVal(ROW(AB206),4,COLUMN(AO204)),INDIRECT(DO$3))</f>
        <v>06</v>
      </c>
      <c r="AP206" s="144" t="str" cm="1">
        <f t="array" aca="1" ref="AP206" ca="1">ManualLookup(AC206,BoxVal(ROW(AC206),4,COLUMN(AP204)),INDIRECT(DP$3))</f>
        <v>00</v>
      </c>
      <c r="AQ206" s="144" t="str" cm="1">
        <f t="array" aca="1" ref="AQ206" ca="1">ManualLookup(AD206,BoxVal(ROW(AD206),4,COLUMN(AQ204)),INDIRECT(DQ$3))</f>
        <v>00</v>
      </c>
      <c r="AR206" s="144" t="str" cm="1">
        <f t="array" aca="1" ref="AR206" ca="1">ManualLookup(AE206,BoxVal(ROW(AE206),4,COLUMN(AR204)),INDIRECT(DR$3))</f>
        <v>00</v>
      </c>
      <c r="AS206" s="144"/>
    </row>
    <row r="207" spans="19:45" ht="30" customHeight="1" x14ac:dyDescent="0.25">
      <c r="S207" s="118" t="s">
        <v>721</v>
      </c>
      <c r="T207" s="119" t="s">
        <v>26</v>
      </c>
      <c r="U207" s="144" t="str">
        <f t="shared" ca="1" si="90"/>
        <v>0x55=-42.20,-41.60;</v>
      </c>
      <c r="V207" s="145"/>
      <c r="W207" s="145"/>
      <c r="X207" s="146"/>
      <c r="Y207" s="146">
        <v>3.93</v>
      </c>
      <c r="Z207" s="147">
        <f t="shared" ca="1" si="91"/>
        <v>3.9</v>
      </c>
      <c r="AA207" s="148" t="s">
        <v>580</v>
      </c>
      <c r="AB207" s="149">
        <v>0.5</v>
      </c>
      <c r="AC207" s="149" t="s">
        <v>995</v>
      </c>
      <c r="AD207" s="149">
        <v>1</v>
      </c>
      <c r="AE207" s="41">
        <v>0</v>
      </c>
      <c r="AF207" s="150">
        <v>-42.2</v>
      </c>
      <c r="AG207" s="153">
        <f t="shared" si="97"/>
        <v>-41.6</v>
      </c>
      <c r="AH207" s="151">
        <f t="shared" ca="1" si="92"/>
        <v>-38.300000000000004</v>
      </c>
      <c r="AI207" s="151">
        <f t="shared" ca="1" si="93"/>
        <v>-37.700000000000003</v>
      </c>
      <c r="AJ207" s="152" cm="1">
        <f t="array" aca="1" ref="AJ207" ca="1" xml:space="preserve">
N("initial sens-loopgain")+
$AF207-BoxVal(ROW($AA207),26,COLUMN(INDIRECT("T"&amp;(INT(ROW($AA224)/65))*65+2)))</f>
        <v>-43.2</v>
      </c>
      <c r="AK207" s="152">
        <f t="shared" ca="1" si="94"/>
        <v>-42.6</v>
      </c>
      <c r="AL207" s="152" cm="1">
        <f t="array" aca="1" ref="AL207" ca="1" xml:space="preserve">
N("initial sens-loopgain-gain-gain ref-vcm")+
$AH207-
BoxVal(ROW($AA207),26,COLUMN(INDIRECT("T"&amp;(INT(ROW($AA224)/65))*65+2)))-
$AB207-
$W207-
IFERROR(VLOOKUP($AC207,$CT$1:$DC$31,7,FALSE),0)</f>
        <v>-39.800000000000004</v>
      </c>
      <c r="AM207" s="152">
        <f t="shared" ca="1" si="95"/>
        <v>-39.200000000000003</v>
      </c>
      <c r="AN207" s="144" t="str">
        <f t="shared" ca="1" si="96"/>
        <v>50</v>
      </c>
      <c r="AO207" s="144" t="str" cm="1">
        <f t="array" aca="1" ref="AO207" ca="1">ManualLookup(AB207,BoxVal(ROW(AB207),4,COLUMN(AO205)),INDIRECT(DO$3))</f>
        <v>05</v>
      </c>
      <c r="AP207" s="144" t="str" cm="1">
        <f t="array" aca="1" ref="AP207" ca="1">ManualLookup(AC207,BoxVal(ROW(AC207),4,COLUMN(AP205)),INDIRECT(DP$3))</f>
        <v>00</v>
      </c>
      <c r="AQ207" s="144" t="str" cm="1">
        <f t="array" aca="1" ref="AQ207" ca="1">ManualLookup(AD207,BoxVal(ROW(AD207),4,COLUMN(AQ205)),INDIRECT(DQ$3))</f>
        <v>00</v>
      </c>
      <c r="AR207" s="144" t="str" cm="1">
        <f t="array" aca="1" ref="AR207" ca="1">ManualLookup(AE207,BoxVal(ROW(AE207),4,COLUMN(AR205)),INDIRECT(DR$3))</f>
        <v>00</v>
      </c>
      <c r="AS207" s="144"/>
    </row>
    <row r="208" spans="19:45" ht="30" customHeight="1" x14ac:dyDescent="0.25">
      <c r="S208" s="118" t="s">
        <v>20</v>
      </c>
      <c r="T208" s="119">
        <v>-39</v>
      </c>
      <c r="U208" s="144" t="str">
        <f t="shared" ca="1" si="90"/>
        <v>0x56=-42.70,-42.20;</v>
      </c>
      <c r="V208" s="145"/>
      <c r="W208" s="145"/>
      <c r="X208" s="155"/>
      <c r="Y208" s="155">
        <v>4.38</v>
      </c>
      <c r="Z208" s="147">
        <f t="shared" ca="1" si="91"/>
        <v>4.4000000000000004</v>
      </c>
      <c r="AA208" s="148" t="s">
        <v>580</v>
      </c>
      <c r="AB208" s="149">
        <v>1</v>
      </c>
      <c r="AC208" s="149" t="s">
        <v>995</v>
      </c>
      <c r="AD208" s="149">
        <v>1</v>
      </c>
      <c r="AE208" s="41">
        <v>0</v>
      </c>
      <c r="AF208" s="150">
        <v>-42.7</v>
      </c>
      <c r="AG208" s="153">
        <f t="shared" si="97"/>
        <v>-42.2</v>
      </c>
      <c r="AH208" s="151">
        <f t="shared" ca="1" si="92"/>
        <v>-38.300000000000004</v>
      </c>
      <c r="AI208" s="151">
        <f t="shared" ca="1" si="93"/>
        <v>-37.800000000000004</v>
      </c>
      <c r="AJ208" s="152" cm="1">
        <f t="array" aca="1" ref="AJ208" ca="1" xml:space="preserve">
N("initial sens-loopgain")+
$AF208-BoxVal(ROW($AA208),26,COLUMN(INDIRECT("T"&amp;(INT(ROW($AA225)/65))*65+2)))</f>
        <v>-43.7</v>
      </c>
      <c r="AK208" s="152">
        <f t="shared" ca="1" si="94"/>
        <v>-43.2</v>
      </c>
      <c r="AL208" s="152" cm="1">
        <f t="array" aca="1" ref="AL208" ca="1" xml:space="preserve">
N("initial sens-loopgain-gain-gain ref-vcm")+
$AH208-
BoxVal(ROW($AA208),26,COLUMN(INDIRECT("T"&amp;(INT(ROW($AA225)/65))*65+2)))-
$AB208-
$W208-
IFERROR(VLOOKUP($AC208,$CT$1:$DC$31,7,FALSE),0)</f>
        <v>-40.300000000000004</v>
      </c>
      <c r="AM208" s="152">
        <f t="shared" ca="1" si="95"/>
        <v>-39.800000000000004</v>
      </c>
      <c r="AN208" s="144" t="str">
        <f t="shared" ca="1" si="96"/>
        <v>50</v>
      </c>
      <c r="AO208" s="144" t="str" cm="1">
        <f t="array" aca="1" ref="AO208" ca="1">ManualLookup(AB208,BoxVal(ROW(AB208),4,COLUMN(AO206)),INDIRECT(DO$3))</f>
        <v>06</v>
      </c>
      <c r="AP208" s="144" t="str" cm="1">
        <f t="array" aca="1" ref="AP208" ca="1">ManualLookup(AC208,BoxVal(ROW(AC208),4,COLUMN(AP206)),INDIRECT(DP$3))</f>
        <v>00</v>
      </c>
      <c r="AQ208" s="144" t="str" cm="1">
        <f t="array" aca="1" ref="AQ208" ca="1">ManualLookup(AD208,BoxVal(ROW(AD208),4,COLUMN(AQ206)),INDIRECT(DQ$3))</f>
        <v>00</v>
      </c>
      <c r="AR208" s="144" t="str" cm="1">
        <f t="array" aca="1" ref="AR208" ca="1">ManualLookup(AE208,BoxVal(ROW(AE208),4,COLUMN(AR206)),INDIRECT(DR$3))</f>
        <v>00</v>
      </c>
      <c r="AS208" s="144"/>
    </row>
    <row r="209" spans="19:45" ht="30" customHeight="1" x14ac:dyDescent="0.25">
      <c r="S209" s="118" t="s">
        <v>691</v>
      </c>
      <c r="T209" s="119" t="s">
        <v>1088</v>
      </c>
      <c r="U209" s="144" t="str">
        <f t="shared" ca="1" si="90"/>
        <v>0x65=-43.20,-42.70;</v>
      </c>
      <c r="V209" s="145"/>
      <c r="W209" s="145"/>
      <c r="X209" s="155"/>
      <c r="Y209" s="155">
        <v>4.9000000000000004</v>
      </c>
      <c r="Z209" s="147">
        <f t="shared" ca="1" si="91"/>
        <v>4.9000000000000004</v>
      </c>
      <c r="AA209" s="148" t="s">
        <v>581</v>
      </c>
      <c r="AB209" s="149">
        <v>0.5</v>
      </c>
      <c r="AC209" s="149" t="s">
        <v>995</v>
      </c>
      <c r="AD209" s="149">
        <v>1</v>
      </c>
      <c r="AE209" s="41">
        <v>0</v>
      </c>
      <c r="AF209" s="150">
        <v>-43.2</v>
      </c>
      <c r="AG209" s="153">
        <f t="shared" si="97"/>
        <v>-42.7</v>
      </c>
      <c r="AH209" s="151">
        <f t="shared" ca="1" si="92"/>
        <v>-38.300000000000004</v>
      </c>
      <c r="AI209" s="151">
        <f t="shared" ca="1" si="93"/>
        <v>-37.800000000000004</v>
      </c>
      <c r="AJ209" s="152" cm="1">
        <f t="array" aca="1" ref="AJ209" ca="1" xml:space="preserve">
N("initial sens-loopgain")+
$AF209-BoxVal(ROW($AA209),26,COLUMN(INDIRECT("T"&amp;(INT(ROW($AA226)/65))*65+2)))</f>
        <v>-44.2</v>
      </c>
      <c r="AK209" s="152">
        <f t="shared" ca="1" si="94"/>
        <v>-43.7</v>
      </c>
      <c r="AL209" s="152" cm="1">
        <f t="array" aca="1" ref="AL209" ca="1" xml:space="preserve">
N("initial sens-loopgain-gain-gain ref-vcm")+
$AH209-
BoxVal(ROW($AA209),26,COLUMN(INDIRECT("T"&amp;(INT(ROW($AA226)/65))*65+2)))-
$AB209-
$W209-
IFERROR(VLOOKUP($AC209,$CT$1:$DC$31,7,FALSE),0)</f>
        <v>-39.800000000000004</v>
      </c>
      <c r="AM209" s="152">
        <f t="shared" ca="1" si="95"/>
        <v>-39.300000000000004</v>
      </c>
      <c r="AN209" s="144" t="str">
        <f t="shared" ca="1" si="96"/>
        <v>60</v>
      </c>
      <c r="AO209" s="144" t="str" cm="1">
        <f t="array" aca="1" ref="AO209" ca="1">ManualLookup(AB209,BoxVal(ROW(AB209),4,COLUMN(AO207)),INDIRECT(DO$3))</f>
        <v>05</v>
      </c>
      <c r="AP209" s="144" t="str" cm="1">
        <f t="array" aca="1" ref="AP209" ca="1">ManualLookup(AC209,BoxVal(ROW(AC209),4,COLUMN(AP207)),INDIRECT(DP$3))</f>
        <v>00</v>
      </c>
      <c r="AQ209" s="144" t="str" cm="1">
        <f t="array" aca="1" ref="AQ209" ca="1">ManualLookup(AD209,BoxVal(ROW(AD209),4,COLUMN(AQ207)),INDIRECT(DQ$3))</f>
        <v>00</v>
      </c>
      <c r="AR209" s="144" t="str" cm="1">
        <f t="array" aca="1" ref="AR209" ca="1">ManualLookup(AE209,BoxVal(ROW(AE209),4,COLUMN(AR207)),INDIRECT(DR$3))</f>
        <v>00</v>
      </c>
      <c r="AS209" s="144"/>
    </row>
    <row r="210" spans="19:45" ht="30" customHeight="1" x14ac:dyDescent="0.25">
      <c r="S210" s="118" t="s">
        <v>544</v>
      </c>
      <c r="T210" s="119" t="s">
        <v>1085</v>
      </c>
      <c r="U210" s="144" t="str">
        <f t="shared" ca="1" si="90"/>
        <v>0x66=-43.70,-43.20;</v>
      </c>
      <c r="V210" s="145"/>
      <c r="W210" s="145"/>
      <c r="X210" s="155"/>
      <c r="Y210" s="155"/>
      <c r="Z210" s="147">
        <f t="shared" ca="1" si="91"/>
        <v>5.4</v>
      </c>
      <c r="AA210" s="148" t="s">
        <v>581</v>
      </c>
      <c r="AB210" s="149">
        <v>1</v>
      </c>
      <c r="AC210" s="149" t="s">
        <v>995</v>
      </c>
      <c r="AD210" s="149">
        <v>1</v>
      </c>
      <c r="AE210" s="41">
        <v>0</v>
      </c>
      <c r="AF210" s="150">
        <v>-43.7</v>
      </c>
      <c r="AG210" s="153">
        <f t="shared" si="97"/>
        <v>-43.2</v>
      </c>
      <c r="AH210" s="151">
        <f t="shared" ca="1" si="92"/>
        <v>-38.300000000000004</v>
      </c>
      <c r="AI210" s="151">
        <f t="shared" ca="1" si="93"/>
        <v>-37.800000000000004</v>
      </c>
      <c r="AJ210" s="152" cm="1">
        <f t="array" aca="1" ref="AJ210" ca="1" xml:space="preserve">
N("initial sens-loopgain")+
$AF210-BoxVal(ROW($AA210),26,COLUMN(INDIRECT("T"&amp;(INT(ROW($AA227)/65))*65+2)))</f>
        <v>-44.7</v>
      </c>
      <c r="AK210" s="152">
        <f t="shared" ca="1" si="94"/>
        <v>-44.2</v>
      </c>
      <c r="AL210" s="152" cm="1">
        <f t="array" aca="1" ref="AL210" ca="1" xml:space="preserve">
N("initial sens-loopgain-gain-gain ref-vcm")+
$AH210-
BoxVal(ROW($AA210),26,COLUMN(INDIRECT("T"&amp;(INT(ROW($AA227)/65))*65+2)))-
$AB210-
$W210-
IFERROR(VLOOKUP($AC210,$CT$1:$DC$31,7,FALSE),0)</f>
        <v>-40.300000000000004</v>
      </c>
      <c r="AM210" s="152">
        <f t="shared" ca="1" si="95"/>
        <v>-39.800000000000004</v>
      </c>
      <c r="AN210" s="144" t="str">
        <f t="shared" ca="1" si="96"/>
        <v>60</v>
      </c>
      <c r="AO210" s="144" t="str" cm="1">
        <f t="array" aca="1" ref="AO210" ca="1">ManualLookup(AB210,BoxVal(ROW(AB210),4,COLUMN(AO208)),INDIRECT(DO$3))</f>
        <v>06</v>
      </c>
      <c r="AP210" s="144" t="str" cm="1">
        <f t="array" aca="1" ref="AP210" ca="1">ManualLookup(AC210,BoxVal(ROW(AC210),4,COLUMN(AP208)),INDIRECT(DP$3))</f>
        <v>00</v>
      </c>
      <c r="AQ210" s="144" t="str" cm="1">
        <f t="array" aca="1" ref="AQ210" ca="1">ManualLookup(AD210,BoxVal(ROW(AD210),4,COLUMN(AQ208)),INDIRECT(DQ$3))</f>
        <v>00</v>
      </c>
      <c r="AR210" s="144" t="str" cm="1">
        <f t="array" aca="1" ref="AR210" ca="1">ManualLookup(AE210,BoxVal(ROW(AE210),4,COLUMN(AR208)),INDIRECT(DR$3))</f>
        <v>00</v>
      </c>
      <c r="AS210" s="144"/>
    </row>
    <row r="211" spans="19:45" ht="30" customHeight="1" x14ac:dyDescent="0.25">
      <c r="S211" s="118" t="s">
        <v>12</v>
      </c>
      <c r="T211" s="119" t="s">
        <v>548</v>
      </c>
      <c r="U211" s="144"/>
      <c r="V211" s="145"/>
      <c r="W211" s="145"/>
      <c r="X211" s="155"/>
      <c r="Y211" s="155"/>
      <c r="Z211" s="147"/>
      <c r="AA211" s="148"/>
      <c r="AB211" s="149"/>
      <c r="AC211" s="149"/>
      <c r="AD211" s="149"/>
      <c r="AE211" s="41"/>
      <c r="AF211" s="150"/>
      <c r="AG211" s="153"/>
      <c r="AH211" s="151"/>
      <c r="AI211" s="151"/>
      <c r="AJ211" s="152"/>
      <c r="AK211" s="152"/>
      <c r="AL211" s="152"/>
      <c r="AM211" s="152"/>
      <c r="AN211" s="144"/>
      <c r="AO211" s="144"/>
      <c r="AP211" s="144"/>
      <c r="AQ211" s="144"/>
      <c r="AR211" s="144"/>
      <c r="AS211" s="144"/>
    </row>
    <row r="212" spans="19:45" ht="30" customHeight="1" x14ac:dyDescent="0.25">
      <c r="S212" s="129" t="s">
        <v>773</v>
      </c>
      <c r="T212" s="119" t="s">
        <v>562</v>
      </c>
      <c r="U212" s="144"/>
      <c r="V212" s="145"/>
      <c r="W212" s="145"/>
      <c r="X212" s="155"/>
      <c r="Y212" s="155"/>
      <c r="Z212" s="147"/>
      <c r="AA212" s="148"/>
      <c r="AB212" s="149"/>
      <c r="AC212" s="149"/>
      <c r="AD212" s="149"/>
      <c r="AE212" s="41"/>
      <c r="AF212" s="150"/>
      <c r="AG212" s="153"/>
      <c r="AH212" s="151"/>
      <c r="AI212" s="151"/>
      <c r="AJ212" s="152"/>
      <c r="AK212" s="152"/>
      <c r="AL212" s="152"/>
      <c r="AM212" s="152"/>
      <c r="AN212" s="144"/>
      <c r="AO212" s="144"/>
      <c r="AP212" s="144"/>
      <c r="AQ212" s="144"/>
      <c r="AR212" s="144"/>
      <c r="AS212" s="144"/>
    </row>
    <row r="213" spans="19:45" ht="30" customHeight="1" x14ac:dyDescent="0.25">
      <c r="S213" s="118" t="s">
        <v>573</v>
      </c>
      <c r="T213" s="119">
        <v>1.1000000000000001</v>
      </c>
      <c r="U213" s="144"/>
      <c r="V213" s="145"/>
      <c r="W213" s="145"/>
      <c r="X213" s="155"/>
      <c r="Y213" s="155"/>
      <c r="Z213" s="147"/>
      <c r="AA213" s="148"/>
      <c r="AB213" s="149"/>
      <c r="AC213" s="149"/>
      <c r="AD213" s="149"/>
      <c r="AE213" s="41"/>
      <c r="AF213" s="150"/>
      <c r="AG213" s="153"/>
      <c r="AH213" s="151"/>
      <c r="AI213" s="151"/>
      <c r="AJ213" s="152"/>
      <c r="AK213" s="152"/>
      <c r="AL213" s="152"/>
      <c r="AM213" s="152"/>
      <c r="AN213" s="144"/>
      <c r="AO213" s="144"/>
      <c r="AP213" s="144"/>
      <c r="AQ213" s="144"/>
      <c r="AR213" s="144"/>
      <c r="AS213" s="144"/>
    </row>
    <row r="214" spans="19:45" ht="30" customHeight="1" x14ac:dyDescent="0.25">
      <c r="S214" s="118" t="s">
        <v>590</v>
      </c>
      <c r="T214" s="119">
        <f>VLOOKUP(T199,MPN!$A$1:$E$997,4,FALSE)</f>
        <v>-38</v>
      </c>
      <c r="U214" s="144"/>
      <c r="V214" s="145"/>
      <c r="W214" s="145"/>
      <c r="X214" s="155"/>
      <c r="Y214" s="155"/>
      <c r="Z214" s="157"/>
      <c r="AA214" s="148"/>
      <c r="AB214" s="149"/>
      <c r="AC214" s="149"/>
      <c r="AD214" s="149"/>
      <c r="AE214" s="41"/>
      <c r="AF214" s="150"/>
      <c r="AG214" s="158"/>
      <c r="AH214" s="151"/>
      <c r="AI214" s="151"/>
      <c r="AJ214" s="152"/>
      <c r="AK214" s="152"/>
      <c r="AL214" s="152"/>
      <c r="AM214" s="152"/>
      <c r="AN214" s="144"/>
      <c r="AO214" s="144"/>
      <c r="AP214" s="144"/>
      <c r="AQ214" s="144"/>
      <c r="AR214" s="144"/>
      <c r="AS214" s="144"/>
    </row>
    <row r="215" spans="19:45" ht="30" customHeight="1" x14ac:dyDescent="0.25">
      <c r="S215" s="118" t="s">
        <v>693</v>
      </c>
      <c r="T215" s="119">
        <v>0.8</v>
      </c>
      <c r="U215" s="144"/>
      <c r="V215" s="145"/>
      <c r="W215" s="145"/>
      <c r="X215" s="155"/>
      <c r="Y215" s="155"/>
      <c r="Z215" s="157"/>
      <c r="AA215" s="148"/>
      <c r="AB215" s="149"/>
      <c r="AC215" s="149"/>
      <c r="AD215" s="149"/>
      <c r="AE215" s="41"/>
      <c r="AF215" s="150"/>
      <c r="AG215" s="158"/>
      <c r="AH215" s="151"/>
      <c r="AI215" s="151"/>
      <c r="AJ215" s="152"/>
      <c r="AK215" s="152"/>
      <c r="AL215" s="152"/>
      <c r="AM215" s="152"/>
      <c r="AN215" s="144"/>
      <c r="AO215" s="144"/>
      <c r="AP215" s="144"/>
      <c r="AQ215" s="144"/>
      <c r="AR215" s="144"/>
      <c r="AS215" s="144"/>
    </row>
    <row r="216" spans="19:45" ht="30" customHeight="1" x14ac:dyDescent="0.25">
      <c r="S216" s="118" t="s">
        <v>604</v>
      </c>
      <c r="T216" s="118" t="str">
        <f t="shared" ref="T216" si="98">VLOOKUP($T203,$AU$1:$AZ$31,MATCH($T197,$AU$1:$AZ$1,0),FALSE)&amp;"_"&amp;T205</f>
        <v>default_NormalMode</v>
      </c>
      <c r="U216" s="144"/>
      <c r="V216" s="145"/>
      <c r="W216" s="145"/>
      <c r="X216" s="155"/>
      <c r="Y216" s="155"/>
      <c r="Z216" s="157"/>
      <c r="AA216" s="148"/>
      <c r="AB216" s="149"/>
      <c r="AC216" s="149"/>
      <c r="AD216" s="149"/>
      <c r="AE216" s="41"/>
      <c r="AF216" s="150"/>
      <c r="AG216" s="158"/>
      <c r="AH216" s="151"/>
      <c r="AI216" s="151"/>
      <c r="AJ216" s="152"/>
      <c r="AK216" s="152"/>
      <c r="AL216" s="152"/>
      <c r="AM216" s="152"/>
      <c r="AN216" s="144"/>
      <c r="AO216" s="144"/>
      <c r="AP216" s="144"/>
      <c r="AQ216" s="144"/>
      <c r="AR216" s="144"/>
      <c r="AS216" s="144"/>
    </row>
    <row r="217" spans="19:45" ht="30" customHeight="1" x14ac:dyDescent="0.25">
      <c r="S217" s="118" t="s">
        <v>424</v>
      </c>
      <c r="T217" s="118" t="str">
        <f>VLOOKUP($T199,MPN!$A$1:$E$497,2,FALSE)</f>
        <v>AMIC</v>
      </c>
      <c r="U217" s="144"/>
      <c r="V217" s="145"/>
      <c r="W217" s="145"/>
      <c r="X217" s="155"/>
      <c r="Y217" s="155"/>
      <c r="Z217" s="157"/>
      <c r="AA217" s="148"/>
      <c r="AB217" s="149"/>
      <c r="AC217" s="149"/>
      <c r="AD217" s="149"/>
      <c r="AE217" s="41"/>
      <c r="AF217" s="150"/>
      <c r="AG217" s="158"/>
      <c r="AH217" s="151"/>
      <c r="AI217" s="151"/>
      <c r="AJ217" s="152"/>
      <c r="AK217" s="152"/>
      <c r="AL217" s="152"/>
      <c r="AM217" s="152"/>
      <c r="AN217" s="144"/>
      <c r="AO217" s="144"/>
      <c r="AP217" s="144"/>
      <c r="AQ217" s="144"/>
      <c r="AR217" s="144"/>
      <c r="AS217" s="144"/>
    </row>
    <row r="218" spans="19:45" ht="30" customHeight="1" x14ac:dyDescent="0.25">
      <c r="S218" s="118" t="s">
        <v>16</v>
      </c>
      <c r="T218" s="118" t="str">
        <f>VLOOKUP($T200,ASIC!$A$1:$B$200,2,FALSE)</f>
        <v>2258K</v>
      </c>
      <c r="U218" s="144"/>
      <c r="V218" s="145"/>
      <c r="W218" s="145"/>
      <c r="X218" s="155"/>
      <c r="Y218" s="155"/>
      <c r="Z218" s="157"/>
      <c r="AA218" s="148"/>
      <c r="AB218" s="149"/>
      <c r="AC218" s="149"/>
      <c r="AD218" s="149"/>
      <c r="AE218" s="41"/>
      <c r="AF218" s="150"/>
      <c r="AG218" s="158"/>
      <c r="AH218" s="151"/>
      <c r="AI218" s="151"/>
      <c r="AJ218" s="152"/>
      <c r="AK218" s="152"/>
      <c r="AL218" s="152"/>
      <c r="AM218" s="152"/>
      <c r="AN218" s="144"/>
      <c r="AO218" s="144"/>
      <c r="AP218" s="144"/>
      <c r="AQ218" s="144"/>
      <c r="AR218" s="144"/>
      <c r="AS218" s="144"/>
    </row>
    <row r="219" spans="19:45" ht="30" customHeight="1" x14ac:dyDescent="0.25">
      <c r="S219" s="118" t="s">
        <v>17</v>
      </c>
      <c r="T219" s="118" t="str">
        <f>VLOOKUP($T201,Sensor!$A$1:$B$100,2,FALSE)</f>
        <v>2227F</v>
      </c>
      <c r="U219" s="144"/>
      <c r="V219" s="145"/>
      <c r="W219" s="145"/>
      <c r="X219" s="155"/>
      <c r="Y219" s="155"/>
      <c r="Z219" s="157"/>
      <c r="AA219" s="148"/>
      <c r="AB219" s="149"/>
      <c r="AC219" s="149"/>
      <c r="AD219" s="149"/>
      <c r="AE219" s="41"/>
      <c r="AF219" s="150"/>
      <c r="AG219" s="158"/>
      <c r="AH219" s="151"/>
      <c r="AI219" s="151"/>
      <c r="AJ219" s="152"/>
      <c r="AK219" s="152"/>
      <c r="AL219" s="152"/>
      <c r="AM219" s="152"/>
      <c r="AN219" s="144"/>
      <c r="AO219" s="144"/>
      <c r="AP219" s="144"/>
      <c r="AQ219" s="144"/>
      <c r="AR219" s="144"/>
      <c r="AS219" s="144"/>
    </row>
    <row r="220" spans="19:45" ht="30" customHeight="1" x14ac:dyDescent="0.25">
      <c r="S220" s="118" t="s">
        <v>21</v>
      </c>
      <c r="T220" s="118" t="str">
        <f>VLOOKUP($T199,MPN!$A$1:$E$497,5,FALSE)</f>
        <v>Default</v>
      </c>
      <c r="U220" s="144"/>
      <c r="V220" s="145"/>
      <c r="W220" s="145"/>
      <c r="X220" s="155"/>
      <c r="Y220" s="155"/>
      <c r="Z220" s="157"/>
      <c r="AA220" s="148"/>
      <c r="AB220" s="149"/>
      <c r="AC220" s="149"/>
      <c r="AD220" s="149"/>
      <c r="AE220" s="41"/>
      <c r="AF220" s="150"/>
      <c r="AG220" s="158"/>
      <c r="AH220" s="151"/>
      <c r="AI220" s="151"/>
      <c r="AJ220" s="152"/>
      <c r="AK220" s="152"/>
      <c r="AL220" s="152"/>
      <c r="AM220" s="152"/>
      <c r="AN220" s="144"/>
      <c r="AO220" s="144"/>
      <c r="AP220" s="144"/>
      <c r="AQ220" s="144"/>
      <c r="AR220" s="144"/>
      <c r="AS220" s="144"/>
    </row>
    <row r="221" spans="19:45" ht="30" customHeight="1" x14ac:dyDescent="0.25">
      <c r="S221" s="118" t="s">
        <v>545</v>
      </c>
      <c r="T221" s="118">
        <f t="shared" ref="T221" si="99">VLOOKUP(T210,$DT$1:$DV$31,3,FALSE)</f>
        <v>1</v>
      </c>
      <c r="U221" s="144"/>
      <c r="V221" s="145"/>
      <c r="W221" s="145"/>
      <c r="X221" s="155"/>
      <c r="Y221" s="155"/>
      <c r="Z221" s="157"/>
      <c r="AA221" s="148"/>
      <c r="AB221" s="149"/>
      <c r="AC221" s="149"/>
      <c r="AD221" s="149"/>
      <c r="AE221" s="41"/>
      <c r="AF221" s="150"/>
      <c r="AG221" s="158"/>
      <c r="AH221" s="151"/>
      <c r="AI221" s="151"/>
      <c r="AJ221" s="152"/>
      <c r="AK221" s="152"/>
      <c r="AL221" s="152"/>
      <c r="AM221" s="152"/>
      <c r="AN221" s="144"/>
      <c r="AO221" s="144"/>
      <c r="AP221" s="144"/>
      <c r="AQ221" s="144"/>
      <c r="AR221" s="144"/>
      <c r="AS221" s="144"/>
    </row>
    <row r="222" spans="19:45" ht="30" customHeight="1" x14ac:dyDescent="0.25">
      <c r="S222" s="118" t="s">
        <v>22</v>
      </c>
      <c r="T222" s="119">
        <v>8</v>
      </c>
      <c r="U222" s="144"/>
      <c r="V222" s="145"/>
      <c r="W222" s="145"/>
      <c r="X222" s="155"/>
      <c r="Y222" s="155"/>
      <c r="Z222" s="157"/>
      <c r="AA222" s="148"/>
      <c r="AB222" s="149"/>
      <c r="AC222" s="149"/>
      <c r="AD222" s="149"/>
      <c r="AE222" s="41"/>
      <c r="AF222" s="150"/>
      <c r="AG222" s="158"/>
      <c r="AH222" s="151"/>
      <c r="AI222" s="151"/>
      <c r="AJ222" s="152"/>
      <c r="AK222" s="152"/>
      <c r="AL222" s="152"/>
      <c r="AM222" s="152"/>
      <c r="AN222" s="144"/>
      <c r="AO222" s="144"/>
      <c r="AP222" s="144"/>
      <c r="AQ222" s="144"/>
      <c r="AR222" s="144"/>
      <c r="AS222" s="144"/>
    </row>
    <row r="223" spans="19:45" ht="30" customHeight="1" x14ac:dyDescent="0.25">
      <c r="S223" s="118" t="s">
        <v>696</v>
      </c>
      <c r="T223" s="159">
        <v>44494</v>
      </c>
      <c r="U223" s="144"/>
      <c r="V223" s="145"/>
      <c r="W223" s="145"/>
      <c r="X223" s="155"/>
      <c r="Y223" s="155"/>
      <c r="Z223" s="157"/>
      <c r="AA223" s="148"/>
      <c r="AB223" s="149"/>
      <c r="AC223" s="149"/>
      <c r="AD223" s="149"/>
      <c r="AE223" s="41"/>
      <c r="AF223" s="150"/>
      <c r="AG223" s="158"/>
      <c r="AH223" s="151"/>
      <c r="AI223" s="151"/>
      <c r="AJ223" s="152"/>
      <c r="AK223" s="152"/>
      <c r="AL223" s="152"/>
      <c r="AM223" s="152"/>
      <c r="AN223" s="144"/>
      <c r="AO223" s="144"/>
      <c r="AP223" s="144"/>
      <c r="AQ223" s="144"/>
      <c r="AR223" s="144"/>
      <c r="AS223" s="144"/>
    </row>
    <row r="224" spans="19:45" ht="30" customHeight="1" x14ac:dyDescent="0.25">
      <c r="S224" s="118" t="s">
        <v>694</v>
      </c>
      <c r="T224" s="119" t="s">
        <v>994</v>
      </c>
      <c r="U224" s="144"/>
      <c r="V224" s="145"/>
      <c r="W224" s="145"/>
      <c r="X224" s="155"/>
      <c r="Y224" s="155"/>
      <c r="Z224" s="157"/>
      <c r="AA224" s="148"/>
      <c r="AB224" s="149"/>
      <c r="AC224" s="149"/>
      <c r="AD224" s="149"/>
      <c r="AE224" s="41"/>
      <c r="AF224" s="150"/>
      <c r="AG224" s="158"/>
      <c r="AH224" s="151"/>
      <c r="AI224" s="151"/>
      <c r="AJ224" s="152"/>
      <c r="AK224" s="152"/>
      <c r="AL224" s="152"/>
      <c r="AM224" s="152"/>
      <c r="AN224" s="144"/>
      <c r="AO224" s="144"/>
      <c r="AP224" s="144"/>
      <c r="AQ224" s="144"/>
      <c r="AR224" s="144"/>
      <c r="AS224" s="144"/>
    </row>
    <row r="225" spans="19:45" ht="30" customHeight="1" x14ac:dyDescent="0.25">
      <c r="S225" s="118" t="s">
        <v>697</v>
      </c>
      <c r="T225" s="118">
        <f t="shared" ref="T225" ca="1" si="100">COUNTA(U200:U259)</f>
        <v>11</v>
      </c>
      <c r="U225" s="144"/>
      <c r="V225" s="145"/>
      <c r="W225" s="145"/>
      <c r="X225" s="155"/>
      <c r="Y225" s="155"/>
      <c r="Z225" s="157"/>
      <c r="AA225" s="148"/>
      <c r="AB225" s="149"/>
      <c r="AC225" s="149"/>
      <c r="AD225" s="149"/>
      <c r="AE225" s="41"/>
      <c r="AF225" s="150"/>
      <c r="AG225" s="158"/>
      <c r="AH225" s="151"/>
      <c r="AI225" s="151"/>
      <c r="AJ225" s="152"/>
      <c r="AK225" s="152"/>
      <c r="AL225" s="152"/>
      <c r="AM225" s="152"/>
      <c r="AN225" s="144"/>
      <c r="AO225" s="144"/>
      <c r="AP225" s="144"/>
      <c r="AQ225" s="144"/>
      <c r="AR225" s="144"/>
      <c r="AS225" s="144"/>
    </row>
    <row r="226" spans="19:45" ht="30" customHeight="1" x14ac:dyDescent="0.25">
      <c r="S226" s="118" t="s">
        <v>715</v>
      </c>
      <c r="T226" s="118" t="str">
        <f t="shared" ref="T226" si="101">T214&amp;"+/-"&amp;T215&amp;" "&amp;T224</f>
        <v>-38+/-0.8 dBV</v>
      </c>
      <c r="U226" s="144"/>
      <c r="V226" s="145"/>
      <c r="W226" s="145"/>
      <c r="X226" s="155"/>
      <c r="Y226" s="155"/>
      <c r="Z226" s="157"/>
      <c r="AA226" s="148"/>
      <c r="AB226" s="149"/>
      <c r="AC226" s="149"/>
      <c r="AD226" s="149"/>
      <c r="AE226" s="41"/>
      <c r="AF226" s="150"/>
      <c r="AG226" s="158"/>
      <c r="AH226" s="151"/>
      <c r="AI226" s="151"/>
      <c r="AJ226" s="152"/>
      <c r="AK226" s="152"/>
      <c r="AL226" s="152"/>
      <c r="AM226" s="152"/>
      <c r="AN226" s="144"/>
      <c r="AO226" s="144"/>
      <c r="AP226" s="144"/>
      <c r="AQ226" s="144"/>
      <c r="AR226" s="144"/>
      <c r="AS226" s="144"/>
    </row>
    <row r="227" spans="19:45" ht="30" customHeight="1" x14ac:dyDescent="0.25">
      <c r="S227" s="118" t="s">
        <v>719</v>
      </c>
      <c r="T227" s="160" t="str">
        <f t="shared" ref="T227" si="102">T206&amp;" : "&amp;T209&amp;" "&amp;"(uA)"&amp;CHAR(10)&amp;"Vdc&amp;Remark: "&amp;T212</f>
        <v>3.3V : 70~150 (uA)
Vdc&amp;Remark: -</v>
      </c>
      <c r="U227" s="144"/>
      <c r="V227" s="145"/>
      <c r="W227" s="145"/>
      <c r="X227" s="155"/>
      <c r="Y227" s="155"/>
      <c r="Z227" s="157"/>
      <c r="AA227" s="148"/>
      <c r="AB227" s="149"/>
      <c r="AC227" s="149"/>
      <c r="AD227" s="149"/>
      <c r="AE227" s="41"/>
      <c r="AF227" s="150"/>
      <c r="AG227" s="158"/>
      <c r="AH227" s="151"/>
      <c r="AI227" s="151"/>
      <c r="AJ227" s="152"/>
      <c r="AK227" s="152"/>
      <c r="AL227" s="152"/>
      <c r="AM227" s="152"/>
      <c r="AN227" s="144"/>
      <c r="AO227" s="144"/>
      <c r="AP227" s="144"/>
      <c r="AQ227" s="144"/>
      <c r="AR227" s="144"/>
      <c r="AS227" s="144"/>
    </row>
    <row r="228" spans="19:45" ht="30" customHeight="1" x14ac:dyDescent="0.25">
      <c r="U228" s="144"/>
      <c r="V228" s="145"/>
      <c r="W228" s="145"/>
      <c r="X228" s="155"/>
      <c r="Y228" s="155"/>
      <c r="Z228" s="157"/>
      <c r="AA228" s="148"/>
      <c r="AB228" s="149"/>
      <c r="AC228" s="149"/>
      <c r="AD228" s="149"/>
      <c r="AE228" s="41"/>
      <c r="AF228" s="150"/>
      <c r="AG228" s="158"/>
      <c r="AH228" s="151"/>
      <c r="AI228" s="151"/>
      <c r="AJ228" s="152"/>
      <c r="AK228" s="152"/>
      <c r="AL228" s="152"/>
      <c r="AM228" s="152"/>
      <c r="AN228" s="144"/>
      <c r="AO228" s="144"/>
      <c r="AP228" s="144"/>
      <c r="AQ228" s="144"/>
      <c r="AR228" s="144"/>
      <c r="AS228" s="144"/>
    </row>
    <row r="229" spans="19:45" ht="30" customHeight="1" x14ac:dyDescent="0.25">
      <c r="S229" s="2" t="s">
        <v>14</v>
      </c>
      <c r="T229" s="2" t="str">
        <f t="shared" ref="T229" si="103">ADDRESS(ROW(S229),COLUMN($S$1))&amp;":"&amp;ADDRESS(ROW(S259),COLUMN($T$1))</f>
        <v>$S$229:$T$259</v>
      </c>
      <c r="U229" s="144"/>
      <c r="V229" s="145"/>
      <c r="W229" s="145"/>
      <c r="X229" s="155"/>
      <c r="Y229" s="155"/>
      <c r="Z229" s="157"/>
      <c r="AA229" s="148"/>
      <c r="AB229" s="149"/>
      <c r="AC229" s="149"/>
      <c r="AD229" s="149"/>
      <c r="AE229" s="41"/>
      <c r="AF229" s="150"/>
      <c r="AG229" s="158"/>
      <c r="AH229" s="151"/>
      <c r="AI229" s="151"/>
      <c r="AJ229" s="152"/>
      <c r="AK229" s="152"/>
      <c r="AL229" s="152"/>
      <c r="AM229" s="152"/>
      <c r="AN229" s="144"/>
      <c r="AO229" s="144"/>
      <c r="AP229" s="144"/>
      <c r="AQ229" s="144"/>
      <c r="AR229" s="144"/>
      <c r="AS229" s="144"/>
    </row>
    <row r="230" spans="19:45" ht="30" customHeight="1" x14ac:dyDescent="0.25">
      <c r="S230" s="4" t="str">
        <f t="shared" ref="S230" si="104">$BB$2</f>
        <v>15V</v>
      </c>
      <c r="T230" s="3" t="s">
        <v>562</v>
      </c>
      <c r="U230" s="144"/>
      <c r="V230" s="145"/>
      <c r="W230" s="145"/>
      <c r="X230" s="155"/>
      <c r="Y230" s="155"/>
      <c r="Z230" s="157"/>
      <c r="AA230" s="148"/>
      <c r="AB230" s="149"/>
      <c r="AC230" s="149"/>
      <c r="AD230" s="149"/>
      <c r="AE230" s="41"/>
      <c r="AF230" s="150"/>
      <c r="AG230" s="158"/>
      <c r="AH230" s="151"/>
      <c r="AI230" s="151"/>
      <c r="AJ230" s="152"/>
      <c r="AK230" s="152"/>
      <c r="AL230" s="152"/>
      <c r="AM230" s="152"/>
      <c r="AN230" s="144"/>
      <c r="AO230" s="144"/>
      <c r="AP230" s="144"/>
      <c r="AQ230" s="144"/>
      <c r="AR230" s="144"/>
      <c r="AS230" s="144"/>
    </row>
    <row r="231" spans="19:45" ht="30" customHeight="1" x14ac:dyDescent="0.25">
      <c r="S231" s="4" t="str">
        <f t="shared" ref="S231" si="105">$BB$3</f>
        <v>14V</v>
      </c>
      <c r="T231" s="3">
        <v>4.4000000000000004</v>
      </c>
      <c r="U231" s="144"/>
      <c r="V231" s="145"/>
      <c r="W231" s="145"/>
      <c r="X231" s="155"/>
      <c r="Y231" s="155"/>
      <c r="Z231" s="157"/>
      <c r="AA231" s="148"/>
      <c r="AB231" s="149"/>
      <c r="AC231" s="149"/>
      <c r="AD231" s="149"/>
      <c r="AE231" s="41"/>
      <c r="AF231" s="150"/>
      <c r="AG231" s="158"/>
      <c r="AH231" s="151"/>
      <c r="AI231" s="151"/>
      <c r="AJ231" s="152"/>
      <c r="AK231" s="152"/>
      <c r="AL231" s="152"/>
      <c r="AM231" s="152"/>
      <c r="AN231" s="144"/>
      <c r="AO231" s="144"/>
      <c r="AP231" s="144"/>
      <c r="AQ231" s="144"/>
      <c r="AR231" s="144"/>
      <c r="AS231" s="144"/>
    </row>
    <row r="232" spans="19:45" ht="30" customHeight="1" x14ac:dyDescent="0.25">
      <c r="S232" s="4" t="str">
        <f t="shared" ref="S232" si="106">$BB$4</f>
        <v>13V</v>
      </c>
      <c r="T232" s="3">
        <v>3.4</v>
      </c>
      <c r="U232" s="144"/>
      <c r="V232" s="145"/>
      <c r="W232" s="145"/>
      <c r="X232" s="155"/>
      <c r="Y232" s="155"/>
      <c r="Z232" s="157"/>
      <c r="AA232" s="148"/>
      <c r="AB232" s="149"/>
      <c r="AC232" s="149"/>
      <c r="AD232" s="149"/>
      <c r="AE232" s="41"/>
      <c r="AF232" s="150"/>
      <c r="AG232" s="158"/>
      <c r="AH232" s="151"/>
      <c r="AI232" s="151"/>
      <c r="AJ232" s="152"/>
      <c r="AK232" s="152"/>
      <c r="AL232" s="152"/>
      <c r="AM232" s="152"/>
      <c r="AN232" s="144"/>
      <c r="AO232" s="144"/>
      <c r="AP232" s="144"/>
      <c r="AQ232" s="144"/>
      <c r="AR232" s="144"/>
      <c r="AS232" s="144"/>
    </row>
    <row r="233" spans="19:45" ht="30" customHeight="1" x14ac:dyDescent="0.25">
      <c r="S233" s="4" t="str">
        <f t="shared" ref="S233" si="107">$BB$5</f>
        <v>12V</v>
      </c>
      <c r="T233" s="3">
        <v>2.35</v>
      </c>
      <c r="U233" s="144"/>
      <c r="V233" s="145"/>
      <c r="W233" s="145"/>
      <c r="X233" s="155"/>
      <c r="Y233" s="155"/>
      <c r="Z233" s="157"/>
      <c r="AA233" s="148"/>
      <c r="AB233" s="149"/>
      <c r="AC233" s="149"/>
      <c r="AD233" s="149"/>
      <c r="AE233" s="41"/>
      <c r="AF233" s="150"/>
      <c r="AG233" s="158"/>
      <c r="AH233" s="151"/>
      <c r="AI233" s="151"/>
      <c r="AJ233" s="152"/>
      <c r="AK233" s="152"/>
      <c r="AL233" s="152"/>
      <c r="AM233" s="152"/>
      <c r="AN233" s="144"/>
      <c r="AO233" s="144"/>
      <c r="AP233" s="144"/>
      <c r="AQ233" s="144"/>
      <c r="AR233" s="144"/>
      <c r="AS233" s="144"/>
    </row>
    <row r="234" spans="19:45" ht="30" customHeight="1" x14ac:dyDescent="0.25">
      <c r="S234" s="4" t="str">
        <f t="shared" ref="S234" si="108">$BB$6</f>
        <v>11V</v>
      </c>
      <c r="T234" s="3">
        <v>1.2</v>
      </c>
      <c r="U234" s="144"/>
      <c r="V234" s="145"/>
      <c r="W234" s="145"/>
      <c r="X234" s="155"/>
      <c r="Y234" s="155"/>
      <c r="Z234" s="157"/>
      <c r="AA234" s="148"/>
      <c r="AB234" s="149"/>
      <c r="AC234" s="149"/>
      <c r="AD234" s="149"/>
      <c r="AE234" s="41"/>
      <c r="AF234" s="150"/>
      <c r="AG234" s="158"/>
      <c r="AH234" s="151"/>
      <c r="AI234" s="151"/>
      <c r="AJ234" s="152"/>
      <c r="AK234" s="152"/>
      <c r="AL234" s="152"/>
      <c r="AM234" s="152"/>
      <c r="AN234" s="144"/>
      <c r="AO234" s="144"/>
      <c r="AP234" s="144"/>
      <c r="AQ234" s="144"/>
      <c r="AR234" s="144"/>
      <c r="AS234" s="144"/>
    </row>
    <row r="235" spans="19:45" ht="30" customHeight="1" x14ac:dyDescent="0.25">
      <c r="S235" s="4" t="str">
        <f t="shared" ref="S235" si="109">$BB$7</f>
        <v>10V</v>
      </c>
      <c r="T235" s="3">
        <v>0</v>
      </c>
      <c r="U235" s="144"/>
      <c r="V235" s="145"/>
      <c r="W235" s="145"/>
      <c r="X235" s="155"/>
      <c r="Y235" s="155"/>
      <c r="Z235" s="157"/>
      <c r="AA235" s="148"/>
      <c r="AB235" s="149"/>
      <c r="AC235" s="149"/>
      <c r="AD235" s="149"/>
      <c r="AE235" s="41"/>
      <c r="AF235" s="150"/>
      <c r="AG235" s="158"/>
      <c r="AH235" s="151"/>
      <c r="AI235" s="151"/>
      <c r="AJ235" s="152"/>
      <c r="AK235" s="152"/>
      <c r="AL235" s="152"/>
      <c r="AM235" s="152"/>
      <c r="AN235" s="144"/>
      <c r="AO235" s="144"/>
      <c r="AP235" s="144"/>
      <c r="AQ235" s="144"/>
      <c r="AR235" s="144"/>
      <c r="AS235" s="144"/>
    </row>
    <row r="236" spans="19:45" ht="30" customHeight="1" x14ac:dyDescent="0.25">
      <c r="S236" s="4" t="str">
        <f t="shared" ref="S236" si="110">$BB$8</f>
        <v>FIX</v>
      </c>
      <c r="T236" s="3" t="s">
        <v>562</v>
      </c>
      <c r="U236" s="144"/>
      <c r="V236" s="145"/>
      <c r="W236" s="145"/>
      <c r="X236" s="155"/>
      <c r="Y236" s="155"/>
      <c r="Z236" s="157"/>
      <c r="AA236" s="148"/>
      <c r="AB236" s="149"/>
      <c r="AC236" s="149"/>
      <c r="AD236" s="149"/>
      <c r="AE236" s="41"/>
      <c r="AF236" s="150"/>
      <c r="AG236" s="158"/>
      <c r="AH236" s="151"/>
      <c r="AI236" s="151"/>
      <c r="AJ236" s="152"/>
      <c r="AK236" s="152"/>
      <c r="AL236" s="152"/>
      <c r="AM236" s="152"/>
      <c r="AN236" s="144"/>
      <c r="AO236" s="144"/>
      <c r="AP236" s="144"/>
      <c r="AQ236" s="144"/>
      <c r="AR236" s="144"/>
      <c r="AS236" s="144"/>
    </row>
    <row r="237" spans="19:45" ht="30" customHeight="1" x14ac:dyDescent="0.25">
      <c r="S237" s="4" t="str">
        <f t="shared" ref="S237" si="111">$BB$9</f>
        <v>Space</v>
      </c>
      <c r="T237" s="3" t="s">
        <v>562</v>
      </c>
      <c r="U237" s="144"/>
      <c r="V237" s="145"/>
      <c r="W237" s="145"/>
      <c r="X237" s="155"/>
      <c r="Y237" s="155"/>
      <c r="Z237" s="157"/>
      <c r="AA237" s="148"/>
      <c r="AB237" s="149"/>
      <c r="AC237" s="149"/>
      <c r="AD237" s="149"/>
      <c r="AE237" s="41"/>
      <c r="AF237" s="150"/>
      <c r="AG237" s="158"/>
      <c r="AH237" s="151"/>
      <c r="AI237" s="151"/>
      <c r="AJ237" s="152"/>
      <c r="AK237" s="152"/>
      <c r="AL237" s="152"/>
      <c r="AM237" s="152"/>
      <c r="AN237" s="144"/>
      <c r="AO237" s="144"/>
      <c r="AP237" s="144"/>
      <c r="AQ237" s="144"/>
      <c r="AR237" s="144"/>
      <c r="AS237" s="144"/>
    </row>
    <row r="238" spans="19:45" ht="30" customHeight="1" x14ac:dyDescent="0.25">
      <c r="S238" s="4" t="str">
        <f t="shared" ref="S238" si="112">$BB$10</f>
        <v>Config2</v>
      </c>
      <c r="T238" s="3">
        <v>0</v>
      </c>
      <c r="U238" s="144"/>
      <c r="V238" s="145"/>
      <c r="W238" s="145"/>
      <c r="X238" s="155"/>
      <c r="Y238" s="155"/>
      <c r="Z238" s="157"/>
      <c r="AA238" s="148"/>
      <c r="AB238" s="149"/>
      <c r="AC238" s="149"/>
      <c r="AD238" s="149"/>
      <c r="AE238" s="41"/>
      <c r="AF238" s="150"/>
      <c r="AG238" s="158"/>
      <c r="AH238" s="151"/>
      <c r="AI238" s="151"/>
      <c r="AJ238" s="152"/>
      <c r="AK238" s="152"/>
      <c r="AL238" s="152"/>
      <c r="AM238" s="152"/>
      <c r="AN238" s="144"/>
      <c r="AO238" s="144"/>
      <c r="AP238" s="144"/>
      <c r="AQ238" s="144"/>
      <c r="AR238" s="144"/>
      <c r="AS238" s="144"/>
    </row>
    <row r="239" spans="19:45" ht="30" customHeight="1" x14ac:dyDescent="0.25">
      <c r="S239" s="4" t="str">
        <f t="shared" ref="S239" si="113">$BB$11</f>
        <v>-</v>
      </c>
      <c r="T239" s="3"/>
      <c r="U239" s="144"/>
      <c r="V239" s="145"/>
      <c r="W239" s="145"/>
      <c r="X239" s="155"/>
      <c r="Y239" s="155"/>
      <c r="Z239" s="157"/>
      <c r="AA239" s="148"/>
      <c r="AB239" s="149"/>
      <c r="AC239" s="149"/>
      <c r="AD239" s="149"/>
      <c r="AE239" s="41"/>
      <c r="AF239" s="150"/>
      <c r="AG239" s="158"/>
      <c r="AH239" s="151"/>
      <c r="AI239" s="151"/>
      <c r="AJ239" s="152"/>
      <c r="AK239" s="152"/>
      <c r="AL239" s="152"/>
      <c r="AM239" s="152"/>
      <c r="AN239" s="144"/>
      <c r="AO239" s="144"/>
      <c r="AP239" s="144"/>
      <c r="AQ239" s="144"/>
      <c r="AR239" s="144"/>
      <c r="AS239" s="144"/>
    </row>
    <row r="240" spans="19:45" ht="30" customHeight="1" x14ac:dyDescent="0.25">
      <c r="S240" s="4" t="str">
        <f t="shared" ref="S240" si="114">$BB$12</f>
        <v>-</v>
      </c>
      <c r="T240" s="3"/>
      <c r="U240" s="144"/>
      <c r="V240" s="145"/>
      <c r="W240" s="145"/>
      <c r="X240" s="155"/>
      <c r="Y240" s="155"/>
      <c r="Z240" s="157"/>
      <c r="AA240" s="148"/>
      <c r="AB240" s="149"/>
      <c r="AC240" s="149"/>
      <c r="AD240" s="149"/>
      <c r="AE240" s="41"/>
      <c r="AF240" s="150"/>
      <c r="AG240" s="158"/>
      <c r="AH240" s="151"/>
      <c r="AI240" s="151"/>
      <c r="AJ240" s="152"/>
      <c r="AK240" s="152"/>
      <c r="AL240" s="152"/>
      <c r="AM240" s="152"/>
      <c r="AN240" s="144"/>
      <c r="AO240" s="144"/>
      <c r="AP240" s="144"/>
      <c r="AQ240" s="144"/>
      <c r="AR240" s="144"/>
      <c r="AS240" s="144"/>
    </row>
    <row r="241" spans="19:45" ht="30" customHeight="1" x14ac:dyDescent="0.25">
      <c r="S241" s="4" t="str">
        <f t="shared" ref="S241" si="115">$BB$13</f>
        <v>-</v>
      </c>
      <c r="T241" s="3"/>
      <c r="U241" s="144"/>
      <c r="V241" s="145"/>
      <c r="W241" s="145"/>
      <c r="X241" s="155"/>
      <c r="Y241" s="155"/>
      <c r="Z241" s="157"/>
      <c r="AA241" s="148"/>
      <c r="AB241" s="149"/>
      <c r="AC241" s="149"/>
      <c r="AD241" s="149"/>
      <c r="AE241" s="41"/>
      <c r="AF241" s="150"/>
      <c r="AG241" s="158"/>
      <c r="AH241" s="151"/>
      <c r="AI241" s="151"/>
      <c r="AJ241" s="152"/>
      <c r="AK241" s="152"/>
      <c r="AL241" s="152"/>
      <c r="AM241" s="152"/>
      <c r="AN241" s="144"/>
      <c r="AO241" s="144"/>
      <c r="AP241" s="144"/>
      <c r="AQ241" s="144"/>
      <c r="AR241" s="144"/>
      <c r="AS241" s="144"/>
    </row>
    <row r="242" spans="19:45" ht="30" customHeight="1" x14ac:dyDescent="0.25">
      <c r="S242" s="4" t="str">
        <f t="shared" ref="S242" si="116">$BB$14</f>
        <v>-</v>
      </c>
      <c r="T242" s="3"/>
      <c r="U242" s="144"/>
      <c r="V242" s="145"/>
      <c r="W242" s="145"/>
      <c r="X242" s="155"/>
      <c r="Y242" s="155"/>
      <c r="Z242" s="157"/>
      <c r="AA242" s="148"/>
      <c r="AB242" s="149"/>
      <c r="AC242" s="149"/>
      <c r="AD242" s="149"/>
      <c r="AE242" s="41"/>
      <c r="AF242" s="150"/>
      <c r="AG242" s="158"/>
      <c r="AH242" s="151"/>
      <c r="AI242" s="151"/>
      <c r="AJ242" s="152"/>
      <c r="AK242" s="152"/>
      <c r="AL242" s="152"/>
      <c r="AM242" s="152"/>
      <c r="AN242" s="144"/>
      <c r="AO242" s="144"/>
      <c r="AP242" s="144"/>
      <c r="AQ242" s="144"/>
      <c r="AR242" s="144"/>
      <c r="AS242" s="144"/>
    </row>
    <row r="243" spans="19:45" ht="30" customHeight="1" x14ac:dyDescent="0.25">
      <c r="S243" s="4" t="str">
        <f t="shared" ref="S243" si="117">$BB$15</f>
        <v>-</v>
      </c>
      <c r="T243" s="3"/>
      <c r="U243" s="144"/>
      <c r="V243" s="145"/>
      <c r="W243" s="145"/>
      <c r="X243" s="155"/>
      <c r="Y243" s="155"/>
      <c r="Z243" s="157"/>
      <c r="AA243" s="148"/>
      <c r="AB243" s="149"/>
      <c r="AC243" s="149"/>
      <c r="AD243" s="149"/>
      <c r="AE243" s="41"/>
      <c r="AF243" s="150"/>
      <c r="AG243" s="158"/>
      <c r="AH243" s="151"/>
      <c r="AI243" s="151"/>
      <c r="AJ243" s="152"/>
      <c r="AK243" s="152"/>
      <c r="AL243" s="152"/>
      <c r="AM243" s="152"/>
      <c r="AN243" s="144"/>
      <c r="AO243" s="144"/>
      <c r="AP243" s="144"/>
      <c r="AQ243" s="144"/>
      <c r="AR243" s="144"/>
      <c r="AS243" s="144"/>
    </row>
    <row r="244" spans="19:45" ht="30" customHeight="1" x14ac:dyDescent="0.25">
      <c r="S244" s="4" t="str">
        <f t="shared" ref="S244" si="118">$BB$16</f>
        <v>-</v>
      </c>
      <c r="T244" s="3"/>
      <c r="U244" s="144"/>
      <c r="V244" s="145"/>
      <c r="W244" s="145"/>
      <c r="X244" s="155"/>
      <c r="Y244" s="155"/>
      <c r="Z244" s="157"/>
      <c r="AA244" s="148"/>
      <c r="AB244" s="149"/>
      <c r="AC244" s="149"/>
      <c r="AD244" s="149"/>
      <c r="AE244" s="41"/>
      <c r="AF244" s="150"/>
      <c r="AG244" s="158"/>
      <c r="AH244" s="151"/>
      <c r="AI244" s="151"/>
      <c r="AJ244" s="152"/>
      <c r="AK244" s="152"/>
      <c r="AL244" s="152"/>
      <c r="AM244" s="152"/>
      <c r="AN244" s="144"/>
      <c r="AO244" s="144"/>
      <c r="AP244" s="144"/>
      <c r="AQ244" s="144"/>
      <c r="AR244" s="144"/>
      <c r="AS244" s="144"/>
    </row>
    <row r="245" spans="19:45" ht="30" customHeight="1" x14ac:dyDescent="0.25">
      <c r="S245" s="4" t="str">
        <f t="shared" ref="S245" si="119">$BB$17</f>
        <v>-</v>
      </c>
      <c r="T245" s="3"/>
      <c r="U245" s="144"/>
      <c r="V245" s="145"/>
      <c r="W245" s="145"/>
      <c r="X245" s="155"/>
      <c r="Y245" s="155"/>
      <c r="Z245" s="157"/>
      <c r="AA245" s="148"/>
      <c r="AB245" s="149"/>
      <c r="AC245" s="149"/>
      <c r="AD245" s="149"/>
      <c r="AE245" s="41"/>
      <c r="AF245" s="150"/>
      <c r="AG245" s="158"/>
      <c r="AH245" s="151"/>
      <c r="AI245" s="151"/>
      <c r="AJ245" s="152"/>
      <c r="AK245" s="152"/>
      <c r="AL245" s="152"/>
      <c r="AM245" s="152"/>
      <c r="AN245" s="144"/>
      <c r="AO245" s="144"/>
      <c r="AP245" s="144"/>
      <c r="AQ245" s="144"/>
      <c r="AR245" s="144"/>
      <c r="AS245" s="144"/>
    </row>
    <row r="246" spans="19:45" ht="30" customHeight="1" x14ac:dyDescent="0.25">
      <c r="S246" s="4" t="str">
        <f t="shared" ref="S246" si="120">$BB$18</f>
        <v>-</v>
      </c>
      <c r="T246" s="3"/>
      <c r="U246" s="144"/>
      <c r="V246" s="145"/>
      <c r="W246" s="145"/>
      <c r="X246" s="155"/>
      <c r="Y246" s="155"/>
      <c r="Z246" s="157"/>
      <c r="AA246" s="148"/>
      <c r="AB246" s="149"/>
      <c r="AC246" s="149"/>
      <c r="AD246" s="149"/>
      <c r="AE246" s="41"/>
      <c r="AF246" s="150"/>
      <c r="AG246" s="158"/>
      <c r="AH246" s="151"/>
      <c r="AI246" s="151"/>
      <c r="AJ246" s="152"/>
      <c r="AK246" s="152"/>
      <c r="AL246" s="152"/>
      <c r="AM246" s="152"/>
      <c r="AN246" s="144"/>
      <c r="AO246" s="144"/>
      <c r="AP246" s="144"/>
      <c r="AQ246" s="144"/>
      <c r="AR246" s="144"/>
      <c r="AS246" s="144"/>
    </row>
    <row r="247" spans="19:45" ht="30" customHeight="1" x14ac:dyDescent="0.25">
      <c r="S247" s="4" t="str">
        <f t="shared" ref="S247" si="121">$BB$19</f>
        <v>-</v>
      </c>
      <c r="T247" s="3"/>
      <c r="U247" s="144"/>
      <c r="V247" s="145"/>
      <c r="W247" s="145"/>
      <c r="X247" s="155"/>
      <c r="Y247" s="155"/>
      <c r="Z247" s="157"/>
      <c r="AA247" s="148"/>
      <c r="AB247" s="149"/>
      <c r="AC247" s="149"/>
      <c r="AD247" s="149"/>
      <c r="AE247" s="41"/>
      <c r="AF247" s="150"/>
      <c r="AG247" s="158"/>
      <c r="AH247" s="151"/>
      <c r="AI247" s="151"/>
      <c r="AJ247" s="152"/>
      <c r="AK247" s="152"/>
      <c r="AL247" s="152"/>
      <c r="AM247" s="152"/>
      <c r="AN247" s="144"/>
      <c r="AO247" s="144"/>
      <c r="AP247" s="144"/>
      <c r="AQ247" s="144"/>
      <c r="AR247" s="144"/>
      <c r="AS247" s="144"/>
    </row>
    <row r="248" spans="19:45" ht="30" customHeight="1" x14ac:dyDescent="0.25">
      <c r="S248" s="4" t="str">
        <f t="shared" ref="S248" si="122">$BB$20</f>
        <v>-</v>
      </c>
      <c r="T248" s="3"/>
      <c r="U248" s="144"/>
      <c r="V248" s="145"/>
      <c r="W248" s="145"/>
      <c r="X248" s="155"/>
      <c r="Y248" s="155"/>
      <c r="Z248" s="157"/>
      <c r="AA248" s="148"/>
      <c r="AB248" s="149"/>
      <c r="AC248" s="149"/>
      <c r="AD248" s="149"/>
      <c r="AE248" s="41"/>
      <c r="AF248" s="150"/>
      <c r="AG248" s="158"/>
      <c r="AH248" s="151"/>
      <c r="AI248" s="151"/>
      <c r="AJ248" s="152"/>
      <c r="AK248" s="152"/>
      <c r="AL248" s="152"/>
      <c r="AM248" s="152"/>
      <c r="AN248" s="144"/>
      <c r="AO248" s="144"/>
      <c r="AP248" s="144"/>
      <c r="AQ248" s="144"/>
      <c r="AR248" s="144"/>
      <c r="AS248" s="144"/>
    </row>
    <row r="249" spans="19:45" ht="30" customHeight="1" x14ac:dyDescent="0.25">
      <c r="S249" s="4" t="str">
        <f t="shared" ref="S249" si="123">$BB$21</f>
        <v>-</v>
      </c>
      <c r="T249" s="3"/>
      <c r="U249" s="144"/>
      <c r="V249" s="145"/>
      <c r="W249" s="145"/>
      <c r="X249" s="155"/>
      <c r="Y249" s="155"/>
      <c r="Z249" s="157"/>
      <c r="AA249" s="148"/>
      <c r="AB249" s="149"/>
      <c r="AC249" s="149"/>
      <c r="AD249" s="149"/>
      <c r="AE249" s="41"/>
      <c r="AF249" s="150"/>
      <c r="AG249" s="158"/>
      <c r="AH249" s="151"/>
      <c r="AI249" s="151"/>
      <c r="AJ249" s="152"/>
      <c r="AK249" s="152"/>
      <c r="AL249" s="152"/>
      <c r="AM249" s="152"/>
      <c r="AN249" s="144"/>
      <c r="AO249" s="144"/>
      <c r="AP249" s="144"/>
      <c r="AQ249" s="144"/>
      <c r="AR249" s="144"/>
      <c r="AS249" s="144"/>
    </row>
    <row r="250" spans="19:45" ht="30" customHeight="1" x14ac:dyDescent="0.25">
      <c r="S250" s="4" t="str">
        <f t="shared" ref="S250" si="124">$BB$22</f>
        <v>-</v>
      </c>
      <c r="T250" s="3"/>
      <c r="U250" s="144"/>
      <c r="V250" s="145"/>
      <c r="W250" s="145"/>
      <c r="X250" s="155"/>
      <c r="Y250" s="155"/>
      <c r="Z250" s="157"/>
      <c r="AA250" s="148"/>
      <c r="AB250" s="149"/>
      <c r="AC250" s="149"/>
      <c r="AD250" s="149"/>
      <c r="AE250" s="41"/>
      <c r="AF250" s="150"/>
      <c r="AG250" s="158"/>
      <c r="AH250" s="151"/>
      <c r="AI250" s="151"/>
      <c r="AJ250" s="152"/>
      <c r="AK250" s="152"/>
      <c r="AL250" s="152"/>
      <c r="AM250" s="152"/>
      <c r="AN250" s="144"/>
      <c r="AO250" s="144"/>
      <c r="AP250" s="144"/>
      <c r="AQ250" s="144"/>
      <c r="AR250" s="144"/>
      <c r="AS250" s="144"/>
    </row>
    <row r="251" spans="19:45" ht="30" customHeight="1" x14ac:dyDescent="0.25">
      <c r="S251" s="4" t="str">
        <f t="shared" ref="S251" si="125">$BB$23</f>
        <v>-</v>
      </c>
      <c r="T251" s="3"/>
      <c r="U251" s="144"/>
      <c r="V251" s="145"/>
      <c r="W251" s="145"/>
      <c r="X251" s="155"/>
      <c r="Y251" s="155"/>
      <c r="Z251" s="157"/>
      <c r="AA251" s="148"/>
      <c r="AB251" s="149"/>
      <c r="AC251" s="149"/>
      <c r="AD251" s="149"/>
      <c r="AE251" s="41"/>
      <c r="AF251" s="150"/>
      <c r="AG251" s="158"/>
      <c r="AH251" s="151"/>
      <c r="AI251" s="151"/>
      <c r="AJ251" s="152"/>
      <c r="AK251" s="152"/>
      <c r="AL251" s="152"/>
      <c r="AM251" s="152"/>
      <c r="AN251" s="144"/>
      <c r="AO251" s="144"/>
      <c r="AP251" s="144"/>
      <c r="AQ251" s="144"/>
      <c r="AR251" s="144"/>
      <c r="AS251" s="144"/>
    </row>
    <row r="252" spans="19:45" ht="30" customHeight="1" x14ac:dyDescent="0.25">
      <c r="S252" s="4" t="str">
        <f t="shared" ref="S252" si="126">$BB$24</f>
        <v>-</v>
      </c>
      <c r="T252" s="3"/>
      <c r="U252" s="144"/>
      <c r="V252" s="145"/>
      <c r="W252" s="145"/>
      <c r="X252" s="155"/>
      <c r="Y252" s="155"/>
      <c r="Z252" s="157"/>
      <c r="AA252" s="148"/>
      <c r="AB252" s="149"/>
      <c r="AC252" s="149"/>
      <c r="AD252" s="149"/>
      <c r="AE252" s="41"/>
      <c r="AF252" s="150"/>
      <c r="AG252" s="158"/>
      <c r="AH252" s="151"/>
      <c r="AI252" s="151"/>
      <c r="AJ252" s="152"/>
      <c r="AK252" s="152"/>
      <c r="AL252" s="152"/>
      <c r="AM252" s="152"/>
      <c r="AN252" s="144"/>
      <c r="AO252" s="144"/>
      <c r="AP252" s="144"/>
      <c r="AQ252" s="144"/>
      <c r="AR252" s="144"/>
      <c r="AS252" s="144"/>
    </row>
    <row r="253" spans="19:45" ht="30" customHeight="1" x14ac:dyDescent="0.25">
      <c r="S253" s="4" t="str">
        <f t="shared" ref="S253" si="127">$BB$25</f>
        <v>-</v>
      </c>
      <c r="T253" s="3"/>
      <c r="U253" s="144"/>
      <c r="V253" s="145"/>
      <c r="W253" s="145"/>
      <c r="X253" s="155"/>
      <c r="Y253" s="155"/>
      <c r="Z253" s="157"/>
      <c r="AA253" s="148"/>
      <c r="AB253" s="149"/>
      <c r="AC253" s="149"/>
      <c r="AD253" s="149"/>
      <c r="AE253" s="41"/>
      <c r="AF253" s="150"/>
      <c r="AG253" s="158"/>
      <c r="AH253" s="151"/>
      <c r="AI253" s="151"/>
      <c r="AJ253" s="152"/>
      <c r="AK253" s="152"/>
      <c r="AL253" s="152"/>
      <c r="AM253" s="152"/>
      <c r="AN253" s="144"/>
      <c r="AO253" s="144"/>
      <c r="AP253" s="144"/>
      <c r="AQ253" s="144"/>
      <c r="AR253" s="144"/>
      <c r="AS253" s="144"/>
    </row>
    <row r="254" spans="19:45" ht="30" customHeight="1" x14ac:dyDescent="0.25">
      <c r="S254" s="4" t="str">
        <f t="shared" ref="S254" si="128">$BB$26</f>
        <v>-</v>
      </c>
      <c r="T254" s="3"/>
      <c r="U254" s="144"/>
      <c r="V254" s="145"/>
      <c r="W254" s="145"/>
      <c r="X254" s="155"/>
      <c r="Y254" s="155"/>
      <c r="Z254" s="157"/>
      <c r="AA254" s="148"/>
      <c r="AB254" s="149"/>
      <c r="AC254" s="149"/>
      <c r="AD254" s="149"/>
      <c r="AE254" s="41"/>
      <c r="AF254" s="150"/>
      <c r="AG254" s="158"/>
      <c r="AH254" s="151"/>
      <c r="AI254" s="151"/>
      <c r="AJ254" s="152"/>
      <c r="AK254" s="152"/>
      <c r="AL254" s="152"/>
      <c r="AM254" s="152"/>
      <c r="AN254" s="144"/>
      <c r="AO254" s="144"/>
      <c r="AP254" s="144"/>
      <c r="AQ254" s="144"/>
      <c r="AR254" s="144"/>
      <c r="AS254" s="144"/>
    </row>
    <row r="255" spans="19:45" ht="30" customHeight="1" x14ac:dyDescent="0.25">
      <c r="S255" s="4" t="str">
        <f t="shared" ref="S255" si="129">$BB$27</f>
        <v>-</v>
      </c>
      <c r="T255" s="3"/>
      <c r="U255" s="144"/>
      <c r="V255" s="145"/>
      <c r="W255" s="145"/>
      <c r="X255" s="155"/>
      <c r="Y255" s="155"/>
      <c r="Z255" s="157"/>
      <c r="AA255" s="148"/>
      <c r="AB255" s="149"/>
      <c r="AC255" s="149"/>
      <c r="AD255" s="149"/>
      <c r="AE255" s="41"/>
      <c r="AF255" s="150"/>
      <c r="AG255" s="158"/>
      <c r="AH255" s="151"/>
      <c r="AI255" s="151"/>
      <c r="AJ255" s="152"/>
      <c r="AK255" s="152"/>
      <c r="AL255" s="152"/>
      <c r="AM255" s="152"/>
      <c r="AN255" s="144"/>
      <c r="AO255" s="144"/>
      <c r="AP255" s="144"/>
      <c r="AQ255" s="144"/>
      <c r="AR255" s="144"/>
      <c r="AS255" s="144"/>
    </row>
    <row r="256" spans="19:45" ht="30" customHeight="1" x14ac:dyDescent="0.25">
      <c r="S256" s="4" t="str">
        <f t="shared" ref="S256" si="130">$BB$28</f>
        <v>-</v>
      </c>
      <c r="T256" s="3"/>
      <c r="U256" s="144"/>
      <c r="V256" s="145"/>
      <c r="W256" s="145"/>
      <c r="X256" s="155"/>
      <c r="Y256" s="155"/>
      <c r="Z256" s="157"/>
      <c r="AA256" s="148"/>
      <c r="AB256" s="149"/>
      <c r="AC256" s="149"/>
      <c r="AD256" s="149"/>
      <c r="AE256" s="41"/>
      <c r="AF256" s="150"/>
      <c r="AG256" s="158"/>
      <c r="AH256" s="151"/>
      <c r="AI256" s="151"/>
      <c r="AJ256" s="152"/>
      <c r="AK256" s="152"/>
      <c r="AL256" s="152"/>
      <c r="AM256" s="152"/>
      <c r="AN256" s="144"/>
      <c r="AO256" s="144"/>
      <c r="AP256" s="144"/>
      <c r="AQ256" s="144"/>
      <c r="AR256" s="144"/>
      <c r="AS256" s="144"/>
    </row>
    <row r="257" spans="19:45" ht="30" customHeight="1" x14ac:dyDescent="0.25">
      <c r="S257" s="4" t="str">
        <f t="shared" ref="S257" si="131">$BB$29</f>
        <v>-</v>
      </c>
      <c r="T257" s="3"/>
      <c r="U257" s="144"/>
      <c r="V257" s="145"/>
      <c r="W257" s="145"/>
      <c r="X257" s="155"/>
      <c r="Y257" s="155"/>
      <c r="Z257" s="157"/>
      <c r="AA257" s="148"/>
      <c r="AB257" s="149"/>
      <c r="AC257" s="149"/>
      <c r="AD257" s="149"/>
      <c r="AE257" s="41"/>
      <c r="AF257" s="150"/>
      <c r="AG257" s="158"/>
      <c r="AH257" s="151"/>
      <c r="AI257" s="151"/>
      <c r="AJ257" s="152"/>
      <c r="AK257" s="152"/>
      <c r="AL257" s="152"/>
      <c r="AM257" s="152"/>
      <c r="AN257" s="144"/>
      <c r="AO257" s="144"/>
      <c r="AP257" s="144"/>
      <c r="AQ257" s="144"/>
      <c r="AR257" s="144"/>
      <c r="AS257" s="144"/>
    </row>
    <row r="258" spans="19:45" ht="30" customHeight="1" x14ac:dyDescent="0.25">
      <c r="S258" s="4" t="str">
        <f t="shared" ref="S258" si="132">$BB$30</f>
        <v>-</v>
      </c>
      <c r="T258" s="3"/>
      <c r="U258" s="144"/>
      <c r="V258" s="145"/>
      <c r="W258" s="145"/>
      <c r="X258" s="155"/>
      <c r="Y258" s="155"/>
      <c r="Z258" s="157"/>
      <c r="AA258" s="148"/>
      <c r="AB258" s="149"/>
      <c r="AC258" s="149"/>
      <c r="AD258" s="149"/>
      <c r="AE258" s="41"/>
      <c r="AF258" s="150"/>
      <c r="AG258" s="158"/>
      <c r="AH258" s="151"/>
      <c r="AI258" s="151"/>
      <c r="AJ258" s="152"/>
      <c r="AK258" s="152"/>
      <c r="AL258" s="152"/>
      <c r="AM258" s="152"/>
      <c r="AN258" s="144"/>
      <c r="AO258" s="144"/>
      <c r="AP258" s="144"/>
      <c r="AQ258" s="144"/>
      <c r="AR258" s="144"/>
      <c r="AS258" s="144"/>
    </row>
    <row r="259" spans="19:45" ht="30" customHeight="1" x14ac:dyDescent="0.25">
      <c r="S259" s="4" t="str">
        <f t="shared" ref="S259" si="133">$BB$31</f>
        <v>-</v>
      </c>
      <c r="T259" s="3"/>
      <c r="U259" s="144"/>
      <c r="V259" s="145"/>
      <c r="W259" s="145"/>
      <c r="X259" s="155"/>
      <c r="Y259" s="155"/>
      <c r="Z259" s="157"/>
      <c r="AA259" s="148"/>
      <c r="AB259" s="149"/>
      <c r="AC259" s="149"/>
      <c r="AD259" s="149"/>
      <c r="AE259" s="41"/>
      <c r="AF259" s="150"/>
      <c r="AG259" s="158"/>
      <c r="AH259" s="151"/>
      <c r="AI259" s="151"/>
      <c r="AJ259" s="152"/>
      <c r="AK259" s="152"/>
      <c r="AL259" s="152"/>
      <c r="AM259" s="152"/>
      <c r="AN259" s="144"/>
      <c r="AO259" s="144"/>
      <c r="AP259" s="144"/>
      <c r="AQ259" s="144"/>
      <c r="AR259" s="144"/>
      <c r="AS259" s="144"/>
    </row>
    <row r="260" spans="19:45" ht="30" customHeight="1" x14ac:dyDescent="0.25">
      <c r="S260" s="116"/>
      <c r="T260" s="116"/>
      <c r="U260" s="116"/>
      <c r="V260" s="116"/>
      <c r="W260" s="116"/>
      <c r="X260" s="116"/>
      <c r="Y260" s="116"/>
      <c r="Z260" s="116"/>
      <c r="AA260" s="116"/>
      <c r="AB260" s="116"/>
      <c r="AC260" s="116"/>
      <c r="AD260" s="116"/>
      <c r="AE260" s="116"/>
      <c r="AF260" s="116"/>
      <c r="AG260" s="116"/>
      <c r="AH260" s="116"/>
      <c r="AI260" s="116"/>
      <c r="AJ260" s="116"/>
      <c r="AK260" s="116"/>
      <c r="AL260" s="116"/>
      <c r="AM260" s="116"/>
      <c r="AN260" s="116"/>
      <c r="AO260" s="116"/>
      <c r="AP260" s="116"/>
      <c r="AQ260" s="116"/>
      <c r="AR260" s="163"/>
      <c r="AS260" s="163"/>
    </row>
    <row r="261" spans="19:45" ht="30" customHeight="1" x14ac:dyDescent="0.25">
      <c r="S261" s="117" cm="1">
        <f t="array" ref="S261">BoxNum(ROW($S261))</f>
        <v>5</v>
      </c>
      <c r="T261" s="118" t="s">
        <v>698</v>
      </c>
      <c r="U261" s="119" t="s">
        <v>585</v>
      </c>
      <c r="V261" s="120"/>
      <c r="W261" s="121"/>
      <c r="X261" s="120"/>
      <c r="Y261" s="118" t="str">
        <f t="shared" ref="Y261" si="134">VLOOKUP(U261,$DX$1:$DZ$21,3,FALSE)</f>
        <v>-</v>
      </c>
      <c r="AD261" s="123"/>
    </row>
    <row r="262" spans="19:45" ht="30" customHeight="1" x14ac:dyDescent="0.25">
      <c r="S262" s="118" t="s">
        <v>24</v>
      </c>
      <c r="T262" s="119" t="s">
        <v>450</v>
      </c>
      <c r="U262" s="122" t="s">
        <v>23</v>
      </c>
      <c r="V262" s="118" t="str">
        <f t="shared" ref="V262" si="135">VLOOKUP(U261,$DX$1:$DZ$21,2,FALSE)</f>
        <v>-</v>
      </c>
      <c r="W262" s="128"/>
      <c r="X262" s="128"/>
      <c r="Y262" s="128"/>
      <c r="Z262" s="128"/>
      <c r="AA262" s="122" t="s">
        <v>592</v>
      </c>
      <c r="AB262" s="129" t="str">
        <f t="shared" ref="AB262" si="136">T281&amp;"_"&amp;ABS(T279)&amp;"dB_"&amp;T283&amp;"_"&amp;T284&amp;"_"&amp;GetAbsMaxMinText(AF265:AG324)&amp;"_"&amp;T264&amp;"_"&amp;T263&amp;S261&amp;"."&amp;T287</f>
        <v>default_TestMode_38dB_2258K_2227F_385_450_ZTS6156SE_MP5.1</v>
      </c>
      <c r="AC262" s="130"/>
      <c r="AD262" s="130"/>
      <c r="AE262" s="130"/>
      <c r="AF262" s="130"/>
      <c r="AG262" s="130"/>
      <c r="AH262" s="128"/>
      <c r="AI262" s="128" t="s">
        <v>2</v>
      </c>
      <c r="AJ262" s="131" t="s">
        <v>1092</v>
      </c>
      <c r="AK262" s="131"/>
      <c r="AL262" s="131"/>
      <c r="AM262" s="131"/>
      <c r="AN262" s="131"/>
      <c r="AO262" s="131"/>
      <c r="AP262" s="131"/>
      <c r="AQ262" s="131"/>
      <c r="AR262" s="131"/>
      <c r="AS262" s="131"/>
    </row>
    <row r="263" spans="19:45" ht="30" customHeight="1" x14ac:dyDescent="0.25">
      <c r="S263" s="118" t="s">
        <v>5</v>
      </c>
      <c r="T263" s="119" t="s">
        <v>430</v>
      </c>
      <c r="U263" s="105" t="str">
        <f t="shared" ref="U263" si="137">HYPERLINK("#A"&amp;(S261+1),"&lt;==Block" &amp; $S261 &amp;"==&gt;")</f>
        <v>&lt;==Block5==&gt;</v>
      </c>
      <c r="V263" s="136"/>
      <c r="W263" s="128"/>
      <c r="X263" s="128"/>
      <c r="Y263" s="137"/>
      <c r="Z263" s="123"/>
      <c r="AA263" s="128"/>
      <c r="AB263" s="128"/>
      <c r="AC263" s="128"/>
      <c r="AD263" s="128"/>
      <c r="AE263" s="128"/>
      <c r="AF263" s="128"/>
      <c r="AG263" s="128"/>
      <c r="AH263" s="128"/>
      <c r="AI263" s="128"/>
      <c r="AJ263" s="128"/>
      <c r="AK263" s="128"/>
      <c r="AL263" s="128"/>
      <c r="AM263" s="128"/>
      <c r="AN263" s="138" t="s">
        <v>723</v>
      </c>
      <c r="AO263" s="138" t="s">
        <v>709</v>
      </c>
      <c r="AP263" s="138" t="s">
        <v>710</v>
      </c>
      <c r="AQ263" s="138" t="s">
        <v>611</v>
      </c>
      <c r="AR263" s="138" t="s">
        <v>711</v>
      </c>
      <c r="AS263" s="139"/>
    </row>
    <row r="264" spans="19:45" ht="30" customHeight="1" x14ac:dyDescent="0.25">
      <c r="S264" s="118" t="s">
        <v>10</v>
      </c>
      <c r="T264" s="119" t="s">
        <v>286</v>
      </c>
      <c r="U264" s="140" t="s">
        <v>775</v>
      </c>
      <c r="V264" s="141" t="s">
        <v>601</v>
      </c>
      <c r="W264" s="141" t="s">
        <v>602</v>
      </c>
      <c r="X264" s="141" t="s">
        <v>603</v>
      </c>
      <c r="Y264" s="141" t="s">
        <v>603</v>
      </c>
      <c r="Z264" s="141" t="s">
        <v>591</v>
      </c>
      <c r="AA264" s="141" t="s">
        <v>7</v>
      </c>
      <c r="AB264" s="141" t="s">
        <v>563</v>
      </c>
      <c r="AC264" s="141" t="s">
        <v>577</v>
      </c>
      <c r="AD264" s="141" t="s">
        <v>611</v>
      </c>
      <c r="AE264" s="141" t="s">
        <v>569</v>
      </c>
      <c r="AF264" s="142" t="s">
        <v>593</v>
      </c>
      <c r="AG264" s="142" t="s">
        <v>594</v>
      </c>
      <c r="AH264" s="142" t="s">
        <v>595</v>
      </c>
      <c r="AI264" s="142" t="s">
        <v>596</v>
      </c>
      <c r="AJ264" s="143" t="s">
        <v>597</v>
      </c>
      <c r="AK264" s="143" t="s">
        <v>598</v>
      </c>
      <c r="AL264" s="143" t="s">
        <v>599</v>
      </c>
      <c r="AM264" s="143" t="s">
        <v>600</v>
      </c>
      <c r="AN264" s="143" t="str">
        <f t="shared" ref="AN264" si="138">VLOOKUP($T272,$DE$1:$DJ$31,2,FALSE)</f>
        <v>Full</v>
      </c>
      <c r="AO264" s="143" t="str">
        <f t="shared" ref="AO264" si="139">VLOOKUP($T272,$DE$1:$DJ$31,3,FALSE)</f>
        <v>Full</v>
      </c>
      <c r="AP264" s="143" t="str">
        <f t="shared" ref="AP264" si="140">VLOOKUP($T272,$DE$1:$DJ$31,4,FALSE)</f>
        <v>non</v>
      </c>
      <c r="AQ264" s="143" t="str">
        <f t="shared" ref="AQ264" si="141">VLOOKUP($T272,$DE$1:$DJ$31,5,FALSE)</f>
        <v>non</v>
      </c>
      <c r="AR264" s="143" t="str">
        <f t="shared" ref="AR264" si="142">VLOOKUP($T272,$DE$1:$DJ$31,6,FALSE)</f>
        <v>Full</v>
      </c>
      <c r="AS264" s="142" t="s">
        <v>726</v>
      </c>
    </row>
    <row r="265" spans="19:45" ht="30" customHeight="1" x14ac:dyDescent="0.25">
      <c r="S265" s="118" t="s">
        <v>18</v>
      </c>
      <c r="T265" s="119" t="s">
        <v>29</v>
      </c>
      <c r="U265" s="144" t="str">
        <f t="shared" ref="U265:U276" ca="1" si="143">ConfigCode($AA265,$AN265,$AO265,$AP265,$AQ265,$AR265,$AF265,$AG265,2)</f>
        <v>0x06=-39.30,-38.50;</v>
      </c>
      <c r="V265" s="145"/>
      <c r="W265" s="145"/>
      <c r="X265" s="146"/>
      <c r="Y265" s="146"/>
      <c r="Z265" s="147">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148" t="s">
        <v>584</v>
      </c>
      <c r="AB265" s="149">
        <v>1</v>
      </c>
      <c r="AC265" s="149" t="s">
        <v>995</v>
      </c>
      <c r="AD265" s="149">
        <v>1</v>
      </c>
      <c r="AE265" s="41">
        <v>0</v>
      </c>
      <c r="AF265" s="150">
        <v>-39.299999999999997</v>
      </c>
      <c r="AG265" s="150">
        <v>-38.5</v>
      </c>
      <c r="AH265" s="151">
        <f t="shared" ref="AH265:AH276" ca="1" si="145">$AF265+$Z265</f>
        <v>-38.299999999999997</v>
      </c>
      <c r="AI265" s="151">
        <f t="shared" ref="AI265:AI276" ca="1" si="146">$AG265+$Z265</f>
        <v>-37.5</v>
      </c>
      <c r="AJ265" s="152" cm="1">
        <f t="array" aca="1" ref="AJ265" ca="1" xml:space="preserve">
N("initial sens-loopgain")+
$AF265-BoxVal(ROW($AA265),26,COLUMN(INDIRECT("T"&amp;(INT(ROW($AA282)/65))*65+2)))</f>
        <v>-40.299999999999997</v>
      </c>
      <c r="AK265" s="152">
        <f t="shared" ref="AK265:AK276" ca="1" si="147">AJ265+(AG265-AF265)</f>
        <v>-39.5</v>
      </c>
      <c r="AL265" s="152" cm="1">
        <f t="array" aca="1" ref="AL265" ca="1" xml:space="preserve">
N("initial sens-loopgain-gain-gain ref-vcm")+
$AH265-
BoxVal(ROW($AA265),26,COLUMN(INDIRECT("T"&amp;(INT(ROW($AA282)/65))*65+2)))-
$AB265-
$W265-
IFERROR(VLOOKUP($AC265,$CT$1:$DC$31,7,FALSE),0)</f>
        <v>-40.299999999999997</v>
      </c>
      <c r="AM265" s="152">
        <f t="shared" ref="AM265:AM276" ca="1" si="148">AL265+(AG265-AF265)</f>
        <v>-39.5</v>
      </c>
      <c r="AN265" s="144" t="str">
        <f t="shared" ref="AN265:AN276" ca="1" si="149">IF(BoxVal(ROW(AA265),9,COLUMN(T263))="FIX","00",ManualLookup(AA265,BoxVal(ROW(AA265),4,COLUMN(AN263)),INDIRECT(DN$3)))</f>
        <v>00</v>
      </c>
      <c r="AO265" s="144" t="str" cm="1">
        <f t="array" aca="1" ref="AO265" ca="1">ManualLookup(AB265,BoxVal(ROW(AB265),4,COLUMN(AO263)),INDIRECT(DO$3))</f>
        <v>06</v>
      </c>
      <c r="AP265" s="144" t="str" cm="1">
        <f t="array" aca="1" ref="AP265" ca="1">ManualLookup(AC265,BoxVal(ROW(AC265),4,COLUMN(AP263)),INDIRECT(DP$3))</f>
        <v>00</v>
      </c>
      <c r="AQ265" s="144" t="str" cm="1">
        <f t="array" aca="1" ref="AQ265" ca="1">ManualLookup(AD265,BoxVal(ROW(AD265),4,COLUMN(AQ263)),INDIRECT(DQ$3))</f>
        <v>00</v>
      </c>
      <c r="AR265" s="144" t="str" cm="1">
        <f t="array" aca="1" ref="AR265" ca="1">ManualLookup(AE265,BoxVal(ROW(AE265),4,COLUMN(AR263)),INDIRECT(DR$3))</f>
        <v>00</v>
      </c>
      <c r="AS265" s="141"/>
    </row>
    <row r="266" spans="19:45" ht="30" customHeight="1" x14ac:dyDescent="0.25">
      <c r="S266" s="118" t="s">
        <v>13</v>
      </c>
      <c r="T266" s="119" t="s">
        <v>367</v>
      </c>
      <c r="U266" s="144" t="str">
        <f t="shared" ca="1" si="143"/>
        <v>0x07=-39.80,-39.30;</v>
      </c>
      <c r="V266" s="145"/>
      <c r="W266" s="145"/>
      <c r="X266" s="146"/>
      <c r="Y266" s="146">
        <v>1.31</v>
      </c>
      <c r="Z266" s="147">
        <f t="shared" ca="1" si="144"/>
        <v>1.5</v>
      </c>
      <c r="AA266" s="148" t="s">
        <v>584</v>
      </c>
      <c r="AB266" s="149">
        <v>1.5</v>
      </c>
      <c r="AC266" s="149" t="s">
        <v>995</v>
      </c>
      <c r="AD266" s="149">
        <v>1</v>
      </c>
      <c r="AE266" s="41">
        <v>0</v>
      </c>
      <c r="AF266" s="150">
        <v>-39.799999999999997</v>
      </c>
      <c r="AG266" s="153">
        <f t="shared" ref="AG266:AG276" si="150">AF265</f>
        <v>-39.299999999999997</v>
      </c>
      <c r="AH266" s="151">
        <f t="shared" ca="1" si="145"/>
        <v>-38.299999999999997</v>
      </c>
      <c r="AI266" s="151">
        <f t="shared" ca="1" si="146"/>
        <v>-37.799999999999997</v>
      </c>
      <c r="AJ266" s="152" cm="1">
        <f t="array" aca="1" ref="AJ266" ca="1" xml:space="preserve">
N("initial sens-loopgain")+
$AF266-BoxVal(ROW($AA266),26,COLUMN(INDIRECT("T"&amp;(INT(ROW($AA283)/65))*65+2)))</f>
        <v>-40.799999999999997</v>
      </c>
      <c r="AK266" s="152">
        <f t="shared" ca="1" si="147"/>
        <v>-40.299999999999997</v>
      </c>
      <c r="AL266" s="152" cm="1">
        <f t="array" aca="1" ref="AL266" ca="1" xml:space="preserve">
N("initial sens-loopgain-gain-gain ref-vcm")+
$AH266-
BoxVal(ROW($AA266),26,COLUMN(INDIRECT("T"&amp;(INT(ROW($AA283)/65))*65+2)))-
$AB266-
$W266-
IFERROR(VLOOKUP($AC266,$CT$1:$DC$31,7,FALSE),0)</f>
        <v>-40.799999999999997</v>
      </c>
      <c r="AM266" s="152">
        <f t="shared" ca="1" si="148"/>
        <v>-40.299999999999997</v>
      </c>
      <c r="AN266" s="144" t="str">
        <f t="shared" ca="1" si="149"/>
        <v>00</v>
      </c>
      <c r="AO266" s="144" t="str" cm="1">
        <f t="array" aca="1" ref="AO266" ca="1">ManualLookup(AB266,BoxVal(ROW(AB266),4,COLUMN(AO264)),INDIRECT(DO$3))</f>
        <v>07</v>
      </c>
      <c r="AP266" s="144" t="str" cm="1">
        <f t="array" aca="1" ref="AP266" ca="1">ManualLookup(AC266,BoxVal(ROW(AC266),4,COLUMN(AP264)),INDIRECT(DP$3))</f>
        <v>00</v>
      </c>
      <c r="AQ266" s="144" t="str" cm="1">
        <f t="array" aca="1" ref="AQ266" ca="1">ManualLookup(AD266,BoxVal(ROW(AD266),4,COLUMN(AQ264)),INDIRECT(DQ$3))</f>
        <v>00</v>
      </c>
      <c r="AR266" s="144" t="str" cm="1">
        <f t="array" aca="1" ref="AR266" ca="1">ManualLookup(AE266,BoxVal(ROW(AE266),4,COLUMN(AR264)),INDIRECT(DR$3))</f>
        <v>00</v>
      </c>
      <c r="AS266" s="144"/>
    </row>
    <row r="267" spans="19:45" ht="30" customHeight="1" x14ac:dyDescent="0.25">
      <c r="S267" s="129"/>
      <c r="T267" s="154"/>
      <c r="U267" s="144" t="str">
        <f t="shared" ca="1" si="143"/>
        <v>0x35=-40.20,-39.80;</v>
      </c>
      <c r="V267" s="145"/>
      <c r="W267" s="145"/>
      <c r="X267" s="146"/>
      <c r="Y267" s="146">
        <v>2.02</v>
      </c>
      <c r="Z267" s="147">
        <f t="shared" ca="1" si="144"/>
        <v>1.85</v>
      </c>
      <c r="AA267" s="148" t="s">
        <v>586</v>
      </c>
      <c r="AB267" s="149">
        <v>0.5</v>
      </c>
      <c r="AC267" s="149" t="s">
        <v>995</v>
      </c>
      <c r="AD267" s="149">
        <v>1</v>
      </c>
      <c r="AE267" s="41">
        <v>0</v>
      </c>
      <c r="AF267" s="150">
        <v>-40.200000000000003</v>
      </c>
      <c r="AG267" s="153">
        <f t="shared" si="150"/>
        <v>-39.799999999999997</v>
      </c>
      <c r="AH267" s="151">
        <f t="shared" ca="1" si="145"/>
        <v>-38.35</v>
      </c>
      <c r="AI267" s="151">
        <f t="shared" ca="1" si="146"/>
        <v>-37.949999999999996</v>
      </c>
      <c r="AJ267" s="152" cm="1">
        <f t="array" aca="1" ref="AJ267" ca="1" xml:space="preserve">
N("initial sens-loopgain")+
$AF267-BoxVal(ROW($AA267),26,COLUMN(INDIRECT("T"&amp;(INT(ROW($AA284)/65))*65+2)))</f>
        <v>-41.2</v>
      </c>
      <c r="AK267" s="152">
        <f t="shared" ca="1" si="147"/>
        <v>-40.799999999999997</v>
      </c>
      <c r="AL267" s="152" cm="1">
        <f t="array" aca="1" ref="AL267" ca="1" xml:space="preserve">
N("initial sens-loopgain-gain-gain ref-vcm")+
$AH267-
BoxVal(ROW($AA267),26,COLUMN(INDIRECT("T"&amp;(INT(ROW($AA284)/65))*65+2)))-
$AB267-
$W267-
IFERROR(VLOOKUP($AC267,$CT$1:$DC$31,7,FALSE),0)</f>
        <v>-39.85</v>
      </c>
      <c r="AM267" s="152">
        <f t="shared" ca="1" si="148"/>
        <v>-39.449999999999996</v>
      </c>
      <c r="AN267" s="144" t="str">
        <f t="shared" ca="1" si="149"/>
        <v>30</v>
      </c>
      <c r="AO267" s="144" t="str" cm="1">
        <f t="array" aca="1" ref="AO267" ca="1">ManualLookup(AB267,BoxVal(ROW(AB267),4,COLUMN(AO265)),INDIRECT(DO$3))</f>
        <v>05</v>
      </c>
      <c r="AP267" s="144" t="str" cm="1">
        <f t="array" aca="1" ref="AP267" ca="1">ManualLookup(AC267,BoxVal(ROW(AC267),4,COLUMN(AP265)),INDIRECT(DP$3))</f>
        <v>00</v>
      </c>
      <c r="AQ267" s="144" t="str" cm="1">
        <f t="array" aca="1" ref="AQ267" ca="1">ManualLookup(AD267,BoxVal(ROW(AD267),4,COLUMN(AQ265)),INDIRECT(DQ$3))</f>
        <v>00</v>
      </c>
      <c r="AR267" s="144" t="str" cm="1">
        <f t="array" aca="1" ref="AR267" ca="1">ManualLookup(AE267,BoxVal(ROW(AE267),4,COLUMN(AR265)),INDIRECT(DR$3))</f>
        <v>00</v>
      </c>
      <c r="AS267" s="144"/>
    </row>
    <row r="268" spans="19:45" ht="30" customHeight="1" x14ac:dyDescent="0.25">
      <c r="S268" s="118" t="s">
        <v>19</v>
      </c>
      <c r="T268" s="119" t="s">
        <v>584</v>
      </c>
      <c r="U268" s="144" t="str">
        <f t="shared" ca="1" si="143"/>
        <v>0x36=-40.70,-40.20;</v>
      </c>
      <c r="V268" s="145"/>
      <c r="W268" s="145"/>
      <c r="X268" s="146"/>
      <c r="Y268" s="146">
        <v>2.44</v>
      </c>
      <c r="Z268" s="147">
        <f t="shared" ca="1" si="144"/>
        <v>2.35</v>
      </c>
      <c r="AA268" s="148" t="s">
        <v>586</v>
      </c>
      <c r="AB268" s="149">
        <v>1</v>
      </c>
      <c r="AC268" s="149" t="s">
        <v>995</v>
      </c>
      <c r="AD268" s="149">
        <v>1</v>
      </c>
      <c r="AE268" s="41">
        <v>0</v>
      </c>
      <c r="AF268" s="150">
        <v>-40.700000000000003</v>
      </c>
      <c r="AG268" s="153">
        <f t="shared" si="150"/>
        <v>-40.200000000000003</v>
      </c>
      <c r="AH268" s="151">
        <f t="shared" ca="1" si="145"/>
        <v>-38.35</v>
      </c>
      <c r="AI268" s="151">
        <f t="shared" ca="1" si="146"/>
        <v>-37.85</v>
      </c>
      <c r="AJ268" s="152" cm="1">
        <f t="array" aca="1" ref="AJ268" ca="1" xml:space="preserve">
N("initial sens-loopgain")+
$AF268-BoxVal(ROW($AA268),26,COLUMN(INDIRECT("T"&amp;(INT(ROW($AA285)/65))*65+2)))</f>
        <v>-41.7</v>
      </c>
      <c r="AK268" s="152">
        <f t="shared" ca="1" si="147"/>
        <v>-41.2</v>
      </c>
      <c r="AL268" s="152" cm="1">
        <f t="array" aca="1" ref="AL268" ca="1" xml:space="preserve">
N("initial sens-loopgain-gain-gain ref-vcm")+
$AH268-
BoxVal(ROW($AA268),26,COLUMN(INDIRECT("T"&amp;(INT(ROW($AA285)/65))*65+2)))-
$AB268-
$W268-
IFERROR(VLOOKUP($AC268,$CT$1:$DC$31,7,FALSE),0)</f>
        <v>-40.35</v>
      </c>
      <c r="AM268" s="152">
        <f t="shared" ca="1" si="148"/>
        <v>-39.85</v>
      </c>
      <c r="AN268" s="144" t="str">
        <f t="shared" ca="1" si="149"/>
        <v>30</v>
      </c>
      <c r="AO268" s="144" t="str" cm="1">
        <f t="array" aca="1" ref="AO268" ca="1">ManualLookup(AB268,BoxVal(ROW(AB268),4,COLUMN(AO266)),INDIRECT(DO$3))</f>
        <v>06</v>
      </c>
      <c r="AP268" s="144" t="str" cm="1">
        <f t="array" aca="1" ref="AP268" ca="1">ManualLookup(AC268,BoxVal(ROW(AC268),4,COLUMN(AP266)),INDIRECT(DP$3))</f>
        <v>00</v>
      </c>
      <c r="AQ268" s="144" t="str" cm="1">
        <f t="array" aca="1" ref="AQ268" ca="1">ManualLookup(AD268,BoxVal(ROW(AD268),4,COLUMN(AQ266)),INDIRECT(DQ$3))</f>
        <v>00</v>
      </c>
      <c r="AR268" s="144" t="str" cm="1">
        <f t="array" aca="1" ref="AR268" ca="1">ManualLookup(AE268,BoxVal(ROW(AE268),4,COLUMN(AR266)),INDIRECT(DR$3))</f>
        <v>00</v>
      </c>
      <c r="AS268" s="144"/>
    </row>
    <row r="269" spans="19:45" ht="30" customHeight="1" x14ac:dyDescent="0.25">
      <c r="S269" s="118" t="s">
        <v>15</v>
      </c>
      <c r="T269" s="119" t="s">
        <v>801</v>
      </c>
      <c r="U269" s="144" t="str">
        <f t="shared" ca="1" si="143"/>
        <v>0x45=-41.30,-40.70;</v>
      </c>
      <c r="V269" s="145"/>
      <c r="W269" s="145"/>
      <c r="X269" s="146"/>
      <c r="Y269" s="146">
        <v>3.08</v>
      </c>
      <c r="Z269" s="147">
        <f t="shared" ca="1" si="144"/>
        <v>3</v>
      </c>
      <c r="AA269" s="148" t="s">
        <v>587</v>
      </c>
      <c r="AB269" s="149">
        <v>0.5</v>
      </c>
      <c r="AC269" s="149" t="s">
        <v>995</v>
      </c>
      <c r="AD269" s="149">
        <v>1</v>
      </c>
      <c r="AE269" s="41">
        <v>0</v>
      </c>
      <c r="AF269" s="150">
        <v>-41.3</v>
      </c>
      <c r="AG269" s="153">
        <f t="shared" si="150"/>
        <v>-40.700000000000003</v>
      </c>
      <c r="AH269" s="151">
        <f t="shared" ca="1" si="145"/>
        <v>-38.299999999999997</v>
      </c>
      <c r="AI269" s="151">
        <f t="shared" ca="1" si="146"/>
        <v>-37.700000000000003</v>
      </c>
      <c r="AJ269" s="152" cm="1">
        <f t="array" aca="1" ref="AJ269" ca="1" xml:space="preserve">
N("initial sens-loopgain")+
$AF269-BoxVal(ROW($AA269),26,COLUMN(INDIRECT("T"&amp;(INT(ROW($AA286)/65))*65+2)))</f>
        <v>-42.3</v>
      </c>
      <c r="AK269" s="152">
        <f t="shared" ca="1" si="147"/>
        <v>-41.7</v>
      </c>
      <c r="AL269" s="152" cm="1">
        <f t="array" aca="1" ref="AL269" ca="1" xml:space="preserve">
N("initial sens-loopgain-gain-gain ref-vcm")+
$AH269-
BoxVal(ROW($AA269),26,COLUMN(INDIRECT("T"&amp;(INT(ROW($AA286)/65))*65+2)))-
$AB269-
$W269-
IFERROR(VLOOKUP($AC269,$CT$1:$DC$31,7,FALSE),0)</f>
        <v>-39.799999999999997</v>
      </c>
      <c r="AM269" s="152">
        <f t="shared" ca="1" si="148"/>
        <v>-39.200000000000003</v>
      </c>
      <c r="AN269" s="144" t="str">
        <f t="shared" ca="1" si="149"/>
        <v>40</v>
      </c>
      <c r="AO269" s="144" t="str" cm="1">
        <f t="array" aca="1" ref="AO269" ca="1">ManualLookup(AB269,BoxVal(ROW(AB269),4,COLUMN(AO267)),INDIRECT(DO$3))</f>
        <v>05</v>
      </c>
      <c r="AP269" s="144" t="str" cm="1">
        <f t="array" aca="1" ref="AP269" ca="1">ManualLookup(AC269,BoxVal(ROW(AC269),4,COLUMN(AP267)),INDIRECT(DP$3))</f>
        <v>00</v>
      </c>
      <c r="AQ269" s="144" t="str" cm="1">
        <f t="array" aca="1" ref="AQ269" ca="1">ManualLookup(AD269,BoxVal(ROW(AD269),4,COLUMN(AQ267)),INDIRECT(DQ$3))</f>
        <v>00</v>
      </c>
      <c r="AR269" s="144" t="str" cm="1">
        <f t="array" aca="1" ref="AR269" ca="1">ManualLookup(AE269,BoxVal(ROW(AE269),4,COLUMN(AR267)),INDIRECT(DR$3))</f>
        <v>00</v>
      </c>
      <c r="AS269" s="144"/>
    </row>
    <row r="270" spans="19:45" ht="30" customHeight="1" x14ac:dyDescent="0.25">
      <c r="S270" s="118" t="s">
        <v>705</v>
      </c>
      <c r="T270" s="119" t="s">
        <v>800</v>
      </c>
      <c r="U270" s="144" t="str">
        <f t="shared" ca="1" si="143"/>
        <v>0x46=-41.80,-41.30;</v>
      </c>
      <c r="V270" s="145"/>
      <c r="W270" s="145"/>
      <c r="X270" s="146"/>
      <c r="Y270" s="146">
        <v>3.63</v>
      </c>
      <c r="Z270" s="147">
        <f t="shared" ca="1" si="144"/>
        <v>3.5</v>
      </c>
      <c r="AA270" s="148" t="s">
        <v>587</v>
      </c>
      <c r="AB270" s="149">
        <v>1</v>
      </c>
      <c r="AC270" s="149" t="s">
        <v>995</v>
      </c>
      <c r="AD270" s="149">
        <v>1</v>
      </c>
      <c r="AE270" s="41">
        <v>0</v>
      </c>
      <c r="AF270" s="150">
        <v>-41.8</v>
      </c>
      <c r="AG270" s="153">
        <f t="shared" si="150"/>
        <v>-41.3</v>
      </c>
      <c r="AH270" s="151">
        <f t="shared" ca="1" si="145"/>
        <v>-38.299999999999997</v>
      </c>
      <c r="AI270" s="151">
        <f t="shared" ca="1" si="146"/>
        <v>-37.799999999999997</v>
      </c>
      <c r="AJ270" s="152" cm="1">
        <f t="array" aca="1" ref="AJ270" ca="1" xml:space="preserve">
N("initial sens-loopgain")+
$AF270-BoxVal(ROW($AA270),26,COLUMN(INDIRECT("T"&amp;(INT(ROW($AA287)/65))*65+2)))</f>
        <v>-42.8</v>
      </c>
      <c r="AK270" s="152">
        <f t="shared" ca="1" si="147"/>
        <v>-42.3</v>
      </c>
      <c r="AL270" s="152" cm="1">
        <f t="array" aca="1" ref="AL270" ca="1" xml:space="preserve">
N("initial sens-loopgain-gain-gain ref-vcm")+
$AH270-
BoxVal(ROW($AA270),26,COLUMN(INDIRECT("T"&amp;(INT(ROW($AA287)/65))*65+2)))-
$AB270-
$W270-
IFERROR(VLOOKUP($AC270,$CT$1:$DC$31,7,FALSE),0)</f>
        <v>-40.299999999999997</v>
      </c>
      <c r="AM270" s="152">
        <f t="shared" ca="1" si="148"/>
        <v>-39.799999999999997</v>
      </c>
      <c r="AN270" s="144" t="str">
        <f t="shared" ca="1" si="149"/>
        <v>40</v>
      </c>
      <c r="AO270" s="144" t="str" cm="1">
        <f t="array" aca="1" ref="AO270" ca="1">ManualLookup(AB270,BoxVal(ROW(AB270),4,COLUMN(AO268)),INDIRECT(DO$3))</f>
        <v>06</v>
      </c>
      <c r="AP270" s="144" t="str" cm="1">
        <f t="array" aca="1" ref="AP270" ca="1">ManualLookup(AC270,BoxVal(ROW(AC270),4,COLUMN(AP268)),INDIRECT(DP$3))</f>
        <v>00</v>
      </c>
      <c r="AQ270" s="144" t="str" cm="1">
        <f t="array" aca="1" ref="AQ270" ca="1">ManualLookup(AD270,BoxVal(ROW(AD270),4,COLUMN(AQ268)),INDIRECT(DQ$3))</f>
        <v>00</v>
      </c>
      <c r="AR270" s="144" t="str" cm="1">
        <f t="array" aca="1" ref="AR270" ca="1">ManualLookup(AE270,BoxVal(ROW(AE270),4,COLUMN(AR268)),INDIRECT(DR$3))</f>
        <v>00</v>
      </c>
      <c r="AS270" s="144"/>
    </row>
    <row r="271" spans="19:45" ht="30" customHeight="1" x14ac:dyDescent="0.25">
      <c r="S271" s="118" t="s">
        <v>605</v>
      </c>
      <c r="T271" s="119" t="s">
        <v>991</v>
      </c>
      <c r="U271" s="144" t="str">
        <f t="shared" ca="1" si="143"/>
        <v>0x55=-42.30,-41.80;</v>
      </c>
      <c r="V271" s="145"/>
      <c r="W271" s="145"/>
      <c r="X271" s="146"/>
      <c r="Y271" s="146"/>
      <c r="Z271" s="147">
        <f t="shared" ca="1" si="144"/>
        <v>4</v>
      </c>
      <c r="AA271" s="148" t="s">
        <v>580</v>
      </c>
      <c r="AB271" s="149">
        <v>0.5</v>
      </c>
      <c r="AC271" s="149" t="s">
        <v>995</v>
      </c>
      <c r="AD271" s="149">
        <v>1</v>
      </c>
      <c r="AE271" s="41">
        <v>0</v>
      </c>
      <c r="AF271" s="150">
        <v>-42.3</v>
      </c>
      <c r="AG271" s="153">
        <f t="shared" si="150"/>
        <v>-41.8</v>
      </c>
      <c r="AH271" s="151">
        <f t="shared" ca="1" si="145"/>
        <v>-38.299999999999997</v>
      </c>
      <c r="AI271" s="151">
        <f t="shared" ca="1" si="146"/>
        <v>-37.799999999999997</v>
      </c>
      <c r="AJ271" s="152" cm="1">
        <f t="array" aca="1" ref="AJ271" ca="1" xml:space="preserve">
N("initial sens-loopgain")+
$AF271-BoxVal(ROW($AA271),26,COLUMN(INDIRECT("T"&amp;(INT(ROW($AA288)/65))*65+2)))</f>
        <v>-43.3</v>
      </c>
      <c r="AK271" s="152">
        <f t="shared" ca="1" si="147"/>
        <v>-42.8</v>
      </c>
      <c r="AL271" s="152" cm="1">
        <f t="array" aca="1" ref="AL271" ca="1" xml:space="preserve">
N("initial sens-loopgain-gain-gain ref-vcm")+
$AH271-
BoxVal(ROW($AA271),26,COLUMN(INDIRECT("T"&amp;(INT(ROW($AA288)/65))*65+2)))-
$AB271-
$W271-
IFERROR(VLOOKUP($AC271,$CT$1:$DC$31,7,FALSE),0)</f>
        <v>-39.799999999999997</v>
      </c>
      <c r="AM271" s="152">
        <f t="shared" ca="1" si="148"/>
        <v>-39.299999999999997</v>
      </c>
      <c r="AN271" s="144" t="str">
        <f t="shared" ca="1" si="149"/>
        <v>50</v>
      </c>
      <c r="AO271" s="144" t="str" cm="1">
        <f t="array" aca="1" ref="AO271" ca="1">ManualLookup(AB271,BoxVal(ROW(AB271),4,COLUMN(AO269)),INDIRECT(DO$3))</f>
        <v>05</v>
      </c>
      <c r="AP271" s="144" t="str" cm="1">
        <f t="array" aca="1" ref="AP271" ca="1">ManualLookup(AC271,BoxVal(ROW(AC271),4,COLUMN(AP269)),INDIRECT(DP$3))</f>
        <v>00</v>
      </c>
      <c r="AQ271" s="144" t="str" cm="1">
        <f t="array" aca="1" ref="AQ271" ca="1">ManualLookup(AD271,BoxVal(ROW(AD271),4,COLUMN(AQ269)),INDIRECT(DQ$3))</f>
        <v>00</v>
      </c>
      <c r="AR271" s="144" t="str" cm="1">
        <f t="array" aca="1" ref="AR271" ca="1">ManualLookup(AE271,BoxVal(ROW(AE271),4,COLUMN(AR269)),INDIRECT(DR$3))</f>
        <v>00</v>
      </c>
      <c r="AS271" s="144"/>
    </row>
    <row r="272" spans="19:45" ht="30" customHeight="1" x14ac:dyDescent="0.25">
      <c r="S272" s="118" t="s">
        <v>721</v>
      </c>
      <c r="T272" s="119" t="s">
        <v>26</v>
      </c>
      <c r="U272" s="144" t="str">
        <f t="shared" ca="1" si="143"/>
        <v>0x56=-42.80,-42.30;</v>
      </c>
      <c r="V272" s="145"/>
      <c r="W272" s="145"/>
      <c r="X272" s="146"/>
      <c r="Y272" s="146"/>
      <c r="Z272" s="147">
        <f t="shared" ca="1" si="144"/>
        <v>4.5</v>
      </c>
      <c r="AA272" s="148" t="s">
        <v>580</v>
      </c>
      <c r="AB272" s="149">
        <v>1</v>
      </c>
      <c r="AC272" s="149" t="s">
        <v>995</v>
      </c>
      <c r="AD272" s="149">
        <v>1</v>
      </c>
      <c r="AE272" s="41">
        <v>0</v>
      </c>
      <c r="AF272" s="150">
        <v>-42.8</v>
      </c>
      <c r="AG272" s="153">
        <f t="shared" si="150"/>
        <v>-42.3</v>
      </c>
      <c r="AH272" s="151">
        <f t="shared" ca="1" si="145"/>
        <v>-38.299999999999997</v>
      </c>
      <c r="AI272" s="151">
        <f t="shared" ca="1" si="146"/>
        <v>-37.799999999999997</v>
      </c>
      <c r="AJ272" s="152" cm="1">
        <f t="array" aca="1" ref="AJ272" ca="1" xml:space="preserve">
N("initial sens-loopgain")+
$AF272-BoxVal(ROW($AA272),26,COLUMN(INDIRECT("T"&amp;(INT(ROW($AA289)/65))*65+2)))</f>
        <v>-43.8</v>
      </c>
      <c r="AK272" s="152">
        <f t="shared" ca="1" si="147"/>
        <v>-43.3</v>
      </c>
      <c r="AL272" s="152" cm="1">
        <f t="array" aca="1" ref="AL272" ca="1" xml:space="preserve">
N("initial sens-loopgain-gain-gain ref-vcm")+
$AH272-
BoxVal(ROW($AA272),26,COLUMN(INDIRECT("T"&amp;(INT(ROW($AA289)/65))*65+2)))-
$AB272-
$W272-
IFERROR(VLOOKUP($AC272,$CT$1:$DC$31,7,FALSE),0)</f>
        <v>-40.299999999999997</v>
      </c>
      <c r="AM272" s="152">
        <f t="shared" ca="1" si="148"/>
        <v>-39.799999999999997</v>
      </c>
      <c r="AN272" s="144" t="str">
        <f t="shared" ca="1" si="149"/>
        <v>50</v>
      </c>
      <c r="AO272" s="144" t="str" cm="1">
        <f t="array" aca="1" ref="AO272" ca="1">ManualLookup(AB272,BoxVal(ROW(AB272),4,COLUMN(AO270)),INDIRECT(DO$3))</f>
        <v>06</v>
      </c>
      <c r="AP272" s="144" t="str" cm="1">
        <f t="array" aca="1" ref="AP272" ca="1">ManualLookup(AC272,BoxVal(ROW(AC272),4,COLUMN(AP270)),INDIRECT(DP$3))</f>
        <v>00</v>
      </c>
      <c r="AQ272" s="144" t="str" cm="1">
        <f t="array" aca="1" ref="AQ272" ca="1">ManualLookup(AD272,BoxVal(ROW(AD272),4,COLUMN(AQ270)),INDIRECT(DQ$3))</f>
        <v>00</v>
      </c>
      <c r="AR272" s="144" t="str" cm="1">
        <f t="array" aca="1" ref="AR272" ca="1">ManualLookup(AE272,BoxVal(ROW(AE272),4,COLUMN(AR270)),INDIRECT(DR$3))</f>
        <v>00</v>
      </c>
      <c r="AS272" s="144"/>
    </row>
    <row r="273" spans="19:45" ht="30" customHeight="1" x14ac:dyDescent="0.25">
      <c r="S273" s="118" t="s">
        <v>20</v>
      </c>
      <c r="T273" s="119">
        <v>-39</v>
      </c>
      <c r="U273" s="144" t="str">
        <f t="shared" ca="1" si="143"/>
        <v>0x65=-43.40,-42.80;</v>
      </c>
      <c r="V273" s="145"/>
      <c r="W273" s="145"/>
      <c r="X273" s="155"/>
      <c r="Y273" s="155"/>
      <c r="Z273" s="147">
        <f t="shared" ca="1" si="144"/>
        <v>5.0999999999999996</v>
      </c>
      <c r="AA273" s="148" t="s">
        <v>581</v>
      </c>
      <c r="AB273" s="149">
        <v>0.5</v>
      </c>
      <c r="AC273" s="149" t="s">
        <v>995</v>
      </c>
      <c r="AD273" s="149">
        <v>1</v>
      </c>
      <c r="AE273" s="41">
        <v>0</v>
      </c>
      <c r="AF273" s="150">
        <v>-43.4</v>
      </c>
      <c r="AG273" s="153">
        <f t="shared" si="150"/>
        <v>-42.8</v>
      </c>
      <c r="AH273" s="151">
        <f t="shared" ca="1" si="145"/>
        <v>-38.299999999999997</v>
      </c>
      <c r="AI273" s="151">
        <f t="shared" ca="1" si="146"/>
        <v>-37.699999999999996</v>
      </c>
      <c r="AJ273" s="152" cm="1">
        <f t="array" aca="1" ref="AJ273" ca="1" xml:space="preserve">
N("initial sens-loopgain")+
$AF273-BoxVal(ROW($AA273),26,COLUMN(INDIRECT("T"&amp;(INT(ROW($AA290)/65))*65+2)))</f>
        <v>-44.4</v>
      </c>
      <c r="AK273" s="152">
        <f t="shared" ca="1" si="147"/>
        <v>-43.8</v>
      </c>
      <c r="AL273" s="152" cm="1">
        <f t="array" aca="1" ref="AL273" ca="1" xml:space="preserve">
N("initial sens-loopgain-gain-gain ref-vcm")+
$AH273-
BoxVal(ROW($AA273),26,COLUMN(INDIRECT("T"&amp;(INT(ROW($AA290)/65))*65+2)))-
$AB273-
$W273-
IFERROR(VLOOKUP($AC273,$CT$1:$DC$31,7,FALSE),0)</f>
        <v>-39.799999999999997</v>
      </c>
      <c r="AM273" s="152">
        <f t="shared" ca="1" si="148"/>
        <v>-39.199999999999996</v>
      </c>
      <c r="AN273" s="144" t="str">
        <f t="shared" ca="1" si="149"/>
        <v>60</v>
      </c>
      <c r="AO273" s="144" t="str" cm="1">
        <f t="array" aca="1" ref="AO273" ca="1">ManualLookup(AB273,BoxVal(ROW(AB273),4,COLUMN(AO271)),INDIRECT(DO$3))</f>
        <v>05</v>
      </c>
      <c r="AP273" s="144" t="str" cm="1">
        <f t="array" aca="1" ref="AP273" ca="1">ManualLookup(AC273,BoxVal(ROW(AC273),4,COLUMN(AP271)),INDIRECT(DP$3))</f>
        <v>00</v>
      </c>
      <c r="AQ273" s="144" t="str" cm="1">
        <f t="array" aca="1" ref="AQ273" ca="1">ManualLookup(AD273,BoxVal(ROW(AD273),4,COLUMN(AQ271)),INDIRECT(DQ$3))</f>
        <v>00</v>
      </c>
      <c r="AR273" s="144" t="str" cm="1">
        <f t="array" aca="1" ref="AR273" ca="1">ManualLookup(AE273,BoxVal(ROW(AE273),4,COLUMN(AR271)),INDIRECT(DR$3))</f>
        <v>00</v>
      </c>
      <c r="AS273" s="144"/>
    </row>
    <row r="274" spans="19:45" ht="30" customHeight="1" x14ac:dyDescent="0.25">
      <c r="S274" s="118" t="s">
        <v>691</v>
      </c>
      <c r="T274" s="119" t="s">
        <v>1275</v>
      </c>
      <c r="U274" s="144" t="str">
        <f t="shared" ca="1" si="143"/>
        <v>0x66=-43.90,-43.40;</v>
      </c>
      <c r="V274" s="145"/>
      <c r="W274" s="145"/>
      <c r="X274" s="155"/>
      <c r="Y274" s="155"/>
      <c r="Z274" s="147">
        <f t="shared" ca="1" si="144"/>
        <v>5.6</v>
      </c>
      <c r="AA274" s="148" t="s">
        <v>581</v>
      </c>
      <c r="AB274" s="149">
        <v>1</v>
      </c>
      <c r="AC274" s="149" t="s">
        <v>995</v>
      </c>
      <c r="AD274" s="149">
        <v>1</v>
      </c>
      <c r="AE274" s="41">
        <v>0</v>
      </c>
      <c r="AF274" s="150">
        <v>-43.9</v>
      </c>
      <c r="AG274" s="153">
        <f t="shared" si="150"/>
        <v>-43.4</v>
      </c>
      <c r="AH274" s="151">
        <f t="shared" ca="1" si="145"/>
        <v>-38.299999999999997</v>
      </c>
      <c r="AI274" s="151">
        <f t="shared" ca="1" si="146"/>
        <v>-37.799999999999997</v>
      </c>
      <c r="AJ274" s="152" cm="1">
        <f t="array" aca="1" ref="AJ274" ca="1" xml:space="preserve">
N("initial sens-loopgain")+
$AF274-BoxVal(ROW($AA274),26,COLUMN(INDIRECT("T"&amp;(INT(ROW($AA291)/65))*65+2)))</f>
        <v>-44.9</v>
      </c>
      <c r="AK274" s="152">
        <f t="shared" ca="1" si="147"/>
        <v>-44.4</v>
      </c>
      <c r="AL274" s="152" cm="1">
        <f t="array" aca="1" ref="AL274" ca="1" xml:space="preserve">
N("initial sens-loopgain-gain-gain ref-vcm")+
$AH274-
BoxVal(ROW($AA274),26,COLUMN(INDIRECT("T"&amp;(INT(ROW($AA291)/65))*65+2)))-
$AB274-
$W274-
IFERROR(VLOOKUP($AC274,$CT$1:$DC$31,7,FALSE),0)</f>
        <v>-40.299999999999997</v>
      </c>
      <c r="AM274" s="152">
        <f t="shared" ca="1" si="148"/>
        <v>-39.799999999999997</v>
      </c>
      <c r="AN274" s="144" t="str">
        <f t="shared" ca="1" si="149"/>
        <v>60</v>
      </c>
      <c r="AO274" s="144" t="str" cm="1">
        <f t="array" aca="1" ref="AO274" ca="1">ManualLookup(AB274,BoxVal(ROW(AB274),4,COLUMN(AO272)),INDIRECT(DO$3))</f>
        <v>06</v>
      </c>
      <c r="AP274" s="144" t="str" cm="1">
        <f t="array" aca="1" ref="AP274" ca="1">ManualLookup(AC274,BoxVal(ROW(AC274),4,COLUMN(AP272)),INDIRECT(DP$3))</f>
        <v>00</v>
      </c>
      <c r="AQ274" s="144" t="str" cm="1">
        <f t="array" aca="1" ref="AQ274" ca="1">ManualLookup(AD274,BoxVal(ROW(AD274),4,COLUMN(AQ272)),INDIRECT(DQ$3))</f>
        <v>00</v>
      </c>
      <c r="AR274" s="144" t="str" cm="1">
        <f t="array" aca="1" ref="AR274" ca="1">ManualLookup(AE274,BoxVal(ROW(AE274),4,COLUMN(AR272)),INDIRECT(DR$3))</f>
        <v>00</v>
      </c>
      <c r="AS274" s="144"/>
    </row>
    <row r="275" spans="19:45" ht="30" customHeight="1" x14ac:dyDescent="0.25">
      <c r="S275" s="118" t="s">
        <v>544</v>
      </c>
      <c r="T275" s="119" t="s">
        <v>1085</v>
      </c>
      <c r="U275" s="144" t="str">
        <f t="shared" ca="1" si="143"/>
        <v>0x75=-44.50,-43.90;</v>
      </c>
      <c r="V275" s="145"/>
      <c r="W275" s="145"/>
      <c r="X275" s="155"/>
      <c r="Y275" s="155"/>
      <c r="Z275" s="147">
        <f t="shared" ca="1" si="144"/>
        <v>6.2</v>
      </c>
      <c r="AA275" s="148" t="s">
        <v>582</v>
      </c>
      <c r="AB275" s="149">
        <v>0.5</v>
      </c>
      <c r="AC275" s="149" t="s">
        <v>995</v>
      </c>
      <c r="AD275" s="149">
        <v>1</v>
      </c>
      <c r="AE275" s="41">
        <v>0</v>
      </c>
      <c r="AF275" s="150">
        <v>-44.5</v>
      </c>
      <c r="AG275" s="153">
        <f t="shared" si="150"/>
        <v>-43.9</v>
      </c>
      <c r="AH275" s="151">
        <f t="shared" ca="1" si="145"/>
        <v>-38.299999999999997</v>
      </c>
      <c r="AI275" s="151">
        <f t="shared" ca="1" si="146"/>
        <v>-37.699999999999996</v>
      </c>
      <c r="AJ275" s="152" cm="1">
        <f t="array" aca="1" ref="AJ275" ca="1" xml:space="preserve">
N("initial sens-loopgain")+
$AF275-BoxVal(ROW($AA275),26,COLUMN(INDIRECT("T"&amp;(INT(ROW($AA292)/65))*65+2)))</f>
        <v>-45.5</v>
      </c>
      <c r="AK275" s="152">
        <f t="shared" ca="1" si="147"/>
        <v>-44.9</v>
      </c>
      <c r="AL275" s="152" cm="1">
        <f t="array" aca="1" ref="AL275" ca="1" xml:space="preserve">
N("initial sens-loopgain-gain-gain ref-vcm")+
$AH275-
BoxVal(ROW($AA275),26,COLUMN(INDIRECT("T"&amp;(INT(ROW($AA292)/65))*65+2)))-
$AB275-
$W275-
IFERROR(VLOOKUP($AC275,$CT$1:$DC$31,7,FALSE),0)</f>
        <v>-39.799999999999997</v>
      </c>
      <c r="AM275" s="152">
        <f t="shared" ca="1" si="148"/>
        <v>-39.199999999999996</v>
      </c>
      <c r="AN275" s="144" t="str">
        <f t="shared" ca="1" si="149"/>
        <v>70</v>
      </c>
      <c r="AO275" s="144" t="str" cm="1">
        <f t="array" aca="1" ref="AO275" ca="1">ManualLookup(AB275,BoxVal(ROW(AB275),4,COLUMN(AO273)),INDIRECT(DO$3))</f>
        <v>05</v>
      </c>
      <c r="AP275" s="144" t="str" cm="1">
        <f t="array" aca="1" ref="AP275" ca="1">ManualLookup(AC275,BoxVal(ROW(AC275),4,COLUMN(AP273)),INDIRECT(DP$3))</f>
        <v>00</v>
      </c>
      <c r="AQ275" s="144" t="str" cm="1">
        <f t="array" aca="1" ref="AQ275" ca="1">ManualLookup(AD275,BoxVal(ROW(AD275),4,COLUMN(AQ273)),INDIRECT(DQ$3))</f>
        <v>00</v>
      </c>
      <c r="AR275" s="144" t="str" cm="1">
        <f t="array" aca="1" ref="AR275" ca="1">ManualLookup(AE275,BoxVal(ROW(AE275),4,COLUMN(AR273)),INDIRECT(DR$3))</f>
        <v>00</v>
      </c>
      <c r="AS275" s="144"/>
    </row>
    <row r="276" spans="19:45" ht="30" customHeight="1" x14ac:dyDescent="0.25">
      <c r="S276" s="118" t="s">
        <v>12</v>
      </c>
      <c r="T276" s="119" t="s">
        <v>548</v>
      </c>
      <c r="U276" s="144" t="str">
        <f t="shared" ca="1" si="143"/>
        <v>0x76=-45.00,-44.50;</v>
      </c>
      <c r="V276" s="145"/>
      <c r="W276" s="145"/>
      <c r="X276" s="155"/>
      <c r="Y276" s="155"/>
      <c r="Z276" s="147">
        <f t="shared" ca="1" si="144"/>
        <v>6.7</v>
      </c>
      <c r="AA276" s="148" t="s">
        <v>582</v>
      </c>
      <c r="AB276" s="149">
        <v>1</v>
      </c>
      <c r="AC276" s="149" t="s">
        <v>995</v>
      </c>
      <c r="AD276" s="149">
        <v>1</v>
      </c>
      <c r="AE276" s="41">
        <v>0</v>
      </c>
      <c r="AF276" s="150">
        <v>-45</v>
      </c>
      <c r="AG276" s="153">
        <f t="shared" si="150"/>
        <v>-44.5</v>
      </c>
      <c r="AH276" s="151">
        <f t="shared" ca="1" si="145"/>
        <v>-38.299999999999997</v>
      </c>
      <c r="AI276" s="151">
        <f t="shared" ca="1" si="146"/>
        <v>-37.799999999999997</v>
      </c>
      <c r="AJ276" s="152" cm="1">
        <f t="array" aca="1" ref="AJ276" ca="1" xml:space="preserve">
N("initial sens-loopgain")+
$AF276-BoxVal(ROW($AA276),26,COLUMN(INDIRECT("T"&amp;(INT(ROW($AA293)/65))*65+2)))</f>
        <v>-46</v>
      </c>
      <c r="AK276" s="152">
        <f t="shared" ca="1" si="147"/>
        <v>-45.5</v>
      </c>
      <c r="AL276" s="152" cm="1">
        <f t="array" aca="1" ref="AL276" ca="1" xml:space="preserve">
N("initial sens-loopgain-gain-gain ref-vcm")+
$AH276-
BoxVal(ROW($AA276),26,COLUMN(INDIRECT("T"&amp;(INT(ROW($AA293)/65))*65+2)))-
$AB276-
$W276-
IFERROR(VLOOKUP($AC276,$CT$1:$DC$31,7,FALSE),0)</f>
        <v>-40.299999999999997</v>
      </c>
      <c r="AM276" s="152">
        <f t="shared" ca="1" si="148"/>
        <v>-39.799999999999997</v>
      </c>
      <c r="AN276" s="144" t="str">
        <f t="shared" ca="1" si="149"/>
        <v>70</v>
      </c>
      <c r="AO276" s="144" t="str" cm="1">
        <f t="array" aca="1" ref="AO276" ca="1">ManualLookup(AB276,BoxVal(ROW(AB276),4,COLUMN(AO274)),INDIRECT(DO$3))</f>
        <v>06</v>
      </c>
      <c r="AP276" s="144" t="str" cm="1">
        <f t="array" aca="1" ref="AP276" ca="1">ManualLookup(AC276,BoxVal(ROW(AC276),4,COLUMN(AP274)),INDIRECT(DP$3))</f>
        <v>00</v>
      </c>
      <c r="AQ276" s="144" t="str" cm="1">
        <f t="array" aca="1" ref="AQ276" ca="1">ManualLookup(AD276,BoxVal(ROW(AD276),4,COLUMN(AQ274)),INDIRECT(DQ$3))</f>
        <v>00</v>
      </c>
      <c r="AR276" s="144" t="str" cm="1">
        <f t="array" aca="1" ref="AR276" ca="1">ManualLookup(AE276,BoxVal(ROW(AE276),4,COLUMN(AR274)),INDIRECT(DR$3))</f>
        <v>00</v>
      </c>
      <c r="AS276" s="144"/>
    </row>
    <row r="277" spans="19:45" ht="30" customHeight="1" x14ac:dyDescent="0.25">
      <c r="S277" s="129" t="s">
        <v>773</v>
      </c>
      <c r="T277" s="119" t="s">
        <v>562</v>
      </c>
      <c r="U277" s="144"/>
      <c r="V277" s="145"/>
      <c r="W277" s="145"/>
      <c r="X277" s="155"/>
      <c r="Y277" s="155"/>
      <c r="Z277" s="147"/>
      <c r="AA277" s="148"/>
      <c r="AB277" s="149"/>
      <c r="AC277" s="149"/>
      <c r="AD277" s="149"/>
      <c r="AE277" s="41"/>
      <c r="AF277" s="150"/>
      <c r="AG277" s="153"/>
      <c r="AH277" s="151"/>
      <c r="AI277" s="151"/>
      <c r="AJ277" s="152"/>
      <c r="AK277" s="152"/>
      <c r="AL277" s="152"/>
      <c r="AM277" s="152"/>
      <c r="AN277" s="144"/>
      <c r="AO277" s="144"/>
      <c r="AP277" s="144"/>
      <c r="AQ277" s="144"/>
      <c r="AR277" s="144"/>
      <c r="AS277" s="144"/>
    </row>
    <row r="278" spans="19:45" ht="30" customHeight="1" x14ac:dyDescent="0.25">
      <c r="S278" s="118" t="s">
        <v>573</v>
      </c>
      <c r="T278" s="119">
        <v>1.1000000000000001</v>
      </c>
      <c r="U278" s="144"/>
      <c r="V278" s="145"/>
      <c r="W278" s="145"/>
      <c r="X278" s="155"/>
      <c r="Y278" s="155"/>
      <c r="Z278" s="147"/>
      <c r="AA278" s="148"/>
      <c r="AB278" s="149"/>
      <c r="AC278" s="149"/>
      <c r="AD278" s="149"/>
      <c r="AE278" s="41"/>
      <c r="AF278" s="150"/>
      <c r="AG278" s="153"/>
      <c r="AH278" s="151"/>
      <c r="AI278" s="151"/>
      <c r="AJ278" s="152"/>
      <c r="AK278" s="152"/>
      <c r="AL278" s="152"/>
      <c r="AM278" s="152"/>
      <c r="AN278" s="144"/>
      <c r="AO278" s="144"/>
      <c r="AP278" s="144"/>
      <c r="AQ278" s="144"/>
      <c r="AR278" s="144"/>
      <c r="AS278" s="144"/>
    </row>
    <row r="279" spans="19:45" ht="30" customHeight="1" x14ac:dyDescent="0.25">
      <c r="S279" s="118" t="s">
        <v>590</v>
      </c>
      <c r="T279" s="119">
        <f>VLOOKUP(T264,MPN!$A$1:$E$997,4,FALSE)</f>
        <v>-38</v>
      </c>
      <c r="U279" s="144"/>
      <c r="V279" s="145"/>
      <c r="W279" s="145"/>
      <c r="X279" s="155"/>
      <c r="Y279" s="155"/>
      <c r="Z279" s="157"/>
      <c r="AA279" s="148"/>
      <c r="AB279" s="149"/>
      <c r="AC279" s="149"/>
      <c r="AD279" s="149"/>
      <c r="AE279" s="41"/>
      <c r="AF279" s="150"/>
      <c r="AG279" s="158"/>
      <c r="AH279" s="151"/>
      <c r="AI279" s="151"/>
      <c r="AJ279" s="152"/>
      <c r="AK279" s="152"/>
      <c r="AL279" s="152"/>
      <c r="AM279" s="152"/>
      <c r="AN279" s="144"/>
      <c r="AO279" s="144"/>
      <c r="AP279" s="144"/>
      <c r="AQ279" s="144"/>
      <c r="AR279" s="144"/>
      <c r="AS279" s="144"/>
    </row>
    <row r="280" spans="19:45" ht="30" customHeight="1" x14ac:dyDescent="0.25">
      <c r="S280" s="118" t="s">
        <v>693</v>
      </c>
      <c r="T280" s="119">
        <v>0.8</v>
      </c>
      <c r="U280" s="144"/>
      <c r="V280" s="145"/>
      <c r="W280" s="145"/>
      <c r="X280" s="155"/>
      <c r="Y280" s="155"/>
      <c r="Z280" s="157"/>
      <c r="AA280" s="148"/>
      <c r="AB280" s="149"/>
      <c r="AC280" s="149"/>
      <c r="AD280" s="149"/>
      <c r="AE280" s="41"/>
      <c r="AF280" s="150"/>
      <c r="AG280" s="158"/>
      <c r="AH280" s="151"/>
      <c r="AI280" s="151"/>
      <c r="AJ280" s="152"/>
      <c r="AK280" s="152"/>
      <c r="AL280" s="152"/>
      <c r="AM280" s="152"/>
      <c r="AN280" s="144"/>
      <c r="AO280" s="144"/>
      <c r="AP280" s="144"/>
      <c r="AQ280" s="144"/>
      <c r="AR280" s="144"/>
      <c r="AS280" s="144"/>
    </row>
    <row r="281" spans="19:45" ht="30" customHeight="1" x14ac:dyDescent="0.25">
      <c r="S281" s="118" t="s">
        <v>604</v>
      </c>
      <c r="T281" s="118" t="str">
        <f t="shared" ref="T281" si="151">VLOOKUP($T268,$AU$1:$AZ$31,MATCH($T262,$AU$1:$AZ$1,0),FALSE)&amp;"_"&amp;T270</f>
        <v>default_TestMode</v>
      </c>
      <c r="U281" s="144"/>
      <c r="V281" s="145"/>
      <c r="W281" s="145"/>
      <c r="X281" s="155"/>
      <c r="Y281" s="155"/>
      <c r="Z281" s="157"/>
      <c r="AA281" s="148"/>
      <c r="AB281" s="149"/>
      <c r="AC281" s="149"/>
      <c r="AD281" s="149"/>
      <c r="AE281" s="41"/>
      <c r="AF281" s="150"/>
      <c r="AG281" s="158"/>
      <c r="AH281" s="151"/>
      <c r="AI281" s="151"/>
      <c r="AJ281" s="152"/>
      <c r="AK281" s="152"/>
      <c r="AL281" s="152"/>
      <c r="AM281" s="152"/>
      <c r="AN281" s="144"/>
      <c r="AO281" s="144"/>
      <c r="AP281" s="144"/>
      <c r="AQ281" s="144"/>
      <c r="AR281" s="144"/>
      <c r="AS281" s="144"/>
    </row>
    <row r="282" spans="19:45" ht="30" customHeight="1" x14ac:dyDescent="0.25">
      <c r="S282" s="118" t="s">
        <v>424</v>
      </c>
      <c r="T282" s="118" t="str">
        <f>VLOOKUP($T264,MPN!$A$1:$E$497,2,FALSE)</f>
        <v>AMIC</v>
      </c>
      <c r="U282" s="144"/>
      <c r="V282" s="145"/>
      <c r="W282" s="145"/>
      <c r="X282" s="155"/>
      <c r="Y282" s="155"/>
      <c r="Z282" s="157"/>
      <c r="AA282" s="148"/>
      <c r="AB282" s="149"/>
      <c r="AC282" s="149"/>
      <c r="AD282" s="149"/>
      <c r="AE282" s="41"/>
      <c r="AF282" s="150"/>
      <c r="AG282" s="158"/>
      <c r="AH282" s="151"/>
      <c r="AI282" s="151"/>
      <c r="AJ282" s="152"/>
      <c r="AK282" s="152"/>
      <c r="AL282" s="152"/>
      <c r="AM282" s="152"/>
      <c r="AN282" s="144"/>
      <c r="AO282" s="144"/>
      <c r="AP282" s="144"/>
      <c r="AQ282" s="144"/>
      <c r="AR282" s="144"/>
      <c r="AS282" s="144"/>
    </row>
    <row r="283" spans="19:45" ht="30" customHeight="1" x14ac:dyDescent="0.25">
      <c r="S283" s="118" t="s">
        <v>16</v>
      </c>
      <c r="T283" s="118" t="str">
        <f>VLOOKUP($T265,ASIC!$A$1:$B$200,2,FALSE)</f>
        <v>2258K</v>
      </c>
      <c r="U283" s="144"/>
      <c r="V283" s="145"/>
      <c r="W283" s="145"/>
      <c r="X283" s="155"/>
      <c r="Y283" s="155"/>
      <c r="Z283" s="157"/>
      <c r="AA283" s="148"/>
      <c r="AB283" s="149"/>
      <c r="AC283" s="149"/>
      <c r="AD283" s="149"/>
      <c r="AE283" s="41"/>
      <c r="AF283" s="150"/>
      <c r="AG283" s="158"/>
      <c r="AH283" s="151"/>
      <c r="AI283" s="151"/>
      <c r="AJ283" s="152"/>
      <c r="AK283" s="152"/>
      <c r="AL283" s="152"/>
      <c r="AM283" s="152"/>
      <c r="AN283" s="144"/>
      <c r="AO283" s="144"/>
      <c r="AP283" s="144"/>
      <c r="AQ283" s="144"/>
      <c r="AR283" s="144"/>
      <c r="AS283" s="144"/>
    </row>
    <row r="284" spans="19:45" ht="30" customHeight="1" x14ac:dyDescent="0.25">
      <c r="S284" s="118" t="s">
        <v>17</v>
      </c>
      <c r="T284" s="118" t="str">
        <f>VLOOKUP($T266,Sensor!$A$1:$B$100,2,FALSE)</f>
        <v>2227F</v>
      </c>
      <c r="U284" s="144"/>
      <c r="V284" s="145"/>
      <c r="W284" s="145"/>
      <c r="X284" s="155"/>
      <c r="Y284" s="155"/>
      <c r="Z284" s="157"/>
      <c r="AA284" s="148"/>
      <c r="AB284" s="149"/>
      <c r="AC284" s="149"/>
      <c r="AD284" s="149"/>
      <c r="AE284" s="41"/>
      <c r="AF284" s="150"/>
      <c r="AG284" s="158"/>
      <c r="AH284" s="151"/>
      <c r="AI284" s="151"/>
      <c r="AJ284" s="152"/>
      <c r="AK284" s="152"/>
      <c r="AL284" s="152"/>
      <c r="AM284" s="152"/>
      <c r="AN284" s="144"/>
      <c r="AO284" s="144"/>
      <c r="AP284" s="144"/>
      <c r="AQ284" s="144"/>
      <c r="AR284" s="144"/>
      <c r="AS284" s="144"/>
    </row>
    <row r="285" spans="19:45" ht="30" customHeight="1" x14ac:dyDescent="0.25">
      <c r="S285" s="118" t="s">
        <v>21</v>
      </c>
      <c r="T285" s="118" t="str">
        <f>VLOOKUP($T264,MPN!$A$1:$E$497,5,FALSE)</f>
        <v>Default</v>
      </c>
      <c r="U285" s="144"/>
      <c r="V285" s="145"/>
      <c r="W285" s="145"/>
      <c r="X285" s="155"/>
      <c r="Y285" s="155"/>
      <c r="Z285" s="157"/>
      <c r="AA285" s="148"/>
      <c r="AB285" s="149"/>
      <c r="AC285" s="149"/>
      <c r="AD285" s="149"/>
      <c r="AE285" s="41"/>
      <c r="AF285" s="150"/>
      <c r="AG285" s="158"/>
      <c r="AH285" s="151"/>
      <c r="AI285" s="151"/>
      <c r="AJ285" s="152"/>
      <c r="AK285" s="152"/>
      <c r="AL285" s="152"/>
      <c r="AM285" s="152"/>
      <c r="AN285" s="144"/>
      <c r="AO285" s="144"/>
      <c r="AP285" s="144"/>
      <c r="AQ285" s="144"/>
      <c r="AR285" s="144"/>
      <c r="AS285" s="144"/>
    </row>
    <row r="286" spans="19:45" ht="30" customHeight="1" x14ac:dyDescent="0.25">
      <c r="S286" s="118" t="s">
        <v>545</v>
      </c>
      <c r="T286" s="118">
        <f t="shared" ref="T286" si="152">VLOOKUP(T275,$DT$1:$DV$31,3,FALSE)</f>
        <v>1</v>
      </c>
      <c r="U286" s="144"/>
      <c r="V286" s="145"/>
      <c r="W286" s="145"/>
      <c r="X286" s="155"/>
      <c r="Y286" s="155"/>
      <c r="Z286" s="157"/>
      <c r="AA286" s="148"/>
      <c r="AB286" s="149"/>
      <c r="AC286" s="149"/>
      <c r="AD286" s="149"/>
      <c r="AE286" s="41"/>
      <c r="AF286" s="150"/>
      <c r="AG286" s="158"/>
      <c r="AH286" s="151"/>
      <c r="AI286" s="151"/>
      <c r="AJ286" s="152"/>
      <c r="AK286" s="152"/>
      <c r="AL286" s="152"/>
      <c r="AM286" s="152"/>
      <c r="AN286" s="144"/>
      <c r="AO286" s="144"/>
      <c r="AP286" s="144"/>
      <c r="AQ286" s="144"/>
      <c r="AR286" s="144"/>
      <c r="AS286" s="144"/>
    </row>
    <row r="287" spans="19:45" ht="30" customHeight="1" x14ac:dyDescent="0.25">
      <c r="S287" s="118" t="s">
        <v>22</v>
      </c>
      <c r="T287" s="119">
        <v>1</v>
      </c>
      <c r="U287" s="144"/>
      <c r="V287" s="145"/>
      <c r="W287" s="145"/>
      <c r="X287" s="155"/>
      <c r="Y287" s="155"/>
      <c r="Z287" s="157"/>
      <c r="AA287" s="148"/>
      <c r="AB287" s="149"/>
      <c r="AC287" s="149"/>
      <c r="AD287" s="149"/>
      <c r="AE287" s="41"/>
      <c r="AF287" s="150"/>
      <c r="AG287" s="158"/>
      <c r="AH287" s="151"/>
      <c r="AI287" s="151"/>
      <c r="AJ287" s="152"/>
      <c r="AK287" s="152"/>
      <c r="AL287" s="152"/>
      <c r="AM287" s="152"/>
      <c r="AN287" s="144"/>
      <c r="AO287" s="144"/>
      <c r="AP287" s="144"/>
      <c r="AQ287" s="144"/>
      <c r="AR287" s="144"/>
      <c r="AS287" s="144"/>
    </row>
    <row r="288" spans="19:45" ht="30" customHeight="1" x14ac:dyDescent="0.25">
      <c r="S288" s="118" t="s">
        <v>696</v>
      </c>
      <c r="T288" s="159">
        <v>44489</v>
      </c>
      <c r="U288" s="144"/>
      <c r="V288" s="145"/>
      <c r="W288" s="145"/>
      <c r="X288" s="155"/>
      <c r="Y288" s="155"/>
      <c r="Z288" s="157"/>
      <c r="AA288" s="148"/>
      <c r="AB288" s="149"/>
      <c r="AC288" s="149"/>
      <c r="AD288" s="149"/>
      <c r="AE288" s="41"/>
      <c r="AF288" s="150"/>
      <c r="AG288" s="158"/>
      <c r="AH288" s="151"/>
      <c r="AI288" s="151"/>
      <c r="AJ288" s="152"/>
      <c r="AK288" s="152"/>
      <c r="AL288" s="152"/>
      <c r="AM288" s="152"/>
      <c r="AN288" s="144"/>
      <c r="AO288" s="144"/>
      <c r="AP288" s="144"/>
      <c r="AQ288" s="144"/>
      <c r="AR288" s="144"/>
      <c r="AS288" s="144"/>
    </row>
    <row r="289" spans="19:45" ht="30" customHeight="1" x14ac:dyDescent="0.25">
      <c r="S289" s="118" t="s">
        <v>694</v>
      </c>
      <c r="T289" s="119" t="s">
        <v>994</v>
      </c>
      <c r="U289" s="144"/>
      <c r="V289" s="145"/>
      <c r="W289" s="145"/>
      <c r="X289" s="155"/>
      <c r="Y289" s="155"/>
      <c r="Z289" s="157"/>
      <c r="AA289" s="148"/>
      <c r="AB289" s="149"/>
      <c r="AC289" s="149"/>
      <c r="AD289" s="149"/>
      <c r="AE289" s="41"/>
      <c r="AF289" s="150"/>
      <c r="AG289" s="158"/>
      <c r="AH289" s="151"/>
      <c r="AI289" s="151"/>
      <c r="AJ289" s="152"/>
      <c r="AK289" s="152"/>
      <c r="AL289" s="152"/>
      <c r="AM289" s="152"/>
      <c r="AN289" s="144"/>
      <c r="AO289" s="144"/>
      <c r="AP289" s="144"/>
      <c r="AQ289" s="144"/>
      <c r="AR289" s="144"/>
      <c r="AS289" s="144"/>
    </row>
    <row r="290" spans="19:45" ht="30" customHeight="1" x14ac:dyDescent="0.25">
      <c r="S290" s="118" t="s">
        <v>697</v>
      </c>
      <c r="T290" s="118">
        <f t="shared" ref="T290" ca="1" si="153">COUNTA(U265:U324)</f>
        <v>12</v>
      </c>
      <c r="U290" s="144"/>
      <c r="V290" s="145"/>
      <c r="W290" s="145"/>
      <c r="X290" s="155"/>
      <c r="Y290" s="155"/>
      <c r="Z290" s="157"/>
      <c r="AA290" s="148"/>
      <c r="AB290" s="149"/>
      <c r="AC290" s="149"/>
      <c r="AD290" s="149"/>
      <c r="AE290" s="41"/>
      <c r="AF290" s="150"/>
      <c r="AG290" s="158"/>
      <c r="AH290" s="151"/>
      <c r="AI290" s="151"/>
      <c r="AJ290" s="152"/>
      <c r="AK290" s="152"/>
      <c r="AL290" s="152"/>
      <c r="AM290" s="152"/>
      <c r="AN290" s="144"/>
      <c r="AO290" s="144"/>
      <c r="AP290" s="144"/>
      <c r="AQ290" s="144"/>
      <c r="AR290" s="144"/>
      <c r="AS290" s="144"/>
    </row>
    <row r="291" spans="19:45" ht="30" customHeight="1" x14ac:dyDescent="0.25">
      <c r="S291" s="118" t="s">
        <v>715</v>
      </c>
      <c r="T291" s="118" t="str">
        <f t="shared" ref="T291" si="154">T279&amp;"+/-"&amp;T280&amp;" "&amp;T289</f>
        <v>-38+/-0.8 dBV</v>
      </c>
      <c r="U291" s="144"/>
      <c r="V291" s="145"/>
      <c r="W291" s="145"/>
      <c r="X291" s="155"/>
      <c r="Y291" s="155"/>
      <c r="Z291" s="157"/>
      <c r="AA291" s="148"/>
      <c r="AB291" s="149"/>
      <c r="AC291" s="149"/>
      <c r="AD291" s="149"/>
      <c r="AE291" s="41"/>
      <c r="AF291" s="150"/>
      <c r="AG291" s="158"/>
      <c r="AH291" s="151"/>
      <c r="AI291" s="151"/>
      <c r="AJ291" s="152"/>
      <c r="AK291" s="152"/>
      <c r="AL291" s="152"/>
      <c r="AM291" s="152"/>
      <c r="AN291" s="144"/>
      <c r="AO291" s="144"/>
      <c r="AP291" s="144"/>
      <c r="AQ291" s="144"/>
      <c r="AR291" s="144"/>
      <c r="AS291" s="144"/>
    </row>
    <row r="292" spans="19:45" ht="30" customHeight="1" x14ac:dyDescent="0.25">
      <c r="S292" s="118" t="s">
        <v>719</v>
      </c>
      <c r="T292" s="160" t="str">
        <f t="shared" ref="T292" si="155">T271&amp;" : "&amp;T274&amp;" "&amp;"(uA)"&amp;CHAR(10)&amp;"Vdc&amp;Remark: "&amp;T277</f>
        <v>3.3V : 70~100 (uA)
Vdc&amp;Remark: -</v>
      </c>
      <c r="U292" s="144"/>
      <c r="V292" s="145"/>
      <c r="W292" s="145"/>
      <c r="X292" s="155"/>
      <c r="Y292" s="155"/>
      <c r="Z292" s="157"/>
      <c r="AA292" s="148"/>
      <c r="AB292" s="149"/>
      <c r="AC292" s="149"/>
      <c r="AD292" s="149"/>
      <c r="AE292" s="41"/>
      <c r="AF292" s="150"/>
      <c r="AG292" s="158"/>
      <c r="AH292" s="151"/>
      <c r="AI292" s="151"/>
      <c r="AJ292" s="152"/>
      <c r="AK292" s="152"/>
      <c r="AL292" s="152"/>
      <c r="AM292" s="152"/>
      <c r="AN292" s="144"/>
      <c r="AO292" s="144"/>
      <c r="AP292" s="144"/>
      <c r="AQ292" s="144"/>
      <c r="AR292" s="144"/>
      <c r="AS292" s="144"/>
    </row>
    <row r="293" spans="19:45" ht="30" customHeight="1" x14ac:dyDescent="0.25">
      <c r="U293" s="144"/>
      <c r="V293" s="145"/>
      <c r="W293" s="145"/>
      <c r="X293" s="155"/>
      <c r="Y293" s="155"/>
      <c r="Z293" s="157"/>
      <c r="AA293" s="148"/>
      <c r="AB293" s="149"/>
      <c r="AC293" s="149"/>
      <c r="AD293" s="149"/>
      <c r="AE293" s="41"/>
      <c r="AF293" s="150"/>
      <c r="AG293" s="158"/>
      <c r="AH293" s="151"/>
      <c r="AI293" s="151"/>
      <c r="AJ293" s="152"/>
      <c r="AK293" s="152"/>
      <c r="AL293" s="152"/>
      <c r="AM293" s="152"/>
      <c r="AN293" s="144"/>
      <c r="AO293" s="144"/>
      <c r="AP293" s="144"/>
      <c r="AQ293" s="144"/>
      <c r="AR293" s="144"/>
      <c r="AS293" s="144"/>
    </row>
    <row r="294" spans="19:45" ht="30" customHeight="1" x14ac:dyDescent="0.25">
      <c r="S294" s="2" t="s">
        <v>14</v>
      </c>
      <c r="T294" s="2" t="str">
        <f t="shared" ref="T294" si="156">ADDRESS(ROW(S294),COLUMN($S$1))&amp;":"&amp;ADDRESS(ROW(S324),COLUMN($T$1))</f>
        <v>$S$294:$T$324</v>
      </c>
      <c r="U294" s="144"/>
      <c r="V294" s="145"/>
      <c r="W294" s="145"/>
      <c r="X294" s="155"/>
      <c r="Y294" s="155"/>
      <c r="Z294" s="157"/>
      <c r="AA294" s="148"/>
      <c r="AB294" s="149"/>
      <c r="AC294" s="149"/>
      <c r="AD294" s="149"/>
      <c r="AE294" s="41"/>
      <c r="AF294" s="150"/>
      <c r="AG294" s="158"/>
      <c r="AH294" s="151"/>
      <c r="AI294" s="151"/>
      <c r="AJ294" s="152"/>
      <c r="AK294" s="152"/>
      <c r="AL294" s="152"/>
      <c r="AM294" s="152"/>
      <c r="AN294" s="144"/>
      <c r="AO294" s="144"/>
      <c r="AP294" s="144"/>
      <c r="AQ294" s="144"/>
      <c r="AR294" s="144"/>
      <c r="AS294" s="144"/>
    </row>
    <row r="295" spans="19:45" ht="30" customHeight="1" x14ac:dyDescent="0.25">
      <c r="S295" s="4" t="str">
        <f t="shared" ref="S295" si="157">$BB$2</f>
        <v>15V</v>
      </c>
      <c r="T295" s="3">
        <v>5.7</v>
      </c>
      <c r="U295" s="144"/>
      <c r="V295" s="145"/>
      <c r="W295" s="145"/>
      <c r="X295" s="155"/>
      <c r="Y295" s="155"/>
      <c r="Z295" s="157"/>
      <c r="AA295" s="148"/>
      <c r="AB295" s="149"/>
      <c r="AC295" s="149"/>
      <c r="AD295" s="149"/>
      <c r="AE295" s="41"/>
      <c r="AF295" s="150"/>
      <c r="AG295" s="158"/>
      <c r="AH295" s="151"/>
      <c r="AI295" s="151"/>
      <c r="AJ295" s="152"/>
      <c r="AK295" s="152"/>
      <c r="AL295" s="152"/>
      <c r="AM295" s="152"/>
      <c r="AN295" s="144"/>
      <c r="AO295" s="144"/>
      <c r="AP295" s="144"/>
      <c r="AQ295" s="144"/>
      <c r="AR295" s="144"/>
      <c r="AS295" s="144"/>
    </row>
    <row r="296" spans="19:45" ht="30" customHeight="1" x14ac:dyDescent="0.25">
      <c r="S296" s="4" t="str">
        <f t="shared" ref="S296" si="158">$BB$3</f>
        <v>14V</v>
      </c>
      <c r="T296" s="3">
        <v>4.5999999999999996</v>
      </c>
      <c r="U296" s="144"/>
      <c r="V296" s="145"/>
      <c r="W296" s="145"/>
      <c r="X296" s="155"/>
      <c r="Y296" s="155"/>
      <c r="Z296" s="157"/>
      <c r="AA296" s="148"/>
      <c r="AB296" s="149"/>
      <c r="AC296" s="149"/>
      <c r="AD296" s="149"/>
      <c r="AE296" s="41"/>
      <c r="AF296" s="150"/>
      <c r="AG296" s="158"/>
      <c r="AH296" s="151"/>
      <c r="AI296" s="151"/>
      <c r="AJ296" s="152"/>
      <c r="AK296" s="152"/>
      <c r="AL296" s="152"/>
      <c r="AM296" s="152"/>
      <c r="AN296" s="144"/>
      <c r="AO296" s="144"/>
      <c r="AP296" s="144"/>
      <c r="AQ296" s="144"/>
      <c r="AR296" s="144"/>
      <c r="AS296" s="144"/>
    </row>
    <row r="297" spans="19:45" ht="30" customHeight="1" x14ac:dyDescent="0.25">
      <c r="S297" s="4" t="str">
        <f t="shared" ref="S297" si="159">$BB$4</f>
        <v>13V</v>
      </c>
      <c r="T297" s="3">
        <v>3.5</v>
      </c>
      <c r="U297" s="144"/>
      <c r="V297" s="145"/>
      <c r="W297" s="145"/>
      <c r="X297" s="155"/>
      <c r="Y297" s="155"/>
      <c r="Z297" s="157"/>
      <c r="AA297" s="148"/>
      <c r="AB297" s="149"/>
      <c r="AC297" s="149"/>
      <c r="AD297" s="149"/>
      <c r="AE297" s="41"/>
      <c r="AF297" s="150"/>
      <c r="AG297" s="158"/>
      <c r="AH297" s="151"/>
      <c r="AI297" s="151"/>
      <c r="AJ297" s="152"/>
      <c r="AK297" s="152"/>
      <c r="AL297" s="152"/>
      <c r="AM297" s="152"/>
      <c r="AN297" s="144"/>
      <c r="AO297" s="144"/>
      <c r="AP297" s="144"/>
      <c r="AQ297" s="144"/>
      <c r="AR297" s="144"/>
      <c r="AS297" s="144"/>
    </row>
    <row r="298" spans="19:45" ht="30" customHeight="1" x14ac:dyDescent="0.25">
      <c r="S298" s="4" t="str">
        <f t="shared" ref="S298" si="160">$BB$5</f>
        <v>12V</v>
      </c>
      <c r="T298" s="3">
        <v>2.5</v>
      </c>
      <c r="U298" s="144"/>
      <c r="V298" s="145"/>
      <c r="W298" s="145"/>
      <c r="X298" s="155"/>
      <c r="Y298" s="155"/>
      <c r="Z298" s="157"/>
      <c r="AA298" s="148"/>
      <c r="AB298" s="149"/>
      <c r="AC298" s="149"/>
      <c r="AD298" s="149"/>
      <c r="AE298" s="41"/>
      <c r="AF298" s="150"/>
      <c r="AG298" s="158"/>
      <c r="AH298" s="151"/>
      <c r="AI298" s="151"/>
      <c r="AJ298" s="152"/>
      <c r="AK298" s="152"/>
      <c r="AL298" s="152"/>
      <c r="AM298" s="152"/>
      <c r="AN298" s="144"/>
      <c r="AO298" s="144"/>
      <c r="AP298" s="144"/>
      <c r="AQ298" s="144"/>
      <c r="AR298" s="144"/>
      <c r="AS298" s="144"/>
    </row>
    <row r="299" spans="19:45" ht="30" customHeight="1" x14ac:dyDescent="0.25">
      <c r="S299" s="4" t="str">
        <f t="shared" ref="S299" si="161">$BB$6</f>
        <v>11V</v>
      </c>
      <c r="T299" s="3">
        <v>1.35</v>
      </c>
      <c r="U299" s="144"/>
      <c r="V299" s="145"/>
      <c r="W299" s="145"/>
      <c r="X299" s="155"/>
      <c r="Y299" s="155"/>
      <c r="Z299" s="157"/>
      <c r="AA299" s="148"/>
      <c r="AB299" s="149"/>
      <c r="AC299" s="149"/>
      <c r="AD299" s="149"/>
      <c r="AE299" s="41"/>
      <c r="AF299" s="150"/>
      <c r="AG299" s="158"/>
      <c r="AH299" s="151"/>
      <c r="AI299" s="151"/>
      <c r="AJ299" s="152"/>
      <c r="AK299" s="152"/>
      <c r="AL299" s="152"/>
      <c r="AM299" s="152"/>
      <c r="AN299" s="144"/>
      <c r="AO299" s="144"/>
      <c r="AP299" s="144"/>
      <c r="AQ299" s="144"/>
      <c r="AR299" s="144"/>
      <c r="AS299" s="144"/>
    </row>
    <row r="300" spans="19:45" ht="30" customHeight="1" x14ac:dyDescent="0.25">
      <c r="S300" s="4" t="str">
        <f t="shared" ref="S300" si="162">$BB$7</f>
        <v>10V</v>
      </c>
      <c r="T300" s="3">
        <v>0</v>
      </c>
      <c r="U300" s="144"/>
      <c r="V300" s="145"/>
      <c r="W300" s="145"/>
      <c r="X300" s="155"/>
      <c r="Y300" s="155"/>
      <c r="Z300" s="157"/>
      <c r="AA300" s="148"/>
      <c r="AB300" s="149"/>
      <c r="AC300" s="149"/>
      <c r="AD300" s="149"/>
      <c r="AE300" s="41"/>
      <c r="AF300" s="150"/>
      <c r="AG300" s="158"/>
      <c r="AH300" s="151"/>
      <c r="AI300" s="151"/>
      <c r="AJ300" s="152"/>
      <c r="AK300" s="152"/>
      <c r="AL300" s="152"/>
      <c r="AM300" s="152"/>
      <c r="AN300" s="144"/>
      <c r="AO300" s="144"/>
      <c r="AP300" s="144"/>
      <c r="AQ300" s="144"/>
      <c r="AR300" s="144"/>
      <c r="AS300" s="144"/>
    </row>
    <row r="301" spans="19:45" ht="30" customHeight="1" x14ac:dyDescent="0.25">
      <c r="S301" s="4" t="str">
        <f t="shared" ref="S301" si="163">$BB$8</f>
        <v>FIX</v>
      </c>
      <c r="T301" s="3" t="s">
        <v>562</v>
      </c>
      <c r="U301" s="144"/>
      <c r="V301" s="145"/>
      <c r="W301" s="145"/>
      <c r="X301" s="155"/>
      <c r="Y301" s="155"/>
      <c r="Z301" s="157"/>
      <c r="AA301" s="148"/>
      <c r="AB301" s="149"/>
      <c r="AC301" s="149"/>
      <c r="AD301" s="149"/>
      <c r="AE301" s="41"/>
      <c r="AF301" s="150"/>
      <c r="AG301" s="158"/>
      <c r="AH301" s="151"/>
      <c r="AI301" s="151"/>
      <c r="AJ301" s="152"/>
      <c r="AK301" s="152"/>
      <c r="AL301" s="152"/>
      <c r="AM301" s="152"/>
      <c r="AN301" s="144"/>
      <c r="AO301" s="144"/>
      <c r="AP301" s="144"/>
      <c r="AQ301" s="144"/>
      <c r="AR301" s="144"/>
      <c r="AS301" s="144"/>
    </row>
    <row r="302" spans="19:45" ht="30" customHeight="1" x14ac:dyDescent="0.25">
      <c r="S302" s="4" t="str">
        <f t="shared" ref="S302" si="164">$BB$9</f>
        <v>Space</v>
      </c>
      <c r="T302" s="3" t="s">
        <v>562</v>
      </c>
      <c r="U302" s="144"/>
      <c r="V302" s="145"/>
      <c r="W302" s="145"/>
      <c r="X302" s="155"/>
      <c r="Y302" s="155"/>
      <c r="Z302" s="157"/>
      <c r="AA302" s="148"/>
      <c r="AB302" s="149"/>
      <c r="AC302" s="149"/>
      <c r="AD302" s="149"/>
      <c r="AE302" s="41"/>
      <c r="AF302" s="150"/>
      <c r="AG302" s="158"/>
      <c r="AH302" s="151"/>
      <c r="AI302" s="151"/>
      <c r="AJ302" s="152"/>
      <c r="AK302" s="152"/>
      <c r="AL302" s="152"/>
      <c r="AM302" s="152"/>
      <c r="AN302" s="144"/>
      <c r="AO302" s="144"/>
      <c r="AP302" s="144"/>
      <c r="AQ302" s="144"/>
      <c r="AR302" s="144"/>
      <c r="AS302" s="144"/>
    </row>
    <row r="303" spans="19:45" ht="30" customHeight="1" x14ac:dyDescent="0.25">
      <c r="S303" s="4" t="str">
        <f t="shared" ref="S303" si="165">$BB$10</f>
        <v>Config2</v>
      </c>
      <c r="T303" s="3">
        <v>0</v>
      </c>
      <c r="U303" s="144"/>
      <c r="V303" s="145"/>
      <c r="W303" s="145"/>
      <c r="X303" s="155"/>
      <c r="Y303" s="155"/>
      <c r="Z303" s="157"/>
      <c r="AA303" s="148"/>
      <c r="AB303" s="149"/>
      <c r="AC303" s="149"/>
      <c r="AD303" s="149"/>
      <c r="AE303" s="41"/>
      <c r="AF303" s="150"/>
      <c r="AG303" s="158"/>
      <c r="AH303" s="151"/>
      <c r="AI303" s="151"/>
      <c r="AJ303" s="152"/>
      <c r="AK303" s="152"/>
      <c r="AL303" s="152"/>
      <c r="AM303" s="152"/>
      <c r="AN303" s="144"/>
      <c r="AO303" s="144"/>
      <c r="AP303" s="144"/>
      <c r="AQ303" s="144"/>
      <c r="AR303" s="144"/>
      <c r="AS303" s="144"/>
    </row>
    <row r="304" spans="19:45" ht="30" customHeight="1" x14ac:dyDescent="0.25">
      <c r="S304" s="4" t="str">
        <f t="shared" ref="S304" si="166">$BB$11</f>
        <v>-</v>
      </c>
      <c r="T304" s="3"/>
      <c r="U304" s="144"/>
      <c r="V304" s="145"/>
      <c r="W304" s="145"/>
      <c r="X304" s="155"/>
      <c r="Y304" s="155"/>
      <c r="Z304" s="157"/>
      <c r="AA304" s="148"/>
      <c r="AB304" s="149"/>
      <c r="AC304" s="149"/>
      <c r="AD304" s="149"/>
      <c r="AE304" s="41"/>
      <c r="AF304" s="150"/>
      <c r="AG304" s="158"/>
      <c r="AH304" s="151"/>
      <c r="AI304" s="151"/>
      <c r="AJ304" s="152"/>
      <c r="AK304" s="152"/>
      <c r="AL304" s="152"/>
      <c r="AM304" s="152"/>
      <c r="AN304" s="144"/>
      <c r="AO304" s="144"/>
      <c r="AP304" s="144"/>
      <c r="AQ304" s="144"/>
      <c r="AR304" s="144"/>
      <c r="AS304" s="144"/>
    </row>
    <row r="305" spans="19:45" ht="30" customHeight="1" x14ac:dyDescent="0.25">
      <c r="S305" s="4" t="str">
        <f t="shared" ref="S305" si="167">$BB$12</f>
        <v>-</v>
      </c>
      <c r="T305" s="3"/>
      <c r="U305" s="144"/>
      <c r="V305" s="145"/>
      <c r="W305" s="145"/>
      <c r="X305" s="155"/>
      <c r="Y305" s="155"/>
      <c r="Z305" s="157"/>
      <c r="AA305" s="148"/>
      <c r="AB305" s="149"/>
      <c r="AC305" s="149"/>
      <c r="AD305" s="149"/>
      <c r="AE305" s="41"/>
      <c r="AF305" s="150"/>
      <c r="AG305" s="158"/>
      <c r="AH305" s="151"/>
      <c r="AI305" s="151"/>
      <c r="AJ305" s="152"/>
      <c r="AK305" s="152"/>
      <c r="AL305" s="152"/>
      <c r="AM305" s="152"/>
      <c r="AN305" s="144"/>
      <c r="AO305" s="144"/>
      <c r="AP305" s="144"/>
      <c r="AQ305" s="144"/>
      <c r="AR305" s="144"/>
      <c r="AS305" s="144"/>
    </row>
    <row r="306" spans="19:45" ht="30" customHeight="1" x14ac:dyDescent="0.25">
      <c r="S306" s="4" t="str">
        <f t="shared" ref="S306" si="168">$BB$13</f>
        <v>-</v>
      </c>
      <c r="T306" s="3"/>
      <c r="U306" s="144"/>
      <c r="V306" s="145"/>
      <c r="W306" s="145"/>
      <c r="X306" s="155"/>
      <c r="Y306" s="155"/>
      <c r="Z306" s="157"/>
      <c r="AA306" s="148"/>
      <c r="AB306" s="149"/>
      <c r="AC306" s="149"/>
      <c r="AD306" s="149"/>
      <c r="AE306" s="41"/>
      <c r="AF306" s="150"/>
      <c r="AG306" s="158"/>
      <c r="AH306" s="151"/>
      <c r="AI306" s="151"/>
      <c r="AJ306" s="152"/>
      <c r="AK306" s="152"/>
      <c r="AL306" s="152"/>
      <c r="AM306" s="152"/>
      <c r="AN306" s="144"/>
      <c r="AO306" s="144"/>
      <c r="AP306" s="144"/>
      <c r="AQ306" s="144"/>
      <c r="AR306" s="144"/>
      <c r="AS306" s="144"/>
    </row>
    <row r="307" spans="19:45" ht="30" customHeight="1" x14ac:dyDescent="0.25">
      <c r="S307" s="4" t="str">
        <f t="shared" ref="S307" si="169">$BB$14</f>
        <v>-</v>
      </c>
      <c r="T307" s="3"/>
      <c r="U307" s="144"/>
      <c r="V307" s="145"/>
      <c r="W307" s="145"/>
      <c r="X307" s="155"/>
      <c r="Y307" s="155"/>
      <c r="Z307" s="157"/>
      <c r="AA307" s="148"/>
      <c r="AB307" s="149"/>
      <c r="AC307" s="149"/>
      <c r="AD307" s="149"/>
      <c r="AE307" s="41"/>
      <c r="AF307" s="150"/>
      <c r="AG307" s="158"/>
      <c r="AH307" s="151"/>
      <c r="AI307" s="151"/>
      <c r="AJ307" s="152"/>
      <c r="AK307" s="152"/>
      <c r="AL307" s="152"/>
      <c r="AM307" s="152"/>
      <c r="AN307" s="144"/>
      <c r="AO307" s="144"/>
      <c r="AP307" s="144"/>
      <c r="AQ307" s="144"/>
      <c r="AR307" s="144"/>
      <c r="AS307" s="144"/>
    </row>
    <row r="308" spans="19:45" ht="30" customHeight="1" x14ac:dyDescent="0.25">
      <c r="S308" s="4" t="str">
        <f t="shared" ref="S308" si="170">$BB$15</f>
        <v>-</v>
      </c>
      <c r="T308" s="3"/>
      <c r="U308" s="144"/>
      <c r="V308" s="145"/>
      <c r="W308" s="145"/>
      <c r="X308" s="155"/>
      <c r="Y308" s="155"/>
      <c r="Z308" s="157"/>
      <c r="AA308" s="148"/>
      <c r="AB308" s="149"/>
      <c r="AC308" s="149"/>
      <c r="AD308" s="149"/>
      <c r="AE308" s="41"/>
      <c r="AF308" s="150"/>
      <c r="AG308" s="158"/>
      <c r="AH308" s="151"/>
      <c r="AI308" s="151"/>
      <c r="AJ308" s="152"/>
      <c r="AK308" s="152"/>
      <c r="AL308" s="152"/>
      <c r="AM308" s="152"/>
      <c r="AN308" s="144"/>
      <c r="AO308" s="144"/>
      <c r="AP308" s="144"/>
      <c r="AQ308" s="144"/>
      <c r="AR308" s="144"/>
      <c r="AS308" s="144"/>
    </row>
    <row r="309" spans="19:45" ht="30" customHeight="1" x14ac:dyDescent="0.25">
      <c r="S309" s="4" t="str">
        <f t="shared" ref="S309" si="171">$BB$16</f>
        <v>-</v>
      </c>
      <c r="T309" s="3"/>
      <c r="U309" s="144"/>
      <c r="V309" s="145"/>
      <c r="W309" s="145"/>
      <c r="X309" s="155"/>
      <c r="Y309" s="155"/>
      <c r="Z309" s="157"/>
      <c r="AA309" s="148"/>
      <c r="AB309" s="149"/>
      <c r="AC309" s="149"/>
      <c r="AD309" s="149"/>
      <c r="AE309" s="41"/>
      <c r="AF309" s="150"/>
      <c r="AG309" s="158"/>
      <c r="AH309" s="151"/>
      <c r="AI309" s="151"/>
      <c r="AJ309" s="152"/>
      <c r="AK309" s="152"/>
      <c r="AL309" s="152"/>
      <c r="AM309" s="152"/>
      <c r="AN309" s="144"/>
      <c r="AO309" s="144"/>
      <c r="AP309" s="144"/>
      <c r="AQ309" s="144"/>
      <c r="AR309" s="144"/>
      <c r="AS309" s="144"/>
    </row>
    <row r="310" spans="19:45" ht="30" customHeight="1" x14ac:dyDescent="0.25">
      <c r="S310" s="4" t="str">
        <f t="shared" ref="S310" si="172">$BB$17</f>
        <v>-</v>
      </c>
      <c r="T310" s="3"/>
      <c r="U310" s="144"/>
      <c r="V310" s="145"/>
      <c r="W310" s="145"/>
      <c r="X310" s="155"/>
      <c r="Y310" s="155"/>
      <c r="Z310" s="157"/>
      <c r="AA310" s="148"/>
      <c r="AB310" s="149"/>
      <c r="AC310" s="149"/>
      <c r="AD310" s="149"/>
      <c r="AE310" s="41"/>
      <c r="AF310" s="150"/>
      <c r="AG310" s="158"/>
      <c r="AH310" s="151"/>
      <c r="AI310" s="151"/>
      <c r="AJ310" s="152"/>
      <c r="AK310" s="152"/>
      <c r="AL310" s="152"/>
      <c r="AM310" s="152"/>
      <c r="AN310" s="144"/>
      <c r="AO310" s="144"/>
      <c r="AP310" s="144"/>
      <c r="AQ310" s="144"/>
      <c r="AR310" s="144"/>
      <c r="AS310" s="144"/>
    </row>
    <row r="311" spans="19:45" ht="30" customHeight="1" x14ac:dyDescent="0.25">
      <c r="S311" s="4" t="str">
        <f t="shared" ref="S311" si="173">$BB$18</f>
        <v>-</v>
      </c>
      <c r="T311" s="3"/>
      <c r="U311" s="144"/>
      <c r="V311" s="145"/>
      <c r="W311" s="145"/>
      <c r="X311" s="155"/>
      <c r="Y311" s="155"/>
      <c r="Z311" s="157"/>
      <c r="AA311" s="148"/>
      <c r="AB311" s="149"/>
      <c r="AC311" s="149"/>
      <c r="AD311" s="149"/>
      <c r="AE311" s="41"/>
      <c r="AF311" s="150"/>
      <c r="AG311" s="158"/>
      <c r="AH311" s="151"/>
      <c r="AI311" s="151"/>
      <c r="AJ311" s="152"/>
      <c r="AK311" s="152"/>
      <c r="AL311" s="152"/>
      <c r="AM311" s="152"/>
      <c r="AN311" s="144"/>
      <c r="AO311" s="144"/>
      <c r="AP311" s="144"/>
      <c r="AQ311" s="144"/>
      <c r="AR311" s="144"/>
      <c r="AS311" s="144"/>
    </row>
    <row r="312" spans="19:45" ht="30" customHeight="1" x14ac:dyDescent="0.25">
      <c r="S312" s="4" t="str">
        <f t="shared" ref="S312" si="174">$BB$19</f>
        <v>-</v>
      </c>
      <c r="T312" s="3"/>
      <c r="U312" s="144"/>
      <c r="V312" s="145"/>
      <c r="W312" s="145"/>
      <c r="X312" s="155"/>
      <c r="Y312" s="155"/>
      <c r="Z312" s="157"/>
      <c r="AA312" s="148"/>
      <c r="AB312" s="149"/>
      <c r="AC312" s="149"/>
      <c r="AD312" s="149"/>
      <c r="AE312" s="41"/>
      <c r="AF312" s="150"/>
      <c r="AG312" s="158"/>
      <c r="AH312" s="151"/>
      <c r="AI312" s="151"/>
      <c r="AJ312" s="152"/>
      <c r="AK312" s="152"/>
      <c r="AL312" s="152"/>
      <c r="AM312" s="152"/>
      <c r="AN312" s="144"/>
      <c r="AO312" s="144"/>
      <c r="AP312" s="144"/>
      <c r="AQ312" s="144"/>
      <c r="AR312" s="144"/>
      <c r="AS312" s="144"/>
    </row>
    <row r="313" spans="19:45" ht="30" customHeight="1" x14ac:dyDescent="0.25">
      <c r="S313" s="4" t="str">
        <f t="shared" ref="S313" si="175">$BB$20</f>
        <v>-</v>
      </c>
      <c r="T313" s="3"/>
      <c r="U313" s="144"/>
      <c r="V313" s="145"/>
      <c r="W313" s="145"/>
      <c r="X313" s="155"/>
      <c r="Y313" s="155"/>
      <c r="Z313" s="157"/>
      <c r="AA313" s="148"/>
      <c r="AB313" s="149"/>
      <c r="AC313" s="149"/>
      <c r="AD313" s="149"/>
      <c r="AE313" s="41"/>
      <c r="AF313" s="150"/>
      <c r="AG313" s="158"/>
      <c r="AH313" s="151"/>
      <c r="AI313" s="151"/>
      <c r="AJ313" s="152"/>
      <c r="AK313" s="152"/>
      <c r="AL313" s="152"/>
      <c r="AM313" s="152"/>
      <c r="AN313" s="144"/>
      <c r="AO313" s="144"/>
      <c r="AP313" s="144"/>
      <c r="AQ313" s="144"/>
      <c r="AR313" s="144"/>
      <c r="AS313" s="144"/>
    </row>
    <row r="314" spans="19:45" ht="30" customHeight="1" x14ac:dyDescent="0.25">
      <c r="S314" s="4" t="str">
        <f t="shared" ref="S314" si="176">$BB$21</f>
        <v>-</v>
      </c>
      <c r="T314" s="3"/>
      <c r="U314" s="144"/>
      <c r="V314" s="145"/>
      <c r="W314" s="145"/>
      <c r="X314" s="155"/>
      <c r="Y314" s="155"/>
      <c r="Z314" s="157"/>
      <c r="AA314" s="148"/>
      <c r="AB314" s="149"/>
      <c r="AC314" s="149"/>
      <c r="AD314" s="149"/>
      <c r="AE314" s="41"/>
      <c r="AF314" s="150"/>
      <c r="AG314" s="158"/>
      <c r="AH314" s="151"/>
      <c r="AI314" s="151"/>
      <c r="AJ314" s="152"/>
      <c r="AK314" s="152"/>
      <c r="AL314" s="152"/>
      <c r="AM314" s="152"/>
      <c r="AN314" s="144"/>
      <c r="AO314" s="144"/>
      <c r="AP314" s="144"/>
      <c r="AQ314" s="144"/>
      <c r="AR314" s="144"/>
      <c r="AS314" s="144"/>
    </row>
    <row r="315" spans="19:45" ht="30" customHeight="1" x14ac:dyDescent="0.25">
      <c r="S315" s="4" t="str">
        <f t="shared" ref="S315" si="177">$BB$22</f>
        <v>-</v>
      </c>
      <c r="T315" s="3"/>
      <c r="U315" s="144"/>
      <c r="V315" s="145"/>
      <c r="W315" s="145"/>
      <c r="X315" s="155"/>
      <c r="Y315" s="155"/>
      <c r="Z315" s="157"/>
      <c r="AA315" s="148"/>
      <c r="AB315" s="149"/>
      <c r="AC315" s="149"/>
      <c r="AD315" s="149"/>
      <c r="AE315" s="41"/>
      <c r="AF315" s="150"/>
      <c r="AG315" s="158"/>
      <c r="AH315" s="151"/>
      <c r="AI315" s="151"/>
      <c r="AJ315" s="152"/>
      <c r="AK315" s="152"/>
      <c r="AL315" s="152"/>
      <c r="AM315" s="152"/>
      <c r="AN315" s="144"/>
      <c r="AO315" s="144"/>
      <c r="AP315" s="144"/>
      <c r="AQ315" s="144"/>
      <c r="AR315" s="144"/>
      <c r="AS315" s="144"/>
    </row>
    <row r="316" spans="19:45" ht="30" customHeight="1" x14ac:dyDescent="0.25">
      <c r="S316" s="4" t="str">
        <f t="shared" ref="S316" si="178">$BB$23</f>
        <v>-</v>
      </c>
      <c r="T316" s="3"/>
      <c r="U316" s="144"/>
      <c r="V316" s="145"/>
      <c r="W316" s="145"/>
      <c r="X316" s="155"/>
      <c r="Y316" s="155"/>
      <c r="Z316" s="157"/>
      <c r="AA316" s="148"/>
      <c r="AB316" s="149"/>
      <c r="AC316" s="149"/>
      <c r="AD316" s="149"/>
      <c r="AE316" s="41"/>
      <c r="AF316" s="150"/>
      <c r="AG316" s="158"/>
      <c r="AH316" s="151"/>
      <c r="AI316" s="151"/>
      <c r="AJ316" s="152"/>
      <c r="AK316" s="152"/>
      <c r="AL316" s="152"/>
      <c r="AM316" s="152"/>
      <c r="AN316" s="144"/>
      <c r="AO316" s="144"/>
      <c r="AP316" s="144"/>
      <c r="AQ316" s="144"/>
      <c r="AR316" s="144"/>
      <c r="AS316" s="144"/>
    </row>
    <row r="317" spans="19:45" ht="30" customHeight="1" x14ac:dyDescent="0.25">
      <c r="S317" s="4" t="str">
        <f t="shared" ref="S317" si="179">$BB$24</f>
        <v>-</v>
      </c>
      <c r="T317" s="3"/>
      <c r="U317" s="144"/>
      <c r="V317" s="145"/>
      <c r="W317" s="145"/>
      <c r="X317" s="155"/>
      <c r="Y317" s="155"/>
      <c r="Z317" s="157"/>
      <c r="AA317" s="148"/>
      <c r="AB317" s="149"/>
      <c r="AC317" s="149"/>
      <c r="AD317" s="149"/>
      <c r="AE317" s="41"/>
      <c r="AF317" s="150"/>
      <c r="AG317" s="158"/>
      <c r="AH317" s="151"/>
      <c r="AI317" s="151"/>
      <c r="AJ317" s="152"/>
      <c r="AK317" s="152"/>
      <c r="AL317" s="152"/>
      <c r="AM317" s="152"/>
      <c r="AN317" s="144"/>
      <c r="AO317" s="144"/>
      <c r="AP317" s="144"/>
      <c r="AQ317" s="144"/>
      <c r="AR317" s="144"/>
      <c r="AS317" s="144"/>
    </row>
    <row r="318" spans="19:45" ht="30" customHeight="1" x14ac:dyDescent="0.25">
      <c r="S318" s="4" t="str">
        <f t="shared" ref="S318" si="180">$BB$25</f>
        <v>-</v>
      </c>
      <c r="T318" s="3"/>
      <c r="U318" s="144"/>
      <c r="V318" s="145"/>
      <c r="W318" s="145"/>
      <c r="X318" s="155"/>
      <c r="Y318" s="155"/>
      <c r="Z318" s="157"/>
      <c r="AA318" s="148"/>
      <c r="AB318" s="149"/>
      <c r="AC318" s="149"/>
      <c r="AD318" s="149"/>
      <c r="AE318" s="41"/>
      <c r="AF318" s="150"/>
      <c r="AG318" s="158"/>
      <c r="AH318" s="151"/>
      <c r="AI318" s="151"/>
      <c r="AJ318" s="152"/>
      <c r="AK318" s="152"/>
      <c r="AL318" s="152"/>
      <c r="AM318" s="152"/>
      <c r="AN318" s="144"/>
      <c r="AO318" s="144"/>
      <c r="AP318" s="144"/>
      <c r="AQ318" s="144"/>
      <c r="AR318" s="144"/>
      <c r="AS318" s="144"/>
    </row>
    <row r="319" spans="19:45" ht="30" customHeight="1" x14ac:dyDescent="0.25">
      <c r="S319" s="4" t="str">
        <f t="shared" ref="S319" si="181">$BB$26</f>
        <v>-</v>
      </c>
      <c r="T319" s="3"/>
      <c r="U319" s="144"/>
      <c r="V319" s="145"/>
      <c r="W319" s="145"/>
      <c r="X319" s="155"/>
      <c r="Y319" s="155"/>
      <c r="Z319" s="157"/>
      <c r="AA319" s="148"/>
      <c r="AB319" s="149"/>
      <c r="AC319" s="149"/>
      <c r="AD319" s="149"/>
      <c r="AE319" s="41"/>
      <c r="AF319" s="150"/>
      <c r="AG319" s="158"/>
      <c r="AH319" s="151"/>
      <c r="AI319" s="151"/>
      <c r="AJ319" s="152"/>
      <c r="AK319" s="152"/>
      <c r="AL319" s="152"/>
      <c r="AM319" s="152"/>
      <c r="AN319" s="144"/>
      <c r="AO319" s="144"/>
      <c r="AP319" s="144"/>
      <c r="AQ319" s="144"/>
      <c r="AR319" s="144"/>
      <c r="AS319" s="144"/>
    </row>
    <row r="320" spans="19:45" ht="30" customHeight="1" x14ac:dyDescent="0.25">
      <c r="S320" s="4" t="str">
        <f t="shared" ref="S320" si="182">$BB$27</f>
        <v>-</v>
      </c>
      <c r="T320" s="3"/>
      <c r="U320" s="144"/>
      <c r="V320" s="145"/>
      <c r="W320" s="145"/>
      <c r="X320" s="155"/>
      <c r="Y320" s="155"/>
      <c r="Z320" s="157"/>
      <c r="AA320" s="148"/>
      <c r="AB320" s="149"/>
      <c r="AC320" s="149"/>
      <c r="AD320" s="149"/>
      <c r="AE320" s="41"/>
      <c r="AF320" s="150"/>
      <c r="AG320" s="158"/>
      <c r="AH320" s="151"/>
      <c r="AI320" s="151"/>
      <c r="AJ320" s="152"/>
      <c r="AK320" s="152"/>
      <c r="AL320" s="152"/>
      <c r="AM320" s="152"/>
      <c r="AN320" s="144"/>
      <c r="AO320" s="144"/>
      <c r="AP320" s="144"/>
      <c r="AQ320" s="144"/>
      <c r="AR320" s="144"/>
      <c r="AS320" s="144"/>
    </row>
    <row r="321" spans="19:45" ht="30" customHeight="1" x14ac:dyDescent="0.25">
      <c r="S321" s="4" t="str">
        <f t="shared" ref="S321" si="183">$BB$28</f>
        <v>-</v>
      </c>
      <c r="T321" s="3"/>
      <c r="U321" s="144"/>
      <c r="V321" s="145"/>
      <c r="W321" s="145"/>
      <c r="X321" s="155"/>
      <c r="Y321" s="155"/>
      <c r="Z321" s="157"/>
      <c r="AA321" s="148"/>
      <c r="AB321" s="149"/>
      <c r="AC321" s="149"/>
      <c r="AD321" s="149"/>
      <c r="AE321" s="41"/>
      <c r="AF321" s="150"/>
      <c r="AG321" s="158"/>
      <c r="AH321" s="151"/>
      <c r="AI321" s="151"/>
      <c r="AJ321" s="152"/>
      <c r="AK321" s="152"/>
      <c r="AL321" s="152"/>
      <c r="AM321" s="152"/>
      <c r="AN321" s="144"/>
      <c r="AO321" s="144"/>
      <c r="AP321" s="144"/>
      <c r="AQ321" s="144"/>
      <c r="AR321" s="144"/>
      <c r="AS321" s="144"/>
    </row>
    <row r="322" spans="19:45" ht="30" customHeight="1" x14ac:dyDescent="0.25">
      <c r="S322" s="4" t="str">
        <f t="shared" ref="S322" si="184">$BB$29</f>
        <v>-</v>
      </c>
      <c r="T322" s="3"/>
      <c r="U322" s="144"/>
      <c r="V322" s="145"/>
      <c r="W322" s="145"/>
      <c r="X322" s="155"/>
      <c r="Y322" s="155"/>
      <c r="Z322" s="157"/>
      <c r="AA322" s="148"/>
      <c r="AB322" s="149"/>
      <c r="AC322" s="149"/>
      <c r="AD322" s="149"/>
      <c r="AE322" s="41"/>
      <c r="AF322" s="150"/>
      <c r="AG322" s="158"/>
      <c r="AH322" s="151"/>
      <c r="AI322" s="151"/>
      <c r="AJ322" s="152"/>
      <c r="AK322" s="152"/>
      <c r="AL322" s="152"/>
      <c r="AM322" s="152"/>
      <c r="AN322" s="144"/>
      <c r="AO322" s="144"/>
      <c r="AP322" s="144"/>
      <c r="AQ322" s="144"/>
      <c r="AR322" s="144"/>
      <c r="AS322" s="144"/>
    </row>
    <row r="323" spans="19:45" ht="30" customHeight="1" x14ac:dyDescent="0.25">
      <c r="S323" s="4" t="str">
        <f t="shared" ref="S323" si="185">$BB$30</f>
        <v>-</v>
      </c>
      <c r="T323" s="3"/>
      <c r="U323" s="144"/>
      <c r="V323" s="145"/>
      <c r="W323" s="145"/>
      <c r="X323" s="155"/>
      <c r="Y323" s="155"/>
      <c r="Z323" s="157"/>
      <c r="AA323" s="148"/>
      <c r="AB323" s="149"/>
      <c r="AC323" s="149"/>
      <c r="AD323" s="149"/>
      <c r="AE323" s="41"/>
      <c r="AF323" s="150"/>
      <c r="AG323" s="158"/>
      <c r="AH323" s="151"/>
      <c r="AI323" s="151"/>
      <c r="AJ323" s="152"/>
      <c r="AK323" s="152"/>
      <c r="AL323" s="152"/>
      <c r="AM323" s="152"/>
      <c r="AN323" s="144"/>
      <c r="AO323" s="144"/>
      <c r="AP323" s="144"/>
      <c r="AQ323" s="144"/>
      <c r="AR323" s="144"/>
      <c r="AS323" s="144"/>
    </row>
    <row r="324" spans="19:45" ht="30" customHeight="1" x14ac:dyDescent="0.25">
      <c r="S324" s="4" t="str">
        <f t="shared" ref="S324" si="186">$BB$31</f>
        <v>-</v>
      </c>
      <c r="T324" s="3"/>
      <c r="U324" s="144"/>
      <c r="V324" s="145"/>
      <c r="W324" s="145"/>
      <c r="X324" s="155"/>
      <c r="Y324" s="155"/>
      <c r="Z324" s="157"/>
      <c r="AA324" s="148"/>
      <c r="AB324" s="149"/>
      <c r="AC324" s="149"/>
      <c r="AD324" s="149"/>
      <c r="AE324" s="41"/>
      <c r="AF324" s="150"/>
      <c r="AG324" s="158"/>
      <c r="AH324" s="151"/>
      <c r="AI324" s="151"/>
      <c r="AJ324" s="152"/>
      <c r="AK324" s="152"/>
      <c r="AL324" s="152"/>
      <c r="AM324" s="152"/>
      <c r="AN324" s="144"/>
      <c r="AO324" s="144"/>
      <c r="AP324" s="144"/>
      <c r="AQ324" s="144"/>
      <c r="AR324" s="144"/>
      <c r="AS324" s="144"/>
    </row>
    <row r="325" spans="19:45" ht="30" customHeight="1" x14ac:dyDescent="0.25">
      <c r="S325" s="116"/>
      <c r="T325" s="116"/>
      <c r="U325" s="116"/>
      <c r="V325" s="116"/>
      <c r="W325" s="116"/>
      <c r="X325" s="116"/>
      <c r="Y325" s="116"/>
      <c r="Z325" s="116"/>
      <c r="AA325" s="116"/>
      <c r="AB325" s="116"/>
      <c r="AC325" s="116"/>
      <c r="AD325" s="116"/>
      <c r="AE325" s="116"/>
      <c r="AF325" s="116"/>
      <c r="AG325" s="116"/>
      <c r="AH325" s="116"/>
      <c r="AI325" s="116"/>
      <c r="AJ325" s="116"/>
      <c r="AK325" s="116"/>
      <c r="AL325" s="116"/>
      <c r="AM325" s="116"/>
      <c r="AN325" s="116"/>
      <c r="AO325" s="116"/>
      <c r="AP325" s="116"/>
      <c r="AQ325" s="116"/>
      <c r="AR325" s="163"/>
      <c r="AS325" s="163"/>
    </row>
    <row r="326" spans="19:45" ht="30" customHeight="1" x14ac:dyDescent="0.25">
      <c r="S326" s="117" cm="1">
        <f t="array" ref="S326">BoxNum(ROW($S326))</f>
        <v>6</v>
      </c>
      <c r="T326" s="118" t="s">
        <v>698</v>
      </c>
      <c r="U326" s="119" t="s">
        <v>585</v>
      </c>
      <c r="V326" s="120"/>
      <c r="W326" s="121"/>
      <c r="X326" s="120"/>
      <c r="Y326" s="118" t="str">
        <f t="shared" ref="Y326" si="187">VLOOKUP(U326,$DX$1:$DZ$21,3,FALSE)</f>
        <v>-</v>
      </c>
      <c r="AD326" s="123"/>
    </row>
    <row r="327" spans="19:45" ht="30" customHeight="1" x14ac:dyDescent="0.25">
      <c r="S327" s="118" t="s">
        <v>24</v>
      </c>
      <c r="T327" s="119" t="s">
        <v>433</v>
      </c>
      <c r="U327" s="122" t="s">
        <v>23</v>
      </c>
      <c r="V327" s="118" t="str">
        <f t="shared" ref="V327" si="188">VLOOKUP(U326,$DX$1:$DZ$21,2,FALSE)</f>
        <v>-</v>
      </c>
      <c r="W327" s="128"/>
      <c r="X327" s="128"/>
      <c r="Y327" s="128"/>
      <c r="Z327" s="128"/>
      <c r="AA327" s="122" t="s">
        <v>592</v>
      </c>
      <c r="AB327" s="129" t="str">
        <f t="shared" ref="AB327" si="189">T346&amp;"_"&amp;ABS(T344)&amp;"dB_"&amp;T348&amp;"_"&amp;T349&amp;"_"&amp;GetAbsMaxMinText(AF330:AG389)&amp;"_"&amp;T329&amp;"_"&amp;T328&amp;S326&amp;"."&amp;T352</f>
        <v>10V_TestMode_38dB_2258K_2227F_367_452_ZTS6211E_MP6.0</v>
      </c>
      <c r="AC327" s="130"/>
      <c r="AD327" s="130"/>
      <c r="AE327" s="130"/>
      <c r="AF327" s="130"/>
      <c r="AG327" s="130"/>
      <c r="AH327" s="128"/>
      <c r="AI327" s="128" t="s">
        <v>2</v>
      </c>
      <c r="AJ327" s="131" t="s">
        <v>1092</v>
      </c>
      <c r="AK327" s="131"/>
      <c r="AL327" s="131"/>
      <c r="AM327" s="131"/>
      <c r="AN327" s="131"/>
      <c r="AO327" s="131"/>
      <c r="AP327" s="131"/>
      <c r="AQ327" s="131"/>
      <c r="AR327" s="131"/>
      <c r="AS327" s="131"/>
    </row>
    <row r="328" spans="19:45" ht="30" customHeight="1" x14ac:dyDescent="0.25">
      <c r="S328" s="118" t="s">
        <v>5</v>
      </c>
      <c r="T328" s="119" t="s">
        <v>430</v>
      </c>
      <c r="U328" s="105" t="str">
        <f t="shared" ref="U328" si="190">HYPERLINK("#A"&amp;(S326+1),"&lt;==Block" &amp; $S326 &amp;"==&gt;")</f>
        <v>&lt;==Block6==&gt;</v>
      </c>
      <c r="V328" s="136"/>
      <c r="W328" s="128"/>
      <c r="X328" s="128"/>
      <c r="Y328" s="137"/>
      <c r="Z328" s="123"/>
      <c r="AA328" s="128"/>
      <c r="AB328" s="128"/>
      <c r="AC328" s="128"/>
      <c r="AD328" s="128"/>
      <c r="AE328" s="128"/>
      <c r="AF328" s="128"/>
      <c r="AG328" s="128"/>
      <c r="AH328" s="128"/>
      <c r="AI328" s="128"/>
      <c r="AJ328" s="128"/>
      <c r="AK328" s="128"/>
      <c r="AL328" s="128"/>
      <c r="AM328" s="128"/>
      <c r="AN328" s="138" t="s">
        <v>723</v>
      </c>
      <c r="AO328" s="138" t="s">
        <v>709</v>
      </c>
      <c r="AP328" s="138" t="s">
        <v>710</v>
      </c>
      <c r="AQ328" s="138" t="s">
        <v>611</v>
      </c>
      <c r="AR328" s="138" t="s">
        <v>711</v>
      </c>
      <c r="AS328" s="139"/>
    </row>
    <row r="329" spans="19:45" ht="30" customHeight="1" x14ac:dyDescent="0.25">
      <c r="S329" s="118" t="s">
        <v>10</v>
      </c>
      <c r="T329" s="119" t="s">
        <v>288</v>
      </c>
      <c r="U329" s="140" t="s">
        <v>775</v>
      </c>
      <c r="V329" s="141" t="s">
        <v>601</v>
      </c>
      <c r="W329" s="141" t="s">
        <v>602</v>
      </c>
      <c r="X329" s="141" t="s">
        <v>603</v>
      </c>
      <c r="Y329" s="141" t="s">
        <v>603</v>
      </c>
      <c r="Z329" s="141" t="s">
        <v>591</v>
      </c>
      <c r="AA329" s="141" t="s">
        <v>7</v>
      </c>
      <c r="AB329" s="141" t="s">
        <v>563</v>
      </c>
      <c r="AC329" s="141" t="s">
        <v>577</v>
      </c>
      <c r="AD329" s="141" t="s">
        <v>611</v>
      </c>
      <c r="AE329" s="141" t="s">
        <v>569</v>
      </c>
      <c r="AF329" s="142" t="s">
        <v>593</v>
      </c>
      <c r="AG329" s="142" t="s">
        <v>594</v>
      </c>
      <c r="AH329" s="142" t="s">
        <v>595</v>
      </c>
      <c r="AI329" s="142" t="s">
        <v>596</v>
      </c>
      <c r="AJ329" s="143" t="s">
        <v>597</v>
      </c>
      <c r="AK329" s="143" t="s">
        <v>598</v>
      </c>
      <c r="AL329" s="143" t="s">
        <v>599</v>
      </c>
      <c r="AM329" s="143" t="s">
        <v>600</v>
      </c>
      <c r="AN329" s="143" t="str">
        <f t="shared" ref="AN329" si="191">VLOOKUP($T337,$DE$1:$DJ$31,2,FALSE)</f>
        <v>Full</v>
      </c>
      <c r="AO329" s="143" t="str">
        <f t="shared" ref="AO329" si="192">VLOOKUP($T337,$DE$1:$DJ$31,3,FALSE)</f>
        <v>Full</v>
      </c>
      <c r="AP329" s="143" t="str">
        <f t="shared" ref="AP329" si="193">VLOOKUP($T337,$DE$1:$DJ$31,4,FALSE)</f>
        <v>non</v>
      </c>
      <c r="AQ329" s="143" t="str">
        <f t="shared" ref="AQ329" si="194">VLOOKUP($T337,$DE$1:$DJ$31,5,FALSE)</f>
        <v>non</v>
      </c>
      <c r="AR329" s="143" t="str">
        <f t="shared" ref="AR329" si="195">VLOOKUP($T337,$DE$1:$DJ$31,6,FALSE)</f>
        <v>Full</v>
      </c>
      <c r="AS329" s="142" t="s">
        <v>726</v>
      </c>
    </row>
    <row r="330" spans="19:45" ht="30" customHeight="1" x14ac:dyDescent="0.25">
      <c r="S330" s="118" t="s">
        <v>18</v>
      </c>
      <c r="T330" s="119" t="s">
        <v>29</v>
      </c>
      <c r="U330" s="144" t="str">
        <f t="shared" ref="U330:U345" ca="1" si="196">ConfigCode($AA330,$AN330,$AO330,$AP330,$AQ330,$AR330,$AF330,$AG330,2)</f>
        <v>0x03=-37.30,-36.70;</v>
      </c>
      <c r="V330" s="145"/>
      <c r="W330" s="145"/>
      <c r="X330" s="146"/>
      <c r="Y330" s="146"/>
      <c r="Z330" s="147">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148" t="s">
        <v>584</v>
      </c>
      <c r="AB330" s="149">
        <v>-1</v>
      </c>
      <c r="AC330" s="149" t="s">
        <v>995</v>
      </c>
      <c r="AD330" s="149">
        <v>1</v>
      </c>
      <c r="AE330" s="41">
        <v>0</v>
      </c>
      <c r="AF330" s="150">
        <v>-37.299999999999997</v>
      </c>
      <c r="AG330" s="150">
        <v>-36.700000000000003</v>
      </c>
      <c r="AH330" s="151">
        <f t="shared" ref="AH330:AH345" ca="1" si="198">$AF330+$Z330</f>
        <v>-38.299999999999997</v>
      </c>
      <c r="AI330" s="151">
        <f t="shared" ref="AI330:AI345" ca="1" si="199">$AG330+$Z330</f>
        <v>-37.700000000000003</v>
      </c>
      <c r="AJ330" s="152" cm="1">
        <f t="array" aca="1" ref="AJ330" ca="1" xml:space="preserve">
N("initial sens-loopgain")+
$AF330-BoxVal(ROW($AA330),26,COLUMN(INDIRECT("T"&amp;(INT(ROW($AA347)/65))*65+2)))</f>
        <v>-38.299999999999997</v>
      </c>
      <c r="AK330" s="152">
        <f t="shared" ref="AK330:AK343" ca="1" si="200">AJ330+(AG330-AF330)</f>
        <v>-37.700000000000003</v>
      </c>
      <c r="AL330" s="152" cm="1">
        <f t="array" aca="1" ref="AL330" ca="1" xml:space="preserve">
N("initial sens-loopgain-gain-gain ref-vcm")+
$AH330-
BoxVal(ROW($AA330),26,COLUMN(INDIRECT("T"&amp;(INT(ROW($AA347)/65))*65+2)))-
$AB330-
$W330-
IFERROR(VLOOKUP($AC330,$CT$1:$DC$31,7,FALSE),0)</f>
        <v>-38.299999999999997</v>
      </c>
      <c r="AM330" s="152">
        <f t="shared" ref="AM330:AM343" ca="1" si="201">AL330+(AG330-AF330)</f>
        <v>-37.700000000000003</v>
      </c>
      <c r="AN330" s="144" t="str">
        <f t="shared" ref="AN330:AN343" ca="1" si="202">IF(BoxVal(ROW(AA330),9,COLUMN(T328))="FIX","00",ManualLookup(AA330,BoxVal(ROW(AA330),4,COLUMN(AN328)),INDIRECT(DN$3)))</f>
        <v>00</v>
      </c>
      <c r="AO330" s="144" t="str" cm="1">
        <f t="array" aca="1" ref="AO330" ca="1">ManualLookup(AB330,BoxVal(ROW(AB330),4,COLUMN(AO328)),INDIRECT(DO$3))</f>
        <v>03</v>
      </c>
      <c r="AP330" s="144" t="str" cm="1">
        <f t="array" aca="1" ref="AP330" ca="1">ManualLookup(AC330,BoxVal(ROW(AC330),4,COLUMN(AP328)),INDIRECT(DP$3))</f>
        <v>00</v>
      </c>
      <c r="AQ330" s="144" t="str" cm="1">
        <f t="array" aca="1" ref="AQ330" ca="1">ManualLookup(AD330,BoxVal(ROW(AD330),4,COLUMN(AQ328)),INDIRECT(DQ$3))</f>
        <v>00</v>
      </c>
      <c r="AR330" s="144" t="str" cm="1">
        <f t="array" aca="1" ref="AR330" ca="1">ManualLookup(AE330,BoxVal(ROW(AE330),4,COLUMN(AR328)),INDIRECT(DR$3))</f>
        <v>00</v>
      </c>
      <c r="AS330" s="141"/>
    </row>
    <row r="331" spans="19:45" ht="30" customHeight="1" x14ac:dyDescent="0.25">
      <c r="S331" s="118" t="s">
        <v>13</v>
      </c>
      <c r="T331" s="119" t="s">
        <v>367</v>
      </c>
      <c r="U331" s="144" t="str">
        <f t="shared" ca="1" si="196"/>
        <v>0x04=-37.80,-37.30;</v>
      </c>
      <c r="V331" s="145"/>
      <c r="W331" s="145"/>
      <c r="X331" s="146"/>
      <c r="Y331" s="146"/>
      <c r="Z331" s="147">
        <f t="shared" ca="1" si="197"/>
        <v>-0.5</v>
      </c>
      <c r="AA331" s="148" t="s">
        <v>584</v>
      </c>
      <c r="AB331" s="149">
        <v>-0.5</v>
      </c>
      <c r="AC331" s="149" t="s">
        <v>995</v>
      </c>
      <c r="AD331" s="149">
        <v>1</v>
      </c>
      <c r="AE331" s="41">
        <v>0</v>
      </c>
      <c r="AF331" s="150">
        <v>-37.799999999999997</v>
      </c>
      <c r="AG331" s="153">
        <f t="shared" ref="AG331:AG345" si="203">AF330</f>
        <v>-37.299999999999997</v>
      </c>
      <c r="AH331" s="151">
        <f t="shared" ca="1" si="198"/>
        <v>-38.299999999999997</v>
      </c>
      <c r="AI331" s="151">
        <f t="shared" ca="1" si="199"/>
        <v>-37.799999999999997</v>
      </c>
      <c r="AJ331" s="152" cm="1">
        <f t="array" aca="1" ref="AJ331" ca="1" xml:space="preserve">
N("initial sens-loopgain")+
$AF331-BoxVal(ROW($AA331),26,COLUMN(INDIRECT("T"&amp;(INT(ROW($AA348)/65))*65+2)))</f>
        <v>-38.799999999999997</v>
      </c>
      <c r="AK331" s="152">
        <f t="shared" ca="1" si="200"/>
        <v>-38.299999999999997</v>
      </c>
      <c r="AL331" s="152" cm="1">
        <f t="array" aca="1" ref="AL331" ca="1" xml:space="preserve">
N("initial sens-loopgain-gain-gain ref-vcm")+
$AH331-
BoxVal(ROW($AA331),26,COLUMN(INDIRECT("T"&amp;(INT(ROW($AA348)/65))*65+2)))-
$AB331-
$W331-
IFERROR(VLOOKUP($AC331,$CT$1:$DC$31,7,FALSE),0)</f>
        <v>-38.799999999999997</v>
      </c>
      <c r="AM331" s="152">
        <f t="shared" ca="1" si="201"/>
        <v>-38.299999999999997</v>
      </c>
      <c r="AN331" s="144" t="str">
        <f t="shared" ca="1" si="202"/>
        <v>00</v>
      </c>
      <c r="AO331" s="144" t="str" cm="1">
        <f t="array" aca="1" ref="AO331" ca="1">ManualLookup(AB331,BoxVal(ROW(AB331),4,COLUMN(AO329)),INDIRECT(DO$3))</f>
        <v>04</v>
      </c>
      <c r="AP331" s="144" t="str" cm="1">
        <f t="array" aca="1" ref="AP331" ca="1">ManualLookup(AC331,BoxVal(ROW(AC331),4,COLUMN(AP329)),INDIRECT(DP$3))</f>
        <v>00</v>
      </c>
      <c r="AQ331" s="144" t="str" cm="1">
        <f t="array" aca="1" ref="AQ331" ca="1">ManualLookup(AD331,BoxVal(ROW(AD331),4,COLUMN(AQ329)),INDIRECT(DQ$3))</f>
        <v>00</v>
      </c>
      <c r="AR331" s="144" t="str" cm="1">
        <f t="array" aca="1" ref="AR331" ca="1">ManualLookup(AE331,BoxVal(ROW(AE331),4,COLUMN(AR329)),INDIRECT(DR$3))</f>
        <v>00</v>
      </c>
      <c r="AS331" s="144"/>
    </row>
    <row r="332" spans="19:45" ht="30" customHeight="1" x14ac:dyDescent="0.25">
      <c r="S332" s="129"/>
      <c r="T332" s="154"/>
      <c r="U332" s="144" t="str">
        <f t="shared" ca="1" si="196"/>
        <v>0x00=-38.30,-37.80;</v>
      </c>
      <c r="V332" s="145"/>
      <c r="W332" s="145"/>
      <c r="X332" s="146"/>
      <c r="Y332" s="146"/>
      <c r="Z332" s="147">
        <f t="shared" ca="1" si="197"/>
        <v>0</v>
      </c>
      <c r="AA332" s="148" t="s">
        <v>584</v>
      </c>
      <c r="AB332" s="149">
        <v>0</v>
      </c>
      <c r="AC332" s="149" t="s">
        <v>995</v>
      </c>
      <c r="AD332" s="149">
        <v>1</v>
      </c>
      <c r="AE332" s="41">
        <v>0</v>
      </c>
      <c r="AF332" s="150">
        <v>-38.299999999999997</v>
      </c>
      <c r="AG332" s="153">
        <f t="shared" si="203"/>
        <v>-37.799999999999997</v>
      </c>
      <c r="AH332" s="151">
        <f t="shared" ca="1" si="198"/>
        <v>-38.299999999999997</v>
      </c>
      <c r="AI332" s="151">
        <f t="shared" ca="1" si="199"/>
        <v>-37.799999999999997</v>
      </c>
      <c r="AJ332" s="152" cm="1">
        <f t="array" aca="1" ref="AJ332" ca="1" xml:space="preserve">
N("initial sens-loopgain")+
$AF332-BoxVal(ROW($AA332),26,COLUMN(INDIRECT("T"&amp;(INT(ROW($AA349)/65))*65+2)))</f>
        <v>-39.299999999999997</v>
      </c>
      <c r="AK332" s="152">
        <f t="shared" ca="1" si="200"/>
        <v>-38.799999999999997</v>
      </c>
      <c r="AL332" s="152" cm="1">
        <f t="array" aca="1" ref="AL332" ca="1" xml:space="preserve">
N("initial sens-loopgain-gain-gain ref-vcm")+
$AH332-
BoxVal(ROW($AA332),26,COLUMN(INDIRECT("T"&amp;(INT(ROW($AA349)/65))*65+2)))-
$AB332-
$W332-
IFERROR(VLOOKUP($AC332,$CT$1:$DC$31,7,FALSE),0)</f>
        <v>-39.299999999999997</v>
      </c>
      <c r="AM332" s="152">
        <f t="shared" ca="1" si="201"/>
        <v>-38.799999999999997</v>
      </c>
      <c r="AN332" s="144" t="str">
        <f t="shared" ca="1" si="202"/>
        <v>00</v>
      </c>
      <c r="AO332" s="144" t="str" cm="1">
        <f t="array" aca="1" ref="AO332" ca="1">ManualLookup(AB332,BoxVal(ROW(AB332),4,COLUMN(AO330)),INDIRECT(DO$3))</f>
        <v>00</v>
      </c>
      <c r="AP332" s="144" t="str" cm="1">
        <f t="array" aca="1" ref="AP332" ca="1">ManualLookup(AC332,BoxVal(ROW(AC332),4,COLUMN(AP330)),INDIRECT(DP$3))</f>
        <v>00</v>
      </c>
      <c r="AQ332" s="144" t="str" cm="1">
        <f t="array" aca="1" ref="AQ332" ca="1">ManualLookup(AD332,BoxVal(ROW(AD332),4,COLUMN(AQ330)),INDIRECT(DQ$3))</f>
        <v>00</v>
      </c>
      <c r="AR332" s="144" t="str" cm="1">
        <f t="array" aca="1" ref="AR332" ca="1">ManualLookup(AE332,BoxVal(ROW(AE332),4,COLUMN(AR330)),INDIRECT(DR$3))</f>
        <v>00</v>
      </c>
      <c r="AS332" s="144"/>
    </row>
    <row r="333" spans="19:45" ht="30" customHeight="1" x14ac:dyDescent="0.25">
      <c r="S333" s="118" t="s">
        <v>19</v>
      </c>
      <c r="T333" s="119" t="s">
        <v>584</v>
      </c>
      <c r="U333" s="144" t="str">
        <f t="shared" ca="1" si="196"/>
        <v>0x05=-38.80,-38.30;</v>
      </c>
      <c r="V333" s="145"/>
      <c r="W333" s="145"/>
      <c r="X333" s="146"/>
      <c r="Y333" s="146"/>
      <c r="Z333" s="147">
        <f t="shared" ca="1" si="197"/>
        <v>0.5</v>
      </c>
      <c r="AA333" s="148" t="s">
        <v>584</v>
      </c>
      <c r="AB333" s="149">
        <v>0.5</v>
      </c>
      <c r="AC333" s="149" t="s">
        <v>995</v>
      </c>
      <c r="AD333" s="149">
        <v>1</v>
      </c>
      <c r="AE333" s="41">
        <v>0</v>
      </c>
      <c r="AF333" s="150">
        <v>-38.799999999999997</v>
      </c>
      <c r="AG333" s="153">
        <f t="shared" si="203"/>
        <v>-38.299999999999997</v>
      </c>
      <c r="AH333" s="151">
        <f t="shared" ca="1" si="198"/>
        <v>-38.299999999999997</v>
      </c>
      <c r="AI333" s="151">
        <f t="shared" ca="1" si="199"/>
        <v>-37.799999999999997</v>
      </c>
      <c r="AJ333" s="152" cm="1">
        <f t="array" aca="1" ref="AJ333" ca="1" xml:space="preserve">
N("initial sens-loopgain")+
$AF333-BoxVal(ROW($AA333),26,COLUMN(INDIRECT("T"&amp;(INT(ROW($AA350)/65))*65+2)))</f>
        <v>-39.799999999999997</v>
      </c>
      <c r="AK333" s="152">
        <f t="shared" ca="1" si="200"/>
        <v>-39.299999999999997</v>
      </c>
      <c r="AL333" s="152" cm="1">
        <f t="array" aca="1" ref="AL333" ca="1" xml:space="preserve">
N("initial sens-loopgain-gain-gain ref-vcm")+
$AH333-
BoxVal(ROW($AA333),26,COLUMN(INDIRECT("T"&amp;(INT(ROW($AA350)/65))*65+2)))-
$AB333-
$W333-
IFERROR(VLOOKUP($AC333,$CT$1:$DC$31,7,FALSE),0)</f>
        <v>-39.799999999999997</v>
      </c>
      <c r="AM333" s="152">
        <f t="shared" ca="1" si="201"/>
        <v>-39.299999999999997</v>
      </c>
      <c r="AN333" s="144" t="str">
        <f t="shared" ca="1" si="202"/>
        <v>00</v>
      </c>
      <c r="AO333" s="144" t="str" cm="1">
        <f t="array" aca="1" ref="AO333" ca="1">ManualLookup(AB333,BoxVal(ROW(AB333),4,COLUMN(AO331)),INDIRECT(DO$3))</f>
        <v>05</v>
      </c>
      <c r="AP333" s="144" t="str" cm="1">
        <f t="array" aca="1" ref="AP333" ca="1">ManualLookup(AC333,BoxVal(ROW(AC333),4,COLUMN(AP331)),INDIRECT(DP$3))</f>
        <v>00</v>
      </c>
      <c r="AQ333" s="144" t="str" cm="1">
        <f t="array" aca="1" ref="AQ333" ca="1">ManualLookup(AD333,BoxVal(ROW(AD333),4,COLUMN(AQ331)),INDIRECT(DQ$3))</f>
        <v>00</v>
      </c>
      <c r="AR333" s="144" t="str" cm="1">
        <f t="array" aca="1" ref="AR333" ca="1">ManualLookup(AE333,BoxVal(ROW(AE333),4,COLUMN(AR331)),INDIRECT(DR$3))</f>
        <v>00</v>
      </c>
      <c r="AS333" s="144"/>
    </row>
    <row r="334" spans="19:45" ht="30" customHeight="1" x14ac:dyDescent="0.25">
      <c r="S334" s="118" t="s">
        <v>15</v>
      </c>
      <c r="T334" s="119" t="s">
        <v>801</v>
      </c>
      <c r="U334" s="144" t="str">
        <f t="shared" ca="1" si="196"/>
        <v>0x06=-39.30,-38.80;</v>
      </c>
      <c r="V334" s="145"/>
      <c r="W334" s="145"/>
      <c r="X334" s="146"/>
      <c r="Y334" s="146"/>
      <c r="Z334" s="147">
        <f t="shared" ca="1" si="197"/>
        <v>1</v>
      </c>
      <c r="AA334" s="148" t="s">
        <v>584</v>
      </c>
      <c r="AB334" s="149">
        <v>1</v>
      </c>
      <c r="AC334" s="149" t="s">
        <v>995</v>
      </c>
      <c r="AD334" s="149">
        <v>1</v>
      </c>
      <c r="AE334" s="41">
        <v>0</v>
      </c>
      <c r="AF334" s="150">
        <v>-39.299999999999997</v>
      </c>
      <c r="AG334" s="153">
        <f t="shared" si="203"/>
        <v>-38.799999999999997</v>
      </c>
      <c r="AH334" s="151">
        <f t="shared" ca="1" si="198"/>
        <v>-38.299999999999997</v>
      </c>
      <c r="AI334" s="151">
        <f t="shared" ca="1" si="199"/>
        <v>-37.799999999999997</v>
      </c>
      <c r="AJ334" s="152" cm="1">
        <f t="array" aca="1" ref="AJ334" ca="1" xml:space="preserve">
N("initial sens-loopgain")+
$AF334-BoxVal(ROW($AA334),26,COLUMN(INDIRECT("T"&amp;(INT(ROW($AA351)/65))*65+2)))</f>
        <v>-40.299999999999997</v>
      </c>
      <c r="AK334" s="152">
        <f t="shared" ca="1" si="200"/>
        <v>-39.799999999999997</v>
      </c>
      <c r="AL334" s="152" cm="1">
        <f t="array" aca="1" ref="AL334" ca="1" xml:space="preserve">
N("initial sens-loopgain-gain-gain ref-vcm")+
$AH334-
BoxVal(ROW($AA334),26,COLUMN(INDIRECT("T"&amp;(INT(ROW($AA351)/65))*65+2)))-
$AB334-
$W334-
IFERROR(VLOOKUP($AC334,$CT$1:$DC$31,7,FALSE),0)</f>
        <v>-40.299999999999997</v>
      </c>
      <c r="AM334" s="152">
        <f t="shared" ca="1" si="201"/>
        <v>-39.799999999999997</v>
      </c>
      <c r="AN334" s="144" t="str">
        <f t="shared" ca="1" si="202"/>
        <v>00</v>
      </c>
      <c r="AO334" s="144" t="str" cm="1">
        <f t="array" aca="1" ref="AO334" ca="1">ManualLookup(AB334,BoxVal(ROW(AB334),4,COLUMN(AO332)),INDIRECT(DO$3))</f>
        <v>06</v>
      </c>
      <c r="AP334" s="144" t="str" cm="1">
        <f t="array" aca="1" ref="AP334" ca="1">ManualLookup(AC334,BoxVal(ROW(AC334),4,COLUMN(AP332)),INDIRECT(DP$3))</f>
        <v>00</v>
      </c>
      <c r="AQ334" s="144" t="str" cm="1">
        <f t="array" aca="1" ref="AQ334" ca="1">ManualLookup(AD334,BoxVal(ROW(AD334),4,COLUMN(AQ332)),INDIRECT(DQ$3))</f>
        <v>00</v>
      </c>
      <c r="AR334" s="144" t="str" cm="1">
        <f t="array" aca="1" ref="AR334" ca="1">ManualLookup(AE334,BoxVal(ROW(AE334),4,COLUMN(AR332)),INDIRECT(DR$3))</f>
        <v>00</v>
      </c>
      <c r="AS334" s="144"/>
    </row>
    <row r="335" spans="19:45" ht="30" customHeight="1" x14ac:dyDescent="0.25">
      <c r="S335" s="118" t="s">
        <v>705</v>
      </c>
      <c r="T335" s="119" t="s">
        <v>800</v>
      </c>
      <c r="U335" s="144" t="str">
        <f t="shared" ca="1" si="196"/>
        <v>0x07=-39.90,-39.30;</v>
      </c>
      <c r="V335" s="145"/>
      <c r="W335" s="145"/>
      <c r="X335" s="146"/>
      <c r="Y335" s="146"/>
      <c r="Z335" s="147">
        <f t="shared" ca="1" si="197"/>
        <v>1.5</v>
      </c>
      <c r="AA335" s="148" t="s">
        <v>584</v>
      </c>
      <c r="AB335" s="149">
        <v>1.5</v>
      </c>
      <c r="AC335" s="149" t="s">
        <v>995</v>
      </c>
      <c r="AD335" s="149">
        <v>1</v>
      </c>
      <c r="AE335" s="41">
        <v>0</v>
      </c>
      <c r="AF335" s="150">
        <v>-39.9</v>
      </c>
      <c r="AG335" s="153">
        <f t="shared" si="203"/>
        <v>-39.299999999999997</v>
      </c>
      <c r="AH335" s="151">
        <f t="shared" ca="1" si="198"/>
        <v>-38.4</v>
      </c>
      <c r="AI335" s="151">
        <f t="shared" ca="1" si="199"/>
        <v>-37.799999999999997</v>
      </c>
      <c r="AJ335" s="152" cm="1">
        <f t="array" aca="1" ref="AJ335" ca="1" xml:space="preserve">
N("initial sens-loopgain")+
$AF335-BoxVal(ROW($AA335),26,COLUMN(INDIRECT("T"&amp;(INT(ROW($AA352)/65))*65+2)))</f>
        <v>-40.9</v>
      </c>
      <c r="AK335" s="152">
        <f t="shared" ca="1" si="200"/>
        <v>-40.299999999999997</v>
      </c>
      <c r="AL335" s="152" cm="1">
        <f t="array" aca="1" ref="AL335" ca="1" xml:space="preserve">
N("initial sens-loopgain-gain-gain ref-vcm")+
$AH335-
BoxVal(ROW($AA335),26,COLUMN(INDIRECT("T"&amp;(INT(ROW($AA352)/65))*65+2)))-
$AB335-
$W335-
IFERROR(VLOOKUP($AC335,$CT$1:$DC$31,7,FALSE),0)</f>
        <v>-40.9</v>
      </c>
      <c r="AM335" s="152">
        <f t="shared" ca="1" si="201"/>
        <v>-40.299999999999997</v>
      </c>
      <c r="AN335" s="144" t="str">
        <f t="shared" ca="1" si="202"/>
        <v>00</v>
      </c>
      <c r="AO335" s="144" t="str" cm="1">
        <f t="array" aca="1" ref="AO335" ca="1">ManualLookup(AB335,BoxVal(ROW(AB335),4,COLUMN(AO333)),INDIRECT(DO$3))</f>
        <v>07</v>
      </c>
      <c r="AP335" s="144" t="str" cm="1">
        <f t="array" aca="1" ref="AP335" ca="1">ManualLookup(AC335,BoxVal(ROW(AC335),4,COLUMN(AP333)),INDIRECT(DP$3))</f>
        <v>00</v>
      </c>
      <c r="AQ335" s="144" t="str" cm="1">
        <f t="array" aca="1" ref="AQ335" ca="1">ManualLookup(AD335,BoxVal(ROW(AD335),4,COLUMN(AQ333)),INDIRECT(DQ$3))</f>
        <v>00</v>
      </c>
      <c r="AR335" s="144" t="str" cm="1">
        <f t="array" aca="1" ref="AR335" ca="1">ManualLookup(AE335,BoxVal(ROW(AE335),4,COLUMN(AR333)),INDIRECT(DR$3))</f>
        <v>00</v>
      </c>
      <c r="AS335" s="144"/>
    </row>
    <row r="336" spans="19:45" ht="30" customHeight="1" x14ac:dyDescent="0.25">
      <c r="S336" s="118" t="s">
        <v>605</v>
      </c>
      <c r="T336" s="119" t="s">
        <v>991</v>
      </c>
      <c r="U336" s="144" t="str">
        <f t="shared" ca="1" si="196"/>
        <v>0x36=-40.40,-39.90;</v>
      </c>
      <c r="V336" s="145"/>
      <c r="W336" s="145"/>
      <c r="X336" s="146"/>
      <c r="Y336" s="146"/>
      <c r="Z336" s="147">
        <f t="shared" ca="1" si="197"/>
        <v>2.1</v>
      </c>
      <c r="AA336" s="148" t="s">
        <v>586</v>
      </c>
      <c r="AB336" s="149">
        <v>1</v>
      </c>
      <c r="AC336" s="149" t="s">
        <v>995</v>
      </c>
      <c r="AD336" s="149">
        <v>1</v>
      </c>
      <c r="AE336" s="41">
        <v>0</v>
      </c>
      <c r="AF336" s="150">
        <v>-40.4</v>
      </c>
      <c r="AG336" s="153">
        <f t="shared" si="203"/>
        <v>-39.9</v>
      </c>
      <c r="AH336" s="151">
        <f t="shared" ca="1" si="198"/>
        <v>-38.299999999999997</v>
      </c>
      <c r="AI336" s="151">
        <f t="shared" ca="1" si="199"/>
        <v>-37.799999999999997</v>
      </c>
      <c r="AJ336" s="152" cm="1">
        <f t="array" aca="1" ref="AJ336" ca="1" xml:space="preserve">
N("initial sens-loopgain")+
$AF336-BoxVal(ROW($AA336),26,COLUMN(INDIRECT("T"&amp;(INT(ROW($AA353)/65))*65+2)))</f>
        <v>-41.4</v>
      </c>
      <c r="AK336" s="152">
        <f t="shared" ca="1" si="200"/>
        <v>-40.9</v>
      </c>
      <c r="AL336" s="152" cm="1">
        <f t="array" aca="1" ref="AL336" ca="1" xml:space="preserve">
N("initial sens-loopgain-gain-gain ref-vcm")+
$AH336-
BoxVal(ROW($AA336),26,COLUMN(INDIRECT("T"&amp;(INT(ROW($AA353)/65))*65+2)))-
$AB336-
$W336-
IFERROR(VLOOKUP($AC336,$CT$1:$DC$31,7,FALSE),0)</f>
        <v>-40.299999999999997</v>
      </c>
      <c r="AM336" s="152">
        <f t="shared" ca="1" si="201"/>
        <v>-39.799999999999997</v>
      </c>
      <c r="AN336" s="144" t="str">
        <f t="shared" ca="1" si="202"/>
        <v>30</v>
      </c>
      <c r="AO336" s="144" t="str" cm="1">
        <f t="array" aca="1" ref="AO336" ca="1">ManualLookup(AB336,BoxVal(ROW(AB336),4,COLUMN(AO334)),INDIRECT(DO$3))</f>
        <v>06</v>
      </c>
      <c r="AP336" s="144" t="str" cm="1">
        <f t="array" aca="1" ref="AP336" ca="1">ManualLookup(AC336,BoxVal(ROW(AC336),4,COLUMN(AP334)),INDIRECT(DP$3))</f>
        <v>00</v>
      </c>
      <c r="AQ336" s="144" t="str" cm="1">
        <f t="array" aca="1" ref="AQ336" ca="1">ManualLookup(AD336,BoxVal(ROW(AD336),4,COLUMN(AQ334)),INDIRECT(DQ$3))</f>
        <v>00</v>
      </c>
      <c r="AR336" s="144" t="str" cm="1">
        <f t="array" aca="1" ref="AR336" ca="1">ManualLookup(AE336,BoxVal(ROW(AE336),4,COLUMN(AR334)),INDIRECT(DR$3))</f>
        <v>00</v>
      </c>
      <c r="AS336" s="144"/>
    </row>
    <row r="337" spans="19:45" ht="30" customHeight="1" x14ac:dyDescent="0.25">
      <c r="S337" s="118" t="s">
        <v>721</v>
      </c>
      <c r="T337" s="119" t="s">
        <v>26</v>
      </c>
      <c r="U337" s="144" t="str">
        <f t="shared" ca="1" si="196"/>
        <v>0x37=-41.00,-40.40;</v>
      </c>
      <c r="V337" s="145"/>
      <c r="W337" s="145"/>
      <c r="X337" s="146"/>
      <c r="Y337" s="146"/>
      <c r="Z337" s="147">
        <f t="shared" ca="1" si="197"/>
        <v>2.6</v>
      </c>
      <c r="AA337" s="148" t="s">
        <v>586</v>
      </c>
      <c r="AB337" s="149">
        <v>1.5</v>
      </c>
      <c r="AC337" s="149" t="s">
        <v>995</v>
      </c>
      <c r="AD337" s="149">
        <v>1</v>
      </c>
      <c r="AE337" s="41">
        <v>0</v>
      </c>
      <c r="AF337" s="150">
        <v>-41</v>
      </c>
      <c r="AG337" s="153">
        <f t="shared" si="203"/>
        <v>-40.4</v>
      </c>
      <c r="AH337" s="151">
        <f t="shared" ca="1" si="198"/>
        <v>-38.4</v>
      </c>
      <c r="AI337" s="151">
        <f t="shared" ca="1" si="199"/>
        <v>-37.799999999999997</v>
      </c>
      <c r="AJ337" s="152" cm="1">
        <f t="array" aca="1" ref="AJ337" ca="1" xml:space="preserve">
N("initial sens-loopgain")+
$AF337-BoxVal(ROW($AA337),26,COLUMN(INDIRECT("T"&amp;(INT(ROW($AA354)/65))*65+2)))</f>
        <v>-42</v>
      </c>
      <c r="AK337" s="152">
        <f t="shared" ca="1" si="200"/>
        <v>-41.4</v>
      </c>
      <c r="AL337" s="152" cm="1">
        <f t="array" aca="1" ref="AL337" ca="1" xml:space="preserve">
N("initial sens-loopgain-gain-gain ref-vcm")+
$AH337-
BoxVal(ROW($AA337),26,COLUMN(INDIRECT("T"&amp;(INT(ROW($AA354)/65))*65+2)))-
$AB337-
$W337-
IFERROR(VLOOKUP($AC337,$CT$1:$DC$31,7,FALSE),0)</f>
        <v>-40.9</v>
      </c>
      <c r="AM337" s="152">
        <f t="shared" ca="1" si="201"/>
        <v>-40.299999999999997</v>
      </c>
      <c r="AN337" s="144" t="str">
        <f t="shared" ca="1" si="202"/>
        <v>30</v>
      </c>
      <c r="AO337" s="144" t="str" cm="1">
        <f t="array" aca="1" ref="AO337" ca="1">ManualLookup(AB337,BoxVal(ROW(AB337),4,COLUMN(AO335)),INDIRECT(DO$3))</f>
        <v>07</v>
      </c>
      <c r="AP337" s="144" t="str" cm="1">
        <f t="array" aca="1" ref="AP337" ca="1">ManualLookup(AC337,BoxVal(ROW(AC337),4,COLUMN(AP335)),INDIRECT(DP$3))</f>
        <v>00</v>
      </c>
      <c r="AQ337" s="144" t="str" cm="1">
        <f t="array" aca="1" ref="AQ337" ca="1">ManualLookup(AD337,BoxVal(ROW(AD337),4,COLUMN(AQ335)),INDIRECT(DQ$3))</f>
        <v>00</v>
      </c>
      <c r="AR337" s="144" t="str" cm="1">
        <f t="array" aca="1" ref="AR337" ca="1">ManualLookup(AE337,BoxVal(ROW(AE337),4,COLUMN(AR335)),INDIRECT(DR$3))</f>
        <v>00</v>
      </c>
      <c r="AS337" s="144"/>
    </row>
    <row r="338" spans="19:45" ht="30" customHeight="1" x14ac:dyDescent="0.25">
      <c r="S338" s="118" t="s">
        <v>20</v>
      </c>
      <c r="T338" s="119">
        <v>-39</v>
      </c>
      <c r="U338" s="144" t="str">
        <f t="shared" ca="1" si="196"/>
        <v>0x46=-41.50,-41.00;</v>
      </c>
      <c r="V338" s="145"/>
      <c r="W338" s="145"/>
      <c r="X338" s="155"/>
      <c r="Y338" s="155"/>
      <c r="Z338" s="147">
        <f t="shared" ca="1" si="197"/>
        <v>3.2</v>
      </c>
      <c r="AA338" s="148" t="s">
        <v>587</v>
      </c>
      <c r="AB338" s="149">
        <v>1</v>
      </c>
      <c r="AC338" s="149" t="s">
        <v>995</v>
      </c>
      <c r="AD338" s="149">
        <v>1</v>
      </c>
      <c r="AE338" s="41">
        <v>0</v>
      </c>
      <c r="AF338" s="150">
        <v>-41.5</v>
      </c>
      <c r="AG338" s="153">
        <f t="shared" si="203"/>
        <v>-41</v>
      </c>
      <c r="AH338" s="151">
        <f t="shared" ca="1" si="198"/>
        <v>-38.299999999999997</v>
      </c>
      <c r="AI338" s="151">
        <f t="shared" ca="1" si="199"/>
        <v>-37.799999999999997</v>
      </c>
      <c r="AJ338" s="152" cm="1">
        <f t="array" aca="1" ref="AJ338" ca="1" xml:space="preserve">
N("initial sens-loopgain")+
$AF338-BoxVal(ROW($AA338),26,COLUMN(INDIRECT("T"&amp;(INT(ROW($AA355)/65))*65+2)))</f>
        <v>-42.5</v>
      </c>
      <c r="AK338" s="152">
        <f t="shared" ca="1" si="200"/>
        <v>-42</v>
      </c>
      <c r="AL338" s="152" cm="1">
        <f t="array" aca="1" ref="AL338" ca="1" xml:space="preserve">
N("initial sens-loopgain-gain-gain ref-vcm")+
$AH338-
BoxVal(ROW($AA338),26,COLUMN(INDIRECT("T"&amp;(INT(ROW($AA355)/65))*65+2)))-
$AB338-
$W338-
IFERROR(VLOOKUP($AC338,$CT$1:$DC$31,7,FALSE),0)</f>
        <v>-40.299999999999997</v>
      </c>
      <c r="AM338" s="152">
        <f t="shared" ca="1" si="201"/>
        <v>-39.799999999999997</v>
      </c>
      <c r="AN338" s="144" t="str">
        <f t="shared" ca="1" si="202"/>
        <v>40</v>
      </c>
      <c r="AO338" s="144" t="str" cm="1">
        <f t="array" aca="1" ref="AO338" ca="1">ManualLookup(AB338,BoxVal(ROW(AB338),4,COLUMN(AO336)),INDIRECT(DO$3))</f>
        <v>06</v>
      </c>
      <c r="AP338" s="144" t="str" cm="1">
        <f t="array" aca="1" ref="AP338" ca="1">ManualLookup(AC338,BoxVal(ROW(AC338),4,COLUMN(AP336)),INDIRECT(DP$3))</f>
        <v>00</v>
      </c>
      <c r="AQ338" s="144" t="str" cm="1">
        <f t="array" aca="1" ref="AQ338" ca="1">ManualLookup(AD338,BoxVal(ROW(AD338),4,COLUMN(AQ336)),INDIRECT(DQ$3))</f>
        <v>00</v>
      </c>
      <c r="AR338" s="144" t="str" cm="1">
        <f t="array" aca="1" ref="AR338" ca="1">ManualLookup(AE338,BoxVal(ROW(AE338),4,COLUMN(AR336)),INDIRECT(DR$3))</f>
        <v>00</v>
      </c>
      <c r="AS338" s="144"/>
    </row>
    <row r="339" spans="19:45" ht="30" customHeight="1" x14ac:dyDescent="0.25">
      <c r="S339" s="118" t="s">
        <v>691</v>
      </c>
      <c r="T339" s="119" t="s">
        <v>1275</v>
      </c>
      <c r="U339" s="144" t="str">
        <f t="shared" ca="1" si="196"/>
        <v>0x47=-42.00,-41.50;</v>
      </c>
      <c r="V339" s="145"/>
      <c r="W339" s="145"/>
      <c r="X339" s="155"/>
      <c r="Y339" s="155"/>
      <c r="Z339" s="147">
        <f t="shared" ca="1" si="197"/>
        <v>3.7</v>
      </c>
      <c r="AA339" s="148" t="s">
        <v>587</v>
      </c>
      <c r="AB339" s="149">
        <v>1.5</v>
      </c>
      <c r="AC339" s="149" t="s">
        <v>995</v>
      </c>
      <c r="AD339" s="149">
        <v>1</v>
      </c>
      <c r="AE339" s="41">
        <v>0</v>
      </c>
      <c r="AF339" s="150">
        <v>-42</v>
      </c>
      <c r="AG339" s="153">
        <f t="shared" si="203"/>
        <v>-41.5</v>
      </c>
      <c r="AH339" s="151">
        <f t="shared" ca="1" si="198"/>
        <v>-38.299999999999997</v>
      </c>
      <c r="AI339" s="151">
        <f t="shared" ca="1" si="199"/>
        <v>-37.799999999999997</v>
      </c>
      <c r="AJ339" s="152" cm="1">
        <f t="array" aca="1" ref="AJ339" ca="1" xml:space="preserve">
N("initial sens-loopgain")+
$AF339-BoxVal(ROW($AA339),26,COLUMN(INDIRECT("T"&amp;(INT(ROW($AA356)/65))*65+2)))</f>
        <v>-43</v>
      </c>
      <c r="AK339" s="152">
        <f t="shared" ca="1" si="200"/>
        <v>-42.5</v>
      </c>
      <c r="AL339" s="152" cm="1">
        <f t="array" aca="1" ref="AL339" ca="1" xml:space="preserve">
N("initial sens-loopgain-gain-gain ref-vcm")+
$AH339-
BoxVal(ROW($AA339),26,COLUMN(INDIRECT("T"&amp;(INT(ROW($AA356)/65))*65+2)))-
$AB339-
$W339-
IFERROR(VLOOKUP($AC339,$CT$1:$DC$31,7,FALSE),0)</f>
        <v>-40.799999999999997</v>
      </c>
      <c r="AM339" s="152">
        <f t="shared" ca="1" si="201"/>
        <v>-40.299999999999997</v>
      </c>
      <c r="AN339" s="144" t="str">
        <f t="shared" ca="1" si="202"/>
        <v>40</v>
      </c>
      <c r="AO339" s="144" t="str" cm="1">
        <f t="array" aca="1" ref="AO339" ca="1">ManualLookup(AB339,BoxVal(ROW(AB339),4,COLUMN(AO337)),INDIRECT(DO$3))</f>
        <v>07</v>
      </c>
      <c r="AP339" s="144" t="str" cm="1">
        <f t="array" aca="1" ref="AP339" ca="1">ManualLookup(AC339,BoxVal(ROW(AC339),4,COLUMN(AP337)),INDIRECT(DP$3))</f>
        <v>00</v>
      </c>
      <c r="AQ339" s="144" t="str" cm="1">
        <f t="array" aca="1" ref="AQ339" ca="1">ManualLookup(AD339,BoxVal(ROW(AD339),4,COLUMN(AQ337)),INDIRECT(DQ$3))</f>
        <v>00</v>
      </c>
      <c r="AR339" s="144" t="str" cm="1">
        <f t="array" aca="1" ref="AR339" ca="1">ManualLookup(AE339,BoxVal(ROW(AE339),4,COLUMN(AR337)),INDIRECT(DR$3))</f>
        <v>00</v>
      </c>
      <c r="AS339" s="144"/>
    </row>
    <row r="340" spans="19:45" ht="30" customHeight="1" x14ac:dyDescent="0.25">
      <c r="S340" s="118" t="s">
        <v>544</v>
      </c>
      <c r="T340" s="119" t="s">
        <v>1085</v>
      </c>
      <c r="U340" s="144" t="str">
        <f t="shared" ca="1" si="196"/>
        <v>0x56=-42.60,-42.00;</v>
      </c>
      <c r="V340" s="145"/>
      <c r="W340" s="145"/>
      <c r="X340" s="155"/>
      <c r="Y340" s="155"/>
      <c r="Z340" s="147">
        <f t="shared" ca="1" si="197"/>
        <v>4.3</v>
      </c>
      <c r="AA340" s="148" t="s">
        <v>580</v>
      </c>
      <c r="AB340" s="149">
        <v>1</v>
      </c>
      <c r="AC340" s="149" t="s">
        <v>995</v>
      </c>
      <c r="AD340" s="149">
        <v>1</v>
      </c>
      <c r="AE340" s="41">
        <v>0</v>
      </c>
      <c r="AF340" s="150">
        <v>-42.6</v>
      </c>
      <c r="AG340" s="153">
        <f t="shared" si="203"/>
        <v>-42</v>
      </c>
      <c r="AH340" s="151">
        <f t="shared" ca="1" si="198"/>
        <v>-38.300000000000004</v>
      </c>
      <c r="AI340" s="151">
        <f t="shared" ca="1" si="199"/>
        <v>-37.700000000000003</v>
      </c>
      <c r="AJ340" s="152" cm="1">
        <f t="array" aca="1" ref="AJ340" ca="1" xml:space="preserve">
N("initial sens-loopgain")+
$AF340-BoxVal(ROW($AA340),26,COLUMN(INDIRECT("T"&amp;(INT(ROW($AA357)/65))*65+2)))</f>
        <v>-43.6</v>
      </c>
      <c r="AK340" s="152">
        <f t="shared" ca="1" si="200"/>
        <v>-43</v>
      </c>
      <c r="AL340" s="152" cm="1">
        <f t="array" aca="1" ref="AL340" ca="1" xml:space="preserve">
N("initial sens-loopgain-gain-gain ref-vcm")+
$AH340-
BoxVal(ROW($AA340),26,COLUMN(INDIRECT("T"&amp;(INT(ROW($AA357)/65))*65+2)))-
$AB340-
$W340-
IFERROR(VLOOKUP($AC340,$CT$1:$DC$31,7,FALSE),0)</f>
        <v>-40.300000000000004</v>
      </c>
      <c r="AM340" s="152">
        <f t="shared" ca="1" si="201"/>
        <v>-39.700000000000003</v>
      </c>
      <c r="AN340" s="144" t="str">
        <f t="shared" ca="1" si="202"/>
        <v>50</v>
      </c>
      <c r="AO340" s="144" t="str" cm="1">
        <f t="array" aca="1" ref="AO340" ca="1">ManualLookup(AB340,BoxVal(ROW(AB340),4,COLUMN(AO338)),INDIRECT(DO$3))</f>
        <v>06</v>
      </c>
      <c r="AP340" s="144" t="str" cm="1">
        <f t="array" aca="1" ref="AP340" ca="1">ManualLookup(AC340,BoxVal(ROW(AC340),4,COLUMN(AP338)),INDIRECT(DP$3))</f>
        <v>00</v>
      </c>
      <c r="AQ340" s="144" t="str" cm="1">
        <f t="array" aca="1" ref="AQ340" ca="1">ManualLookup(AD340,BoxVal(ROW(AD340),4,COLUMN(AQ338)),INDIRECT(DQ$3))</f>
        <v>00</v>
      </c>
      <c r="AR340" s="144" t="str" cm="1">
        <f t="array" aca="1" ref="AR340" ca="1">ManualLookup(AE340,BoxVal(ROW(AE340),4,COLUMN(AR338)),INDIRECT(DR$3))</f>
        <v>00</v>
      </c>
      <c r="AS340" s="144"/>
    </row>
    <row r="341" spans="19:45" ht="30" customHeight="1" x14ac:dyDescent="0.25">
      <c r="S341" s="118" t="s">
        <v>12</v>
      </c>
      <c r="T341" s="119" t="s">
        <v>548</v>
      </c>
      <c r="U341" s="144" t="str">
        <f t="shared" ca="1" si="196"/>
        <v>0x57=-43.20,-42.60;</v>
      </c>
      <c r="V341" s="145"/>
      <c r="W341" s="145"/>
      <c r="X341" s="155"/>
      <c r="Y341" s="155"/>
      <c r="Z341" s="147">
        <f t="shared" ca="1" si="197"/>
        <v>4.8</v>
      </c>
      <c r="AA341" s="148" t="s">
        <v>580</v>
      </c>
      <c r="AB341" s="149">
        <v>1.5</v>
      </c>
      <c r="AC341" s="149" t="s">
        <v>995</v>
      </c>
      <c r="AD341" s="149">
        <v>1</v>
      </c>
      <c r="AE341" s="41">
        <v>0</v>
      </c>
      <c r="AF341" s="150">
        <v>-43.2</v>
      </c>
      <c r="AG341" s="153">
        <f t="shared" si="203"/>
        <v>-42.6</v>
      </c>
      <c r="AH341" s="151">
        <f t="shared" ca="1" si="198"/>
        <v>-38.400000000000006</v>
      </c>
      <c r="AI341" s="151">
        <f t="shared" ca="1" si="199"/>
        <v>-37.800000000000004</v>
      </c>
      <c r="AJ341" s="152" cm="1">
        <f t="array" aca="1" ref="AJ341" ca="1" xml:space="preserve">
N("initial sens-loopgain")+
$AF341-BoxVal(ROW($AA341),26,COLUMN(INDIRECT("T"&amp;(INT(ROW($AA358)/65))*65+2)))</f>
        <v>-44.2</v>
      </c>
      <c r="AK341" s="152">
        <f t="shared" ca="1" si="200"/>
        <v>-43.6</v>
      </c>
      <c r="AL341" s="152" cm="1">
        <f t="array" aca="1" ref="AL341" ca="1" xml:space="preserve">
N("initial sens-loopgain-gain-gain ref-vcm")+
$AH341-
BoxVal(ROW($AA341),26,COLUMN(INDIRECT("T"&amp;(INT(ROW($AA358)/65))*65+2)))-
$AB341-
$W341-
IFERROR(VLOOKUP($AC341,$CT$1:$DC$31,7,FALSE),0)</f>
        <v>-40.900000000000006</v>
      </c>
      <c r="AM341" s="152">
        <f t="shared" ca="1" si="201"/>
        <v>-40.300000000000004</v>
      </c>
      <c r="AN341" s="144" t="str">
        <f t="shared" ca="1" si="202"/>
        <v>50</v>
      </c>
      <c r="AO341" s="144" t="str" cm="1">
        <f t="array" aca="1" ref="AO341" ca="1">ManualLookup(AB341,BoxVal(ROW(AB341),4,COLUMN(AO339)),INDIRECT(DO$3))</f>
        <v>07</v>
      </c>
      <c r="AP341" s="144" t="str" cm="1">
        <f t="array" aca="1" ref="AP341" ca="1">ManualLookup(AC341,BoxVal(ROW(AC341),4,COLUMN(AP339)),INDIRECT(DP$3))</f>
        <v>00</v>
      </c>
      <c r="AQ341" s="144" t="str" cm="1">
        <f t="array" aca="1" ref="AQ341" ca="1">ManualLookup(AD341,BoxVal(ROW(AD341),4,COLUMN(AQ339)),INDIRECT(DQ$3))</f>
        <v>00</v>
      </c>
      <c r="AR341" s="144" t="str" cm="1">
        <f t="array" aca="1" ref="AR341" ca="1">ManualLookup(AE341,BoxVal(ROW(AE341),4,COLUMN(AR339)),INDIRECT(DR$3))</f>
        <v>00</v>
      </c>
      <c r="AS341" s="144"/>
    </row>
    <row r="342" spans="19:45" ht="30" customHeight="1" x14ac:dyDescent="0.25">
      <c r="S342" s="129" t="s">
        <v>773</v>
      </c>
      <c r="T342" s="119" t="s">
        <v>562</v>
      </c>
      <c r="U342" s="144" t="str">
        <f t="shared" ca="1" si="196"/>
        <v>0x66=-43.70,-43.20;</v>
      </c>
      <c r="V342" s="145"/>
      <c r="W342" s="145"/>
      <c r="X342" s="155"/>
      <c r="Y342" s="155"/>
      <c r="Z342" s="147">
        <f t="shared" ca="1" si="197"/>
        <v>5.4</v>
      </c>
      <c r="AA342" s="148" t="s">
        <v>581</v>
      </c>
      <c r="AB342" s="149">
        <v>1</v>
      </c>
      <c r="AC342" s="149" t="s">
        <v>995</v>
      </c>
      <c r="AD342" s="149">
        <v>1</v>
      </c>
      <c r="AE342" s="41">
        <v>0</v>
      </c>
      <c r="AF342" s="150">
        <v>-43.7</v>
      </c>
      <c r="AG342" s="153">
        <f t="shared" si="203"/>
        <v>-43.2</v>
      </c>
      <c r="AH342" s="151">
        <f t="shared" ca="1" si="198"/>
        <v>-38.300000000000004</v>
      </c>
      <c r="AI342" s="151">
        <f t="shared" ca="1" si="199"/>
        <v>-37.800000000000004</v>
      </c>
      <c r="AJ342" s="152" cm="1">
        <f t="array" aca="1" ref="AJ342" ca="1" xml:space="preserve">
N("initial sens-loopgain")+
$AF342-BoxVal(ROW($AA342),26,COLUMN(INDIRECT("T"&amp;(INT(ROW($AA359)/65))*65+2)))</f>
        <v>-44.7</v>
      </c>
      <c r="AK342" s="152">
        <f t="shared" ca="1" si="200"/>
        <v>-44.2</v>
      </c>
      <c r="AL342" s="152" cm="1">
        <f t="array" aca="1" ref="AL342" ca="1" xml:space="preserve">
N("initial sens-loopgain-gain-gain ref-vcm")+
$AH342-
BoxVal(ROW($AA342),26,COLUMN(INDIRECT("T"&amp;(INT(ROW($AA359)/65))*65+2)))-
$AB342-
$W342-
IFERROR(VLOOKUP($AC342,$CT$1:$DC$31,7,FALSE),0)</f>
        <v>-40.300000000000004</v>
      </c>
      <c r="AM342" s="152">
        <f t="shared" ca="1" si="201"/>
        <v>-39.800000000000004</v>
      </c>
      <c r="AN342" s="144" t="str">
        <f t="shared" ca="1" si="202"/>
        <v>60</v>
      </c>
      <c r="AO342" s="144" t="str" cm="1">
        <f t="array" aca="1" ref="AO342" ca="1">ManualLookup(AB342,BoxVal(ROW(AB342),4,COLUMN(AO340)),INDIRECT(DO$3))</f>
        <v>06</v>
      </c>
      <c r="AP342" s="144" t="str" cm="1">
        <f t="array" aca="1" ref="AP342" ca="1">ManualLookup(AC342,BoxVal(ROW(AC342),4,COLUMN(AP340)),INDIRECT(DP$3))</f>
        <v>00</v>
      </c>
      <c r="AQ342" s="144" t="str" cm="1">
        <f t="array" aca="1" ref="AQ342" ca="1">ManualLookup(AD342,BoxVal(ROW(AD342),4,COLUMN(AQ340)),INDIRECT(DQ$3))</f>
        <v>00</v>
      </c>
      <c r="AR342" s="144" t="str" cm="1">
        <f t="array" aca="1" ref="AR342" ca="1">ManualLookup(AE342,BoxVal(ROW(AE342),4,COLUMN(AR340)),INDIRECT(DR$3))</f>
        <v>00</v>
      </c>
      <c r="AS342" s="144"/>
    </row>
    <row r="343" spans="19:45" ht="30" customHeight="1" x14ac:dyDescent="0.25">
      <c r="S343" s="118" t="s">
        <v>573</v>
      </c>
      <c r="T343" s="119">
        <v>1.1000000000000001</v>
      </c>
      <c r="U343" s="144" t="str">
        <f t="shared" ca="1" si="196"/>
        <v>0x67=-44.20,-43.70;</v>
      </c>
      <c r="V343" s="145"/>
      <c r="W343" s="145"/>
      <c r="X343" s="155"/>
      <c r="Y343" s="155"/>
      <c r="Z343" s="147">
        <f t="shared" ca="1" si="197"/>
        <v>5.9</v>
      </c>
      <c r="AA343" s="148" t="s">
        <v>581</v>
      </c>
      <c r="AB343" s="149">
        <v>1.5</v>
      </c>
      <c r="AC343" s="149" t="s">
        <v>995</v>
      </c>
      <c r="AD343" s="149">
        <v>1</v>
      </c>
      <c r="AE343" s="41">
        <v>0</v>
      </c>
      <c r="AF343" s="150">
        <v>-44.2</v>
      </c>
      <c r="AG343" s="153">
        <f t="shared" si="203"/>
        <v>-43.7</v>
      </c>
      <c r="AH343" s="151">
        <f t="shared" ca="1" si="198"/>
        <v>-38.300000000000004</v>
      </c>
      <c r="AI343" s="151">
        <f t="shared" ca="1" si="199"/>
        <v>-37.800000000000004</v>
      </c>
      <c r="AJ343" s="152" cm="1">
        <f t="array" aca="1" ref="AJ343" ca="1" xml:space="preserve">
N("initial sens-loopgain")+
$AF343-BoxVal(ROW($AA343),26,COLUMN(INDIRECT("T"&amp;(INT(ROW($AA360)/65))*65+2)))</f>
        <v>-45.2</v>
      </c>
      <c r="AK343" s="152">
        <f t="shared" ca="1" si="200"/>
        <v>-44.7</v>
      </c>
      <c r="AL343" s="152" cm="1">
        <f t="array" aca="1" ref="AL343" ca="1" xml:space="preserve">
N("initial sens-loopgain-gain-gain ref-vcm")+
$AH343-
BoxVal(ROW($AA343),26,COLUMN(INDIRECT("T"&amp;(INT(ROW($AA360)/65))*65+2)))-
$AB343-
$W343-
IFERROR(VLOOKUP($AC343,$CT$1:$DC$31,7,FALSE),0)</f>
        <v>-40.800000000000004</v>
      </c>
      <c r="AM343" s="152">
        <f t="shared" ca="1" si="201"/>
        <v>-40.300000000000004</v>
      </c>
      <c r="AN343" s="144" t="str">
        <f t="shared" ca="1" si="202"/>
        <v>60</v>
      </c>
      <c r="AO343" s="144" t="str" cm="1">
        <f t="array" aca="1" ref="AO343" ca="1">ManualLookup(AB343,BoxVal(ROW(AB343),4,COLUMN(AO341)),INDIRECT(DO$3))</f>
        <v>07</v>
      </c>
      <c r="AP343" s="144" t="str" cm="1">
        <f t="array" aca="1" ref="AP343" ca="1">ManualLookup(AC343,BoxVal(ROW(AC343),4,COLUMN(AP341)),INDIRECT(DP$3))</f>
        <v>00</v>
      </c>
      <c r="AQ343" s="144" t="str" cm="1">
        <f t="array" aca="1" ref="AQ343" ca="1">ManualLookup(AD343,BoxVal(ROW(AD343),4,COLUMN(AQ341)),INDIRECT(DQ$3))</f>
        <v>00</v>
      </c>
      <c r="AR343" s="144" t="str" cm="1">
        <f t="array" aca="1" ref="AR343" ca="1">ManualLookup(AE343,BoxVal(ROW(AE343),4,COLUMN(AR341)),INDIRECT(DR$3))</f>
        <v>00</v>
      </c>
      <c r="AS343" s="144"/>
    </row>
    <row r="344" spans="19:45" ht="30" customHeight="1" x14ac:dyDescent="0.25">
      <c r="S344" s="118" t="s">
        <v>590</v>
      </c>
      <c r="T344" s="119">
        <f>VLOOKUP(T329,MPN!$A$1:$E$997,4,FALSE)</f>
        <v>-38</v>
      </c>
      <c r="U344" s="144" t="str">
        <f t="shared" ca="1" si="196"/>
        <v>0x76=-44.80,-44.20;</v>
      </c>
      <c r="V344" s="145"/>
      <c r="W344" s="145"/>
      <c r="X344" s="155"/>
      <c r="Y344" s="155"/>
      <c r="Z344" s="147">
        <f t="shared" ca="1" si="197"/>
        <v>6.5</v>
      </c>
      <c r="AA344" s="148" t="s">
        <v>582</v>
      </c>
      <c r="AB344" s="149">
        <v>1</v>
      </c>
      <c r="AC344" s="149" t="s">
        <v>995</v>
      </c>
      <c r="AD344" s="149">
        <v>1</v>
      </c>
      <c r="AE344" s="41">
        <v>0</v>
      </c>
      <c r="AF344" s="150">
        <v>-44.8</v>
      </c>
      <c r="AG344" s="153">
        <f t="shared" si="203"/>
        <v>-44.2</v>
      </c>
      <c r="AH344" s="151">
        <f t="shared" ca="1" si="198"/>
        <v>-38.299999999999997</v>
      </c>
      <c r="AI344" s="151">
        <f t="shared" ca="1" si="199"/>
        <v>-37.700000000000003</v>
      </c>
      <c r="AJ344" s="152" cm="1">
        <f t="array" aca="1" ref="AJ344" ca="1" xml:space="preserve">
N("initial sens-loopgain")+
$AF344-BoxVal(ROW($AA344),26,COLUMN(INDIRECT("T"&amp;(INT(ROW($AA361)/65))*65+2)))</f>
        <v>-45.8</v>
      </c>
      <c r="AK344" s="152">
        <f t="shared" ref="AK344:AK345" ca="1" si="204">AJ344+(AG344-AF344)</f>
        <v>-45.2</v>
      </c>
      <c r="AL344" s="152" cm="1">
        <f t="array" aca="1" ref="AL344" ca="1" xml:space="preserve">
N("initial sens-loopgain-gain-gain ref-vcm")+
$AH344-
BoxVal(ROW($AA344),26,COLUMN(INDIRECT("T"&amp;(INT(ROW($AA361)/65))*65+2)))-
$AB344-
$W344-
IFERROR(VLOOKUP($AC344,$CT$1:$DC$31,7,FALSE),0)</f>
        <v>-40.299999999999997</v>
      </c>
      <c r="AM344" s="152">
        <f t="shared" ref="AM344:AM345" ca="1" si="205">AL344+(AG344-AF344)</f>
        <v>-39.700000000000003</v>
      </c>
      <c r="AN344" s="144" t="str">
        <f t="shared" ref="AN344:AN345" ca="1" si="206">IF(BoxVal(ROW(AA344),9,COLUMN(T342))="FIX","00",ManualLookup(AA344,BoxVal(ROW(AA344),4,COLUMN(AN342)),INDIRECT(DN$3)))</f>
        <v>70</v>
      </c>
      <c r="AO344" s="144" t="str" cm="1">
        <f t="array" aca="1" ref="AO344" ca="1">ManualLookup(AB344,BoxVal(ROW(AB344),4,COLUMN(AO342)),INDIRECT(DO$3))</f>
        <v>06</v>
      </c>
      <c r="AP344" s="144" t="str" cm="1">
        <f t="array" aca="1" ref="AP344" ca="1">ManualLookup(AC344,BoxVal(ROW(AC344),4,COLUMN(AP342)),INDIRECT(DP$3))</f>
        <v>00</v>
      </c>
      <c r="AQ344" s="144" t="str" cm="1">
        <f t="array" aca="1" ref="AQ344" ca="1">ManualLookup(AD344,BoxVal(ROW(AD344),4,COLUMN(AQ342)),INDIRECT(DQ$3))</f>
        <v>00</v>
      </c>
      <c r="AR344" s="144" t="str" cm="1">
        <f t="array" aca="1" ref="AR344" ca="1">ManualLookup(AE344,BoxVal(ROW(AE344),4,COLUMN(AR342)),INDIRECT(DR$3))</f>
        <v>00</v>
      </c>
      <c r="AS344" s="144"/>
    </row>
    <row r="345" spans="19:45" ht="30" customHeight="1" x14ac:dyDescent="0.25">
      <c r="S345" s="118" t="s">
        <v>693</v>
      </c>
      <c r="T345" s="119">
        <v>0.8</v>
      </c>
      <c r="U345" s="144" t="str">
        <f t="shared" ca="1" si="196"/>
        <v>0x77=-45.30,-44.80;</v>
      </c>
      <c r="V345" s="145"/>
      <c r="W345" s="145"/>
      <c r="X345" s="155"/>
      <c r="Y345" s="155"/>
      <c r="Z345" s="147">
        <f t="shared" ca="1" si="197"/>
        <v>7</v>
      </c>
      <c r="AA345" s="148" t="s">
        <v>582</v>
      </c>
      <c r="AB345" s="149">
        <v>1.5</v>
      </c>
      <c r="AC345" s="149" t="s">
        <v>995</v>
      </c>
      <c r="AD345" s="149">
        <v>1</v>
      </c>
      <c r="AE345" s="41">
        <v>0</v>
      </c>
      <c r="AF345" s="150">
        <v>-45.3</v>
      </c>
      <c r="AG345" s="153">
        <f t="shared" si="203"/>
        <v>-44.8</v>
      </c>
      <c r="AH345" s="151">
        <f t="shared" ca="1" si="198"/>
        <v>-38.299999999999997</v>
      </c>
      <c r="AI345" s="151">
        <f t="shared" ca="1" si="199"/>
        <v>-37.799999999999997</v>
      </c>
      <c r="AJ345" s="152" cm="1">
        <f t="array" aca="1" ref="AJ345" ca="1" xml:space="preserve">
N("initial sens-loopgain")+
$AF345-BoxVal(ROW($AA345),26,COLUMN(INDIRECT("T"&amp;(INT(ROW($AA362)/65))*65+2)))</f>
        <v>-46.3</v>
      </c>
      <c r="AK345" s="152">
        <f t="shared" ca="1" si="204"/>
        <v>-45.8</v>
      </c>
      <c r="AL345" s="152" cm="1">
        <f t="array" aca="1" ref="AL345" ca="1" xml:space="preserve">
N("initial sens-loopgain-gain-gain ref-vcm")+
$AH345-
BoxVal(ROW($AA345),26,COLUMN(INDIRECT("T"&amp;(INT(ROW($AA362)/65))*65+2)))-
$AB345-
$W345-
IFERROR(VLOOKUP($AC345,$CT$1:$DC$31,7,FALSE),0)</f>
        <v>-40.799999999999997</v>
      </c>
      <c r="AM345" s="152">
        <f t="shared" ca="1" si="205"/>
        <v>-40.299999999999997</v>
      </c>
      <c r="AN345" s="144" t="str">
        <f t="shared" ca="1" si="206"/>
        <v>70</v>
      </c>
      <c r="AO345" s="144" t="str" cm="1">
        <f t="array" aca="1" ref="AO345" ca="1">ManualLookup(AB345,BoxVal(ROW(AB345),4,COLUMN(AO343)),INDIRECT(DO$3))</f>
        <v>07</v>
      </c>
      <c r="AP345" s="144" t="str" cm="1">
        <f t="array" aca="1" ref="AP345" ca="1">ManualLookup(AC345,BoxVal(ROW(AC345),4,COLUMN(AP343)),INDIRECT(DP$3))</f>
        <v>00</v>
      </c>
      <c r="AQ345" s="144" t="str" cm="1">
        <f t="array" aca="1" ref="AQ345" ca="1">ManualLookup(AD345,BoxVal(ROW(AD345),4,COLUMN(AQ343)),INDIRECT(DQ$3))</f>
        <v>00</v>
      </c>
      <c r="AR345" s="144" t="str" cm="1">
        <f t="array" aca="1" ref="AR345" ca="1">ManualLookup(AE345,BoxVal(ROW(AE345),4,COLUMN(AR343)),INDIRECT(DR$3))</f>
        <v>00</v>
      </c>
      <c r="AS345" s="144"/>
    </row>
    <row r="346" spans="19:45" ht="30" customHeight="1" x14ac:dyDescent="0.25">
      <c r="S346" s="118" t="s">
        <v>604</v>
      </c>
      <c r="T346" s="118" t="str">
        <f t="shared" ref="T346" si="207">VLOOKUP($T333,$AU$1:$AZ$31,MATCH($T327,$AU$1:$AZ$1,0),FALSE)&amp;"_"&amp;T335</f>
        <v>10V_TestMode</v>
      </c>
      <c r="U346" s="144"/>
      <c r="V346" s="145"/>
      <c r="W346" s="145"/>
      <c r="X346" s="155"/>
      <c r="Y346" s="155"/>
      <c r="Z346" s="157"/>
      <c r="AA346" s="148"/>
      <c r="AB346" s="149"/>
      <c r="AC346" s="149"/>
      <c r="AD346" s="149"/>
      <c r="AE346" s="41"/>
      <c r="AF346" s="150"/>
      <c r="AG346" s="158"/>
      <c r="AH346" s="151"/>
      <c r="AI346" s="151"/>
      <c r="AJ346" s="152"/>
      <c r="AK346" s="152"/>
      <c r="AL346" s="152"/>
      <c r="AM346" s="152"/>
      <c r="AN346" s="144"/>
      <c r="AO346" s="144"/>
      <c r="AP346" s="144"/>
      <c r="AQ346" s="144"/>
      <c r="AR346" s="144"/>
      <c r="AS346" s="144"/>
    </row>
    <row r="347" spans="19:45" ht="30" customHeight="1" x14ac:dyDescent="0.25">
      <c r="S347" s="118" t="s">
        <v>424</v>
      </c>
      <c r="T347" s="118" t="str">
        <f>VLOOKUP($T329,MPN!$A$1:$E$497,2,FALSE)</f>
        <v>AMIC</v>
      </c>
      <c r="U347" s="144"/>
      <c r="V347" s="145"/>
      <c r="W347" s="145"/>
      <c r="X347" s="155"/>
      <c r="Y347" s="155"/>
      <c r="Z347" s="157"/>
      <c r="AA347" s="148"/>
      <c r="AB347" s="149"/>
      <c r="AC347" s="149"/>
      <c r="AD347" s="149"/>
      <c r="AE347" s="41"/>
      <c r="AF347" s="150"/>
      <c r="AG347" s="158"/>
      <c r="AH347" s="151"/>
      <c r="AI347" s="151"/>
      <c r="AJ347" s="152"/>
      <c r="AK347" s="152"/>
      <c r="AL347" s="152"/>
      <c r="AM347" s="152"/>
      <c r="AN347" s="144"/>
      <c r="AO347" s="144"/>
      <c r="AP347" s="144"/>
      <c r="AQ347" s="144"/>
      <c r="AR347" s="144"/>
      <c r="AS347" s="144"/>
    </row>
    <row r="348" spans="19:45" ht="30" customHeight="1" x14ac:dyDescent="0.25">
      <c r="S348" s="118" t="s">
        <v>16</v>
      </c>
      <c r="T348" s="118" t="str">
        <f>VLOOKUP($T330,ASIC!$A$1:$B$200,2,FALSE)</f>
        <v>2258K</v>
      </c>
      <c r="U348" s="144"/>
      <c r="V348" s="145"/>
      <c r="W348" s="145"/>
      <c r="X348" s="155"/>
      <c r="Y348" s="155"/>
      <c r="Z348" s="157"/>
      <c r="AA348" s="148"/>
      <c r="AB348" s="149"/>
      <c r="AC348" s="149"/>
      <c r="AD348" s="149"/>
      <c r="AE348" s="41"/>
      <c r="AF348" s="150"/>
      <c r="AG348" s="158"/>
      <c r="AH348" s="151"/>
      <c r="AI348" s="151"/>
      <c r="AJ348" s="152"/>
      <c r="AK348" s="152"/>
      <c r="AL348" s="152"/>
      <c r="AM348" s="152"/>
      <c r="AN348" s="144"/>
      <c r="AO348" s="144"/>
      <c r="AP348" s="144"/>
      <c r="AQ348" s="144"/>
      <c r="AR348" s="144"/>
      <c r="AS348" s="144"/>
    </row>
    <row r="349" spans="19:45" ht="30" customHeight="1" x14ac:dyDescent="0.25">
      <c r="S349" s="118" t="s">
        <v>17</v>
      </c>
      <c r="T349" s="118" t="str">
        <f>VLOOKUP($T331,Sensor!$A$1:$B$100,2,FALSE)</f>
        <v>2227F</v>
      </c>
      <c r="U349" s="144"/>
      <c r="V349" s="145"/>
      <c r="W349" s="145"/>
      <c r="X349" s="155"/>
      <c r="Y349" s="155"/>
      <c r="Z349" s="157"/>
      <c r="AA349" s="148"/>
      <c r="AB349" s="149"/>
      <c r="AC349" s="149"/>
      <c r="AD349" s="149"/>
      <c r="AE349" s="41"/>
      <c r="AF349" s="150"/>
      <c r="AG349" s="158"/>
      <c r="AH349" s="151"/>
      <c r="AI349" s="151"/>
      <c r="AJ349" s="152"/>
      <c r="AK349" s="152"/>
      <c r="AL349" s="152"/>
      <c r="AM349" s="152"/>
      <c r="AN349" s="144"/>
      <c r="AO349" s="144"/>
      <c r="AP349" s="144"/>
      <c r="AQ349" s="144"/>
      <c r="AR349" s="144"/>
      <c r="AS349" s="144"/>
    </row>
    <row r="350" spans="19:45" ht="30" customHeight="1" x14ac:dyDescent="0.25">
      <c r="S350" s="118" t="s">
        <v>21</v>
      </c>
      <c r="T350" s="118" t="str">
        <f>VLOOKUP($T329,MPN!$A$1:$E$497,5,FALSE)</f>
        <v>Default</v>
      </c>
      <c r="U350" s="144"/>
      <c r="V350" s="145"/>
      <c r="W350" s="145"/>
      <c r="X350" s="155"/>
      <c r="Y350" s="155"/>
      <c r="Z350" s="157"/>
      <c r="AA350" s="148"/>
      <c r="AB350" s="149"/>
      <c r="AC350" s="149"/>
      <c r="AD350" s="149"/>
      <c r="AE350" s="41"/>
      <c r="AF350" s="150"/>
      <c r="AG350" s="158"/>
      <c r="AH350" s="151"/>
      <c r="AI350" s="151"/>
      <c r="AJ350" s="152"/>
      <c r="AK350" s="152"/>
      <c r="AL350" s="152"/>
      <c r="AM350" s="152"/>
      <c r="AN350" s="144"/>
      <c r="AO350" s="144"/>
      <c r="AP350" s="144"/>
      <c r="AQ350" s="144"/>
      <c r="AR350" s="144"/>
      <c r="AS350" s="144"/>
    </row>
    <row r="351" spans="19:45" ht="30" customHeight="1" x14ac:dyDescent="0.25">
      <c r="S351" s="118" t="s">
        <v>545</v>
      </c>
      <c r="T351" s="118">
        <f t="shared" ref="T351" si="208">VLOOKUP(T340,$DT$1:$DV$31,3,FALSE)</f>
        <v>1</v>
      </c>
      <c r="U351" s="144"/>
      <c r="V351" s="145"/>
      <c r="W351" s="145"/>
      <c r="X351" s="155"/>
      <c r="Y351" s="155"/>
      <c r="Z351" s="157"/>
      <c r="AA351" s="148"/>
      <c r="AB351" s="149"/>
      <c r="AC351" s="149"/>
      <c r="AD351" s="149"/>
      <c r="AE351" s="41"/>
      <c r="AF351" s="150"/>
      <c r="AG351" s="158"/>
      <c r="AH351" s="151"/>
      <c r="AI351" s="151"/>
      <c r="AJ351" s="152"/>
      <c r="AK351" s="152"/>
      <c r="AL351" s="152"/>
      <c r="AM351" s="152"/>
      <c r="AN351" s="144"/>
      <c r="AO351" s="144"/>
      <c r="AP351" s="144"/>
      <c r="AQ351" s="144"/>
      <c r="AR351" s="144"/>
      <c r="AS351" s="144"/>
    </row>
    <row r="352" spans="19:45" ht="30" customHeight="1" x14ac:dyDescent="0.25">
      <c r="S352" s="118" t="s">
        <v>22</v>
      </c>
      <c r="T352" s="119">
        <v>0</v>
      </c>
      <c r="U352" s="144"/>
      <c r="V352" s="145"/>
      <c r="W352" s="145"/>
      <c r="X352" s="155"/>
      <c r="Y352" s="155"/>
      <c r="Z352" s="157"/>
      <c r="AA352" s="148"/>
      <c r="AB352" s="149"/>
      <c r="AC352" s="149"/>
      <c r="AD352" s="149"/>
      <c r="AE352" s="41"/>
      <c r="AF352" s="150"/>
      <c r="AG352" s="158"/>
      <c r="AH352" s="151"/>
      <c r="AI352" s="151"/>
      <c r="AJ352" s="152"/>
      <c r="AK352" s="152"/>
      <c r="AL352" s="152"/>
      <c r="AM352" s="152"/>
      <c r="AN352" s="144"/>
      <c r="AO352" s="144"/>
      <c r="AP352" s="144"/>
      <c r="AQ352" s="144"/>
      <c r="AR352" s="144"/>
      <c r="AS352" s="144"/>
    </row>
    <row r="353" spans="19:45" ht="30" customHeight="1" x14ac:dyDescent="0.25">
      <c r="S353" s="118" t="s">
        <v>696</v>
      </c>
      <c r="T353" s="159">
        <v>44320</v>
      </c>
      <c r="U353" s="144"/>
      <c r="V353" s="145"/>
      <c r="W353" s="145"/>
      <c r="X353" s="155"/>
      <c r="Y353" s="155"/>
      <c r="Z353" s="157"/>
      <c r="AA353" s="148"/>
      <c r="AB353" s="149"/>
      <c r="AC353" s="149"/>
      <c r="AD353" s="149"/>
      <c r="AE353" s="41"/>
      <c r="AF353" s="150"/>
      <c r="AG353" s="158"/>
      <c r="AH353" s="151"/>
      <c r="AI353" s="151"/>
      <c r="AJ353" s="152"/>
      <c r="AK353" s="152"/>
      <c r="AL353" s="152"/>
      <c r="AM353" s="152"/>
      <c r="AN353" s="144"/>
      <c r="AO353" s="144"/>
      <c r="AP353" s="144"/>
      <c r="AQ353" s="144"/>
      <c r="AR353" s="144"/>
      <c r="AS353" s="144"/>
    </row>
    <row r="354" spans="19:45" ht="30" customHeight="1" x14ac:dyDescent="0.25">
      <c r="S354" s="118" t="s">
        <v>694</v>
      </c>
      <c r="T354" s="119" t="s">
        <v>994</v>
      </c>
      <c r="U354" s="144"/>
      <c r="V354" s="145"/>
      <c r="W354" s="145"/>
      <c r="X354" s="155"/>
      <c r="Y354" s="155"/>
      <c r="Z354" s="157"/>
      <c r="AA354" s="148"/>
      <c r="AB354" s="149"/>
      <c r="AC354" s="149"/>
      <c r="AD354" s="149"/>
      <c r="AE354" s="41"/>
      <c r="AF354" s="150"/>
      <c r="AG354" s="158"/>
      <c r="AH354" s="151"/>
      <c r="AI354" s="151"/>
      <c r="AJ354" s="152"/>
      <c r="AK354" s="152"/>
      <c r="AL354" s="152"/>
      <c r="AM354" s="152"/>
      <c r="AN354" s="144"/>
      <c r="AO354" s="144"/>
      <c r="AP354" s="144"/>
      <c r="AQ354" s="144"/>
      <c r="AR354" s="144"/>
      <c r="AS354" s="144"/>
    </row>
    <row r="355" spans="19:45" ht="30" customHeight="1" x14ac:dyDescent="0.25">
      <c r="S355" s="118" t="s">
        <v>697</v>
      </c>
      <c r="T355" s="118">
        <f t="shared" ref="T355" ca="1" si="209">COUNTA(U330:U389)</f>
        <v>16</v>
      </c>
      <c r="U355" s="144"/>
      <c r="V355" s="145"/>
      <c r="W355" s="145"/>
      <c r="X355" s="155"/>
      <c r="Y355" s="155"/>
      <c r="Z355" s="157"/>
      <c r="AA355" s="148"/>
      <c r="AB355" s="149"/>
      <c r="AC355" s="149"/>
      <c r="AD355" s="149"/>
      <c r="AE355" s="41"/>
      <c r="AF355" s="150"/>
      <c r="AG355" s="158"/>
      <c r="AH355" s="151"/>
      <c r="AI355" s="151"/>
      <c r="AJ355" s="152"/>
      <c r="AK355" s="152"/>
      <c r="AL355" s="152"/>
      <c r="AM355" s="152"/>
      <c r="AN355" s="144"/>
      <c r="AO355" s="144"/>
      <c r="AP355" s="144"/>
      <c r="AQ355" s="144"/>
      <c r="AR355" s="144"/>
      <c r="AS355" s="144"/>
    </row>
    <row r="356" spans="19:45" ht="30" customHeight="1" x14ac:dyDescent="0.25">
      <c r="S356" s="118" t="s">
        <v>715</v>
      </c>
      <c r="T356" s="118" t="str">
        <f t="shared" ref="T356" si="210">T344&amp;"+/-"&amp;T345&amp;" "&amp;T354</f>
        <v>-38+/-0.8 dBV</v>
      </c>
      <c r="U356" s="144"/>
      <c r="V356" s="145"/>
      <c r="W356" s="145"/>
      <c r="X356" s="155"/>
      <c r="Y356" s="155"/>
      <c r="Z356" s="157"/>
      <c r="AA356" s="148"/>
      <c r="AB356" s="149"/>
      <c r="AC356" s="149"/>
      <c r="AD356" s="149"/>
      <c r="AE356" s="41"/>
      <c r="AF356" s="150"/>
      <c r="AG356" s="158"/>
      <c r="AH356" s="151"/>
      <c r="AI356" s="151"/>
      <c r="AJ356" s="152"/>
      <c r="AK356" s="152"/>
      <c r="AL356" s="152"/>
      <c r="AM356" s="152"/>
      <c r="AN356" s="144"/>
      <c r="AO356" s="144"/>
      <c r="AP356" s="144"/>
      <c r="AQ356" s="144"/>
      <c r="AR356" s="144"/>
      <c r="AS356" s="144"/>
    </row>
    <row r="357" spans="19:45" ht="30" customHeight="1" x14ac:dyDescent="0.25">
      <c r="S357" s="118" t="s">
        <v>719</v>
      </c>
      <c r="T357" s="160" t="str">
        <f t="shared" ref="T357" si="211">T336&amp;" : "&amp;T339&amp;" "&amp;"(uA)"&amp;CHAR(10)&amp;"Vdc&amp;Remark: "&amp;T342</f>
        <v>3.3V : 70~100 (uA)
Vdc&amp;Remark: -</v>
      </c>
      <c r="U357" s="144"/>
      <c r="V357" s="145"/>
      <c r="W357" s="145"/>
      <c r="X357" s="155"/>
      <c r="Y357" s="155"/>
      <c r="Z357" s="157"/>
      <c r="AA357" s="148"/>
      <c r="AB357" s="149"/>
      <c r="AC357" s="149"/>
      <c r="AD357" s="149"/>
      <c r="AE357" s="41"/>
      <c r="AF357" s="150"/>
      <c r="AG357" s="158"/>
      <c r="AH357" s="151"/>
      <c r="AI357" s="151"/>
      <c r="AJ357" s="152"/>
      <c r="AK357" s="152"/>
      <c r="AL357" s="152"/>
      <c r="AM357" s="152"/>
      <c r="AN357" s="144"/>
      <c r="AO357" s="144"/>
      <c r="AP357" s="144"/>
      <c r="AQ357" s="144"/>
      <c r="AR357" s="144"/>
      <c r="AS357" s="144"/>
    </row>
    <row r="358" spans="19:45" ht="30" customHeight="1" x14ac:dyDescent="0.25">
      <c r="U358" s="144"/>
      <c r="V358" s="145"/>
      <c r="W358" s="145"/>
      <c r="X358" s="155"/>
      <c r="Y358" s="155"/>
      <c r="Z358" s="157"/>
      <c r="AA358" s="148"/>
      <c r="AB358" s="149"/>
      <c r="AC358" s="149"/>
      <c r="AD358" s="149"/>
      <c r="AE358" s="41"/>
      <c r="AF358" s="150"/>
      <c r="AG358" s="158"/>
      <c r="AH358" s="151"/>
      <c r="AI358" s="151"/>
      <c r="AJ358" s="152"/>
      <c r="AK358" s="152"/>
      <c r="AL358" s="152"/>
      <c r="AM358" s="152"/>
      <c r="AN358" s="144"/>
      <c r="AO358" s="144"/>
      <c r="AP358" s="144"/>
      <c r="AQ358" s="144"/>
      <c r="AR358" s="144"/>
      <c r="AS358" s="144"/>
    </row>
    <row r="359" spans="19:45" ht="30" customHeight="1" x14ac:dyDescent="0.25">
      <c r="S359" s="2" t="s">
        <v>14</v>
      </c>
      <c r="T359" s="2" t="str">
        <f t="shared" ref="T359" si="212">ADDRESS(ROW(S359),COLUMN($S$1))&amp;":"&amp;ADDRESS(ROW(S389),COLUMN($T$1))</f>
        <v>$S$359:$T$389</v>
      </c>
      <c r="U359" s="144"/>
      <c r="V359" s="145"/>
      <c r="W359" s="145"/>
      <c r="X359" s="155"/>
      <c r="Y359" s="155"/>
      <c r="Z359" s="157"/>
      <c r="AA359" s="148"/>
      <c r="AB359" s="149"/>
      <c r="AC359" s="149"/>
      <c r="AD359" s="149"/>
      <c r="AE359" s="41"/>
      <c r="AF359" s="150"/>
      <c r="AG359" s="158"/>
      <c r="AH359" s="151"/>
      <c r="AI359" s="151"/>
      <c r="AJ359" s="152"/>
      <c r="AK359" s="152"/>
      <c r="AL359" s="152"/>
      <c r="AM359" s="152"/>
      <c r="AN359" s="144"/>
      <c r="AO359" s="144"/>
      <c r="AP359" s="144"/>
      <c r="AQ359" s="144"/>
      <c r="AR359" s="144"/>
      <c r="AS359" s="144"/>
    </row>
    <row r="360" spans="19:45" ht="30" customHeight="1" x14ac:dyDescent="0.25">
      <c r="S360" s="4" t="str">
        <f t="shared" ref="S360" si="213">$BB$2</f>
        <v>15V</v>
      </c>
      <c r="T360" s="3">
        <v>5.5</v>
      </c>
      <c r="U360" s="144"/>
      <c r="V360" s="145"/>
      <c r="W360" s="145"/>
      <c r="X360" s="155"/>
      <c r="Y360" s="155"/>
      <c r="Z360" s="157"/>
      <c r="AA360" s="148"/>
      <c r="AB360" s="149"/>
      <c r="AC360" s="149"/>
      <c r="AD360" s="149"/>
      <c r="AE360" s="41"/>
      <c r="AF360" s="150"/>
      <c r="AG360" s="158"/>
      <c r="AH360" s="151"/>
      <c r="AI360" s="151"/>
      <c r="AJ360" s="152"/>
      <c r="AK360" s="152"/>
      <c r="AL360" s="152"/>
      <c r="AM360" s="152"/>
      <c r="AN360" s="144"/>
      <c r="AO360" s="144"/>
      <c r="AP360" s="144"/>
      <c r="AQ360" s="144"/>
      <c r="AR360" s="144"/>
      <c r="AS360" s="144"/>
    </row>
    <row r="361" spans="19:45" ht="30" customHeight="1" x14ac:dyDescent="0.25">
      <c r="S361" s="4" t="str">
        <f t="shared" ref="S361" si="214">$BB$3</f>
        <v>14V</v>
      </c>
      <c r="T361" s="3">
        <v>4.4000000000000004</v>
      </c>
      <c r="U361" s="144"/>
      <c r="V361" s="145"/>
      <c r="W361" s="145"/>
      <c r="X361" s="155"/>
      <c r="Y361" s="155"/>
      <c r="Z361" s="157"/>
      <c r="AA361" s="148"/>
      <c r="AB361" s="149"/>
      <c r="AC361" s="149"/>
      <c r="AD361" s="149"/>
      <c r="AE361" s="41"/>
      <c r="AF361" s="150"/>
      <c r="AG361" s="158"/>
      <c r="AH361" s="151"/>
      <c r="AI361" s="151"/>
      <c r="AJ361" s="152"/>
      <c r="AK361" s="152"/>
      <c r="AL361" s="152"/>
      <c r="AM361" s="152"/>
      <c r="AN361" s="144"/>
      <c r="AO361" s="144"/>
      <c r="AP361" s="144"/>
      <c r="AQ361" s="144"/>
      <c r="AR361" s="144"/>
      <c r="AS361" s="144"/>
    </row>
    <row r="362" spans="19:45" ht="30" customHeight="1" x14ac:dyDescent="0.25">
      <c r="S362" s="4" t="str">
        <f t="shared" ref="S362" si="215">$BB$4</f>
        <v>13V</v>
      </c>
      <c r="T362" s="3">
        <v>3.3</v>
      </c>
      <c r="U362" s="144"/>
      <c r="V362" s="145"/>
      <c r="W362" s="145"/>
      <c r="X362" s="155"/>
      <c r="Y362" s="155"/>
      <c r="Z362" s="157"/>
      <c r="AA362" s="148"/>
      <c r="AB362" s="149"/>
      <c r="AC362" s="149"/>
      <c r="AD362" s="149"/>
      <c r="AE362" s="41"/>
      <c r="AF362" s="150"/>
      <c r="AG362" s="158"/>
      <c r="AH362" s="151"/>
      <c r="AI362" s="151"/>
      <c r="AJ362" s="152"/>
      <c r="AK362" s="152"/>
      <c r="AL362" s="152"/>
      <c r="AM362" s="152"/>
      <c r="AN362" s="144"/>
      <c r="AO362" s="144"/>
      <c r="AP362" s="144"/>
      <c r="AQ362" s="144"/>
      <c r="AR362" s="144"/>
      <c r="AS362" s="144"/>
    </row>
    <row r="363" spans="19:45" ht="30" customHeight="1" x14ac:dyDescent="0.25">
      <c r="S363" s="4" t="str">
        <f t="shared" ref="S363" si="216">$BB$5</f>
        <v>12V</v>
      </c>
      <c r="T363" s="3">
        <v>2.2000000000000002</v>
      </c>
      <c r="U363" s="144"/>
      <c r="V363" s="145"/>
      <c r="W363" s="145"/>
      <c r="X363" s="155"/>
      <c r="Y363" s="155"/>
      <c r="Z363" s="157"/>
      <c r="AA363" s="148"/>
      <c r="AB363" s="149"/>
      <c r="AC363" s="149"/>
      <c r="AD363" s="149"/>
      <c r="AE363" s="41"/>
      <c r="AF363" s="150"/>
      <c r="AG363" s="158"/>
      <c r="AH363" s="151"/>
      <c r="AI363" s="151"/>
      <c r="AJ363" s="152"/>
      <c r="AK363" s="152"/>
      <c r="AL363" s="152"/>
      <c r="AM363" s="152"/>
      <c r="AN363" s="144"/>
      <c r="AO363" s="144"/>
      <c r="AP363" s="144"/>
      <c r="AQ363" s="144"/>
      <c r="AR363" s="144"/>
      <c r="AS363" s="144"/>
    </row>
    <row r="364" spans="19:45" ht="30" customHeight="1" x14ac:dyDescent="0.25">
      <c r="S364" s="4" t="str">
        <f t="shared" ref="S364" si="217">$BB$6</f>
        <v>11V</v>
      </c>
      <c r="T364" s="3">
        <v>1.1000000000000001</v>
      </c>
      <c r="U364" s="144"/>
      <c r="V364" s="145"/>
      <c r="W364" s="145"/>
      <c r="X364" s="155"/>
      <c r="Y364" s="155"/>
      <c r="Z364" s="157"/>
      <c r="AA364" s="148"/>
      <c r="AB364" s="149"/>
      <c r="AC364" s="149"/>
      <c r="AD364" s="149"/>
      <c r="AE364" s="41"/>
      <c r="AF364" s="150"/>
      <c r="AG364" s="158"/>
      <c r="AH364" s="151"/>
      <c r="AI364" s="151"/>
      <c r="AJ364" s="152"/>
      <c r="AK364" s="152"/>
      <c r="AL364" s="152"/>
      <c r="AM364" s="152"/>
      <c r="AN364" s="144"/>
      <c r="AO364" s="144"/>
      <c r="AP364" s="144"/>
      <c r="AQ364" s="144"/>
      <c r="AR364" s="144"/>
      <c r="AS364" s="144"/>
    </row>
    <row r="365" spans="19:45" ht="30" customHeight="1" x14ac:dyDescent="0.25">
      <c r="S365" s="4" t="str">
        <f t="shared" ref="S365" si="218">$BB$7</f>
        <v>10V</v>
      </c>
      <c r="T365" s="3">
        <v>0</v>
      </c>
      <c r="U365" s="144"/>
      <c r="V365" s="145"/>
      <c r="W365" s="145"/>
      <c r="X365" s="155"/>
      <c r="Y365" s="155"/>
      <c r="Z365" s="157"/>
      <c r="AA365" s="148"/>
      <c r="AB365" s="149"/>
      <c r="AC365" s="149"/>
      <c r="AD365" s="149"/>
      <c r="AE365" s="41"/>
      <c r="AF365" s="150"/>
      <c r="AG365" s="158"/>
      <c r="AH365" s="151"/>
      <c r="AI365" s="151"/>
      <c r="AJ365" s="152"/>
      <c r="AK365" s="152"/>
      <c r="AL365" s="152"/>
      <c r="AM365" s="152"/>
      <c r="AN365" s="144"/>
      <c r="AO365" s="144"/>
      <c r="AP365" s="144"/>
      <c r="AQ365" s="144"/>
      <c r="AR365" s="144"/>
      <c r="AS365" s="144"/>
    </row>
    <row r="366" spans="19:45" ht="30" customHeight="1" x14ac:dyDescent="0.25">
      <c r="S366" s="4" t="str">
        <f t="shared" ref="S366" si="219">$BB$8</f>
        <v>FIX</v>
      </c>
      <c r="T366" s="3" t="s">
        <v>562</v>
      </c>
      <c r="U366" s="144"/>
      <c r="V366" s="145"/>
      <c r="W366" s="145"/>
      <c r="X366" s="155"/>
      <c r="Y366" s="155"/>
      <c r="Z366" s="157"/>
      <c r="AA366" s="148"/>
      <c r="AB366" s="149"/>
      <c r="AC366" s="149"/>
      <c r="AD366" s="149"/>
      <c r="AE366" s="41"/>
      <c r="AF366" s="150"/>
      <c r="AG366" s="158"/>
      <c r="AH366" s="151"/>
      <c r="AI366" s="151"/>
      <c r="AJ366" s="152"/>
      <c r="AK366" s="152"/>
      <c r="AL366" s="152"/>
      <c r="AM366" s="152"/>
      <c r="AN366" s="144"/>
      <c r="AO366" s="144"/>
      <c r="AP366" s="144"/>
      <c r="AQ366" s="144"/>
      <c r="AR366" s="144"/>
      <c r="AS366" s="144"/>
    </row>
    <row r="367" spans="19:45" ht="30" customHeight="1" x14ac:dyDescent="0.25">
      <c r="S367" s="4" t="str">
        <f t="shared" ref="S367" si="220">$BB$9</f>
        <v>Space</v>
      </c>
      <c r="T367" s="3" t="s">
        <v>562</v>
      </c>
      <c r="U367" s="144"/>
      <c r="V367" s="145"/>
      <c r="W367" s="145"/>
      <c r="X367" s="155"/>
      <c r="Y367" s="155"/>
      <c r="Z367" s="157"/>
      <c r="AA367" s="148"/>
      <c r="AB367" s="149"/>
      <c r="AC367" s="149"/>
      <c r="AD367" s="149"/>
      <c r="AE367" s="41"/>
      <c r="AF367" s="150"/>
      <c r="AG367" s="158"/>
      <c r="AH367" s="151"/>
      <c r="AI367" s="151"/>
      <c r="AJ367" s="152"/>
      <c r="AK367" s="152"/>
      <c r="AL367" s="152"/>
      <c r="AM367" s="152"/>
      <c r="AN367" s="144"/>
      <c r="AO367" s="144"/>
      <c r="AP367" s="144"/>
      <c r="AQ367" s="144"/>
      <c r="AR367" s="144"/>
      <c r="AS367" s="144"/>
    </row>
    <row r="368" spans="19:45" ht="30" customHeight="1" x14ac:dyDescent="0.25">
      <c r="S368" s="4" t="str">
        <f t="shared" ref="S368" si="221">$BB$10</f>
        <v>Config2</v>
      </c>
      <c r="T368" s="3">
        <v>0</v>
      </c>
      <c r="U368" s="144"/>
      <c r="V368" s="145"/>
      <c r="W368" s="145"/>
      <c r="X368" s="155"/>
      <c r="Y368" s="155"/>
      <c r="Z368" s="157"/>
      <c r="AA368" s="148"/>
      <c r="AB368" s="149"/>
      <c r="AC368" s="149"/>
      <c r="AD368" s="149"/>
      <c r="AE368" s="41"/>
      <c r="AF368" s="150"/>
      <c r="AG368" s="158"/>
      <c r="AH368" s="151"/>
      <c r="AI368" s="151"/>
      <c r="AJ368" s="152"/>
      <c r="AK368" s="152"/>
      <c r="AL368" s="152"/>
      <c r="AM368" s="152"/>
      <c r="AN368" s="144"/>
      <c r="AO368" s="144"/>
      <c r="AP368" s="144"/>
      <c r="AQ368" s="144"/>
      <c r="AR368" s="144"/>
      <c r="AS368" s="144"/>
    </row>
    <row r="369" spans="19:45" ht="30" customHeight="1" x14ac:dyDescent="0.25">
      <c r="S369" s="4" t="str">
        <f t="shared" ref="S369" si="222">$BB$11</f>
        <v>-</v>
      </c>
      <c r="T369" s="3"/>
      <c r="U369" s="144"/>
      <c r="V369" s="145"/>
      <c r="W369" s="145"/>
      <c r="X369" s="155"/>
      <c r="Y369" s="155"/>
      <c r="Z369" s="157"/>
      <c r="AA369" s="148"/>
      <c r="AB369" s="149"/>
      <c r="AC369" s="149"/>
      <c r="AD369" s="149"/>
      <c r="AE369" s="41"/>
      <c r="AF369" s="150"/>
      <c r="AG369" s="158"/>
      <c r="AH369" s="151"/>
      <c r="AI369" s="151"/>
      <c r="AJ369" s="152"/>
      <c r="AK369" s="152"/>
      <c r="AL369" s="152"/>
      <c r="AM369" s="152"/>
      <c r="AN369" s="144"/>
      <c r="AO369" s="144"/>
      <c r="AP369" s="144"/>
      <c r="AQ369" s="144"/>
      <c r="AR369" s="144"/>
      <c r="AS369" s="144"/>
    </row>
    <row r="370" spans="19:45" ht="30" customHeight="1" x14ac:dyDescent="0.25">
      <c r="S370" s="4" t="str">
        <f t="shared" ref="S370" si="223">$BB$12</f>
        <v>-</v>
      </c>
      <c r="T370" s="3"/>
      <c r="U370" s="144"/>
      <c r="V370" s="145"/>
      <c r="W370" s="145"/>
      <c r="X370" s="155"/>
      <c r="Y370" s="155"/>
      <c r="Z370" s="157"/>
      <c r="AA370" s="148"/>
      <c r="AB370" s="149"/>
      <c r="AC370" s="149"/>
      <c r="AD370" s="149"/>
      <c r="AE370" s="41"/>
      <c r="AF370" s="150"/>
      <c r="AG370" s="158"/>
      <c r="AH370" s="151"/>
      <c r="AI370" s="151"/>
      <c r="AJ370" s="152"/>
      <c r="AK370" s="152"/>
      <c r="AL370" s="152"/>
      <c r="AM370" s="152"/>
      <c r="AN370" s="144"/>
      <c r="AO370" s="144"/>
      <c r="AP370" s="144"/>
      <c r="AQ370" s="144"/>
      <c r="AR370" s="144"/>
      <c r="AS370" s="144"/>
    </row>
    <row r="371" spans="19:45" ht="30" customHeight="1" x14ac:dyDescent="0.25">
      <c r="S371" s="4" t="str">
        <f t="shared" ref="S371" si="224">$BB$13</f>
        <v>-</v>
      </c>
      <c r="T371" s="3"/>
      <c r="U371" s="144"/>
      <c r="V371" s="145"/>
      <c r="W371" s="145"/>
      <c r="X371" s="155"/>
      <c r="Y371" s="155"/>
      <c r="Z371" s="157"/>
      <c r="AA371" s="148"/>
      <c r="AB371" s="149"/>
      <c r="AC371" s="149"/>
      <c r="AD371" s="149"/>
      <c r="AE371" s="41"/>
      <c r="AF371" s="150"/>
      <c r="AG371" s="158"/>
      <c r="AH371" s="151"/>
      <c r="AI371" s="151"/>
      <c r="AJ371" s="152"/>
      <c r="AK371" s="152"/>
      <c r="AL371" s="152"/>
      <c r="AM371" s="152"/>
      <c r="AN371" s="144"/>
      <c r="AO371" s="144"/>
      <c r="AP371" s="144"/>
      <c r="AQ371" s="144"/>
      <c r="AR371" s="144"/>
      <c r="AS371" s="144"/>
    </row>
    <row r="372" spans="19:45" ht="30" customHeight="1" x14ac:dyDescent="0.25">
      <c r="S372" s="4" t="str">
        <f t="shared" ref="S372" si="225">$BB$14</f>
        <v>-</v>
      </c>
      <c r="T372" s="3"/>
      <c r="U372" s="144"/>
      <c r="V372" s="145"/>
      <c r="W372" s="145"/>
      <c r="X372" s="155"/>
      <c r="Y372" s="155"/>
      <c r="Z372" s="157"/>
      <c r="AA372" s="148"/>
      <c r="AB372" s="149"/>
      <c r="AC372" s="149"/>
      <c r="AD372" s="149"/>
      <c r="AE372" s="41"/>
      <c r="AF372" s="150"/>
      <c r="AG372" s="158"/>
      <c r="AH372" s="151"/>
      <c r="AI372" s="151"/>
      <c r="AJ372" s="152"/>
      <c r="AK372" s="152"/>
      <c r="AL372" s="152"/>
      <c r="AM372" s="152"/>
      <c r="AN372" s="144"/>
      <c r="AO372" s="144"/>
      <c r="AP372" s="144"/>
      <c r="AQ372" s="144"/>
      <c r="AR372" s="144"/>
      <c r="AS372" s="144"/>
    </row>
    <row r="373" spans="19:45" ht="30" customHeight="1" x14ac:dyDescent="0.25">
      <c r="S373" s="4" t="str">
        <f t="shared" ref="S373" si="226">$BB$15</f>
        <v>-</v>
      </c>
      <c r="T373" s="3"/>
      <c r="U373" s="144"/>
      <c r="V373" s="145"/>
      <c r="W373" s="145"/>
      <c r="X373" s="155"/>
      <c r="Y373" s="155"/>
      <c r="Z373" s="157"/>
      <c r="AA373" s="148"/>
      <c r="AB373" s="149"/>
      <c r="AC373" s="149"/>
      <c r="AD373" s="149"/>
      <c r="AE373" s="41"/>
      <c r="AF373" s="150"/>
      <c r="AG373" s="158"/>
      <c r="AH373" s="151"/>
      <c r="AI373" s="151"/>
      <c r="AJ373" s="152"/>
      <c r="AK373" s="152"/>
      <c r="AL373" s="152"/>
      <c r="AM373" s="152"/>
      <c r="AN373" s="144"/>
      <c r="AO373" s="144"/>
      <c r="AP373" s="144"/>
      <c r="AQ373" s="144"/>
      <c r="AR373" s="144"/>
      <c r="AS373" s="144"/>
    </row>
    <row r="374" spans="19:45" ht="30" customHeight="1" x14ac:dyDescent="0.25">
      <c r="S374" s="4" t="str">
        <f t="shared" ref="S374" si="227">$BB$16</f>
        <v>-</v>
      </c>
      <c r="T374" s="3"/>
      <c r="U374" s="144"/>
      <c r="V374" s="145"/>
      <c r="W374" s="145"/>
      <c r="X374" s="155"/>
      <c r="Y374" s="155"/>
      <c r="Z374" s="157"/>
      <c r="AA374" s="148"/>
      <c r="AB374" s="149"/>
      <c r="AC374" s="149"/>
      <c r="AD374" s="149"/>
      <c r="AE374" s="41"/>
      <c r="AF374" s="150"/>
      <c r="AG374" s="158"/>
      <c r="AH374" s="151"/>
      <c r="AI374" s="151"/>
      <c r="AJ374" s="152"/>
      <c r="AK374" s="152"/>
      <c r="AL374" s="152"/>
      <c r="AM374" s="152"/>
      <c r="AN374" s="144"/>
      <c r="AO374" s="144"/>
      <c r="AP374" s="144"/>
      <c r="AQ374" s="144"/>
      <c r="AR374" s="144"/>
      <c r="AS374" s="144"/>
    </row>
    <row r="375" spans="19:45" ht="30" customHeight="1" x14ac:dyDescent="0.25">
      <c r="S375" s="4" t="str">
        <f t="shared" ref="S375" si="228">$BB$17</f>
        <v>-</v>
      </c>
      <c r="T375" s="3"/>
      <c r="U375" s="144"/>
      <c r="V375" s="145"/>
      <c r="W375" s="145"/>
      <c r="X375" s="155"/>
      <c r="Y375" s="155"/>
      <c r="Z375" s="157"/>
      <c r="AA375" s="148"/>
      <c r="AB375" s="149"/>
      <c r="AC375" s="149"/>
      <c r="AD375" s="149"/>
      <c r="AE375" s="41"/>
      <c r="AF375" s="150"/>
      <c r="AG375" s="158"/>
      <c r="AH375" s="151"/>
      <c r="AI375" s="151"/>
      <c r="AJ375" s="152"/>
      <c r="AK375" s="152"/>
      <c r="AL375" s="152"/>
      <c r="AM375" s="152"/>
      <c r="AN375" s="144"/>
      <c r="AO375" s="144"/>
      <c r="AP375" s="144"/>
      <c r="AQ375" s="144"/>
      <c r="AR375" s="144"/>
      <c r="AS375" s="144"/>
    </row>
    <row r="376" spans="19:45" ht="30" customHeight="1" x14ac:dyDescent="0.25">
      <c r="S376" s="4" t="str">
        <f t="shared" ref="S376" si="229">$BB$18</f>
        <v>-</v>
      </c>
      <c r="T376" s="3"/>
      <c r="U376" s="144"/>
      <c r="V376" s="145"/>
      <c r="W376" s="145"/>
      <c r="X376" s="155"/>
      <c r="Y376" s="155"/>
      <c r="Z376" s="157"/>
      <c r="AA376" s="148"/>
      <c r="AB376" s="149"/>
      <c r="AC376" s="149"/>
      <c r="AD376" s="149"/>
      <c r="AE376" s="41"/>
      <c r="AF376" s="150"/>
      <c r="AG376" s="158"/>
      <c r="AH376" s="151"/>
      <c r="AI376" s="151"/>
      <c r="AJ376" s="152"/>
      <c r="AK376" s="152"/>
      <c r="AL376" s="152"/>
      <c r="AM376" s="152"/>
      <c r="AN376" s="144"/>
      <c r="AO376" s="144"/>
      <c r="AP376" s="144"/>
      <c r="AQ376" s="144"/>
      <c r="AR376" s="144"/>
      <c r="AS376" s="144"/>
    </row>
    <row r="377" spans="19:45" ht="30" customHeight="1" x14ac:dyDescent="0.25">
      <c r="S377" s="4" t="str">
        <f t="shared" ref="S377" si="230">$BB$19</f>
        <v>-</v>
      </c>
      <c r="T377" s="3"/>
      <c r="U377" s="144"/>
      <c r="V377" s="145"/>
      <c r="W377" s="145"/>
      <c r="X377" s="155"/>
      <c r="Y377" s="155"/>
      <c r="Z377" s="157"/>
      <c r="AA377" s="148"/>
      <c r="AB377" s="149"/>
      <c r="AC377" s="149"/>
      <c r="AD377" s="149"/>
      <c r="AE377" s="41"/>
      <c r="AF377" s="150"/>
      <c r="AG377" s="158"/>
      <c r="AH377" s="151"/>
      <c r="AI377" s="151"/>
      <c r="AJ377" s="152"/>
      <c r="AK377" s="152"/>
      <c r="AL377" s="152"/>
      <c r="AM377" s="152"/>
      <c r="AN377" s="144"/>
      <c r="AO377" s="144"/>
      <c r="AP377" s="144"/>
      <c r="AQ377" s="144"/>
      <c r="AR377" s="144"/>
      <c r="AS377" s="144"/>
    </row>
    <row r="378" spans="19:45" ht="30" customHeight="1" x14ac:dyDescent="0.25">
      <c r="S378" s="4" t="str">
        <f t="shared" ref="S378" si="231">$BB$20</f>
        <v>-</v>
      </c>
      <c r="T378" s="3"/>
      <c r="U378" s="144"/>
      <c r="V378" s="145"/>
      <c r="W378" s="145"/>
      <c r="X378" s="155"/>
      <c r="Y378" s="155"/>
      <c r="Z378" s="157"/>
      <c r="AA378" s="148"/>
      <c r="AB378" s="149"/>
      <c r="AC378" s="149"/>
      <c r="AD378" s="149"/>
      <c r="AE378" s="41"/>
      <c r="AF378" s="150"/>
      <c r="AG378" s="158"/>
      <c r="AH378" s="151"/>
      <c r="AI378" s="151"/>
      <c r="AJ378" s="152"/>
      <c r="AK378" s="152"/>
      <c r="AL378" s="152"/>
      <c r="AM378" s="152"/>
      <c r="AN378" s="144"/>
      <c r="AO378" s="144"/>
      <c r="AP378" s="144"/>
      <c r="AQ378" s="144"/>
      <c r="AR378" s="144"/>
      <c r="AS378" s="144"/>
    </row>
    <row r="379" spans="19:45" ht="30" customHeight="1" x14ac:dyDescent="0.25">
      <c r="S379" s="4" t="str">
        <f t="shared" ref="S379" si="232">$BB$21</f>
        <v>-</v>
      </c>
      <c r="T379" s="3"/>
      <c r="U379" s="144"/>
      <c r="V379" s="145"/>
      <c r="W379" s="145"/>
      <c r="X379" s="155"/>
      <c r="Y379" s="155"/>
      <c r="Z379" s="157"/>
      <c r="AA379" s="148"/>
      <c r="AB379" s="149"/>
      <c r="AC379" s="149"/>
      <c r="AD379" s="149"/>
      <c r="AE379" s="41"/>
      <c r="AF379" s="150"/>
      <c r="AG379" s="158"/>
      <c r="AH379" s="151"/>
      <c r="AI379" s="151"/>
      <c r="AJ379" s="152"/>
      <c r="AK379" s="152"/>
      <c r="AL379" s="152"/>
      <c r="AM379" s="152"/>
      <c r="AN379" s="144"/>
      <c r="AO379" s="144"/>
      <c r="AP379" s="144"/>
      <c r="AQ379" s="144"/>
      <c r="AR379" s="144"/>
      <c r="AS379" s="144"/>
    </row>
    <row r="380" spans="19:45" ht="30" customHeight="1" x14ac:dyDescent="0.25">
      <c r="S380" s="4" t="str">
        <f t="shared" ref="S380" si="233">$BB$22</f>
        <v>-</v>
      </c>
      <c r="T380" s="3"/>
      <c r="U380" s="144"/>
      <c r="V380" s="145"/>
      <c r="W380" s="145"/>
      <c r="X380" s="155"/>
      <c r="Y380" s="155"/>
      <c r="Z380" s="157"/>
      <c r="AA380" s="148"/>
      <c r="AB380" s="149"/>
      <c r="AC380" s="149"/>
      <c r="AD380" s="149"/>
      <c r="AE380" s="41"/>
      <c r="AF380" s="150"/>
      <c r="AG380" s="158"/>
      <c r="AH380" s="151"/>
      <c r="AI380" s="151"/>
      <c r="AJ380" s="152"/>
      <c r="AK380" s="152"/>
      <c r="AL380" s="152"/>
      <c r="AM380" s="152"/>
      <c r="AN380" s="144"/>
      <c r="AO380" s="144"/>
      <c r="AP380" s="144"/>
      <c r="AQ380" s="144"/>
      <c r="AR380" s="144"/>
      <c r="AS380" s="144"/>
    </row>
    <row r="381" spans="19:45" ht="30" customHeight="1" x14ac:dyDescent="0.25">
      <c r="S381" s="4" t="str">
        <f t="shared" ref="S381" si="234">$BB$23</f>
        <v>-</v>
      </c>
      <c r="T381" s="3"/>
      <c r="U381" s="144"/>
      <c r="V381" s="145"/>
      <c r="W381" s="145"/>
      <c r="X381" s="155"/>
      <c r="Y381" s="155"/>
      <c r="Z381" s="157"/>
      <c r="AA381" s="148"/>
      <c r="AB381" s="149"/>
      <c r="AC381" s="149"/>
      <c r="AD381" s="149"/>
      <c r="AE381" s="41"/>
      <c r="AF381" s="150"/>
      <c r="AG381" s="158"/>
      <c r="AH381" s="151"/>
      <c r="AI381" s="151"/>
      <c r="AJ381" s="152"/>
      <c r="AK381" s="152"/>
      <c r="AL381" s="152"/>
      <c r="AM381" s="152"/>
      <c r="AN381" s="144"/>
      <c r="AO381" s="144"/>
      <c r="AP381" s="144"/>
      <c r="AQ381" s="144"/>
      <c r="AR381" s="144"/>
      <c r="AS381" s="144"/>
    </row>
    <row r="382" spans="19:45" ht="30" customHeight="1" x14ac:dyDescent="0.25">
      <c r="S382" s="4" t="str">
        <f t="shared" ref="S382" si="235">$BB$24</f>
        <v>-</v>
      </c>
      <c r="T382" s="3"/>
      <c r="U382" s="144"/>
      <c r="V382" s="145"/>
      <c r="W382" s="145"/>
      <c r="X382" s="155"/>
      <c r="Y382" s="155"/>
      <c r="Z382" s="157"/>
      <c r="AA382" s="148"/>
      <c r="AB382" s="149"/>
      <c r="AC382" s="149"/>
      <c r="AD382" s="149"/>
      <c r="AE382" s="41"/>
      <c r="AF382" s="150"/>
      <c r="AG382" s="158"/>
      <c r="AH382" s="151"/>
      <c r="AI382" s="151"/>
      <c r="AJ382" s="152"/>
      <c r="AK382" s="152"/>
      <c r="AL382" s="152"/>
      <c r="AM382" s="152"/>
      <c r="AN382" s="144"/>
      <c r="AO382" s="144"/>
      <c r="AP382" s="144"/>
      <c r="AQ382" s="144"/>
      <c r="AR382" s="144"/>
      <c r="AS382" s="144"/>
    </row>
    <row r="383" spans="19:45" ht="30" customHeight="1" x14ac:dyDescent="0.25">
      <c r="S383" s="4" t="str">
        <f t="shared" ref="S383" si="236">$BB$25</f>
        <v>-</v>
      </c>
      <c r="T383" s="3"/>
      <c r="U383" s="144"/>
      <c r="V383" s="145"/>
      <c r="W383" s="145"/>
      <c r="X383" s="155"/>
      <c r="Y383" s="155"/>
      <c r="Z383" s="157"/>
      <c r="AA383" s="148"/>
      <c r="AB383" s="149"/>
      <c r="AC383" s="149"/>
      <c r="AD383" s="149"/>
      <c r="AE383" s="41"/>
      <c r="AF383" s="150"/>
      <c r="AG383" s="158"/>
      <c r="AH383" s="151"/>
      <c r="AI383" s="151"/>
      <c r="AJ383" s="152"/>
      <c r="AK383" s="152"/>
      <c r="AL383" s="152"/>
      <c r="AM383" s="152"/>
      <c r="AN383" s="144"/>
      <c r="AO383" s="144"/>
      <c r="AP383" s="144"/>
      <c r="AQ383" s="144"/>
      <c r="AR383" s="144"/>
      <c r="AS383" s="144"/>
    </row>
    <row r="384" spans="19:45" ht="30" customHeight="1" x14ac:dyDescent="0.25">
      <c r="S384" s="4" t="str">
        <f t="shared" ref="S384" si="237">$BB$26</f>
        <v>-</v>
      </c>
      <c r="T384" s="3"/>
      <c r="U384" s="144"/>
      <c r="V384" s="145"/>
      <c r="W384" s="145"/>
      <c r="X384" s="155"/>
      <c r="Y384" s="155"/>
      <c r="Z384" s="157"/>
      <c r="AA384" s="148"/>
      <c r="AB384" s="149"/>
      <c r="AC384" s="149"/>
      <c r="AD384" s="149"/>
      <c r="AE384" s="41"/>
      <c r="AF384" s="150"/>
      <c r="AG384" s="158"/>
      <c r="AH384" s="151"/>
      <c r="AI384" s="151"/>
      <c r="AJ384" s="152"/>
      <c r="AK384" s="152"/>
      <c r="AL384" s="152"/>
      <c r="AM384" s="152"/>
      <c r="AN384" s="144"/>
      <c r="AO384" s="144"/>
      <c r="AP384" s="144"/>
      <c r="AQ384" s="144"/>
      <c r="AR384" s="144"/>
      <c r="AS384" s="144"/>
    </row>
    <row r="385" spans="19:45" ht="30" customHeight="1" x14ac:dyDescent="0.25">
      <c r="S385" s="4" t="str">
        <f t="shared" ref="S385" si="238">$BB$27</f>
        <v>-</v>
      </c>
      <c r="T385" s="3"/>
      <c r="U385" s="144"/>
      <c r="V385" s="145"/>
      <c r="W385" s="145"/>
      <c r="X385" s="155"/>
      <c r="Y385" s="155"/>
      <c r="Z385" s="157"/>
      <c r="AA385" s="148"/>
      <c r="AB385" s="149"/>
      <c r="AC385" s="149"/>
      <c r="AD385" s="149"/>
      <c r="AE385" s="41"/>
      <c r="AF385" s="150"/>
      <c r="AG385" s="158"/>
      <c r="AH385" s="151"/>
      <c r="AI385" s="151"/>
      <c r="AJ385" s="152"/>
      <c r="AK385" s="152"/>
      <c r="AL385" s="152"/>
      <c r="AM385" s="152"/>
      <c r="AN385" s="144"/>
      <c r="AO385" s="144"/>
      <c r="AP385" s="144"/>
      <c r="AQ385" s="144"/>
      <c r="AR385" s="144"/>
      <c r="AS385" s="144"/>
    </row>
    <row r="386" spans="19:45" ht="30" customHeight="1" x14ac:dyDescent="0.25">
      <c r="S386" s="4" t="str">
        <f t="shared" ref="S386" si="239">$BB$28</f>
        <v>-</v>
      </c>
      <c r="T386" s="3"/>
      <c r="U386" s="144"/>
      <c r="V386" s="145"/>
      <c r="W386" s="145"/>
      <c r="X386" s="155"/>
      <c r="Y386" s="155"/>
      <c r="Z386" s="157"/>
      <c r="AA386" s="148"/>
      <c r="AB386" s="149"/>
      <c r="AC386" s="149"/>
      <c r="AD386" s="149"/>
      <c r="AE386" s="41"/>
      <c r="AF386" s="150"/>
      <c r="AG386" s="158"/>
      <c r="AH386" s="151"/>
      <c r="AI386" s="151"/>
      <c r="AJ386" s="152"/>
      <c r="AK386" s="152"/>
      <c r="AL386" s="152"/>
      <c r="AM386" s="152"/>
      <c r="AN386" s="144"/>
      <c r="AO386" s="144"/>
      <c r="AP386" s="144"/>
      <c r="AQ386" s="144"/>
      <c r="AR386" s="144"/>
      <c r="AS386" s="144"/>
    </row>
    <row r="387" spans="19:45" ht="30" customHeight="1" x14ac:dyDescent="0.25">
      <c r="S387" s="4" t="str">
        <f t="shared" ref="S387" si="240">$BB$29</f>
        <v>-</v>
      </c>
      <c r="T387" s="3"/>
      <c r="U387" s="144"/>
      <c r="V387" s="145"/>
      <c r="W387" s="145"/>
      <c r="X387" s="155"/>
      <c r="Y387" s="155"/>
      <c r="Z387" s="157"/>
      <c r="AA387" s="148"/>
      <c r="AB387" s="149"/>
      <c r="AC387" s="149"/>
      <c r="AD387" s="149"/>
      <c r="AE387" s="41"/>
      <c r="AF387" s="150"/>
      <c r="AG387" s="158"/>
      <c r="AH387" s="151"/>
      <c r="AI387" s="151"/>
      <c r="AJ387" s="152"/>
      <c r="AK387" s="152"/>
      <c r="AL387" s="152"/>
      <c r="AM387" s="152"/>
      <c r="AN387" s="144"/>
      <c r="AO387" s="144"/>
      <c r="AP387" s="144"/>
      <c r="AQ387" s="144"/>
      <c r="AR387" s="144"/>
      <c r="AS387" s="144"/>
    </row>
    <row r="388" spans="19:45" ht="30" customHeight="1" x14ac:dyDescent="0.25">
      <c r="S388" s="4" t="str">
        <f t="shared" ref="S388" si="241">$BB$30</f>
        <v>-</v>
      </c>
      <c r="T388" s="3"/>
      <c r="U388" s="144"/>
      <c r="V388" s="145"/>
      <c r="W388" s="145"/>
      <c r="X388" s="155"/>
      <c r="Y388" s="155"/>
      <c r="Z388" s="157"/>
      <c r="AA388" s="148"/>
      <c r="AB388" s="149"/>
      <c r="AC388" s="149"/>
      <c r="AD388" s="149"/>
      <c r="AE388" s="41"/>
      <c r="AF388" s="150"/>
      <c r="AG388" s="158"/>
      <c r="AH388" s="151"/>
      <c r="AI388" s="151"/>
      <c r="AJ388" s="152"/>
      <c r="AK388" s="152"/>
      <c r="AL388" s="152"/>
      <c r="AM388" s="152"/>
      <c r="AN388" s="144"/>
      <c r="AO388" s="144"/>
      <c r="AP388" s="144"/>
      <c r="AQ388" s="144"/>
      <c r="AR388" s="144"/>
      <c r="AS388" s="144"/>
    </row>
    <row r="389" spans="19:45" ht="30" customHeight="1" x14ac:dyDescent="0.25">
      <c r="S389" s="4" t="str">
        <f t="shared" ref="S389" si="242">$BB$31</f>
        <v>-</v>
      </c>
      <c r="T389" s="3"/>
      <c r="U389" s="144"/>
      <c r="V389" s="145"/>
      <c r="W389" s="145"/>
      <c r="X389" s="155"/>
      <c r="Y389" s="155"/>
      <c r="Z389" s="157"/>
      <c r="AA389" s="148"/>
      <c r="AB389" s="149"/>
      <c r="AC389" s="149"/>
      <c r="AD389" s="149"/>
      <c r="AE389" s="41"/>
      <c r="AF389" s="150"/>
      <c r="AG389" s="158"/>
      <c r="AH389" s="151"/>
      <c r="AI389" s="151"/>
      <c r="AJ389" s="152"/>
      <c r="AK389" s="152"/>
      <c r="AL389" s="152"/>
      <c r="AM389" s="152"/>
      <c r="AN389" s="144"/>
      <c r="AO389" s="144"/>
      <c r="AP389" s="144"/>
      <c r="AQ389" s="144"/>
      <c r="AR389" s="144"/>
      <c r="AS389" s="144"/>
    </row>
    <row r="390" spans="19:45" ht="30" customHeight="1" x14ac:dyDescent="0.25">
      <c r="S390" s="116"/>
      <c r="T390" s="116"/>
      <c r="U390" s="116"/>
      <c r="V390" s="116"/>
      <c r="W390" s="116"/>
      <c r="X390" s="116"/>
      <c r="Y390" s="116"/>
      <c r="Z390" s="116"/>
      <c r="AA390" s="116"/>
      <c r="AB390" s="116"/>
      <c r="AC390" s="116"/>
      <c r="AD390" s="116"/>
      <c r="AE390" s="116"/>
      <c r="AF390" s="116"/>
      <c r="AG390" s="116"/>
      <c r="AH390" s="116"/>
      <c r="AI390" s="116"/>
      <c r="AJ390" s="116"/>
      <c r="AK390" s="116"/>
      <c r="AL390" s="116"/>
      <c r="AM390" s="116"/>
      <c r="AN390" s="116"/>
      <c r="AO390" s="116"/>
      <c r="AP390" s="116"/>
      <c r="AQ390" s="116"/>
      <c r="AR390" s="163"/>
      <c r="AS390" s="163"/>
    </row>
    <row r="391" spans="19:45" ht="30" customHeight="1" x14ac:dyDescent="0.25">
      <c r="S391" s="117" cm="1">
        <f t="array" ref="S391">BoxNum(ROW($S391))</f>
        <v>7</v>
      </c>
      <c r="T391" s="118" t="s">
        <v>698</v>
      </c>
      <c r="U391" s="119" t="s">
        <v>585</v>
      </c>
      <c r="V391" s="120"/>
      <c r="W391" s="121"/>
      <c r="X391" s="120"/>
      <c r="Y391" s="118" t="str">
        <f t="shared" ref="Y391" si="243">VLOOKUP(U391,$DX$1:$DZ$21,3,FALSE)</f>
        <v>-</v>
      </c>
      <c r="AD391" s="123"/>
    </row>
    <row r="392" spans="19:45" ht="30" customHeight="1" x14ac:dyDescent="0.25">
      <c r="S392" s="118" t="s">
        <v>24</v>
      </c>
      <c r="T392" s="119" t="s">
        <v>433</v>
      </c>
      <c r="U392" s="122" t="s">
        <v>23</v>
      </c>
      <c r="V392" s="118" t="str">
        <f t="shared" ref="V392" si="244">VLOOKUP(U391,$DX$1:$DZ$21,2,FALSE)</f>
        <v>-</v>
      </c>
      <c r="W392" s="128"/>
      <c r="X392" s="128"/>
      <c r="Y392" s="128"/>
      <c r="Z392" s="128"/>
      <c r="AA392" s="122" t="s">
        <v>592</v>
      </c>
      <c r="AB392" s="129" t="str">
        <f t="shared" ref="AB392" si="245">T411&amp;"_"&amp;ABS(T409)&amp;"dB_"&amp;T413&amp;"_"&amp;T414&amp;"_"&amp;GetAbsMaxMinText(AF395:AG454)&amp;"_"&amp;T394&amp;"_"&amp;T393&amp;S391&amp;"."&amp;T417</f>
        <v>10V_NormalMode_38dB_2258K_2227H_367_441_ZTS6211E_MP7.2</v>
      </c>
      <c r="AC392" s="130"/>
      <c r="AD392" s="130"/>
      <c r="AE392" s="130"/>
      <c r="AF392" s="130"/>
      <c r="AG392" s="130"/>
      <c r="AH392" s="128"/>
      <c r="AI392" s="128" t="s">
        <v>2</v>
      </c>
      <c r="AJ392" s="131" t="s">
        <v>1092</v>
      </c>
      <c r="AK392" s="131"/>
      <c r="AL392" s="131"/>
      <c r="AM392" s="131"/>
      <c r="AN392" s="131"/>
      <c r="AO392" s="131"/>
      <c r="AP392" s="131"/>
      <c r="AQ392" s="131"/>
      <c r="AR392" s="131"/>
      <c r="AS392" s="131"/>
    </row>
    <row r="393" spans="19:45" ht="30" customHeight="1" x14ac:dyDescent="0.25">
      <c r="S393" s="118" t="s">
        <v>5</v>
      </c>
      <c r="T393" s="119" t="s">
        <v>430</v>
      </c>
      <c r="U393" s="105" t="str">
        <f t="shared" ref="U393" si="246">HYPERLINK("#A"&amp;(S391+1),"&lt;==Block" &amp; $S391 &amp;"==&gt;")</f>
        <v>&lt;==Block7==&gt;</v>
      </c>
      <c r="V393" s="136"/>
      <c r="W393" s="128"/>
      <c r="X393" s="128"/>
      <c r="Y393" s="137"/>
      <c r="Z393" s="123"/>
      <c r="AA393" s="128"/>
      <c r="AB393" s="128"/>
      <c r="AC393" s="128"/>
      <c r="AD393" s="128"/>
      <c r="AE393" s="128"/>
      <c r="AF393" s="128"/>
      <c r="AG393" s="128"/>
      <c r="AH393" s="128"/>
      <c r="AI393" s="128"/>
      <c r="AJ393" s="128"/>
      <c r="AK393" s="128"/>
      <c r="AL393" s="128"/>
      <c r="AM393" s="128"/>
      <c r="AN393" s="138" t="s">
        <v>723</v>
      </c>
      <c r="AO393" s="138" t="s">
        <v>709</v>
      </c>
      <c r="AP393" s="138" t="s">
        <v>710</v>
      </c>
      <c r="AQ393" s="138" t="s">
        <v>611</v>
      </c>
      <c r="AR393" s="138" t="s">
        <v>711</v>
      </c>
      <c r="AS393" s="139"/>
    </row>
    <row r="394" spans="19:45" ht="30" customHeight="1" x14ac:dyDescent="0.25">
      <c r="S394" s="118" t="s">
        <v>10</v>
      </c>
      <c r="T394" s="119" t="s">
        <v>288</v>
      </c>
      <c r="U394" s="140" t="s">
        <v>775</v>
      </c>
      <c r="V394" s="141" t="s">
        <v>601</v>
      </c>
      <c r="W394" s="141" t="s">
        <v>602</v>
      </c>
      <c r="X394" s="141" t="s">
        <v>603</v>
      </c>
      <c r="Y394" s="141" t="s">
        <v>603</v>
      </c>
      <c r="Z394" s="141" t="s">
        <v>591</v>
      </c>
      <c r="AA394" s="141" t="s">
        <v>7</v>
      </c>
      <c r="AB394" s="141" t="s">
        <v>563</v>
      </c>
      <c r="AC394" s="141" t="s">
        <v>577</v>
      </c>
      <c r="AD394" s="141" t="s">
        <v>611</v>
      </c>
      <c r="AE394" s="141" t="s">
        <v>569</v>
      </c>
      <c r="AF394" s="142" t="s">
        <v>593</v>
      </c>
      <c r="AG394" s="142" t="s">
        <v>594</v>
      </c>
      <c r="AH394" s="142" t="s">
        <v>595</v>
      </c>
      <c r="AI394" s="142" t="s">
        <v>596</v>
      </c>
      <c r="AJ394" s="143" t="s">
        <v>597</v>
      </c>
      <c r="AK394" s="143" t="s">
        <v>598</v>
      </c>
      <c r="AL394" s="143" t="s">
        <v>599</v>
      </c>
      <c r="AM394" s="143" t="s">
        <v>600</v>
      </c>
      <c r="AN394" s="143" t="str">
        <f t="shared" ref="AN394" si="247">VLOOKUP($T402,$DE$1:$DJ$31,2,FALSE)</f>
        <v>Full</v>
      </c>
      <c r="AO394" s="143" t="str">
        <f t="shared" ref="AO394" si="248">VLOOKUP($T402,$DE$1:$DJ$31,3,FALSE)</f>
        <v>Full</v>
      </c>
      <c r="AP394" s="143" t="str">
        <f t="shared" ref="AP394" si="249">VLOOKUP($T402,$DE$1:$DJ$31,4,FALSE)</f>
        <v>non</v>
      </c>
      <c r="AQ394" s="143" t="str">
        <f t="shared" ref="AQ394" si="250">VLOOKUP($T402,$DE$1:$DJ$31,5,FALSE)</f>
        <v>non</v>
      </c>
      <c r="AR394" s="143" t="str">
        <f t="shared" ref="AR394" si="251">VLOOKUP($T402,$DE$1:$DJ$31,6,FALSE)</f>
        <v>Full</v>
      </c>
      <c r="AS394" s="142" t="s">
        <v>726</v>
      </c>
    </row>
    <row r="395" spans="19:45" ht="30" customHeight="1" x14ac:dyDescent="0.25">
      <c r="S395" s="118" t="s">
        <v>18</v>
      </c>
      <c r="T395" s="119" t="s">
        <v>29</v>
      </c>
      <c r="U395" s="144" t="str">
        <f t="shared" ref="U395:U404" ca="1" si="252">ConfigCode($AA395,$AN395,$AO395,$AP395,$AQ395,$AR395,$AF395,$AG395,2)</f>
        <v>0x03=-37.30,-36.70;</v>
      </c>
      <c r="V395" s="145"/>
      <c r="W395" s="145"/>
      <c r="X395" s="146"/>
      <c r="Y395" s="146"/>
      <c r="Z395" s="147">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148" t="s">
        <v>584</v>
      </c>
      <c r="AB395" s="149">
        <v>-1</v>
      </c>
      <c r="AC395" s="149" t="s">
        <v>995</v>
      </c>
      <c r="AD395" s="149">
        <v>1</v>
      </c>
      <c r="AE395" s="41">
        <v>0</v>
      </c>
      <c r="AF395" s="150">
        <v>-37.299999999999997</v>
      </c>
      <c r="AG395" s="150">
        <v>-36.700000000000003</v>
      </c>
      <c r="AH395" s="151">
        <f t="shared" ref="AH395:AH404" ca="1" si="254">$AF395+$Z395</f>
        <v>-38.299999999999997</v>
      </c>
      <c r="AI395" s="151">
        <f t="shared" ref="AI395:AI404" ca="1" si="255">$AG395+$Z395</f>
        <v>-37.700000000000003</v>
      </c>
      <c r="AJ395" s="152" cm="1">
        <f t="array" aca="1" ref="AJ395" ca="1" xml:space="preserve">
N("initial sens-loopgain")+
$AF395-BoxVal(ROW($AA395),26,COLUMN(INDIRECT("T"&amp;(INT(ROW($AA412)/65))*65+2)))</f>
        <v>-38.299999999999997</v>
      </c>
      <c r="AK395" s="152">
        <f t="shared" ref="AK395:AK404" ca="1" si="256">AJ395+(AG395-AF395)</f>
        <v>-37.700000000000003</v>
      </c>
      <c r="AL395" s="152" cm="1">
        <f t="array" aca="1" ref="AL395" ca="1" xml:space="preserve">
N("initial sens-loopgain-gain-gain ref-vcm")+
$AH395-
BoxVal(ROW($AA395),26,COLUMN(INDIRECT("T"&amp;(INT(ROW($AA412)/65))*65+2)))-
$AB395-
$W395-
IFERROR(VLOOKUP($AC395,$CT$1:$DC$31,7,FALSE),0)</f>
        <v>-38.299999999999997</v>
      </c>
      <c r="AM395" s="152">
        <f t="shared" ref="AM395:AM404" ca="1" si="257">AL395+(AG395-AF395)</f>
        <v>-37.700000000000003</v>
      </c>
      <c r="AN395" s="144" t="str">
        <f t="shared" ref="AN395:AN404" ca="1" si="258">IF(BoxVal(ROW(AA395),9,COLUMN(T393))="FIX","00",ManualLookup(AA395,BoxVal(ROW(AA395),4,COLUMN(AN393)),INDIRECT(DN$3)))</f>
        <v>00</v>
      </c>
      <c r="AO395" s="144" t="str" cm="1">
        <f t="array" aca="1" ref="AO395" ca="1">ManualLookup(AB395,BoxVal(ROW(AB395),4,COLUMN(AO393)),INDIRECT(DO$3))</f>
        <v>03</v>
      </c>
      <c r="AP395" s="144" t="str" cm="1">
        <f t="array" aca="1" ref="AP395" ca="1">ManualLookup(AC395,BoxVal(ROW(AC395),4,COLUMN(AP393)),INDIRECT(DP$3))</f>
        <v>00</v>
      </c>
      <c r="AQ395" s="144" t="str" cm="1">
        <f t="array" aca="1" ref="AQ395" ca="1">ManualLookup(AD395,BoxVal(ROW(AD395),4,COLUMN(AQ393)),INDIRECT(DQ$3))</f>
        <v>00</v>
      </c>
      <c r="AR395" s="144" t="str" cm="1">
        <f t="array" aca="1" ref="AR395" ca="1">ManualLookup(AE395,BoxVal(ROW(AE395),4,COLUMN(AR393)),INDIRECT(DR$3))</f>
        <v>00</v>
      </c>
      <c r="AS395" s="141"/>
    </row>
    <row r="396" spans="19:45" ht="30" customHeight="1" x14ac:dyDescent="0.25">
      <c r="S396" s="118" t="s">
        <v>13</v>
      </c>
      <c r="T396" s="119" t="s">
        <v>371</v>
      </c>
      <c r="U396" s="144" t="str">
        <f t="shared" ca="1" si="252"/>
        <v>0x04=-37.80,-37.30;</v>
      </c>
      <c r="V396" s="145"/>
      <c r="W396" s="145"/>
      <c r="X396" s="146"/>
      <c r="Y396" s="146"/>
      <c r="Z396" s="147">
        <f t="shared" ca="1" si="253"/>
        <v>-0.5</v>
      </c>
      <c r="AA396" s="148" t="s">
        <v>584</v>
      </c>
      <c r="AB396" s="149">
        <v>-0.5</v>
      </c>
      <c r="AC396" s="149" t="s">
        <v>995</v>
      </c>
      <c r="AD396" s="149">
        <v>1</v>
      </c>
      <c r="AE396" s="41">
        <v>0</v>
      </c>
      <c r="AF396" s="150">
        <v>-37.799999999999997</v>
      </c>
      <c r="AG396" s="153">
        <f t="shared" ref="AG396:AG404" si="259">AF395</f>
        <v>-37.299999999999997</v>
      </c>
      <c r="AH396" s="151">
        <f t="shared" ca="1" si="254"/>
        <v>-38.299999999999997</v>
      </c>
      <c r="AI396" s="151">
        <f t="shared" ca="1" si="255"/>
        <v>-37.799999999999997</v>
      </c>
      <c r="AJ396" s="152" cm="1">
        <f t="array" aca="1" ref="AJ396" ca="1" xml:space="preserve">
N("initial sens-loopgain")+
$AF396-BoxVal(ROW($AA396),26,COLUMN(INDIRECT("T"&amp;(INT(ROW($AA413)/65))*65+2)))</f>
        <v>-38.799999999999997</v>
      </c>
      <c r="AK396" s="152">
        <f t="shared" ca="1" si="256"/>
        <v>-38.299999999999997</v>
      </c>
      <c r="AL396" s="152" cm="1">
        <f t="array" aca="1" ref="AL396" ca="1" xml:space="preserve">
N("initial sens-loopgain-gain-gain ref-vcm")+
$AH396-
BoxVal(ROW($AA396),26,COLUMN(INDIRECT("T"&amp;(INT(ROW($AA413)/65))*65+2)))-
$AB396-
$W396-
IFERROR(VLOOKUP($AC396,$CT$1:$DC$31,7,FALSE),0)</f>
        <v>-38.799999999999997</v>
      </c>
      <c r="AM396" s="152">
        <f t="shared" ca="1" si="257"/>
        <v>-38.299999999999997</v>
      </c>
      <c r="AN396" s="144" t="str">
        <f t="shared" ca="1" si="258"/>
        <v>00</v>
      </c>
      <c r="AO396" s="144" t="str" cm="1">
        <f t="array" aca="1" ref="AO396" ca="1">ManualLookup(AB396,BoxVal(ROW(AB396),4,COLUMN(AO394)),INDIRECT(DO$3))</f>
        <v>04</v>
      </c>
      <c r="AP396" s="144" t="str" cm="1">
        <f t="array" aca="1" ref="AP396" ca="1">ManualLookup(AC396,BoxVal(ROW(AC396),4,COLUMN(AP394)),INDIRECT(DP$3))</f>
        <v>00</v>
      </c>
      <c r="AQ396" s="144" t="str" cm="1">
        <f t="array" aca="1" ref="AQ396" ca="1">ManualLookup(AD396,BoxVal(ROW(AD396),4,COLUMN(AQ394)),INDIRECT(DQ$3))</f>
        <v>00</v>
      </c>
      <c r="AR396" s="144" t="str" cm="1">
        <f t="array" aca="1" ref="AR396" ca="1">ManualLookup(AE396,BoxVal(ROW(AE396),4,COLUMN(AR394)),INDIRECT(DR$3))</f>
        <v>00</v>
      </c>
      <c r="AS396" s="144"/>
    </row>
    <row r="397" spans="19:45" ht="30" customHeight="1" x14ac:dyDescent="0.25">
      <c r="S397" s="129"/>
      <c r="T397" s="154"/>
      <c r="U397" s="144" t="str">
        <f t="shared" ca="1" si="252"/>
        <v>0x00=-38.30,-37.80;</v>
      </c>
      <c r="V397" s="145"/>
      <c r="W397" s="145"/>
      <c r="X397" s="146"/>
      <c r="Y397" s="146"/>
      <c r="Z397" s="147">
        <f t="shared" ca="1" si="253"/>
        <v>0</v>
      </c>
      <c r="AA397" s="148" t="s">
        <v>584</v>
      </c>
      <c r="AB397" s="149">
        <v>0</v>
      </c>
      <c r="AC397" s="149" t="s">
        <v>995</v>
      </c>
      <c r="AD397" s="149">
        <v>1</v>
      </c>
      <c r="AE397" s="41">
        <v>0</v>
      </c>
      <c r="AF397" s="150">
        <v>-38.299999999999997</v>
      </c>
      <c r="AG397" s="153">
        <f t="shared" si="259"/>
        <v>-37.799999999999997</v>
      </c>
      <c r="AH397" s="151">
        <f t="shared" ca="1" si="254"/>
        <v>-38.299999999999997</v>
      </c>
      <c r="AI397" s="151">
        <f t="shared" ca="1" si="255"/>
        <v>-37.799999999999997</v>
      </c>
      <c r="AJ397" s="152" cm="1">
        <f t="array" aca="1" ref="AJ397" ca="1" xml:space="preserve">
N("initial sens-loopgain")+
$AF397-BoxVal(ROW($AA397),26,COLUMN(INDIRECT("T"&amp;(INT(ROW($AA414)/65))*65+2)))</f>
        <v>-39.299999999999997</v>
      </c>
      <c r="AK397" s="152">
        <f t="shared" ca="1" si="256"/>
        <v>-38.799999999999997</v>
      </c>
      <c r="AL397" s="152" cm="1">
        <f t="array" aca="1" ref="AL397" ca="1" xml:space="preserve">
N("initial sens-loopgain-gain-gain ref-vcm")+
$AH397-
BoxVal(ROW($AA397),26,COLUMN(INDIRECT("T"&amp;(INT(ROW($AA414)/65))*65+2)))-
$AB397-
$W397-
IFERROR(VLOOKUP($AC397,$CT$1:$DC$31,7,FALSE),0)</f>
        <v>-39.299999999999997</v>
      </c>
      <c r="AM397" s="152">
        <f t="shared" ca="1" si="257"/>
        <v>-38.799999999999997</v>
      </c>
      <c r="AN397" s="144" t="str">
        <f t="shared" ca="1" si="258"/>
        <v>00</v>
      </c>
      <c r="AO397" s="144" t="str" cm="1">
        <f t="array" aca="1" ref="AO397" ca="1">ManualLookup(AB397,BoxVal(ROW(AB397),4,COLUMN(AO395)),INDIRECT(DO$3))</f>
        <v>00</v>
      </c>
      <c r="AP397" s="144" t="str" cm="1">
        <f t="array" aca="1" ref="AP397" ca="1">ManualLookup(AC397,BoxVal(ROW(AC397),4,COLUMN(AP395)),INDIRECT(DP$3))</f>
        <v>00</v>
      </c>
      <c r="AQ397" s="144" t="str" cm="1">
        <f t="array" aca="1" ref="AQ397" ca="1">ManualLookup(AD397,BoxVal(ROW(AD397),4,COLUMN(AQ395)),INDIRECT(DQ$3))</f>
        <v>00</v>
      </c>
      <c r="AR397" s="144" t="str" cm="1">
        <f t="array" aca="1" ref="AR397" ca="1">ManualLookup(AE397,BoxVal(ROW(AE397),4,COLUMN(AR395)),INDIRECT(DR$3))</f>
        <v>00</v>
      </c>
      <c r="AS397" s="144"/>
    </row>
    <row r="398" spans="19:45" ht="30" customHeight="1" x14ac:dyDescent="0.25">
      <c r="S398" s="118" t="s">
        <v>19</v>
      </c>
      <c r="T398" s="119" t="s">
        <v>584</v>
      </c>
      <c r="U398" s="144" t="str">
        <f t="shared" ca="1" si="252"/>
        <v>0x05=-38.80,-38.30;</v>
      </c>
      <c r="V398" s="145"/>
      <c r="W398" s="145"/>
      <c r="X398" s="146"/>
      <c r="Y398" s="146"/>
      <c r="Z398" s="147">
        <f t="shared" ca="1" si="253"/>
        <v>0.5</v>
      </c>
      <c r="AA398" s="148" t="s">
        <v>584</v>
      </c>
      <c r="AB398" s="149">
        <v>0.5</v>
      </c>
      <c r="AC398" s="149" t="s">
        <v>995</v>
      </c>
      <c r="AD398" s="149">
        <v>1</v>
      </c>
      <c r="AE398" s="41">
        <v>0</v>
      </c>
      <c r="AF398" s="150">
        <v>-38.799999999999997</v>
      </c>
      <c r="AG398" s="153">
        <f t="shared" si="259"/>
        <v>-38.299999999999997</v>
      </c>
      <c r="AH398" s="151">
        <f t="shared" ca="1" si="254"/>
        <v>-38.299999999999997</v>
      </c>
      <c r="AI398" s="151">
        <f t="shared" ca="1" si="255"/>
        <v>-37.799999999999997</v>
      </c>
      <c r="AJ398" s="152" cm="1">
        <f t="array" aca="1" ref="AJ398" ca="1" xml:space="preserve">
N("initial sens-loopgain")+
$AF398-BoxVal(ROW($AA398),26,COLUMN(INDIRECT("T"&amp;(INT(ROW($AA415)/65))*65+2)))</f>
        <v>-39.799999999999997</v>
      </c>
      <c r="AK398" s="152">
        <f t="shared" ca="1" si="256"/>
        <v>-39.299999999999997</v>
      </c>
      <c r="AL398" s="152" cm="1">
        <f t="array" aca="1" ref="AL398" ca="1" xml:space="preserve">
N("initial sens-loopgain-gain-gain ref-vcm")+
$AH398-
BoxVal(ROW($AA398),26,COLUMN(INDIRECT("T"&amp;(INT(ROW($AA415)/65))*65+2)))-
$AB398-
$W398-
IFERROR(VLOOKUP($AC398,$CT$1:$DC$31,7,FALSE),0)</f>
        <v>-39.799999999999997</v>
      </c>
      <c r="AM398" s="152">
        <f t="shared" ca="1" si="257"/>
        <v>-39.299999999999997</v>
      </c>
      <c r="AN398" s="144" t="str">
        <f t="shared" ca="1" si="258"/>
        <v>00</v>
      </c>
      <c r="AO398" s="144" t="str" cm="1">
        <f t="array" aca="1" ref="AO398" ca="1">ManualLookup(AB398,BoxVal(ROW(AB398),4,COLUMN(AO396)),INDIRECT(DO$3))</f>
        <v>05</v>
      </c>
      <c r="AP398" s="144" t="str" cm="1">
        <f t="array" aca="1" ref="AP398" ca="1">ManualLookup(AC398,BoxVal(ROW(AC398),4,COLUMN(AP396)),INDIRECT(DP$3))</f>
        <v>00</v>
      </c>
      <c r="AQ398" s="144" t="str" cm="1">
        <f t="array" aca="1" ref="AQ398" ca="1">ManualLookup(AD398,BoxVal(ROW(AD398),4,COLUMN(AQ396)),INDIRECT(DQ$3))</f>
        <v>00</v>
      </c>
      <c r="AR398" s="144" t="str" cm="1">
        <f t="array" aca="1" ref="AR398" ca="1">ManualLookup(AE398,BoxVal(ROW(AE398),4,COLUMN(AR396)),INDIRECT(DR$3))</f>
        <v>00</v>
      </c>
      <c r="AS398" s="144"/>
    </row>
    <row r="399" spans="19:45" ht="30" customHeight="1" x14ac:dyDescent="0.25">
      <c r="S399" s="118" t="s">
        <v>15</v>
      </c>
      <c r="T399" s="119" t="s">
        <v>436</v>
      </c>
      <c r="U399" s="144" t="str">
        <f t="shared" ca="1" si="252"/>
        <v>0x06=-39.30,-38.80;</v>
      </c>
      <c r="V399" s="145"/>
      <c r="W399" s="145"/>
      <c r="X399" s="146"/>
      <c r="Y399" s="146"/>
      <c r="Z399" s="147">
        <f t="shared" ca="1" si="253"/>
        <v>1</v>
      </c>
      <c r="AA399" s="148" t="s">
        <v>584</v>
      </c>
      <c r="AB399" s="149">
        <v>1</v>
      </c>
      <c r="AC399" s="149" t="s">
        <v>995</v>
      </c>
      <c r="AD399" s="149">
        <v>1</v>
      </c>
      <c r="AE399" s="41">
        <v>0</v>
      </c>
      <c r="AF399" s="150">
        <v>-39.299999999999997</v>
      </c>
      <c r="AG399" s="153">
        <f t="shared" si="259"/>
        <v>-38.799999999999997</v>
      </c>
      <c r="AH399" s="151">
        <f t="shared" ca="1" si="254"/>
        <v>-38.299999999999997</v>
      </c>
      <c r="AI399" s="151">
        <f t="shared" ca="1" si="255"/>
        <v>-37.799999999999997</v>
      </c>
      <c r="AJ399" s="152" cm="1">
        <f t="array" aca="1" ref="AJ399" ca="1" xml:space="preserve">
N("initial sens-loopgain")+
$AF399-BoxVal(ROW($AA399),26,COLUMN(INDIRECT("T"&amp;(INT(ROW($AA416)/65))*65+2)))</f>
        <v>-40.299999999999997</v>
      </c>
      <c r="AK399" s="152">
        <f t="shared" ca="1" si="256"/>
        <v>-39.799999999999997</v>
      </c>
      <c r="AL399" s="152" cm="1">
        <f t="array" aca="1" ref="AL399" ca="1" xml:space="preserve">
N("initial sens-loopgain-gain-gain ref-vcm")+
$AH399-
BoxVal(ROW($AA399),26,COLUMN(INDIRECT("T"&amp;(INT(ROW($AA416)/65))*65+2)))-
$AB399-
$W399-
IFERROR(VLOOKUP($AC399,$CT$1:$DC$31,7,FALSE),0)</f>
        <v>-40.299999999999997</v>
      </c>
      <c r="AM399" s="152">
        <f t="shared" ca="1" si="257"/>
        <v>-39.799999999999997</v>
      </c>
      <c r="AN399" s="144" t="str">
        <f t="shared" ca="1" si="258"/>
        <v>00</v>
      </c>
      <c r="AO399" s="144" t="str" cm="1">
        <f t="array" aca="1" ref="AO399" ca="1">ManualLookup(AB399,BoxVal(ROW(AB399),4,COLUMN(AO397)),INDIRECT(DO$3))</f>
        <v>06</v>
      </c>
      <c r="AP399" s="144" t="str" cm="1">
        <f t="array" aca="1" ref="AP399" ca="1">ManualLookup(AC399,BoxVal(ROW(AC399),4,COLUMN(AP397)),INDIRECT(DP$3))</f>
        <v>00</v>
      </c>
      <c r="AQ399" s="144" t="str" cm="1">
        <f t="array" aca="1" ref="AQ399" ca="1">ManualLookup(AD399,BoxVal(ROW(AD399),4,COLUMN(AQ397)),INDIRECT(DQ$3))</f>
        <v>00</v>
      </c>
      <c r="AR399" s="144" t="str" cm="1">
        <f t="array" aca="1" ref="AR399" ca="1">ManualLookup(AE399,BoxVal(ROW(AE399),4,COLUMN(AR397)),INDIRECT(DR$3))</f>
        <v>00</v>
      </c>
      <c r="AS399" s="144"/>
    </row>
    <row r="400" spans="19:45" ht="30" customHeight="1" x14ac:dyDescent="0.25">
      <c r="S400" s="118" t="s">
        <v>705</v>
      </c>
      <c r="T400" s="119" t="s">
        <v>990</v>
      </c>
      <c r="U400" s="144" t="str">
        <f t="shared" ca="1" si="252"/>
        <v>0x07=-40.00,-39.30;</v>
      </c>
      <c r="V400" s="145"/>
      <c r="W400" s="145"/>
      <c r="X400" s="146"/>
      <c r="Y400" s="146"/>
      <c r="Z400" s="147">
        <f t="shared" ca="1" si="253"/>
        <v>1.5</v>
      </c>
      <c r="AA400" s="148" t="s">
        <v>584</v>
      </c>
      <c r="AB400" s="149">
        <v>1.5</v>
      </c>
      <c r="AC400" s="149" t="s">
        <v>995</v>
      </c>
      <c r="AD400" s="149">
        <v>1</v>
      </c>
      <c r="AE400" s="41">
        <v>0</v>
      </c>
      <c r="AF400" s="150">
        <v>-40</v>
      </c>
      <c r="AG400" s="153">
        <f t="shared" si="259"/>
        <v>-39.299999999999997</v>
      </c>
      <c r="AH400" s="151">
        <f t="shared" ca="1" si="254"/>
        <v>-38.5</v>
      </c>
      <c r="AI400" s="151">
        <f t="shared" ca="1" si="255"/>
        <v>-37.799999999999997</v>
      </c>
      <c r="AJ400" s="152" cm="1">
        <f t="array" aca="1" ref="AJ400" ca="1" xml:space="preserve">
N("initial sens-loopgain")+
$AF400-BoxVal(ROW($AA400),26,COLUMN(INDIRECT("T"&amp;(INT(ROW($AA417)/65))*65+2)))</f>
        <v>-41</v>
      </c>
      <c r="AK400" s="152">
        <f t="shared" ca="1" si="256"/>
        <v>-40.299999999999997</v>
      </c>
      <c r="AL400" s="152" cm="1">
        <f t="array" aca="1" ref="AL400" ca="1" xml:space="preserve">
N("initial sens-loopgain-gain-gain ref-vcm")+
$AH400-
BoxVal(ROW($AA400),26,COLUMN(INDIRECT("T"&amp;(INT(ROW($AA417)/65))*65+2)))-
$AB400-
$W400-
IFERROR(VLOOKUP($AC400,$CT$1:$DC$31,7,FALSE),0)</f>
        <v>-41</v>
      </c>
      <c r="AM400" s="152">
        <f t="shared" ca="1" si="257"/>
        <v>-40.299999999999997</v>
      </c>
      <c r="AN400" s="144" t="str">
        <f t="shared" ca="1" si="258"/>
        <v>00</v>
      </c>
      <c r="AO400" s="144" t="str" cm="1">
        <f t="array" aca="1" ref="AO400" ca="1">ManualLookup(AB400,BoxVal(ROW(AB400),4,COLUMN(AO398)),INDIRECT(DO$3))</f>
        <v>07</v>
      </c>
      <c r="AP400" s="144" t="str" cm="1">
        <f t="array" aca="1" ref="AP400" ca="1">ManualLookup(AC400,BoxVal(ROW(AC400),4,COLUMN(AP398)),INDIRECT(DP$3))</f>
        <v>00</v>
      </c>
      <c r="AQ400" s="144" t="str" cm="1">
        <f t="array" aca="1" ref="AQ400" ca="1">ManualLookup(AD400,BoxVal(ROW(AD400),4,COLUMN(AQ398)),INDIRECT(DQ$3))</f>
        <v>00</v>
      </c>
      <c r="AR400" s="144" t="str" cm="1">
        <f t="array" aca="1" ref="AR400" ca="1">ManualLookup(AE400,BoxVal(ROW(AE400),4,COLUMN(AR398)),INDIRECT(DR$3))</f>
        <v>00</v>
      </c>
      <c r="AS400" s="144"/>
    </row>
    <row r="401" spans="19:45" ht="30" customHeight="1" x14ac:dyDescent="0.25">
      <c r="S401" s="118" t="s">
        <v>605</v>
      </c>
      <c r="T401" s="119" t="s">
        <v>991</v>
      </c>
      <c r="U401" s="144" t="str">
        <f t="shared" ca="1" si="252"/>
        <v>0x08=-41.00,-40.00;</v>
      </c>
      <c r="V401" s="145"/>
      <c r="W401" s="145"/>
      <c r="X401" s="146"/>
      <c r="Y401" s="146"/>
      <c r="Z401" s="147">
        <f t="shared" ca="1" si="253"/>
        <v>2.5</v>
      </c>
      <c r="AA401" s="148" t="s">
        <v>584</v>
      </c>
      <c r="AB401" s="149">
        <v>2.5</v>
      </c>
      <c r="AC401" s="149" t="s">
        <v>995</v>
      </c>
      <c r="AD401" s="149">
        <v>1</v>
      </c>
      <c r="AE401" s="41">
        <v>0</v>
      </c>
      <c r="AF401" s="150">
        <v>-41</v>
      </c>
      <c r="AG401" s="153">
        <f t="shared" si="259"/>
        <v>-40</v>
      </c>
      <c r="AH401" s="151">
        <f t="shared" ca="1" si="254"/>
        <v>-38.5</v>
      </c>
      <c r="AI401" s="151">
        <f t="shared" ca="1" si="255"/>
        <v>-37.5</v>
      </c>
      <c r="AJ401" s="152" cm="1">
        <f t="array" aca="1" ref="AJ401" ca="1" xml:space="preserve">
N("initial sens-loopgain")+
$AF401-BoxVal(ROW($AA401),26,COLUMN(INDIRECT("T"&amp;(INT(ROW($AA418)/65))*65+2)))</f>
        <v>-42</v>
      </c>
      <c r="AK401" s="152">
        <f t="shared" ca="1" si="256"/>
        <v>-41</v>
      </c>
      <c r="AL401" s="152" cm="1">
        <f t="array" aca="1" ref="AL401" ca="1" xml:space="preserve">
N("initial sens-loopgain-gain-gain ref-vcm")+
$AH401-
BoxVal(ROW($AA401),26,COLUMN(INDIRECT("T"&amp;(INT(ROW($AA418)/65))*65+2)))-
$AB401-
$W401-
IFERROR(VLOOKUP($AC401,$CT$1:$DC$31,7,FALSE),0)</f>
        <v>-42</v>
      </c>
      <c r="AM401" s="152">
        <f t="shared" ca="1" si="257"/>
        <v>-41</v>
      </c>
      <c r="AN401" s="144" t="str">
        <f t="shared" ca="1" si="258"/>
        <v>00</v>
      </c>
      <c r="AO401" s="144" t="str" cm="1">
        <f t="array" aca="1" ref="AO401" ca="1">ManualLookup(AB401,BoxVal(ROW(AB401),4,COLUMN(AO399)),INDIRECT(DO$3))</f>
        <v>08</v>
      </c>
      <c r="AP401" s="144" t="str" cm="1">
        <f t="array" aca="1" ref="AP401" ca="1">ManualLookup(AC401,BoxVal(ROW(AC401),4,COLUMN(AP399)),INDIRECT(DP$3))</f>
        <v>00</v>
      </c>
      <c r="AQ401" s="144" t="str" cm="1">
        <f t="array" aca="1" ref="AQ401" ca="1">ManualLookup(AD401,BoxVal(ROW(AD401),4,COLUMN(AQ399)),INDIRECT(DQ$3))</f>
        <v>00</v>
      </c>
      <c r="AR401" s="144" t="str" cm="1">
        <f t="array" aca="1" ref="AR401" ca="1">ManualLookup(AE401,BoxVal(ROW(AE401),4,COLUMN(AR399)),INDIRECT(DR$3))</f>
        <v>00</v>
      </c>
      <c r="AS401" s="144"/>
    </row>
    <row r="402" spans="19:45" ht="30" customHeight="1" x14ac:dyDescent="0.25">
      <c r="S402" s="118" t="s">
        <v>721</v>
      </c>
      <c r="T402" s="119" t="s">
        <v>26</v>
      </c>
      <c r="U402" s="144" t="str">
        <f t="shared" ca="1" si="252"/>
        <v>0x09=-42.10,-41.00;</v>
      </c>
      <c r="V402" s="145"/>
      <c r="W402" s="145"/>
      <c r="X402" s="146"/>
      <c r="Y402" s="146"/>
      <c r="Z402" s="147">
        <f t="shared" ca="1" si="253"/>
        <v>3.5</v>
      </c>
      <c r="AA402" s="148" t="s">
        <v>584</v>
      </c>
      <c r="AB402" s="149">
        <v>3.5</v>
      </c>
      <c r="AC402" s="149" t="s">
        <v>995</v>
      </c>
      <c r="AD402" s="149">
        <v>1</v>
      </c>
      <c r="AE402" s="41">
        <v>0</v>
      </c>
      <c r="AF402" s="150">
        <v>-42.1</v>
      </c>
      <c r="AG402" s="153">
        <f t="shared" si="259"/>
        <v>-41</v>
      </c>
      <c r="AH402" s="151">
        <f t="shared" ca="1" si="254"/>
        <v>-38.6</v>
      </c>
      <c r="AI402" s="151">
        <f t="shared" ca="1" si="255"/>
        <v>-37.5</v>
      </c>
      <c r="AJ402" s="152" cm="1">
        <f t="array" aca="1" ref="AJ402" ca="1" xml:space="preserve">
N("initial sens-loopgain")+
$AF402-BoxVal(ROW($AA402),26,COLUMN(INDIRECT("T"&amp;(INT(ROW($AA419)/65))*65+2)))</f>
        <v>-43.1</v>
      </c>
      <c r="AK402" s="152">
        <f t="shared" ca="1" si="256"/>
        <v>-42</v>
      </c>
      <c r="AL402" s="152" cm="1">
        <f t="array" aca="1" ref="AL402" ca="1" xml:space="preserve">
N("initial sens-loopgain-gain-gain ref-vcm")+
$AH402-
BoxVal(ROW($AA402),26,COLUMN(INDIRECT("T"&amp;(INT(ROW($AA419)/65))*65+2)))-
$AB402-
$W402-
IFERROR(VLOOKUP($AC402,$CT$1:$DC$31,7,FALSE),0)</f>
        <v>-43.1</v>
      </c>
      <c r="AM402" s="152">
        <f t="shared" ca="1" si="257"/>
        <v>-42</v>
      </c>
      <c r="AN402" s="144" t="str">
        <f t="shared" ca="1" si="258"/>
        <v>00</v>
      </c>
      <c r="AO402" s="144" t="str" cm="1">
        <f t="array" aca="1" ref="AO402" ca="1">ManualLookup(AB402,BoxVal(ROW(AB402),4,COLUMN(AO400)),INDIRECT(DO$3))</f>
        <v>09</v>
      </c>
      <c r="AP402" s="144" t="str" cm="1">
        <f t="array" aca="1" ref="AP402" ca="1">ManualLookup(AC402,BoxVal(ROW(AC402),4,COLUMN(AP400)),INDIRECT(DP$3))</f>
        <v>00</v>
      </c>
      <c r="AQ402" s="144" t="str" cm="1">
        <f t="array" aca="1" ref="AQ402" ca="1">ManualLookup(AD402,BoxVal(ROW(AD402),4,COLUMN(AQ400)),INDIRECT(DQ$3))</f>
        <v>00</v>
      </c>
      <c r="AR402" s="144" t="str" cm="1">
        <f t="array" aca="1" ref="AR402" ca="1">ManualLookup(AE402,BoxVal(ROW(AE402),4,COLUMN(AR400)),INDIRECT(DR$3))</f>
        <v>00</v>
      </c>
      <c r="AS402" s="144"/>
    </row>
    <row r="403" spans="19:45" ht="30" customHeight="1" x14ac:dyDescent="0.25">
      <c r="S403" s="118" t="s">
        <v>20</v>
      </c>
      <c r="T403" s="119">
        <v>-39</v>
      </c>
      <c r="U403" s="144" t="str">
        <f t="shared" ca="1" si="252"/>
        <v>0x0A=-43.10,-42.10;</v>
      </c>
      <c r="V403" s="145"/>
      <c r="W403" s="145">
        <v>0.2</v>
      </c>
      <c r="X403" s="155"/>
      <c r="Y403" s="155"/>
      <c r="Z403" s="147">
        <f t="shared" ca="1" si="253"/>
        <v>4.7</v>
      </c>
      <c r="AA403" s="148" t="s">
        <v>584</v>
      </c>
      <c r="AB403" s="149">
        <v>4.5</v>
      </c>
      <c r="AC403" s="149" t="s">
        <v>995</v>
      </c>
      <c r="AD403" s="149">
        <v>1</v>
      </c>
      <c r="AE403" s="41">
        <v>0</v>
      </c>
      <c r="AF403" s="150">
        <v>-43.1</v>
      </c>
      <c r="AG403" s="153">
        <f t="shared" si="259"/>
        <v>-42.1</v>
      </c>
      <c r="AH403" s="151">
        <f t="shared" ca="1" si="254"/>
        <v>-38.4</v>
      </c>
      <c r="AI403" s="151">
        <f t="shared" ca="1" si="255"/>
        <v>-37.4</v>
      </c>
      <c r="AJ403" s="152" cm="1">
        <f t="array" aca="1" ref="AJ403" ca="1" xml:space="preserve">
N("initial sens-loopgain")+
$AF403-BoxVal(ROW($AA403),26,COLUMN(INDIRECT("T"&amp;(INT(ROW($AA420)/65))*65+2)))</f>
        <v>-44.1</v>
      </c>
      <c r="AK403" s="152">
        <f t="shared" ca="1" si="256"/>
        <v>-43.1</v>
      </c>
      <c r="AL403" s="152" cm="1">
        <f t="array" aca="1" ref="AL403" ca="1" xml:space="preserve">
N("initial sens-loopgain-gain-gain ref-vcm")+
$AH403-
BoxVal(ROW($AA403),26,COLUMN(INDIRECT("T"&amp;(INT(ROW($AA420)/65))*65+2)))-
$AB403-
$W403-
IFERROR(VLOOKUP($AC403,$CT$1:$DC$31,7,FALSE),0)</f>
        <v>-44.1</v>
      </c>
      <c r="AM403" s="152">
        <f t="shared" ca="1" si="257"/>
        <v>-43.1</v>
      </c>
      <c r="AN403" s="144" t="str">
        <f t="shared" ca="1" si="258"/>
        <v>00</v>
      </c>
      <c r="AO403" s="144" t="str" cm="1">
        <f t="array" aca="1" ref="AO403" ca="1">ManualLookup(AB403,BoxVal(ROW(AB403),4,COLUMN(AO401)),INDIRECT(DO$3))</f>
        <v>0A</v>
      </c>
      <c r="AP403" s="144" t="str" cm="1">
        <f t="array" aca="1" ref="AP403" ca="1">ManualLookup(AC403,BoxVal(ROW(AC403),4,COLUMN(AP401)),INDIRECT(DP$3))</f>
        <v>00</v>
      </c>
      <c r="AQ403" s="144" t="str" cm="1">
        <f t="array" aca="1" ref="AQ403" ca="1">ManualLookup(AD403,BoxVal(ROW(AD403),4,COLUMN(AQ401)),INDIRECT(DQ$3))</f>
        <v>00</v>
      </c>
      <c r="AR403" s="144" t="str" cm="1">
        <f t="array" aca="1" ref="AR403" ca="1">ManualLookup(AE403,BoxVal(ROW(AE403),4,COLUMN(AR401)),INDIRECT(DR$3))</f>
        <v>00</v>
      </c>
      <c r="AS403" s="144"/>
    </row>
    <row r="404" spans="19:45" ht="30" customHeight="1" x14ac:dyDescent="0.25">
      <c r="S404" s="118" t="s">
        <v>691</v>
      </c>
      <c r="T404" s="119" t="s">
        <v>1275</v>
      </c>
      <c r="U404" s="144" t="str">
        <f t="shared" ca="1" si="252"/>
        <v>0x0B=-44.10,-43.10;</v>
      </c>
      <c r="V404" s="145"/>
      <c r="W404" s="145">
        <v>0.2</v>
      </c>
      <c r="X404" s="155"/>
      <c r="Y404" s="155"/>
      <c r="Z404" s="147">
        <f t="shared" ca="1" si="253"/>
        <v>5.7</v>
      </c>
      <c r="AA404" s="148" t="s">
        <v>584</v>
      </c>
      <c r="AB404" s="149">
        <v>5.5</v>
      </c>
      <c r="AC404" s="149" t="s">
        <v>995</v>
      </c>
      <c r="AD404" s="149">
        <v>1</v>
      </c>
      <c r="AE404" s="41">
        <v>0</v>
      </c>
      <c r="AF404" s="150">
        <v>-44.1</v>
      </c>
      <c r="AG404" s="153">
        <f t="shared" si="259"/>
        <v>-43.1</v>
      </c>
      <c r="AH404" s="151">
        <f t="shared" ca="1" si="254"/>
        <v>-38.4</v>
      </c>
      <c r="AI404" s="151">
        <f t="shared" ca="1" si="255"/>
        <v>-37.4</v>
      </c>
      <c r="AJ404" s="152" cm="1">
        <f t="array" aca="1" ref="AJ404" ca="1" xml:space="preserve">
N("initial sens-loopgain")+
$AF404-BoxVal(ROW($AA404),26,COLUMN(INDIRECT("T"&amp;(INT(ROW($AA421)/65))*65+2)))</f>
        <v>-45.1</v>
      </c>
      <c r="AK404" s="152">
        <f t="shared" ca="1" si="256"/>
        <v>-44.1</v>
      </c>
      <c r="AL404" s="152" cm="1">
        <f t="array" aca="1" ref="AL404" ca="1" xml:space="preserve">
N("initial sens-loopgain-gain-gain ref-vcm")+
$AH404-
BoxVal(ROW($AA404),26,COLUMN(INDIRECT("T"&amp;(INT(ROW($AA421)/65))*65+2)))-
$AB404-
$W404-
IFERROR(VLOOKUP($AC404,$CT$1:$DC$31,7,FALSE),0)</f>
        <v>-45.1</v>
      </c>
      <c r="AM404" s="152">
        <f t="shared" ca="1" si="257"/>
        <v>-44.1</v>
      </c>
      <c r="AN404" s="144" t="str">
        <f t="shared" ca="1" si="258"/>
        <v>00</v>
      </c>
      <c r="AO404" s="144" t="str" cm="1">
        <f t="array" aca="1" ref="AO404" ca="1">ManualLookup(AB404,BoxVal(ROW(AB404),4,COLUMN(AO402)),INDIRECT(DO$3))</f>
        <v>0B</v>
      </c>
      <c r="AP404" s="144" t="str" cm="1">
        <f t="array" aca="1" ref="AP404" ca="1">ManualLookup(AC404,BoxVal(ROW(AC404),4,COLUMN(AP402)),INDIRECT(DP$3))</f>
        <v>00</v>
      </c>
      <c r="AQ404" s="144" t="str" cm="1">
        <f t="array" aca="1" ref="AQ404" ca="1">ManualLookup(AD404,BoxVal(ROW(AD404),4,COLUMN(AQ402)),INDIRECT(DQ$3))</f>
        <v>00</v>
      </c>
      <c r="AR404" s="144" t="str" cm="1">
        <f t="array" aca="1" ref="AR404" ca="1">ManualLookup(AE404,BoxVal(ROW(AE404),4,COLUMN(AR402)),INDIRECT(DR$3))</f>
        <v>00</v>
      </c>
      <c r="AS404" s="144"/>
    </row>
    <row r="405" spans="19:45" ht="30" customHeight="1" x14ac:dyDescent="0.25">
      <c r="S405" s="118" t="s">
        <v>544</v>
      </c>
      <c r="T405" s="119" t="s">
        <v>1085</v>
      </c>
      <c r="U405" s="144"/>
      <c r="V405" s="145"/>
      <c r="W405" s="145"/>
      <c r="X405" s="155"/>
      <c r="Y405" s="155"/>
      <c r="Z405" s="147"/>
      <c r="AA405" s="148"/>
      <c r="AB405" s="149"/>
      <c r="AC405" s="149"/>
      <c r="AD405" s="149"/>
      <c r="AE405" s="41"/>
      <c r="AF405" s="150"/>
      <c r="AG405" s="153"/>
      <c r="AH405" s="151"/>
      <c r="AI405" s="151"/>
      <c r="AJ405" s="152"/>
      <c r="AK405" s="152"/>
      <c r="AL405" s="152"/>
      <c r="AM405" s="152"/>
      <c r="AN405" s="144"/>
      <c r="AO405" s="144"/>
      <c r="AP405" s="144"/>
      <c r="AQ405" s="144"/>
      <c r="AR405" s="144"/>
      <c r="AS405" s="144"/>
    </row>
    <row r="406" spans="19:45" ht="30" customHeight="1" x14ac:dyDescent="0.25">
      <c r="S406" s="118" t="s">
        <v>12</v>
      </c>
      <c r="T406" s="119" t="s">
        <v>548</v>
      </c>
      <c r="U406" s="144"/>
      <c r="V406" s="145"/>
      <c r="W406" s="145"/>
      <c r="X406" s="155"/>
      <c r="Y406" s="155"/>
      <c r="Z406" s="147"/>
      <c r="AA406" s="148"/>
      <c r="AB406" s="149"/>
      <c r="AC406" s="149"/>
      <c r="AD406" s="149"/>
      <c r="AE406" s="41"/>
      <c r="AF406" s="150"/>
      <c r="AG406" s="153"/>
      <c r="AH406" s="151"/>
      <c r="AI406" s="151"/>
      <c r="AJ406" s="152"/>
      <c r="AK406" s="152"/>
      <c r="AL406" s="152"/>
      <c r="AM406" s="152"/>
      <c r="AN406" s="144"/>
      <c r="AO406" s="144"/>
      <c r="AP406" s="144"/>
      <c r="AQ406" s="144"/>
      <c r="AR406" s="144"/>
      <c r="AS406" s="144"/>
    </row>
    <row r="407" spans="19:45" ht="30" customHeight="1" x14ac:dyDescent="0.25">
      <c r="S407" s="129" t="s">
        <v>773</v>
      </c>
      <c r="T407" s="119" t="s">
        <v>562</v>
      </c>
      <c r="U407" s="144"/>
      <c r="V407" s="145"/>
      <c r="W407" s="145"/>
      <c r="X407" s="155"/>
      <c r="Y407" s="155"/>
      <c r="Z407" s="147"/>
      <c r="AA407" s="148"/>
      <c r="AB407" s="149"/>
      <c r="AC407" s="149"/>
      <c r="AD407" s="149"/>
      <c r="AE407" s="41"/>
      <c r="AF407" s="150"/>
      <c r="AG407" s="153"/>
      <c r="AH407" s="151"/>
      <c r="AI407" s="151"/>
      <c r="AJ407" s="152"/>
      <c r="AK407" s="152"/>
      <c r="AL407" s="152"/>
      <c r="AM407" s="152"/>
      <c r="AN407" s="144"/>
      <c r="AO407" s="144"/>
      <c r="AP407" s="144"/>
      <c r="AQ407" s="144"/>
      <c r="AR407" s="144"/>
      <c r="AS407" s="144"/>
    </row>
    <row r="408" spans="19:45" ht="30" customHeight="1" x14ac:dyDescent="0.25">
      <c r="S408" s="118" t="s">
        <v>573</v>
      </c>
      <c r="T408" s="119">
        <v>1.1000000000000001</v>
      </c>
      <c r="U408" s="144"/>
      <c r="V408" s="145"/>
      <c r="W408" s="145"/>
      <c r="X408" s="155"/>
      <c r="Y408" s="155"/>
      <c r="Z408" s="147"/>
      <c r="AA408" s="148"/>
      <c r="AB408" s="149"/>
      <c r="AC408" s="149"/>
      <c r="AD408" s="149"/>
      <c r="AE408" s="41"/>
      <c r="AF408" s="150"/>
      <c r="AG408" s="153"/>
      <c r="AH408" s="151"/>
      <c r="AI408" s="151"/>
      <c r="AJ408" s="152"/>
      <c r="AK408" s="152"/>
      <c r="AL408" s="152"/>
      <c r="AM408" s="152"/>
      <c r="AN408" s="144"/>
      <c r="AO408" s="144"/>
      <c r="AP408" s="144"/>
      <c r="AQ408" s="144"/>
      <c r="AR408" s="144"/>
      <c r="AS408" s="144"/>
    </row>
    <row r="409" spans="19:45" ht="30" customHeight="1" x14ac:dyDescent="0.25">
      <c r="S409" s="118" t="s">
        <v>590</v>
      </c>
      <c r="T409" s="119">
        <f>VLOOKUP(T394,MPN!$A$1:$E$997,4,FALSE)</f>
        <v>-38</v>
      </c>
      <c r="U409" s="144"/>
      <c r="V409" s="145"/>
      <c r="W409" s="145"/>
      <c r="X409" s="155"/>
      <c r="Y409" s="155"/>
      <c r="Z409" s="157"/>
      <c r="AA409" s="148"/>
      <c r="AB409" s="149"/>
      <c r="AC409" s="149"/>
      <c r="AD409" s="149"/>
      <c r="AE409" s="41"/>
      <c r="AF409" s="150"/>
      <c r="AG409" s="158"/>
      <c r="AH409" s="151"/>
      <c r="AI409" s="151"/>
      <c r="AJ409" s="152"/>
      <c r="AK409" s="152"/>
      <c r="AL409" s="152"/>
      <c r="AM409" s="152"/>
      <c r="AN409" s="144"/>
      <c r="AO409" s="144"/>
      <c r="AP409" s="144"/>
      <c r="AQ409" s="144"/>
      <c r="AR409" s="144"/>
      <c r="AS409" s="144"/>
    </row>
    <row r="410" spans="19:45" ht="30" customHeight="1" x14ac:dyDescent="0.25">
      <c r="S410" s="118" t="s">
        <v>693</v>
      </c>
      <c r="T410" s="119">
        <v>0.8</v>
      </c>
      <c r="U410" s="144"/>
      <c r="V410" s="145"/>
      <c r="W410" s="145"/>
      <c r="X410" s="155"/>
      <c r="Y410" s="155"/>
      <c r="Z410" s="157"/>
      <c r="AA410" s="148"/>
      <c r="AB410" s="149"/>
      <c r="AC410" s="149"/>
      <c r="AD410" s="149"/>
      <c r="AE410" s="41"/>
      <c r="AF410" s="150"/>
      <c r="AG410" s="158"/>
      <c r="AH410" s="151"/>
      <c r="AI410" s="151"/>
      <c r="AJ410" s="152"/>
      <c r="AK410" s="152"/>
      <c r="AL410" s="152"/>
      <c r="AM410" s="152"/>
      <c r="AN410" s="144"/>
      <c r="AO410" s="144"/>
      <c r="AP410" s="144"/>
      <c r="AQ410" s="144"/>
      <c r="AR410" s="144"/>
      <c r="AS410" s="144"/>
    </row>
    <row r="411" spans="19:45" ht="30" customHeight="1" x14ac:dyDescent="0.25">
      <c r="S411" s="118" t="s">
        <v>604</v>
      </c>
      <c r="T411" s="118" t="str">
        <f t="shared" ref="T411" si="260">VLOOKUP($T398,$AU$1:$AZ$31,MATCH($T392,$AU$1:$AZ$1,0),FALSE)&amp;"_"&amp;T400</f>
        <v>10V_NormalMode</v>
      </c>
      <c r="U411" s="144"/>
      <c r="V411" s="145"/>
      <c r="W411" s="145"/>
      <c r="X411" s="155"/>
      <c r="Y411" s="155"/>
      <c r="Z411" s="157"/>
      <c r="AA411" s="148"/>
      <c r="AB411" s="149"/>
      <c r="AC411" s="149"/>
      <c r="AD411" s="149"/>
      <c r="AE411" s="41"/>
      <c r="AF411" s="150"/>
      <c r="AG411" s="158"/>
      <c r="AH411" s="151"/>
      <c r="AI411" s="151"/>
      <c r="AJ411" s="152"/>
      <c r="AK411" s="152"/>
      <c r="AL411" s="152"/>
      <c r="AM411" s="152"/>
      <c r="AN411" s="144"/>
      <c r="AO411" s="144"/>
      <c r="AP411" s="144"/>
      <c r="AQ411" s="144"/>
      <c r="AR411" s="144"/>
      <c r="AS411" s="144"/>
    </row>
    <row r="412" spans="19:45" ht="30" customHeight="1" x14ac:dyDescent="0.25">
      <c r="S412" s="118" t="s">
        <v>424</v>
      </c>
      <c r="T412" s="118" t="str">
        <f>VLOOKUP($T394,MPN!$A$1:$E$497,2,FALSE)</f>
        <v>AMIC</v>
      </c>
      <c r="U412" s="144"/>
      <c r="V412" s="145"/>
      <c r="W412" s="145"/>
      <c r="X412" s="155"/>
      <c r="Y412" s="155"/>
      <c r="Z412" s="157"/>
      <c r="AA412" s="148"/>
      <c r="AB412" s="149"/>
      <c r="AC412" s="149"/>
      <c r="AD412" s="149"/>
      <c r="AE412" s="41"/>
      <c r="AF412" s="150"/>
      <c r="AG412" s="158"/>
      <c r="AH412" s="151"/>
      <c r="AI412" s="151"/>
      <c r="AJ412" s="152"/>
      <c r="AK412" s="152"/>
      <c r="AL412" s="152"/>
      <c r="AM412" s="152"/>
      <c r="AN412" s="144"/>
      <c r="AO412" s="144"/>
      <c r="AP412" s="144"/>
      <c r="AQ412" s="144"/>
      <c r="AR412" s="144"/>
      <c r="AS412" s="144"/>
    </row>
    <row r="413" spans="19:45" ht="30" customHeight="1" x14ac:dyDescent="0.25">
      <c r="S413" s="118" t="s">
        <v>16</v>
      </c>
      <c r="T413" s="118" t="str">
        <f>VLOOKUP($T395,ASIC!$A$1:$B$200,2,FALSE)</f>
        <v>2258K</v>
      </c>
      <c r="U413" s="144"/>
      <c r="V413" s="145"/>
      <c r="W413" s="145"/>
      <c r="X413" s="155"/>
      <c r="Y413" s="155"/>
      <c r="Z413" s="157"/>
      <c r="AA413" s="148"/>
      <c r="AB413" s="149"/>
      <c r="AC413" s="149"/>
      <c r="AD413" s="149"/>
      <c r="AE413" s="41"/>
      <c r="AF413" s="150"/>
      <c r="AG413" s="158"/>
      <c r="AH413" s="151"/>
      <c r="AI413" s="151"/>
      <c r="AJ413" s="152"/>
      <c r="AK413" s="152"/>
      <c r="AL413" s="152"/>
      <c r="AM413" s="152"/>
      <c r="AN413" s="144"/>
      <c r="AO413" s="144"/>
      <c r="AP413" s="144"/>
      <c r="AQ413" s="144"/>
      <c r="AR413" s="144"/>
      <c r="AS413" s="144"/>
    </row>
    <row r="414" spans="19:45" ht="30" customHeight="1" x14ac:dyDescent="0.25">
      <c r="S414" s="118" t="s">
        <v>17</v>
      </c>
      <c r="T414" s="118" t="str">
        <f>VLOOKUP($T396,Sensor!$A$1:$B$100,2,FALSE)</f>
        <v>2227H</v>
      </c>
      <c r="U414" s="144"/>
      <c r="V414" s="145"/>
      <c r="W414" s="145"/>
      <c r="X414" s="155"/>
      <c r="Y414" s="155"/>
      <c r="Z414" s="157"/>
      <c r="AA414" s="148"/>
      <c r="AB414" s="149"/>
      <c r="AC414" s="149"/>
      <c r="AD414" s="149"/>
      <c r="AE414" s="41"/>
      <c r="AF414" s="150"/>
      <c r="AG414" s="158"/>
      <c r="AH414" s="151"/>
      <c r="AI414" s="151"/>
      <c r="AJ414" s="152"/>
      <c r="AK414" s="152"/>
      <c r="AL414" s="152"/>
      <c r="AM414" s="152"/>
      <c r="AN414" s="144"/>
      <c r="AO414" s="144"/>
      <c r="AP414" s="144"/>
      <c r="AQ414" s="144"/>
      <c r="AR414" s="144"/>
      <c r="AS414" s="144"/>
    </row>
    <row r="415" spans="19:45" ht="30" customHeight="1" x14ac:dyDescent="0.25">
      <c r="S415" s="118" t="s">
        <v>21</v>
      </c>
      <c r="T415" s="118" t="str">
        <f>VLOOKUP($T394,MPN!$A$1:$E$497,5,FALSE)</f>
        <v>Default</v>
      </c>
      <c r="U415" s="144"/>
      <c r="V415" s="145"/>
      <c r="W415" s="145"/>
      <c r="X415" s="155"/>
      <c r="Y415" s="155"/>
      <c r="Z415" s="157"/>
      <c r="AA415" s="148"/>
      <c r="AB415" s="149"/>
      <c r="AC415" s="149"/>
      <c r="AD415" s="149"/>
      <c r="AE415" s="41"/>
      <c r="AF415" s="150"/>
      <c r="AG415" s="158"/>
      <c r="AH415" s="151"/>
      <c r="AI415" s="151"/>
      <c r="AJ415" s="152"/>
      <c r="AK415" s="152"/>
      <c r="AL415" s="152"/>
      <c r="AM415" s="152"/>
      <c r="AN415" s="144"/>
      <c r="AO415" s="144"/>
      <c r="AP415" s="144"/>
      <c r="AQ415" s="144"/>
      <c r="AR415" s="144"/>
      <c r="AS415" s="144"/>
    </row>
    <row r="416" spans="19:45" ht="30" customHeight="1" x14ac:dyDescent="0.25">
      <c r="S416" s="118" t="s">
        <v>545</v>
      </c>
      <c r="T416" s="118">
        <f t="shared" ref="T416" si="261">VLOOKUP(T405,$DT$1:$DV$31,3,FALSE)</f>
        <v>1</v>
      </c>
      <c r="U416" s="144"/>
      <c r="V416" s="145"/>
      <c r="W416" s="145"/>
      <c r="X416" s="155"/>
      <c r="Y416" s="155"/>
      <c r="Z416" s="157"/>
      <c r="AA416" s="148"/>
      <c r="AB416" s="149"/>
      <c r="AC416" s="149"/>
      <c r="AD416" s="149"/>
      <c r="AE416" s="41"/>
      <c r="AF416" s="150"/>
      <c r="AG416" s="158"/>
      <c r="AH416" s="151"/>
      <c r="AI416" s="151"/>
      <c r="AJ416" s="152"/>
      <c r="AK416" s="152"/>
      <c r="AL416" s="152"/>
      <c r="AM416" s="152"/>
      <c r="AN416" s="144"/>
      <c r="AO416" s="144"/>
      <c r="AP416" s="144"/>
      <c r="AQ416" s="144"/>
      <c r="AR416" s="144"/>
      <c r="AS416" s="144"/>
    </row>
    <row r="417" spans="19:45" ht="30" customHeight="1" x14ac:dyDescent="0.25">
      <c r="S417" s="118" t="s">
        <v>22</v>
      </c>
      <c r="T417" s="119">
        <v>2</v>
      </c>
      <c r="U417" s="144"/>
      <c r="V417" s="145"/>
      <c r="W417" s="145"/>
      <c r="X417" s="155"/>
      <c r="Y417" s="155"/>
      <c r="Z417" s="157"/>
      <c r="AA417" s="148"/>
      <c r="AB417" s="149"/>
      <c r="AC417" s="149"/>
      <c r="AD417" s="149"/>
      <c r="AE417" s="41"/>
      <c r="AF417" s="150"/>
      <c r="AG417" s="158"/>
      <c r="AH417" s="151"/>
      <c r="AI417" s="151"/>
      <c r="AJ417" s="152"/>
      <c r="AK417" s="152"/>
      <c r="AL417" s="152"/>
      <c r="AM417" s="152"/>
      <c r="AN417" s="144"/>
      <c r="AO417" s="144"/>
      <c r="AP417" s="144"/>
      <c r="AQ417" s="144"/>
      <c r="AR417" s="144"/>
      <c r="AS417" s="144"/>
    </row>
    <row r="418" spans="19:45" ht="30" customHeight="1" x14ac:dyDescent="0.25">
      <c r="S418" s="118" t="s">
        <v>696</v>
      </c>
      <c r="T418" s="159">
        <v>44880</v>
      </c>
      <c r="U418" s="144"/>
      <c r="V418" s="145"/>
      <c r="W418" s="145"/>
      <c r="X418" s="155"/>
      <c r="Y418" s="155"/>
      <c r="Z418" s="157"/>
      <c r="AA418" s="148"/>
      <c r="AB418" s="149"/>
      <c r="AC418" s="149"/>
      <c r="AD418" s="149"/>
      <c r="AE418" s="41"/>
      <c r="AF418" s="150"/>
      <c r="AG418" s="158"/>
      <c r="AH418" s="151"/>
      <c r="AI418" s="151"/>
      <c r="AJ418" s="152"/>
      <c r="AK418" s="152"/>
      <c r="AL418" s="152"/>
      <c r="AM418" s="152"/>
      <c r="AN418" s="144"/>
      <c r="AO418" s="144"/>
      <c r="AP418" s="144"/>
      <c r="AQ418" s="144"/>
      <c r="AR418" s="144"/>
      <c r="AS418" s="144"/>
    </row>
    <row r="419" spans="19:45" ht="30" customHeight="1" x14ac:dyDescent="0.25">
      <c r="S419" s="118" t="s">
        <v>694</v>
      </c>
      <c r="T419" s="119" t="s">
        <v>994</v>
      </c>
      <c r="U419" s="144"/>
      <c r="V419" s="145"/>
      <c r="W419" s="145"/>
      <c r="X419" s="155"/>
      <c r="Y419" s="155"/>
      <c r="Z419" s="157"/>
      <c r="AA419" s="148"/>
      <c r="AB419" s="149"/>
      <c r="AC419" s="149"/>
      <c r="AD419" s="149"/>
      <c r="AE419" s="41"/>
      <c r="AF419" s="150"/>
      <c r="AG419" s="158"/>
      <c r="AH419" s="151"/>
      <c r="AI419" s="151"/>
      <c r="AJ419" s="152"/>
      <c r="AK419" s="152"/>
      <c r="AL419" s="152"/>
      <c r="AM419" s="152"/>
      <c r="AN419" s="144"/>
      <c r="AO419" s="144"/>
      <c r="AP419" s="144"/>
      <c r="AQ419" s="144"/>
      <c r="AR419" s="144"/>
      <c r="AS419" s="144"/>
    </row>
    <row r="420" spans="19:45" ht="30" customHeight="1" x14ac:dyDescent="0.25">
      <c r="S420" s="118" t="s">
        <v>697</v>
      </c>
      <c r="T420" s="118">
        <f t="shared" ref="T420" ca="1" si="262">COUNTA(U395:U454)</f>
        <v>10</v>
      </c>
      <c r="U420" s="144"/>
      <c r="V420" s="145"/>
      <c r="W420" s="145"/>
      <c r="X420" s="155"/>
      <c r="Y420" s="155"/>
      <c r="Z420" s="157"/>
      <c r="AA420" s="148"/>
      <c r="AB420" s="149"/>
      <c r="AC420" s="149"/>
      <c r="AD420" s="149"/>
      <c r="AE420" s="41"/>
      <c r="AF420" s="150"/>
      <c r="AG420" s="158"/>
      <c r="AH420" s="151"/>
      <c r="AI420" s="151"/>
      <c r="AJ420" s="152"/>
      <c r="AK420" s="152"/>
      <c r="AL420" s="152"/>
      <c r="AM420" s="152"/>
      <c r="AN420" s="144"/>
      <c r="AO420" s="144"/>
      <c r="AP420" s="144"/>
      <c r="AQ420" s="144"/>
      <c r="AR420" s="144"/>
      <c r="AS420" s="144"/>
    </row>
    <row r="421" spans="19:45" ht="30" customHeight="1" x14ac:dyDescent="0.25">
      <c r="S421" s="118" t="s">
        <v>715</v>
      </c>
      <c r="T421" s="118" t="str">
        <f t="shared" ref="T421" si="263">T409&amp;"+/-"&amp;T410&amp;" "&amp;T419</f>
        <v>-38+/-0.8 dBV</v>
      </c>
      <c r="U421" s="144"/>
      <c r="V421" s="145"/>
      <c r="W421" s="145"/>
      <c r="X421" s="155"/>
      <c r="Y421" s="155"/>
      <c r="Z421" s="157"/>
      <c r="AA421" s="148"/>
      <c r="AB421" s="149"/>
      <c r="AC421" s="149"/>
      <c r="AD421" s="149"/>
      <c r="AE421" s="41"/>
      <c r="AF421" s="150"/>
      <c r="AG421" s="158"/>
      <c r="AH421" s="151"/>
      <c r="AI421" s="151"/>
      <c r="AJ421" s="152"/>
      <c r="AK421" s="152"/>
      <c r="AL421" s="152"/>
      <c r="AM421" s="152"/>
      <c r="AN421" s="144"/>
      <c r="AO421" s="144"/>
      <c r="AP421" s="144"/>
      <c r="AQ421" s="144"/>
      <c r="AR421" s="144"/>
      <c r="AS421" s="144"/>
    </row>
    <row r="422" spans="19:45" ht="30" customHeight="1" x14ac:dyDescent="0.25">
      <c r="S422" s="118" t="s">
        <v>719</v>
      </c>
      <c r="T422" s="160" t="str">
        <f t="shared" ref="T422" si="264">T401&amp;" : "&amp;T404&amp;" "&amp;"(uA)"&amp;CHAR(10)&amp;"Vdc&amp;Remark: "&amp;T407</f>
        <v>3.3V : 70~100 (uA)
Vdc&amp;Remark: -</v>
      </c>
      <c r="U422" s="144"/>
      <c r="V422" s="145"/>
      <c r="W422" s="145"/>
      <c r="X422" s="155"/>
      <c r="Y422" s="155"/>
      <c r="Z422" s="157"/>
      <c r="AA422" s="148"/>
      <c r="AB422" s="149"/>
      <c r="AC422" s="149"/>
      <c r="AD422" s="149"/>
      <c r="AE422" s="41"/>
      <c r="AF422" s="150"/>
      <c r="AG422" s="158"/>
      <c r="AH422" s="151"/>
      <c r="AI422" s="151"/>
      <c r="AJ422" s="152"/>
      <c r="AK422" s="152"/>
      <c r="AL422" s="152"/>
      <c r="AM422" s="152"/>
      <c r="AN422" s="144"/>
      <c r="AO422" s="144"/>
      <c r="AP422" s="144"/>
      <c r="AQ422" s="144"/>
      <c r="AR422" s="144"/>
      <c r="AS422" s="144"/>
    </row>
    <row r="423" spans="19:45" ht="30" customHeight="1" x14ac:dyDescent="0.25">
      <c r="U423" s="144"/>
      <c r="V423" s="145"/>
      <c r="W423" s="145"/>
      <c r="X423" s="155"/>
      <c r="Y423" s="155"/>
      <c r="Z423" s="157"/>
      <c r="AA423" s="148"/>
      <c r="AB423" s="149"/>
      <c r="AC423" s="149"/>
      <c r="AD423" s="149"/>
      <c r="AE423" s="41"/>
      <c r="AF423" s="150"/>
      <c r="AG423" s="158"/>
      <c r="AH423" s="151"/>
      <c r="AI423" s="151"/>
      <c r="AJ423" s="152"/>
      <c r="AK423" s="152"/>
      <c r="AL423" s="152"/>
      <c r="AM423" s="152"/>
      <c r="AN423" s="144"/>
      <c r="AO423" s="144"/>
      <c r="AP423" s="144"/>
      <c r="AQ423" s="144"/>
      <c r="AR423" s="144"/>
      <c r="AS423" s="144"/>
    </row>
    <row r="424" spans="19:45" ht="30" customHeight="1" x14ac:dyDescent="0.25">
      <c r="S424" s="2" t="s">
        <v>14</v>
      </c>
      <c r="T424" s="2" t="str">
        <f t="shared" ref="T424" si="265">ADDRESS(ROW(S424),COLUMN($S$1))&amp;":"&amp;ADDRESS(ROW(S454),COLUMN($T$1))</f>
        <v>$S$424:$T$454</v>
      </c>
      <c r="U424" s="144"/>
      <c r="V424" s="145"/>
      <c r="W424" s="145"/>
      <c r="X424" s="155"/>
      <c r="Y424" s="155"/>
      <c r="Z424" s="157"/>
      <c r="AA424" s="148"/>
      <c r="AB424" s="149"/>
      <c r="AC424" s="149"/>
      <c r="AD424" s="149"/>
      <c r="AE424" s="41"/>
      <c r="AF424" s="150"/>
      <c r="AG424" s="158"/>
      <c r="AH424" s="151"/>
      <c r="AI424" s="151"/>
      <c r="AJ424" s="152"/>
      <c r="AK424" s="152"/>
      <c r="AL424" s="152"/>
      <c r="AM424" s="152"/>
      <c r="AN424" s="144"/>
      <c r="AO424" s="144"/>
      <c r="AP424" s="144"/>
      <c r="AQ424" s="144"/>
      <c r="AR424" s="144"/>
      <c r="AS424" s="144"/>
    </row>
    <row r="425" spans="19:45" ht="30" customHeight="1" x14ac:dyDescent="0.25">
      <c r="S425" s="4" t="str">
        <f t="shared" ref="S425" si="266">$BB$2</f>
        <v>15V</v>
      </c>
      <c r="T425" s="3">
        <v>5.5</v>
      </c>
      <c r="U425" s="144"/>
      <c r="V425" s="145"/>
      <c r="W425" s="145"/>
      <c r="X425" s="155"/>
      <c r="Y425" s="155"/>
      <c r="Z425" s="157"/>
      <c r="AA425" s="148"/>
      <c r="AB425" s="149"/>
      <c r="AC425" s="149"/>
      <c r="AD425" s="149"/>
      <c r="AE425" s="41"/>
      <c r="AF425" s="150"/>
      <c r="AG425" s="158"/>
      <c r="AH425" s="151"/>
      <c r="AI425" s="151"/>
      <c r="AJ425" s="152"/>
      <c r="AK425" s="152"/>
      <c r="AL425" s="152"/>
      <c r="AM425" s="152"/>
      <c r="AN425" s="144"/>
      <c r="AO425" s="144"/>
      <c r="AP425" s="144"/>
      <c r="AQ425" s="144"/>
      <c r="AR425" s="144"/>
      <c r="AS425" s="144"/>
    </row>
    <row r="426" spans="19:45" ht="30" customHeight="1" x14ac:dyDescent="0.25">
      <c r="S426" s="4" t="str">
        <f t="shared" ref="S426" si="267">$BB$3</f>
        <v>14V</v>
      </c>
      <c r="T426" s="3">
        <v>4.4000000000000004</v>
      </c>
      <c r="U426" s="144"/>
      <c r="V426" s="145"/>
      <c r="W426" s="145"/>
      <c r="X426" s="155"/>
      <c r="Y426" s="155"/>
      <c r="Z426" s="157"/>
      <c r="AA426" s="148"/>
      <c r="AB426" s="149"/>
      <c r="AC426" s="149"/>
      <c r="AD426" s="149"/>
      <c r="AE426" s="41"/>
      <c r="AF426" s="150"/>
      <c r="AG426" s="158"/>
      <c r="AH426" s="151"/>
      <c r="AI426" s="151"/>
      <c r="AJ426" s="152"/>
      <c r="AK426" s="152"/>
      <c r="AL426" s="152"/>
      <c r="AM426" s="152"/>
      <c r="AN426" s="144"/>
      <c r="AO426" s="144"/>
      <c r="AP426" s="144"/>
      <c r="AQ426" s="144"/>
      <c r="AR426" s="144"/>
      <c r="AS426" s="144"/>
    </row>
    <row r="427" spans="19:45" ht="30" customHeight="1" x14ac:dyDescent="0.25">
      <c r="S427" s="4" t="str">
        <f t="shared" ref="S427" si="268">$BB$4</f>
        <v>13V</v>
      </c>
      <c r="T427" s="3">
        <v>3.3</v>
      </c>
      <c r="U427" s="144"/>
      <c r="V427" s="145"/>
      <c r="W427" s="145"/>
      <c r="X427" s="155"/>
      <c r="Y427" s="155"/>
      <c r="Z427" s="157"/>
      <c r="AA427" s="148"/>
      <c r="AB427" s="149"/>
      <c r="AC427" s="149"/>
      <c r="AD427" s="149"/>
      <c r="AE427" s="41"/>
      <c r="AF427" s="150"/>
      <c r="AG427" s="158"/>
      <c r="AH427" s="151"/>
      <c r="AI427" s="151"/>
      <c r="AJ427" s="152"/>
      <c r="AK427" s="152"/>
      <c r="AL427" s="152"/>
      <c r="AM427" s="152"/>
      <c r="AN427" s="144"/>
      <c r="AO427" s="144"/>
      <c r="AP427" s="144"/>
      <c r="AQ427" s="144"/>
      <c r="AR427" s="144"/>
      <c r="AS427" s="144"/>
    </row>
    <row r="428" spans="19:45" ht="30" customHeight="1" x14ac:dyDescent="0.25">
      <c r="S428" s="4" t="str">
        <f t="shared" ref="S428" si="269">$BB$5</f>
        <v>12V</v>
      </c>
      <c r="T428" s="3">
        <v>2.2000000000000002</v>
      </c>
      <c r="U428" s="144"/>
      <c r="V428" s="145"/>
      <c r="W428" s="145"/>
      <c r="X428" s="155"/>
      <c r="Y428" s="155"/>
      <c r="Z428" s="157"/>
      <c r="AA428" s="148"/>
      <c r="AB428" s="149"/>
      <c r="AC428" s="149"/>
      <c r="AD428" s="149"/>
      <c r="AE428" s="41"/>
      <c r="AF428" s="150"/>
      <c r="AG428" s="158"/>
      <c r="AH428" s="151"/>
      <c r="AI428" s="151"/>
      <c r="AJ428" s="152"/>
      <c r="AK428" s="152"/>
      <c r="AL428" s="152"/>
      <c r="AM428" s="152"/>
      <c r="AN428" s="144"/>
      <c r="AO428" s="144"/>
      <c r="AP428" s="144"/>
      <c r="AQ428" s="144"/>
      <c r="AR428" s="144"/>
      <c r="AS428" s="144"/>
    </row>
    <row r="429" spans="19:45" ht="30" customHeight="1" x14ac:dyDescent="0.25">
      <c r="S429" s="4" t="str">
        <f t="shared" ref="S429" si="270">$BB$6</f>
        <v>11V</v>
      </c>
      <c r="T429" s="3">
        <v>1.1000000000000001</v>
      </c>
      <c r="U429" s="144"/>
      <c r="V429" s="145"/>
      <c r="W429" s="145"/>
      <c r="X429" s="155"/>
      <c r="Y429" s="155"/>
      <c r="Z429" s="157"/>
      <c r="AA429" s="148"/>
      <c r="AB429" s="149"/>
      <c r="AC429" s="149"/>
      <c r="AD429" s="149"/>
      <c r="AE429" s="41"/>
      <c r="AF429" s="150"/>
      <c r="AG429" s="158"/>
      <c r="AH429" s="151"/>
      <c r="AI429" s="151"/>
      <c r="AJ429" s="152"/>
      <c r="AK429" s="152"/>
      <c r="AL429" s="152"/>
      <c r="AM429" s="152"/>
      <c r="AN429" s="144"/>
      <c r="AO429" s="144"/>
      <c r="AP429" s="144"/>
      <c r="AQ429" s="144"/>
      <c r="AR429" s="144"/>
      <c r="AS429" s="144"/>
    </row>
    <row r="430" spans="19:45" ht="30" customHeight="1" x14ac:dyDescent="0.25">
      <c r="S430" s="4" t="str">
        <f t="shared" ref="S430" si="271">$BB$7</f>
        <v>10V</v>
      </c>
      <c r="T430" s="3">
        <v>0</v>
      </c>
      <c r="U430" s="144"/>
      <c r="V430" s="145"/>
      <c r="W430" s="145"/>
      <c r="X430" s="155"/>
      <c r="Y430" s="155"/>
      <c r="Z430" s="157"/>
      <c r="AA430" s="148"/>
      <c r="AB430" s="149"/>
      <c r="AC430" s="149"/>
      <c r="AD430" s="149"/>
      <c r="AE430" s="41"/>
      <c r="AF430" s="150"/>
      <c r="AG430" s="158"/>
      <c r="AH430" s="151"/>
      <c r="AI430" s="151"/>
      <c r="AJ430" s="152"/>
      <c r="AK430" s="152"/>
      <c r="AL430" s="152"/>
      <c r="AM430" s="152"/>
      <c r="AN430" s="144"/>
      <c r="AO430" s="144"/>
      <c r="AP430" s="144"/>
      <c r="AQ430" s="144"/>
      <c r="AR430" s="144"/>
      <c r="AS430" s="144"/>
    </row>
    <row r="431" spans="19:45" ht="30" customHeight="1" x14ac:dyDescent="0.25">
      <c r="S431" s="4" t="str">
        <f t="shared" ref="S431" si="272">$BB$8</f>
        <v>FIX</v>
      </c>
      <c r="T431" s="3" t="s">
        <v>562</v>
      </c>
      <c r="U431" s="144"/>
      <c r="V431" s="145"/>
      <c r="W431" s="145"/>
      <c r="X431" s="155"/>
      <c r="Y431" s="155"/>
      <c r="Z431" s="157"/>
      <c r="AA431" s="148"/>
      <c r="AB431" s="149"/>
      <c r="AC431" s="149"/>
      <c r="AD431" s="149"/>
      <c r="AE431" s="41"/>
      <c r="AF431" s="150"/>
      <c r="AG431" s="158"/>
      <c r="AH431" s="151"/>
      <c r="AI431" s="151"/>
      <c r="AJ431" s="152"/>
      <c r="AK431" s="152"/>
      <c r="AL431" s="152"/>
      <c r="AM431" s="152"/>
      <c r="AN431" s="144"/>
      <c r="AO431" s="144"/>
      <c r="AP431" s="144"/>
      <c r="AQ431" s="144"/>
      <c r="AR431" s="144"/>
      <c r="AS431" s="144"/>
    </row>
    <row r="432" spans="19:45" ht="30" customHeight="1" x14ac:dyDescent="0.25">
      <c r="S432" s="4" t="str">
        <f t="shared" ref="S432" si="273">$BB$9</f>
        <v>Space</v>
      </c>
      <c r="T432" s="3" t="s">
        <v>562</v>
      </c>
      <c r="U432" s="144"/>
      <c r="V432" s="145"/>
      <c r="W432" s="145"/>
      <c r="X432" s="155"/>
      <c r="Y432" s="155"/>
      <c r="Z432" s="157"/>
      <c r="AA432" s="148"/>
      <c r="AB432" s="149"/>
      <c r="AC432" s="149"/>
      <c r="AD432" s="149"/>
      <c r="AE432" s="41"/>
      <c r="AF432" s="150"/>
      <c r="AG432" s="158"/>
      <c r="AH432" s="151"/>
      <c r="AI432" s="151"/>
      <c r="AJ432" s="152"/>
      <c r="AK432" s="152"/>
      <c r="AL432" s="152"/>
      <c r="AM432" s="152"/>
      <c r="AN432" s="144"/>
      <c r="AO432" s="144"/>
      <c r="AP432" s="144"/>
      <c r="AQ432" s="144"/>
      <c r="AR432" s="144"/>
      <c r="AS432" s="144"/>
    </row>
    <row r="433" spans="19:45" ht="30" customHeight="1" x14ac:dyDescent="0.25">
      <c r="S433" s="4" t="str">
        <f t="shared" ref="S433" si="274">$BB$10</f>
        <v>Config2</v>
      </c>
      <c r="T433" s="3">
        <v>0</v>
      </c>
      <c r="U433" s="144"/>
      <c r="V433" s="145"/>
      <c r="W433" s="145"/>
      <c r="X433" s="155"/>
      <c r="Y433" s="155"/>
      <c r="Z433" s="157"/>
      <c r="AA433" s="148"/>
      <c r="AB433" s="149"/>
      <c r="AC433" s="149"/>
      <c r="AD433" s="149"/>
      <c r="AE433" s="41"/>
      <c r="AF433" s="150"/>
      <c r="AG433" s="158"/>
      <c r="AH433" s="151"/>
      <c r="AI433" s="151"/>
      <c r="AJ433" s="152"/>
      <c r="AK433" s="152"/>
      <c r="AL433" s="152"/>
      <c r="AM433" s="152"/>
      <c r="AN433" s="144"/>
      <c r="AO433" s="144"/>
      <c r="AP433" s="144"/>
      <c r="AQ433" s="144"/>
      <c r="AR433" s="144"/>
      <c r="AS433" s="144"/>
    </row>
    <row r="434" spans="19:45" ht="30" customHeight="1" x14ac:dyDescent="0.25">
      <c r="S434" s="4" t="str">
        <f t="shared" ref="S434" si="275">$BB$11</f>
        <v>-</v>
      </c>
      <c r="T434" s="3"/>
      <c r="U434" s="144"/>
      <c r="V434" s="145"/>
      <c r="W434" s="145"/>
      <c r="X434" s="155"/>
      <c r="Y434" s="155"/>
      <c r="Z434" s="157"/>
      <c r="AA434" s="148"/>
      <c r="AB434" s="149"/>
      <c r="AC434" s="149"/>
      <c r="AD434" s="149"/>
      <c r="AE434" s="41"/>
      <c r="AF434" s="150"/>
      <c r="AG434" s="158"/>
      <c r="AH434" s="151"/>
      <c r="AI434" s="151"/>
      <c r="AJ434" s="152"/>
      <c r="AK434" s="152"/>
      <c r="AL434" s="152"/>
      <c r="AM434" s="152"/>
      <c r="AN434" s="144"/>
      <c r="AO434" s="144"/>
      <c r="AP434" s="144"/>
      <c r="AQ434" s="144"/>
      <c r="AR434" s="144"/>
      <c r="AS434" s="144"/>
    </row>
    <row r="435" spans="19:45" ht="30" customHeight="1" x14ac:dyDescent="0.25">
      <c r="S435" s="4" t="str">
        <f t="shared" ref="S435" si="276">$BB$12</f>
        <v>-</v>
      </c>
      <c r="T435" s="3"/>
      <c r="U435" s="144"/>
      <c r="V435" s="145"/>
      <c r="W435" s="145"/>
      <c r="X435" s="155"/>
      <c r="Y435" s="155"/>
      <c r="Z435" s="157"/>
      <c r="AA435" s="148"/>
      <c r="AB435" s="149"/>
      <c r="AC435" s="149"/>
      <c r="AD435" s="149"/>
      <c r="AE435" s="41"/>
      <c r="AF435" s="150"/>
      <c r="AG435" s="158"/>
      <c r="AH435" s="151"/>
      <c r="AI435" s="151"/>
      <c r="AJ435" s="152"/>
      <c r="AK435" s="152"/>
      <c r="AL435" s="152"/>
      <c r="AM435" s="152"/>
      <c r="AN435" s="144"/>
      <c r="AO435" s="144"/>
      <c r="AP435" s="144"/>
      <c r="AQ435" s="144"/>
      <c r="AR435" s="144"/>
      <c r="AS435" s="144"/>
    </row>
    <row r="436" spans="19:45" ht="30" customHeight="1" x14ac:dyDescent="0.25">
      <c r="S436" s="4" t="str">
        <f t="shared" ref="S436" si="277">$BB$13</f>
        <v>-</v>
      </c>
      <c r="T436" s="3"/>
      <c r="U436" s="144"/>
      <c r="V436" s="145"/>
      <c r="W436" s="145"/>
      <c r="X436" s="155"/>
      <c r="Y436" s="155"/>
      <c r="Z436" s="157"/>
      <c r="AA436" s="148"/>
      <c r="AB436" s="149"/>
      <c r="AC436" s="149"/>
      <c r="AD436" s="149"/>
      <c r="AE436" s="41"/>
      <c r="AF436" s="150"/>
      <c r="AG436" s="158"/>
      <c r="AH436" s="151"/>
      <c r="AI436" s="151"/>
      <c r="AJ436" s="152"/>
      <c r="AK436" s="152"/>
      <c r="AL436" s="152"/>
      <c r="AM436" s="152"/>
      <c r="AN436" s="144"/>
      <c r="AO436" s="144"/>
      <c r="AP436" s="144"/>
      <c r="AQ436" s="144"/>
      <c r="AR436" s="144"/>
      <c r="AS436" s="144"/>
    </row>
    <row r="437" spans="19:45" ht="30" customHeight="1" x14ac:dyDescent="0.25">
      <c r="S437" s="4" t="str">
        <f t="shared" ref="S437" si="278">$BB$14</f>
        <v>-</v>
      </c>
      <c r="T437" s="3"/>
      <c r="U437" s="144"/>
      <c r="V437" s="145"/>
      <c r="W437" s="145"/>
      <c r="X437" s="155"/>
      <c r="Y437" s="155"/>
      <c r="Z437" s="157"/>
      <c r="AA437" s="148"/>
      <c r="AB437" s="149"/>
      <c r="AC437" s="149"/>
      <c r="AD437" s="149"/>
      <c r="AE437" s="41"/>
      <c r="AF437" s="150"/>
      <c r="AG437" s="158"/>
      <c r="AH437" s="151"/>
      <c r="AI437" s="151"/>
      <c r="AJ437" s="152"/>
      <c r="AK437" s="152"/>
      <c r="AL437" s="152"/>
      <c r="AM437" s="152"/>
      <c r="AN437" s="144"/>
      <c r="AO437" s="144"/>
      <c r="AP437" s="144"/>
      <c r="AQ437" s="144"/>
      <c r="AR437" s="144"/>
      <c r="AS437" s="144"/>
    </row>
    <row r="438" spans="19:45" ht="30" customHeight="1" x14ac:dyDescent="0.25">
      <c r="S438" s="4" t="str">
        <f t="shared" ref="S438" si="279">$BB$15</f>
        <v>-</v>
      </c>
      <c r="T438" s="3"/>
      <c r="U438" s="144"/>
      <c r="V438" s="145"/>
      <c r="W438" s="145"/>
      <c r="X438" s="155"/>
      <c r="Y438" s="155"/>
      <c r="Z438" s="157"/>
      <c r="AA438" s="148"/>
      <c r="AB438" s="149"/>
      <c r="AC438" s="149"/>
      <c r="AD438" s="149"/>
      <c r="AE438" s="41"/>
      <c r="AF438" s="150"/>
      <c r="AG438" s="158"/>
      <c r="AH438" s="151"/>
      <c r="AI438" s="151"/>
      <c r="AJ438" s="152"/>
      <c r="AK438" s="152"/>
      <c r="AL438" s="152"/>
      <c r="AM438" s="152"/>
      <c r="AN438" s="144"/>
      <c r="AO438" s="144"/>
      <c r="AP438" s="144"/>
      <c r="AQ438" s="144"/>
      <c r="AR438" s="144"/>
      <c r="AS438" s="144"/>
    </row>
    <row r="439" spans="19:45" ht="30" customHeight="1" x14ac:dyDescent="0.25">
      <c r="S439" s="4" t="str">
        <f t="shared" ref="S439" si="280">$BB$16</f>
        <v>-</v>
      </c>
      <c r="T439" s="3"/>
      <c r="U439" s="144"/>
      <c r="V439" s="145"/>
      <c r="W439" s="145"/>
      <c r="X439" s="155"/>
      <c r="Y439" s="155"/>
      <c r="Z439" s="157"/>
      <c r="AA439" s="148"/>
      <c r="AB439" s="149"/>
      <c r="AC439" s="149"/>
      <c r="AD439" s="149"/>
      <c r="AE439" s="41"/>
      <c r="AF439" s="150"/>
      <c r="AG439" s="158"/>
      <c r="AH439" s="151"/>
      <c r="AI439" s="151"/>
      <c r="AJ439" s="152"/>
      <c r="AK439" s="152"/>
      <c r="AL439" s="152"/>
      <c r="AM439" s="152"/>
      <c r="AN439" s="144"/>
      <c r="AO439" s="144"/>
      <c r="AP439" s="144"/>
      <c r="AQ439" s="144"/>
      <c r="AR439" s="144"/>
      <c r="AS439" s="144"/>
    </row>
    <row r="440" spans="19:45" ht="30" customHeight="1" x14ac:dyDescent="0.25">
      <c r="S440" s="4" t="str">
        <f t="shared" ref="S440" si="281">$BB$17</f>
        <v>-</v>
      </c>
      <c r="T440" s="3"/>
      <c r="U440" s="144"/>
      <c r="V440" s="145"/>
      <c r="W440" s="145"/>
      <c r="X440" s="155"/>
      <c r="Y440" s="155"/>
      <c r="Z440" s="157"/>
      <c r="AA440" s="148"/>
      <c r="AB440" s="149"/>
      <c r="AC440" s="149"/>
      <c r="AD440" s="149"/>
      <c r="AE440" s="41"/>
      <c r="AF440" s="150"/>
      <c r="AG440" s="158"/>
      <c r="AH440" s="151"/>
      <c r="AI440" s="151"/>
      <c r="AJ440" s="152"/>
      <c r="AK440" s="152"/>
      <c r="AL440" s="152"/>
      <c r="AM440" s="152"/>
      <c r="AN440" s="144"/>
      <c r="AO440" s="144"/>
      <c r="AP440" s="144"/>
      <c r="AQ440" s="144"/>
      <c r="AR440" s="144"/>
      <c r="AS440" s="144"/>
    </row>
    <row r="441" spans="19:45" ht="30" customHeight="1" x14ac:dyDescent="0.25">
      <c r="S441" s="4" t="str">
        <f t="shared" ref="S441" si="282">$BB$18</f>
        <v>-</v>
      </c>
      <c r="T441" s="3"/>
      <c r="U441" s="144"/>
      <c r="V441" s="145"/>
      <c r="W441" s="145"/>
      <c r="X441" s="155"/>
      <c r="Y441" s="155"/>
      <c r="Z441" s="157"/>
      <c r="AA441" s="148"/>
      <c r="AB441" s="149"/>
      <c r="AC441" s="149"/>
      <c r="AD441" s="149"/>
      <c r="AE441" s="41"/>
      <c r="AF441" s="150"/>
      <c r="AG441" s="158"/>
      <c r="AH441" s="151"/>
      <c r="AI441" s="151"/>
      <c r="AJ441" s="152"/>
      <c r="AK441" s="152"/>
      <c r="AL441" s="152"/>
      <c r="AM441" s="152"/>
      <c r="AN441" s="144"/>
      <c r="AO441" s="144"/>
      <c r="AP441" s="144"/>
      <c r="AQ441" s="144"/>
      <c r="AR441" s="144"/>
      <c r="AS441" s="144"/>
    </row>
    <row r="442" spans="19:45" ht="30" customHeight="1" x14ac:dyDescent="0.25">
      <c r="S442" s="4" t="str">
        <f t="shared" ref="S442" si="283">$BB$19</f>
        <v>-</v>
      </c>
      <c r="T442" s="3"/>
      <c r="U442" s="144"/>
      <c r="V442" s="145"/>
      <c r="W442" s="145"/>
      <c r="X442" s="155"/>
      <c r="Y442" s="155"/>
      <c r="Z442" s="157"/>
      <c r="AA442" s="148"/>
      <c r="AB442" s="149"/>
      <c r="AC442" s="149"/>
      <c r="AD442" s="149"/>
      <c r="AE442" s="41"/>
      <c r="AF442" s="150"/>
      <c r="AG442" s="158"/>
      <c r="AH442" s="151"/>
      <c r="AI442" s="151"/>
      <c r="AJ442" s="152"/>
      <c r="AK442" s="152"/>
      <c r="AL442" s="152"/>
      <c r="AM442" s="152"/>
      <c r="AN442" s="144"/>
      <c r="AO442" s="144"/>
      <c r="AP442" s="144"/>
      <c r="AQ442" s="144"/>
      <c r="AR442" s="144"/>
      <c r="AS442" s="144"/>
    </row>
    <row r="443" spans="19:45" ht="30" customHeight="1" x14ac:dyDescent="0.25">
      <c r="S443" s="4" t="str">
        <f t="shared" ref="S443" si="284">$BB$20</f>
        <v>-</v>
      </c>
      <c r="T443" s="3"/>
      <c r="U443" s="144"/>
      <c r="V443" s="145"/>
      <c r="W443" s="145"/>
      <c r="X443" s="155"/>
      <c r="Y443" s="155"/>
      <c r="Z443" s="157"/>
      <c r="AA443" s="148"/>
      <c r="AB443" s="149"/>
      <c r="AC443" s="149"/>
      <c r="AD443" s="149"/>
      <c r="AE443" s="41"/>
      <c r="AF443" s="150"/>
      <c r="AG443" s="158"/>
      <c r="AH443" s="151"/>
      <c r="AI443" s="151"/>
      <c r="AJ443" s="152"/>
      <c r="AK443" s="152"/>
      <c r="AL443" s="152"/>
      <c r="AM443" s="152"/>
      <c r="AN443" s="144"/>
      <c r="AO443" s="144"/>
      <c r="AP443" s="144"/>
      <c r="AQ443" s="144"/>
      <c r="AR443" s="144"/>
      <c r="AS443" s="144"/>
    </row>
    <row r="444" spans="19:45" ht="30" customHeight="1" x14ac:dyDescent="0.25">
      <c r="S444" s="4" t="str">
        <f t="shared" ref="S444" si="285">$BB$21</f>
        <v>-</v>
      </c>
      <c r="T444" s="3"/>
      <c r="U444" s="144"/>
      <c r="V444" s="145"/>
      <c r="W444" s="145"/>
      <c r="X444" s="155"/>
      <c r="Y444" s="155"/>
      <c r="Z444" s="157"/>
      <c r="AA444" s="148"/>
      <c r="AB444" s="149"/>
      <c r="AC444" s="149"/>
      <c r="AD444" s="149"/>
      <c r="AE444" s="41"/>
      <c r="AF444" s="150"/>
      <c r="AG444" s="158"/>
      <c r="AH444" s="151"/>
      <c r="AI444" s="151"/>
      <c r="AJ444" s="152"/>
      <c r="AK444" s="152"/>
      <c r="AL444" s="152"/>
      <c r="AM444" s="152"/>
      <c r="AN444" s="144"/>
      <c r="AO444" s="144"/>
      <c r="AP444" s="144"/>
      <c r="AQ444" s="144"/>
      <c r="AR444" s="144"/>
      <c r="AS444" s="144"/>
    </row>
    <row r="445" spans="19:45" ht="30" customHeight="1" x14ac:dyDescent="0.25">
      <c r="S445" s="4" t="str">
        <f t="shared" ref="S445" si="286">$BB$22</f>
        <v>-</v>
      </c>
      <c r="T445" s="3"/>
      <c r="U445" s="144"/>
      <c r="V445" s="145"/>
      <c r="W445" s="145"/>
      <c r="X445" s="155"/>
      <c r="Y445" s="155"/>
      <c r="Z445" s="157"/>
      <c r="AA445" s="148"/>
      <c r="AB445" s="149"/>
      <c r="AC445" s="149"/>
      <c r="AD445" s="149"/>
      <c r="AE445" s="41"/>
      <c r="AF445" s="150"/>
      <c r="AG445" s="158"/>
      <c r="AH445" s="151"/>
      <c r="AI445" s="151"/>
      <c r="AJ445" s="152"/>
      <c r="AK445" s="152"/>
      <c r="AL445" s="152"/>
      <c r="AM445" s="152"/>
      <c r="AN445" s="144"/>
      <c r="AO445" s="144"/>
      <c r="AP445" s="144"/>
      <c r="AQ445" s="144"/>
      <c r="AR445" s="144"/>
      <c r="AS445" s="144"/>
    </row>
    <row r="446" spans="19:45" ht="30" customHeight="1" x14ac:dyDescent="0.25">
      <c r="S446" s="4" t="str">
        <f t="shared" ref="S446" si="287">$BB$23</f>
        <v>-</v>
      </c>
      <c r="T446" s="3"/>
      <c r="U446" s="144"/>
      <c r="V446" s="145"/>
      <c r="W446" s="145"/>
      <c r="X446" s="155"/>
      <c r="Y446" s="155"/>
      <c r="Z446" s="157"/>
      <c r="AA446" s="148"/>
      <c r="AB446" s="149"/>
      <c r="AC446" s="149"/>
      <c r="AD446" s="149"/>
      <c r="AE446" s="41"/>
      <c r="AF446" s="150"/>
      <c r="AG446" s="158"/>
      <c r="AH446" s="151"/>
      <c r="AI446" s="151"/>
      <c r="AJ446" s="152"/>
      <c r="AK446" s="152"/>
      <c r="AL446" s="152"/>
      <c r="AM446" s="152"/>
      <c r="AN446" s="144"/>
      <c r="AO446" s="144"/>
      <c r="AP446" s="144"/>
      <c r="AQ446" s="144"/>
      <c r="AR446" s="144"/>
      <c r="AS446" s="144"/>
    </row>
    <row r="447" spans="19:45" ht="30" customHeight="1" x14ac:dyDescent="0.25">
      <c r="S447" s="4" t="str">
        <f t="shared" ref="S447" si="288">$BB$24</f>
        <v>-</v>
      </c>
      <c r="T447" s="3"/>
      <c r="U447" s="144"/>
      <c r="V447" s="145"/>
      <c r="W447" s="145"/>
      <c r="X447" s="155"/>
      <c r="Y447" s="155"/>
      <c r="Z447" s="157"/>
      <c r="AA447" s="148"/>
      <c r="AB447" s="149"/>
      <c r="AC447" s="149"/>
      <c r="AD447" s="149"/>
      <c r="AE447" s="41"/>
      <c r="AF447" s="150"/>
      <c r="AG447" s="158"/>
      <c r="AH447" s="151"/>
      <c r="AI447" s="151"/>
      <c r="AJ447" s="152"/>
      <c r="AK447" s="152"/>
      <c r="AL447" s="152"/>
      <c r="AM447" s="152"/>
      <c r="AN447" s="144"/>
      <c r="AO447" s="144"/>
      <c r="AP447" s="144"/>
      <c r="AQ447" s="144"/>
      <c r="AR447" s="144"/>
      <c r="AS447" s="144"/>
    </row>
    <row r="448" spans="19:45" ht="30" customHeight="1" x14ac:dyDescent="0.25">
      <c r="S448" s="4" t="str">
        <f t="shared" ref="S448" si="289">$BB$25</f>
        <v>-</v>
      </c>
      <c r="T448" s="3"/>
      <c r="U448" s="144"/>
      <c r="V448" s="145"/>
      <c r="W448" s="145"/>
      <c r="X448" s="155"/>
      <c r="Y448" s="155"/>
      <c r="Z448" s="157"/>
      <c r="AA448" s="148"/>
      <c r="AB448" s="149"/>
      <c r="AC448" s="149"/>
      <c r="AD448" s="149"/>
      <c r="AE448" s="41"/>
      <c r="AF448" s="150"/>
      <c r="AG448" s="158"/>
      <c r="AH448" s="151"/>
      <c r="AI448" s="151"/>
      <c r="AJ448" s="152"/>
      <c r="AK448" s="152"/>
      <c r="AL448" s="152"/>
      <c r="AM448" s="152"/>
      <c r="AN448" s="144"/>
      <c r="AO448" s="144"/>
      <c r="AP448" s="144"/>
      <c r="AQ448" s="144"/>
      <c r="AR448" s="144"/>
      <c r="AS448" s="144"/>
    </row>
    <row r="449" spans="19:45" ht="30" customHeight="1" x14ac:dyDescent="0.25">
      <c r="S449" s="4" t="str">
        <f t="shared" ref="S449" si="290">$BB$26</f>
        <v>-</v>
      </c>
      <c r="T449" s="3"/>
      <c r="U449" s="144"/>
      <c r="V449" s="145"/>
      <c r="W449" s="145"/>
      <c r="X449" s="155"/>
      <c r="Y449" s="155"/>
      <c r="Z449" s="157"/>
      <c r="AA449" s="148"/>
      <c r="AB449" s="149"/>
      <c r="AC449" s="149"/>
      <c r="AD449" s="149"/>
      <c r="AE449" s="41"/>
      <c r="AF449" s="150"/>
      <c r="AG449" s="158"/>
      <c r="AH449" s="151"/>
      <c r="AI449" s="151"/>
      <c r="AJ449" s="152"/>
      <c r="AK449" s="152"/>
      <c r="AL449" s="152"/>
      <c r="AM449" s="152"/>
      <c r="AN449" s="144"/>
      <c r="AO449" s="144"/>
      <c r="AP449" s="144"/>
      <c r="AQ449" s="144"/>
      <c r="AR449" s="144"/>
      <c r="AS449" s="144"/>
    </row>
    <row r="450" spans="19:45" ht="30" customHeight="1" x14ac:dyDescent="0.25">
      <c r="S450" s="4" t="str">
        <f t="shared" ref="S450" si="291">$BB$27</f>
        <v>-</v>
      </c>
      <c r="T450" s="3"/>
      <c r="U450" s="144"/>
      <c r="V450" s="145"/>
      <c r="W450" s="145"/>
      <c r="X450" s="155"/>
      <c r="Y450" s="155"/>
      <c r="Z450" s="157"/>
      <c r="AA450" s="148"/>
      <c r="AB450" s="149"/>
      <c r="AC450" s="149"/>
      <c r="AD450" s="149"/>
      <c r="AE450" s="41"/>
      <c r="AF450" s="150"/>
      <c r="AG450" s="158"/>
      <c r="AH450" s="151"/>
      <c r="AI450" s="151"/>
      <c r="AJ450" s="152"/>
      <c r="AK450" s="152"/>
      <c r="AL450" s="152"/>
      <c r="AM450" s="152"/>
      <c r="AN450" s="144"/>
      <c r="AO450" s="144"/>
      <c r="AP450" s="144"/>
      <c r="AQ450" s="144"/>
      <c r="AR450" s="144"/>
      <c r="AS450" s="144"/>
    </row>
    <row r="451" spans="19:45" ht="30" customHeight="1" x14ac:dyDescent="0.25">
      <c r="S451" s="4" t="str">
        <f t="shared" ref="S451" si="292">$BB$28</f>
        <v>-</v>
      </c>
      <c r="T451" s="3"/>
      <c r="U451" s="144"/>
      <c r="V451" s="145"/>
      <c r="W451" s="145"/>
      <c r="X451" s="155"/>
      <c r="Y451" s="155"/>
      <c r="Z451" s="157"/>
      <c r="AA451" s="148"/>
      <c r="AB451" s="149"/>
      <c r="AC451" s="149"/>
      <c r="AD451" s="149"/>
      <c r="AE451" s="41"/>
      <c r="AF451" s="150"/>
      <c r="AG451" s="158"/>
      <c r="AH451" s="151"/>
      <c r="AI451" s="151"/>
      <c r="AJ451" s="152"/>
      <c r="AK451" s="152"/>
      <c r="AL451" s="152"/>
      <c r="AM451" s="152"/>
      <c r="AN451" s="144"/>
      <c r="AO451" s="144"/>
      <c r="AP451" s="144"/>
      <c r="AQ451" s="144"/>
      <c r="AR451" s="144"/>
      <c r="AS451" s="144"/>
    </row>
    <row r="452" spans="19:45" ht="30" customHeight="1" x14ac:dyDescent="0.25">
      <c r="S452" s="4" t="str">
        <f t="shared" ref="S452" si="293">$BB$29</f>
        <v>-</v>
      </c>
      <c r="T452" s="3"/>
      <c r="U452" s="144"/>
      <c r="V452" s="145"/>
      <c r="W452" s="145"/>
      <c r="X452" s="155"/>
      <c r="Y452" s="155"/>
      <c r="Z452" s="157"/>
      <c r="AA452" s="148"/>
      <c r="AB452" s="149"/>
      <c r="AC452" s="149"/>
      <c r="AD452" s="149"/>
      <c r="AE452" s="41"/>
      <c r="AF452" s="150"/>
      <c r="AG452" s="158"/>
      <c r="AH452" s="151"/>
      <c r="AI452" s="151"/>
      <c r="AJ452" s="152"/>
      <c r="AK452" s="152"/>
      <c r="AL452" s="152"/>
      <c r="AM452" s="152"/>
      <c r="AN452" s="144"/>
      <c r="AO452" s="144"/>
      <c r="AP452" s="144"/>
      <c r="AQ452" s="144"/>
      <c r="AR452" s="144"/>
      <c r="AS452" s="144"/>
    </row>
    <row r="453" spans="19:45" ht="30" customHeight="1" x14ac:dyDescent="0.25">
      <c r="S453" s="4" t="str">
        <f t="shared" ref="S453" si="294">$BB$30</f>
        <v>-</v>
      </c>
      <c r="T453" s="3"/>
      <c r="U453" s="144"/>
      <c r="V453" s="145"/>
      <c r="W453" s="145"/>
      <c r="X453" s="155"/>
      <c r="Y453" s="155"/>
      <c r="Z453" s="157"/>
      <c r="AA453" s="148"/>
      <c r="AB453" s="149"/>
      <c r="AC453" s="149"/>
      <c r="AD453" s="149"/>
      <c r="AE453" s="41"/>
      <c r="AF453" s="150"/>
      <c r="AG453" s="158"/>
      <c r="AH453" s="151"/>
      <c r="AI453" s="151"/>
      <c r="AJ453" s="152"/>
      <c r="AK453" s="152"/>
      <c r="AL453" s="152"/>
      <c r="AM453" s="152"/>
      <c r="AN453" s="144"/>
      <c r="AO453" s="144"/>
      <c r="AP453" s="144"/>
      <c r="AQ453" s="144"/>
      <c r="AR453" s="144"/>
      <c r="AS453" s="144"/>
    </row>
    <row r="454" spans="19:45" ht="30" customHeight="1" x14ac:dyDescent="0.25">
      <c r="S454" s="4" t="str">
        <f t="shared" ref="S454" si="295">$BB$31</f>
        <v>-</v>
      </c>
      <c r="T454" s="3"/>
      <c r="U454" s="144"/>
      <c r="V454" s="145"/>
      <c r="W454" s="145"/>
      <c r="X454" s="155"/>
      <c r="Y454" s="155"/>
      <c r="Z454" s="157"/>
      <c r="AA454" s="148"/>
      <c r="AB454" s="149"/>
      <c r="AC454" s="149"/>
      <c r="AD454" s="149"/>
      <c r="AE454" s="41"/>
      <c r="AF454" s="150"/>
      <c r="AG454" s="158"/>
      <c r="AH454" s="151"/>
      <c r="AI454" s="151"/>
      <c r="AJ454" s="152"/>
      <c r="AK454" s="152"/>
      <c r="AL454" s="152"/>
      <c r="AM454" s="152"/>
      <c r="AN454" s="144"/>
      <c r="AO454" s="144"/>
      <c r="AP454" s="144"/>
      <c r="AQ454" s="144"/>
      <c r="AR454" s="144"/>
      <c r="AS454" s="144"/>
    </row>
    <row r="455" spans="19:45" ht="30" customHeight="1" x14ac:dyDescent="0.25">
      <c r="S455" s="116"/>
      <c r="T455" s="116"/>
      <c r="U455" s="116"/>
      <c r="V455" s="116"/>
      <c r="W455" s="116"/>
      <c r="X455" s="116"/>
      <c r="Y455" s="116"/>
      <c r="Z455" s="116"/>
      <c r="AA455" s="116"/>
      <c r="AB455" s="116"/>
      <c r="AC455" s="116"/>
      <c r="AD455" s="116"/>
      <c r="AE455" s="116"/>
      <c r="AF455" s="116"/>
      <c r="AG455" s="116"/>
      <c r="AH455" s="116"/>
      <c r="AI455" s="116"/>
      <c r="AJ455" s="116"/>
      <c r="AK455" s="116"/>
      <c r="AL455" s="116"/>
      <c r="AM455" s="116"/>
      <c r="AN455" s="116"/>
      <c r="AO455" s="116"/>
      <c r="AP455" s="116"/>
      <c r="AQ455" s="116"/>
      <c r="AR455" s="163"/>
      <c r="AS455" s="163"/>
    </row>
    <row r="456" spans="19:45" ht="30" customHeight="1" x14ac:dyDescent="0.25">
      <c r="S456" s="117" cm="1">
        <f t="array" ref="S456">BoxNum(ROW($S456))</f>
        <v>8</v>
      </c>
      <c r="T456" s="118" t="s">
        <v>698</v>
      </c>
      <c r="U456" s="119" t="s">
        <v>585</v>
      </c>
      <c r="V456" s="120"/>
      <c r="W456" s="121"/>
      <c r="X456" s="120"/>
      <c r="Y456" s="118" t="str">
        <f t="shared" ref="Y456" si="296">VLOOKUP(U456,$DX$1:$DZ$21,3,FALSE)</f>
        <v>-</v>
      </c>
      <c r="AD456" s="123"/>
    </row>
    <row r="457" spans="19:45" ht="30" customHeight="1" x14ac:dyDescent="0.25">
      <c r="S457" s="118" t="s">
        <v>24</v>
      </c>
      <c r="T457" s="119" t="s">
        <v>450</v>
      </c>
      <c r="U457" s="122" t="s">
        <v>23</v>
      </c>
      <c r="V457" s="118" t="str">
        <f t="shared" ref="V457" si="297">VLOOKUP(U456,$DX$1:$DZ$21,2,FALSE)</f>
        <v>-</v>
      </c>
      <c r="W457" s="128"/>
      <c r="X457" s="128"/>
      <c r="Y457" s="128"/>
      <c r="Z457" s="128"/>
      <c r="AA457" s="122" t="s">
        <v>592</v>
      </c>
      <c r="AB457" s="129" t="str">
        <f t="shared" ref="AB457" si="298">T476&amp;"_"&amp;ABS(T474)&amp;"dB_"&amp;T478&amp;"_"&amp;T479&amp;"_"&amp;GetAbsMaxMinText(AF460:AG519)&amp;"_"&amp;T459&amp;"_"&amp;T458&amp;S456&amp;"."&amp;T482</f>
        <v>default_NormalMode_38dB_2258K_2282A_422_501_ZTS6156_MP8.7</v>
      </c>
      <c r="AC457" s="130"/>
      <c r="AD457" s="130"/>
      <c r="AE457" s="130"/>
      <c r="AF457" s="130"/>
      <c r="AG457" s="130"/>
      <c r="AH457" s="128"/>
      <c r="AI457" s="128" t="s">
        <v>2</v>
      </c>
      <c r="AJ457" s="131"/>
      <c r="AK457" s="131"/>
      <c r="AL457" s="131"/>
      <c r="AM457" s="131"/>
      <c r="AN457" s="131"/>
      <c r="AO457" s="131"/>
      <c r="AP457" s="131"/>
      <c r="AQ457" s="131"/>
      <c r="AR457" s="131"/>
      <c r="AS457" s="131"/>
    </row>
    <row r="458" spans="19:45" ht="30" customHeight="1" x14ac:dyDescent="0.25">
      <c r="S458" s="118" t="s">
        <v>5</v>
      </c>
      <c r="T458" s="119" t="s">
        <v>430</v>
      </c>
      <c r="U458" s="105" t="str">
        <f t="shared" ref="U458" si="299">HYPERLINK("#A"&amp;(S456+1),"&lt;==Block" &amp; $S456 &amp;"==&gt;")</f>
        <v>&lt;==Block8==&gt;</v>
      </c>
      <c r="V458" s="136"/>
      <c r="W458" s="128"/>
      <c r="X458" s="128"/>
      <c r="Y458" s="137"/>
      <c r="Z458" s="123"/>
      <c r="AA458" s="128"/>
      <c r="AB458" s="128"/>
      <c r="AC458" s="128"/>
      <c r="AD458" s="128"/>
      <c r="AE458" s="128"/>
      <c r="AF458" s="128"/>
      <c r="AG458" s="128"/>
      <c r="AH458" s="128"/>
      <c r="AI458" s="128"/>
      <c r="AJ458" s="128"/>
      <c r="AK458" s="128"/>
      <c r="AL458" s="128"/>
      <c r="AM458" s="128"/>
      <c r="AN458" s="138" t="s">
        <v>723</v>
      </c>
      <c r="AO458" s="138" t="s">
        <v>709</v>
      </c>
      <c r="AP458" s="138" t="s">
        <v>710</v>
      </c>
      <c r="AQ458" s="138" t="s">
        <v>611</v>
      </c>
      <c r="AR458" s="138" t="s">
        <v>711</v>
      </c>
      <c r="AS458" s="139"/>
    </row>
    <row r="459" spans="19:45" ht="30" customHeight="1" x14ac:dyDescent="0.25">
      <c r="S459" s="118" t="s">
        <v>10</v>
      </c>
      <c r="T459" s="119" t="s">
        <v>284</v>
      </c>
      <c r="U459" s="140" t="s">
        <v>775</v>
      </c>
      <c r="V459" s="141" t="s">
        <v>601</v>
      </c>
      <c r="W459" s="141" t="s">
        <v>602</v>
      </c>
      <c r="X459" s="141" t="s">
        <v>603</v>
      </c>
      <c r="Y459" s="141" t="s">
        <v>603</v>
      </c>
      <c r="Z459" s="141" t="s">
        <v>591</v>
      </c>
      <c r="AA459" s="141" t="s">
        <v>7</v>
      </c>
      <c r="AB459" s="141" t="s">
        <v>563</v>
      </c>
      <c r="AC459" s="141" t="s">
        <v>577</v>
      </c>
      <c r="AD459" s="141" t="s">
        <v>611</v>
      </c>
      <c r="AE459" s="141" t="s">
        <v>569</v>
      </c>
      <c r="AF459" s="142" t="s">
        <v>593</v>
      </c>
      <c r="AG459" s="142" t="s">
        <v>594</v>
      </c>
      <c r="AH459" s="142" t="s">
        <v>595</v>
      </c>
      <c r="AI459" s="142" t="s">
        <v>596</v>
      </c>
      <c r="AJ459" s="143" t="s">
        <v>597</v>
      </c>
      <c r="AK459" s="143" t="s">
        <v>598</v>
      </c>
      <c r="AL459" s="143" t="s">
        <v>599</v>
      </c>
      <c r="AM459" s="143" t="s">
        <v>600</v>
      </c>
      <c r="AN459" s="143" t="str">
        <f t="shared" ref="AN459" si="300">VLOOKUP($T467,$DE$1:$DJ$31,2,FALSE)</f>
        <v>Full</v>
      </c>
      <c r="AO459" s="143" t="str">
        <f t="shared" ref="AO459" si="301">VLOOKUP($T467,$DE$1:$DJ$31,3,FALSE)</f>
        <v>Full</v>
      </c>
      <c r="AP459" s="143" t="str">
        <f t="shared" ref="AP459" si="302">VLOOKUP($T467,$DE$1:$DJ$31,4,FALSE)</f>
        <v>non</v>
      </c>
      <c r="AQ459" s="143" t="str">
        <f t="shared" ref="AQ459" si="303">VLOOKUP($T467,$DE$1:$DJ$31,5,FALSE)</f>
        <v>non</v>
      </c>
      <c r="AR459" s="143" t="str">
        <f t="shared" ref="AR459" si="304">VLOOKUP($T467,$DE$1:$DJ$31,6,FALSE)</f>
        <v>Full</v>
      </c>
      <c r="AS459" s="142" t="s">
        <v>726</v>
      </c>
    </row>
    <row r="460" spans="19:45" ht="30" customHeight="1" x14ac:dyDescent="0.25">
      <c r="S460" s="118" t="s">
        <v>18</v>
      </c>
      <c r="T460" s="119" t="s">
        <v>29</v>
      </c>
      <c r="U460" s="144" t="str">
        <f t="shared" ref="U460:U468" ca="1" si="305">ConfigCode($AA460,$AN460,$AO460,$AP460,$AQ460,$AR460,$AF460,$AG460,2)</f>
        <v>0x48=-43.20,-42.20;</v>
      </c>
      <c r="V460" s="145"/>
      <c r="W460" s="145"/>
      <c r="X460" s="146"/>
      <c r="Y460" s="146"/>
      <c r="Z460" s="147">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148" t="s">
        <v>587</v>
      </c>
      <c r="AB460" s="149">
        <v>2.5</v>
      </c>
      <c r="AC460" s="149" t="s">
        <v>995</v>
      </c>
      <c r="AD460" s="149">
        <v>1</v>
      </c>
      <c r="AE460" s="41">
        <v>0</v>
      </c>
      <c r="AF460" s="150">
        <v>-43.2</v>
      </c>
      <c r="AG460" s="150">
        <v>-42.2</v>
      </c>
      <c r="AH460" s="151">
        <f t="shared" ref="AH460:AH468" ca="1" si="307">$AF460+$Z460</f>
        <v>-38.5</v>
      </c>
      <c r="AI460" s="151">
        <f t="shared" ref="AI460:AI468" ca="1" si="308">$AG460+$Z460</f>
        <v>-37.5</v>
      </c>
      <c r="AJ460" s="152" cm="1">
        <f t="array" aca="1" ref="AJ460" ca="1" xml:space="preserve">
N("initial sens-loopgain")+
$AF460-BoxVal(ROW($AA460),26,COLUMN(INDIRECT("T"&amp;(INT(ROW($AA477)/65))*65+2)))</f>
        <v>-44.2</v>
      </c>
      <c r="AK460" s="152">
        <f t="shared" ref="AK460:AK468" ca="1" si="309">AJ460+(AG460-AF460)</f>
        <v>-43.2</v>
      </c>
      <c r="AL460" s="152" cm="1">
        <f t="array" aca="1" ref="AL460" ca="1" xml:space="preserve">
N("initial sens-loopgain-gain-gain ref-vcm")+
$AH460-
BoxVal(ROW($AA460),26,COLUMN(INDIRECT("T"&amp;(INT(ROW($AA477)/65))*65+2)))-
$AB460-
$W460-
IFERROR(VLOOKUP($AC460,$CT$1:$DC$31,7,FALSE),0)</f>
        <v>-42</v>
      </c>
      <c r="AM460" s="152">
        <f t="shared" ref="AM460:AM468" ca="1" si="310">AL460+(AG460-AF460)</f>
        <v>-41</v>
      </c>
      <c r="AN460" s="144" t="str">
        <f t="shared" ref="AN460:AN468" ca="1" si="311">IF(BoxVal(ROW(AA460),9,COLUMN(T458))="FIX","00",ManualLookup(AA460,BoxVal(ROW(AA460),4,COLUMN(AN458)),INDIRECT(DN$3)))</f>
        <v>40</v>
      </c>
      <c r="AO460" s="144" t="str" cm="1">
        <f t="array" aca="1" ref="AO460" ca="1">ManualLookup(AB460,BoxVal(ROW(AB460),4,COLUMN(AO458)),INDIRECT(DO$3))</f>
        <v>08</v>
      </c>
      <c r="AP460" s="144" t="str" cm="1">
        <f t="array" aca="1" ref="AP460" ca="1">ManualLookup(AC460,BoxVal(ROW(AC460),4,COLUMN(AP458)),INDIRECT(DP$3))</f>
        <v>00</v>
      </c>
      <c r="AQ460" s="144" t="str" cm="1">
        <f t="array" aca="1" ref="AQ460" ca="1">ManualLookup(AD460,BoxVal(ROW(AD460),4,COLUMN(AQ458)),INDIRECT(DQ$3))</f>
        <v>00</v>
      </c>
      <c r="AR460" s="144" t="str" cm="1">
        <f t="array" aca="1" ref="AR460" ca="1">ManualLookup(AE460,BoxVal(ROW(AE460),4,COLUMN(AR458)),INDIRECT(DR$3))</f>
        <v>00</v>
      </c>
      <c r="AS460" s="141"/>
    </row>
    <row r="461" spans="19:45" ht="30" customHeight="1" x14ac:dyDescent="0.25">
      <c r="S461" s="118" t="s">
        <v>13</v>
      </c>
      <c r="T461" s="119" t="s">
        <v>377</v>
      </c>
      <c r="U461" s="144" t="str">
        <f t="shared" ca="1" si="305"/>
        <v>0x49=-44.10,-43.20;</v>
      </c>
      <c r="V461" s="145"/>
      <c r="W461" s="145"/>
      <c r="X461" s="146"/>
      <c r="Y461" s="146">
        <v>5.7</v>
      </c>
      <c r="Z461" s="147">
        <f t="shared" ca="1" si="306"/>
        <v>5.7</v>
      </c>
      <c r="AA461" s="148" t="s">
        <v>587</v>
      </c>
      <c r="AB461" s="149">
        <v>3.5</v>
      </c>
      <c r="AC461" s="149" t="s">
        <v>995</v>
      </c>
      <c r="AD461" s="149">
        <v>1</v>
      </c>
      <c r="AE461" s="41">
        <v>0</v>
      </c>
      <c r="AF461" s="150">
        <v>-44.1</v>
      </c>
      <c r="AG461" s="153">
        <f t="shared" ref="AG461:AG468" si="312">AF460</f>
        <v>-43.2</v>
      </c>
      <c r="AH461" s="151">
        <f t="shared" ca="1" si="307"/>
        <v>-38.4</v>
      </c>
      <c r="AI461" s="151">
        <f t="shared" ca="1" si="308"/>
        <v>-37.5</v>
      </c>
      <c r="AJ461" s="152" cm="1">
        <f t="array" aca="1" ref="AJ461" ca="1" xml:space="preserve">
N("initial sens-loopgain")+
$AF461-BoxVal(ROW($AA461),26,COLUMN(INDIRECT("T"&amp;(INT(ROW($AA478)/65))*65+2)))</f>
        <v>-45.1</v>
      </c>
      <c r="AK461" s="152">
        <f t="shared" ca="1" si="309"/>
        <v>-44.2</v>
      </c>
      <c r="AL461" s="152" cm="1">
        <f t="array" aca="1" ref="AL461" ca="1" xml:space="preserve">
N("initial sens-loopgain-gain-gain ref-vcm")+
$AH461-
BoxVal(ROW($AA461),26,COLUMN(INDIRECT("T"&amp;(INT(ROW($AA478)/65))*65+2)))-
$AB461-
$W461-
IFERROR(VLOOKUP($AC461,$CT$1:$DC$31,7,FALSE),0)</f>
        <v>-42.9</v>
      </c>
      <c r="AM461" s="152">
        <f t="shared" ca="1" si="310"/>
        <v>-42</v>
      </c>
      <c r="AN461" s="144" t="str">
        <f t="shared" ca="1" si="311"/>
        <v>40</v>
      </c>
      <c r="AO461" s="144" t="str" cm="1">
        <f t="array" aca="1" ref="AO461" ca="1">ManualLookup(AB461,BoxVal(ROW(AB461),4,COLUMN(AO459)),INDIRECT(DO$3))</f>
        <v>09</v>
      </c>
      <c r="AP461" s="144" t="str" cm="1">
        <f t="array" aca="1" ref="AP461" ca="1">ManualLookup(AC461,BoxVal(ROW(AC461),4,COLUMN(AP459)),INDIRECT(DP$3))</f>
        <v>00</v>
      </c>
      <c r="AQ461" s="144" t="str" cm="1">
        <f t="array" aca="1" ref="AQ461" ca="1">ManualLookup(AD461,BoxVal(ROW(AD461),4,COLUMN(AQ459)),INDIRECT(DQ$3))</f>
        <v>00</v>
      </c>
      <c r="AR461" s="144" t="str" cm="1">
        <f t="array" aca="1" ref="AR461" ca="1">ManualLookup(AE461,BoxVal(ROW(AE461),4,COLUMN(AR459)),INDIRECT(DR$3))</f>
        <v>00</v>
      </c>
      <c r="AS461" s="144"/>
    </row>
    <row r="462" spans="19:45" ht="30" customHeight="1" x14ac:dyDescent="0.25">
      <c r="S462" s="129"/>
      <c r="T462" s="154"/>
      <c r="U462" s="144" t="str">
        <f t="shared" ca="1" si="305"/>
        <v>0x59=-45.10,-44.10;</v>
      </c>
      <c r="V462" s="145"/>
      <c r="W462" s="145"/>
      <c r="X462" s="146"/>
      <c r="Y462" s="146">
        <v>6.73</v>
      </c>
      <c r="Z462" s="147">
        <f t="shared" ca="1" si="306"/>
        <v>6.6</v>
      </c>
      <c r="AA462" s="148" t="s">
        <v>580</v>
      </c>
      <c r="AB462" s="149">
        <v>3.5</v>
      </c>
      <c r="AC462" s="149" t="s">
        <v>995</v>
      </c>
      <c r="AD462" s="149">
        <v>1</v>
      </c>
      <c r="AE462" s="41">
        <v>0</v>
      </c>
      <c r="AF462" s="150">
        <v>-45.1</v>
      </c>
      <c r="AG462" s="153">
        <f t="shared" si="312"/>
        <v>-44.1</v>
      </c>
      <c r="AH462" s="151">
        <f t="shared" ca="1" si="307"/>
        <v>-38.5</v>
      </c>
      <c r="AI462" s="151">
        <f t="shared" ca="1" si="308"/>
        <v>-37.5</v>
      </c>
      <c r="AJ462" s="152" cm="1">
        <f t="array" aca="1" ref="AJ462" ca="1" xml:space="preserve">
N("initial sens-loopgain")+
$AF462-BoxVal(ROW($AA462),26,COLUMN(INDIRECT("T"&amp;(INT(ROW($AA479)/65))*65+2)))</f>
        <v>-46.1</v>
      </c>
      <c r="AK462" s="152">
        <f t="shared" ca="1" si="309"/>
        <v>-45.1</v>
      </c>
      <c r="AL462" s="152" cm="1">
        <f t="array" aca="1" ref="AL462" ca="1" xml:space="preserve">
N("initial sens-loopgain-gain-gain ref-vcm")+
$AH462-
BoxVal(ROW($AA462),26,COLUMN(INDIRECT("T"&amp;(INT(ROW($AA479)/65))*65+2)))-
$AB462-
$W462-
IFERROR(VLOOKUP($AC462,$CT$1:$DC$31,7,FALSE),0)</f>
        <v>-43</v>
      </c>
      <c r="AM462" s="152">
        <f t="shared" ca="1" si="310"/>
        <v>-42</v>
      </c>
      <c r="AN462" s="144" t="str">
        <f t="shared" ca="1" si="311"/>
        <v>50</v>
      </c>
      <c r="AO462" s="144" t="str" cm="1">
        <f t="array" aca="1" ref="AO462" ca="1">ManualLookup(AB462,BoxVal(ROW(AB462),4,COLUMN(AO460)),INDIRECT(DO$3))</f>
        <v>09</v>
      </c>
      <c r="AP462" s="144" t="str" cm="1">
        <f t="array" aca="1" ref="AP462" ca="1">ManualLookup(AC462,BoxVal(ROW(AC462),4,COLUMN(AP460)),INDIRECT(DP$3))</f>
        <v>00</v>
      </c>
      <c r="AQ462" s="144" t="str" cm="1">
        <f t="array" aca="1" ref="AQ462" ca="1">ManualLookup(AD462,BoxVal(ROW(AD462),4,COLUMN(AQ460)),INDIRECT(DQ$3))</f>
        <v>00</v>
      </c>
      <c r="AR462" s="144" t="str" cm="1">
        <f t="array" aca="1" ref="AR462" ca="1">ManualLookup(AE462,BoxVal(ROW(AE462),4,COLUMN(AR460)),INDIRECT(DR$3))</f>
        <v>00</v>
      </c>
      <c r="AS462" s="144"/>
    </row>
    <row r="463" spans="19:45" ht="30" customHeight="1" x14ac:dyDescent="0.25">
      <c r="S463" s="118" t="s">
        <v>19</v>
      </c>
      <c r="T463" s="119" t="s">
        <v>584</v>
      </c>
      <c r="U463" s="144" t="str">
        <f t="shared" ca="1" si="305"/>
        <v>0x5A=-45.20,-45.10;</v>
      </c>
      <c r="V463" s="145"/>
      <c r="W463" s="145"/>
      <c r="X463" s="146"/>
      <c r="Y463" s="146">
        <v>7.86</v>
      </c>
      <c r="Z463" s="147">
        <f t="shared" ca="1" si="306"/>
        <v>7.6</v>
      </c>
      <c r="AA463" s="148" t="s">
        <v>580</v>
      </c>
      <c r="AB463" s="149">
        <v>4.5</v>
      </c>
      <c r="AC463" s="149" t="s">
        <v>995</v>
      </c>
      <c r="AD463" s="149">
        <v>1</v>
      </c>
      <c r="AE463" s="41">
        <v>0</v>
      </c>
      <c r="AF463" s="150">
        <v>-45.2</v>
      </c>
      <c r="AG463" s="153">
        <f t="shared" si="312"/>
        <v>-45.1</v>
      </c>
      <c r="AH463" s="151">
        <f t="shared" ca="1" si="307"/>
        <v>-37.6</v>
      </c>
      <c r="AI463" s="151">
        <f t="shared" ca="1" si="308"/>
        <v>-37.5</v>
      </c>
      <c r="AJ463" s="152" cm="1">
        <f t="array" aca="1" ref="AJ463" ca="1" xml:space="preserve">
N("initial sens-loopgain")+
$AF463-BoxVal(ROW($AA463),26,COLUMN(INDIRECT("T"&amp;(INT(ROW($AA480)/65))*65+2)))</f>
        <v>-46.2</v>
      </c>
      <c r="AK463" s="152">
        <f t="shared" ca="1" si="309"/>
        <v>-46.1</v>
      </c>
      <c r="AL463" s="152" cm="1">
        <f t="array" aca="1" ref="AL463" ca="1" xml:space="preserve">
N("initial sens-loopgain-gain-gain ref-vcm")+
$AH463-
BoxVal(ROW($AA463),26,COLUMN(INDIRECT("T"&amp;(INT(ROW($AA480)/65))*65+2)))-
$AB463-
$W463-
IFERROR(VLOOKUP($AC463,$CT$1:$DC$31,7,FALSE),0)</f>
        <v>-43.1</v>
      </c>
      <c r="AM463" s="152">
        <f t="shared" ca="1" si="310"/>
        <v>-43</v>
      </c>
      <c r="AN463" s="144" t="str">
        <f t="shared" ca="1" si="311"/>
        <v>50</v>
      </c>
      <c r="AO463" s="144" t="str" cm="1">
        <f t="array" aca="1" ref="AO463" ca="1">ManualLookup(AB463,BoxVal(ROW(AB463),4,COLUMN(AO461)),INDIRECT(DO$3))</f>
        <v>0A</v>
      </c>
      <c r="AP463" s="144" t="str" cm="1">
        <f t="array" aca="1" ref="AP463" ca="1">ManualLookup(AC463,BoxVal(ROW(AC463),4,COLUMN(AP461)),INDIRECT(DP$3))</f>
        <v>00</v>
      </c>
      <c r="AQ463" s="144" t="str" cm="1">
        <f t="array" aca="1" ref="AQ463" ca="1">ManualLookup(AD463,BoxVal(ROW(AD463),4,COLUMN(AQ461)),INDIRECT(DQ$3))</f>
        <v>00</v>
      </c>
      <c r="AR463" s="144" t="str" cm="1">
        <f t="array" aca="1" ref="AR463" ca="1">ManualLookup(AE463,BoxVal(ROW(AE463),4,COLUMN(AR461)),INDIRECT(DR$3))</f>
        <v>00</v>
      </c>
      <c r="AS463" s="144"/>
    </row>
    <row r="464" spans="19:45" ht="30" customHeight="1" x14ac:dyDescent="0.25">
      <c r="S464" s="118" t="s">
        <v>15</v>
      </c>
      <c r="T464" s="119" t="s">
        <v>801</v>
      </c>
      <c r="U464" s="144" t="str">
        <f t="shared" ca="1" si="305"/>
        <v>0x69=-46.20,-45.20;</v>
      </c>
      <c r="V464" s="145"/>
      <c r="W464" s="145"/>
      <c r="X464" s="146"/>
      <c r="Y464" s="146">
        <v>7.66</v>
      </c>
      <c r="Z464" s="147">
        <f t="shared" ca="1" si="306"/>
        <v>7.7</v>
      </c>
      <c r="AA464" s="148" t="s">
        <v>581</v>
      </c>
      <c r="AB464" s="149">
        <v>3.5</v>
      </c>
      <c r="AC464" s="149" t="s">
        <v>995</v>
      </c>
      <c r="AD464" s="149">
        <v>1</v>
      </c>
      <c r="AE464" s="41">
        <v>0</v>
      </c>
      <c r="AF464" s="150">
        <v>-46.2</v>
      </c>
      <c r="AG464" s="153">
        <f t="shared" si="312"/>
        <v>-45.2</v>
      </c>
      <c r="AH464" s="151">
        <f t="shared" ca="1" si="307"/>
        <v>-38.5</v>
      </c>
      <c r="AI464" s="151">
        <f t="shared" ca="1" si="308"/>
        <v>-37.5</v>
      </c>
      <c r="AJ464" s="152" cm="1">
        <f t="array" aca="1" ref="AJ464" ca="1" xml:space="preserve">
N("initial sens-loopgain")+
$AF464-BoxVal(ROW($AA464),26,COLUMN(INDIRECT("T"&amp;(INT(ROW($AA481)/65))*65+2)))</f>
        <v>-47.2</v>
      </c>
      <c r="AK464" s="152">
        <f t="shared" ca="1" si="309"/>
        <v>-46.2</v>
      </c>
      <c r="AL464" s="152" cm="1">
        <f t="array" aca="1" ref="AL464" ca="1" xml:space="preserve">
N("initial sens-loopgain-gain-gain ref-vcm")+
$AH464-
BoxVal(ROW($AA464),26,COLUMN(INDIRECT("T"&amp;(INT(ROW($AA481)/65))*65+2)))-
$AB464-
$W464-
IFERROR(VLOOKUP($AC464,$CT$1:$DC$31,7,FALSE),0)</f>
        <v>-43</v>
      </c>
      <c r="AM464" s="152">
        <f t="shared" ca="1" si="310"/>
        <v>-42</v>
      </c>
      <c r="AN464" s="144" t="str">
        <f t="shared" ca="1" si="311"/>
        <v>60</v>
      </c>
      <c r="AO464" s="144" t="str" cm="1">
        <f t="array" aca="1" ref="AO464" ca="1">ManualLookup(AB464,BoxVal(ROW(AB464),4,COLUMN(AO462)),INDIRECT(DO$3))</f>
        <v>09</v>
      </c>
      <c r="AP464" s="144" t="str" cm="1">
        <f t="array" aca="1" ref="AP464" ca="1">ManualLookup(AC464,BoxVal(ROW(AC464),4,COLUMN(AP462)),INDIRECT(DP$3))</f>
        <v>00</v>
      </c>
      <c r="AQ464" s="144" t="str" cm="1">
        <f t="array" aca="1" ref="AQ464" ca="1">ManualLookup(AD464,BoxVal(ROW(AD464),4,COLUMN(AQ462)),INDIRECT(DQ$3))</f>
        <v>00</v>
      </c>
      <c r="AR464" s="144" t="str" cm="1">
        <f t="array" aca="1" ref="AR464" ca="1">ManualLookup(AE464,BoxVal(ROW(AE464),4,COLUMN(AR462)),INDIRECT(DR$3))</f>
        <v>00</v>
      </c>
      <c r="AS464" s="144"/>
    </row>
    <row r="465" spans="19:45" ht="30" customHeight="1" x14ac:dyDescent="0.25">
      <c r="S465" s="118" t="s">
        <v>705</v>
      </c>
      <c r="T465" s="119" t="s">
        <v>990</v>
      </c>
      <c r="U465" s="144" t="str">
        <f t="shared" ca="1" si="305"/>
        <v>0x79=-47.10,-46.20;</v>
      </c>
      <c r="V465" s="145"/>
      <c r="W465" s="145"/>
      <c r="X465" s="146"/>
      <c r="Y465" s="146">
        <v>8.56</v>
      </c>
      <c r="Z465" s="147">
        <f t="shared" ca="1" si="306"/>
        <v>8.6</v>
      </c>
      <c r="AA465" s="148" t="s">
        <v>582</v>
      </c>
      <c r="AB465" s="149">
        <v>3.5</v>
      </c>
      <c r="AC465" s="149" t="s">
        <v>995</v>
      </c>
      <c r="AD465" s="149">
        <v>1</v>
      </c>
      <c r="AE465" s="41">
        <v>0</v>
      </c>
      <c r="AF465" s="150">
        <v>-47.1</v>
      </c>
      <c r="AG465" s="153">
        <f t="shared" si="312"/>
        <v>-46.2</v>
      </c>
      <c r="AH465" s="151">
        <f t="shared" ca="1" si="307"/>
        <v>-38.5</v>
      </c>
      <c r="AI465" s="151">
        <f t="shared" ca="1" si="308"/>
        <v>-37.6</v>
      </c>
      <c r="AJ465" s="152" cm="1">
        <f t="array" aca="1" ref="AJ465" ca="1" xml:space="preserve">
N("initial sens-loopgain")+
$AF465-BoxVal(ROW($AA465),26,COLUMN(INDIRECT("T"&amp;(INT(ROW($AA482)/65))*65+2)))</f>
        <v>-48.1</v>
      </c>
      <c r="AK465" s="152">
        <f t="shared" ca="1" si="309"/>
        <v>-47.2</v>
      </c>
      <c r="AL465" s="152" cm="1">
        <f t="array" aca="1" ref="AL465" ca="1" xml:space="preserve">
N("initial sens-loopgain-gain-gain ref-vcm")+
$AH465-
BoxVal(ROW($AA465),26,COLUMN(INDIRECT("T"&amp;(INT(ROW($AA482)/65))*65+2)))-
$AB465-
$W465-
IFERROR(VLOOKUP($AC465,$CT$1:$DC$31,7,FALSE),0)</f>
        <v>-43</v>
      </c>
      <c r="AM465" s="152">
        <f t="shared" ca="1" si="310"/>
        <v>-42.1</v>
      </c>
      <c r="AN465" s="144" t="str">
        <f t="shared" ca="1" si="311"/>
        <v>70</v>
      </c>
      <c r="AO465" s="144" t="str" cm="1">
        <f t="array" aca="1" ref="AO465" ca="1">ManualLookup(AB465,BoxVal(ROW(AB465),4,COLUMN(AO463)),INDIRECT(DO$3))</f>
        <v>09</v>
      </c>
      <c r="AP465" s="144" t="str" cm="1">
        <f t="array" aca="1" ref="AP465" ca="1">ManualLookup(AC465,BoxVal(ROW(AC465),4,COLUMN(AP463)),INDIRECT(DP$3))</f>
        <v>00</v>
      </c>
      <c r="AQ465" s="144" t="str" cm="1">
        <f t="array" aca="1" ref="AQ465" ca="1">ManualLookup(AD465,BoxVal(ROW(AD465),4,COLUMN(AQ463)),INDIRECT(DQ$3))</f>
        <v>00</v>
      </c>
      <c r="AR465" s="144" t="str" cm="1">
        <f t="array" aca="1" ref="AR465" ca="1">ManualLookup(AE465,BoxVal(ROW(AE465),4,COLUMN(AR463)),INDIRECT(DR$3))</f>
        <v>00</v>
      </c>
      <c r="AS465" s="144"/>
    </row>
    <row r="466" spans="19:45" ht="30" customHeight="1" x14ac:dyDescent="0.25">
      <c r="S466" s="118" t="s">
        <v>605</v>
      </c>
      <c r="T466" s="119" t="s">
        <v>991</v>
      </c>
      <c r="U466" s="144" t="str">
        <f t="shared" ca="1" si="305"/>
        <v>0x7A=-48.10,-47.10;</v>
      </c>
      <c r="V466" s="145"/>
      <c r="W466" s="145"/>
      <c r="X466" s="146"/>
      <c r="Y466" s="146">
        <v>9.5</v>
      </c>
      <c r="Z466" s="147">
        <f t="shared" ca="1" si="306"/>
        <v>9.6</v>
      </c>
      <c r="AA466" s="148" t="s">
        <v>582</v>
      </c>
      <c r="AB466" s="149">
        <v>4.5</v>
      </c>
      <c r="AC466" s="149" t="s">
        <v>995</v>
      </c>
      <c r="AD466" s="149">
        <v>1</v>
      </c>
      <c r="AE466" s="41">
        <v>0</v>
      </c>
      <c r="AF466" s="150">
        <v>-48.1</v>
      </c>
      <c r="AG466" s="153">
        <f t="shared" si="312"/>
        <v>-47.1</v>
      </c>
      <c r="AH466" s="151">
        <f t="shared" ca="1" si="307"/>
        <v>-38.5</v>
      </c>
      <c r="AI466" s="151">
        <f t="shared" ca="1" si="308"/>
        <v>-37.5</v>
      </c>
      <c r="AJ466" s="152" cm="1">
        <f t="array" aca="1" ref="AJ466" ca="1" xml:space="preserve">
N("initial sens-loopgain")+
$AF466-BoxVal(ROW($AA466),26,COLUMN(INDIRECT("T"&amp;(INT(ROW($AA483)/65))*65+2)))</f>
        <v>-49.1</v>
      </c>
      <c r="AK466" s="152">
        <f t="shared" ca="1" si="309"/>
        <v>-48.1</v>
      </c>
      <c r="AL466" s="152" cm="1">
        <f t="array" aca="1" ref="AL466" ca="1" xml:space="preserve">
N("initial sens-loopgain-gain-gain ref-vcm")+
$AH466-
BoxVal(ROW($AA466),26,COLUMN(INDIRECT("T"&amp;(INT(ROW($AA483)/65))*65+2)))-
$AB466-
$W466-
IFERROR(VLOOKUP($AC466,$CT$1:$DC$31,7,FALSE),0)</f>
        <v>-44</v>
      </c>
      <c r="AM466" s="152">
        <f t="shared" ca="1" si="310"/>
        <v>-43</v>
      </c>
      <c r="AN466" s="144" t="str">
        <f t="shared" ca="1" si="311"/>
        <v>70</v>
      </c>
      <c r="AO466" s="144" t="str" cm="1">
        <f t="array" aca="1" ref="AO466" ca="1">ManualLookup(AB466,BoxVal(ROW(AB466),4,COLUMN(AO464)),INDIRECT(DO$3))</f>
        <v>0A</v>
      </c>
      <c r="AP466" s="144" t="str" cm="1">
        <f t="array" aca="1" ref="AP466" ca="1">ManualLookup(AC466,BoxVal(ROW(AC466),4,COLUMN(AP464)),INDIRECT(DP$3))</f>
        <v>00</v>
      </c>
      <c r="AQ466" s="144" t="str" cm="1">
        <f t="array" aca="1" ref="AQ466" ca="1">ManualLookup(AD466,BoxVal(ROW(AD466),4,COLUMN(AQ464)),INDIRECT(DQ$3))</f>
        <v>00</v>
      </c>
      <c r="AR466" s="144" t="str" cm="1">
        <f t="array" aca="1" ref="AR466" ca="1">ManualLookup(AE466,BoxVal(ROW(AE466),4,COLUMN(AR464)),INDIRECT(DR$3))</f>
        <v>00</v>
      </c>
      <c r="AS466" s="144"/>
    </row>
    <row r="467" spans="19:45" ht="30" customHeight="1" x14ac:dyDescent="0.25">
      <c r="S467" s="118" t="s">
        <v>721</v>
      </c>
      <c r="T467" s="119" t="s">
        <v>26</v>
      </c>
      <c r="U467" s="144" t="str">
        <f t="shared" ca="1" si="305"/>
        <v>0x7B=-49.10,-48.10;</v>
      </c>
      <c r="V467" s="145"/>
      <c r="W467" s="145"/>
      <c r="X467" s="146"/>
      <c r="Y467" s="146"/>
      <c r="Z467" s="147">
        <f t="shared" ca="1" si="306"/>
        <v>10.6</v>
      </c>
      <c r="AA467" s="148" t="s">
        <v>582</v>
      </c>
      <c r="AB467" s="149">
        <v>5.5</v>
      </c>
      <c r="AC467" s="149" t="s">
        <v>995</v>
      </c>
      <c r="AD467" s="149">
        <v>1</v>
      </c>
      <c r="AE467" s="41">
        <v>0</v>
      </c>
      <c r="AF467" s="150">
        <v>-49.1</v>
      </c>
      <c r="AG467" s="153">
        <f t="shared" si="312"/>
        <v>-48.1</v>
      </c>
      <c r="AH467" s="151">
        <f t="shared" ca="1" si="307"/>
        <v>-38.5</v>
      </c>
      <c r="AI467" s="151">
        <f t="shared" ca="1" si="308"/>
        <v>-37.5</v>
      </c>
      <c r="AJ467" s="152" cm="1">
        <f t="array" aca="1" ref="AJ467" ca="1" xml:space="preserve">
N("initial sens-loopgain")+
$AF467-BoxVal(ROW($AA467),26,COLUMN(INDIRECT("T"&amp;(INT(ROW($AA484)/65))*65+2)))</f>
        <v>-50.1</v>
      </c>
      <c r="AK467" s="152">
        <f t="shared" ca="1" si="309"/>
        <v>-49.1</v>
      </c>
      <c r="AL467" s="152" cm="1">
        <f t="array" aca="1" ref="AL467" ca="1" xml:space="preserve">
N("initial sens-loopgain-gain-gain ref-vcm")+
$AH467-
BoxVal(ROW($AA467),26,COLUMN(INDIRECT("T"&amp;(INT(ROW($AA484)/65))*65+2)))-
$AB467-
$W467-
IFERROR(VLOOKUP($AC467,$CT$1:$DC$31,7,FALSE),0)</f>
        <v>-45</v>
      </c>
      <c r="AM467" s="152">
        <f t="shared" ca="1" si="310"/>
        <v>-44</v>
      </c>
      <c r="AN467" s="144" t="str">
        <f t="shared" ca="1" si="311"/>
        <v>70</v>
      </c>
      <c r="AO467" s="144" t="str" cm="1">
        <f t="array" aca="1" ref="AO467" ca="1">ManualLookup(AB467,BoxVal(ROW(AB467),4,COLUMN(AO465)),INDIRECT(DO$3))</f>
        <v>0B</v>
      </c>
      <c r="AP467" s="144" t="str" cm="1">
        <f t="array" aca="1" ref="AP467" ca="1">ManualLookup(AC467,BoxVal(ROW(AC467),4,COLUMN(AP465)),INDIRECT(DP$3))</f>
        <v>00</v>
      </c>
      <c r="AQ467" s="144" t="str" cm="1">
        <f t="array" aca="1" ref="AQ467" ca="1">ManualLookup(AD467,BoxVal(ROW(AD467),4,COLUMN(AQ465)),INDIRECT(DQ$3))</f>
        <v>00</v>
      </c>
      <c r="AR467" s="144" t="str" cm="1">
        <f t="array" aca="1" ref="AR467" ca="1">ManualLookup(AE467,BoxVal(ROW(AE467),4,COLUMN(AR465)),INDIRECT(DR$3))</f>
        <v>00</v>
      </c>
      <c r="AS467" s="144"/>
    </row>
    <row r="468" spans="19:45" ht="30" customHeight="1" x14ac:dyDescent="0.25">
      <c r="S468" s="118" t="s">
        <v>20</v>
      </c>
      <c r="T468" s="119">
        <v>-39</v>
      </c>
      <c r="U468" s="144" t="str">
        <f t="shared" ca="1" si="305"/>
        <v>0x7C=-50.10,-49.10;</v>
      </c>
      <c r="V468" s="145"/>
      <c r="W468" s="145"/>
      <c r="X468" s="155"/>
      <c r="Y468" s="155"/>
      <c r="Z468" s="147">
        <f t="shared" ca="1" si="306"/>
        <v>11.6</v>
      </c>
      <c r="AA468" s="148" t="s">
        <v>582</v>
      </c>
      <c r="AB468" s="149">
        <v>6.5</v>
      </c>
      <c r="AC468" s="149" t="s">
        <v>995</v>
      </c>
      <c r="AD468" s="149">
        <v>1</v>
      </c>
      <c r="AE468" s="41">
        <v>0</v>
      </c>
      <c r="AF468" s="150">
        <v>-50.1</v>
      </c>
      <c r="AG468" s="153">
        <f t="shared" si="312"/>
        <v>-49.1</v>
      </c>
      <c r="AH468" s="151">
        <f t="shared" ca="1" si="307"/>
        <v>-38.5</v>
      </c>
      <c r="AI468" s="151">
        <f t="shared" ca="1" si="308"/>
        <v>-37.5</v>
      </c>
      <c r="AJ468" s="152" cm="1">
        <f t="array" aca="1" ref="AJ468" ca="1" xml:space="preserve">
N("initial sens-loopgain")+
$AF468-BoxVal(ROW($AA468),26,COLUMN(INDIRECT("T"&amp;(INT(ROW($AA485)/65))*65+2)))</f>
        <v>-51.1</v>
      </c>
      <c r="AK468" s="152">
        <f t="shared" ca="1" si="309"/>
        <v>-50.1</v>
      </c>
      <c r="AL468" s="152" cm="1">
        <f t="array" aca="1" ref="AL468" ca="1" xml:space="preserve">
N("initial sens-loopgain-gain-gain ref-vcm")+
$AH468-
BoxVal(ROW($AA468),26,COLUMN(INDIRECT("T"&amp;(INT(ROW($AA485)/65))*65+2)))-
$AB468-
$W468-
IFERROR(VLOOKUP($AC468,$CT$1:$DC$31,7,FALSE),0)</f>
        <v>-46</v>
      </c>
      <c r="AM468" s="152">
        <f t="shared" ca="1" si="310"/>
        <v>-45</v>
      </c>
      <c r="AN468" s="144" t="str">
        <f t="shared" ca="1" si="311"/>
        <v>70</v>
      </c>
      <c r="AO468" s="144" t="str" cm="1">
        <f t="array" aca="1" ref="AO468" ca="1">ManualLookup(AB468,BoxVal(ROW(AB468),4,COLUMN(AO466)),INDIRECT(DO$3))</f>
        <v>0C</v>
      </c>
      <c r="AP468" s="144" t="str" cm="1">
        <f t="array" aca="1" ref="AP468" ca="1">ManualLookup(AC468,BoxVal(ROW(AC468),4,COLUMN(AP466)),INDIRECT(DP$3))</f>
        <v>00</v>
      </c>
      <c r="AQ468" s="144" t="str" cm="1">
        <f t="array" aca="1" ref="AQ468" ca="1">ManualLookup(AD468,BoxVal(ROW(AD468),4,COLUMN(AQ466)),INDIRECT(DQ$3))</f>
        <v>00</v>
      </c>
      <c r="AR468" s="144" t="str" cm="1">
        <f t="array" aca="1" ref="AR468" ca="1">ManualLookup(AE468,BoxVal(ROW(AE468),4,COLUMN(AR466)),INDIRECT(DR$3))</f>
        <v>00</v>
      </c>
      <c r="AS468" s="144"/>
    </row>
    <row r="469" spans="19:45" ht="30" customHeight="1" x14ac:dyDescent="0.25">
      <c r="S469" s="118" t="s">
        <v>691</v>
      </c>
      <c r="T469" s="119" t="s">
        <v>1088</v>
      </c>
      <c r="U469" s="144"/>
      <c r="V469" s="145"/>
      <c r="W469" s="145"/>
      <c r="X469" s="155"/>
      <c r="Y469" s="155"/>
      <c r="Z469" s="147"/>
      <c r="AA469" s="148"/>
      <c r="AB469" s="149"/>
      <c r="AC469" s="149"/>
      <c r="AD469" s="149"/>
      <c r="AE469" s="41"/>
      <c r="AF469" s="150"/>
      <c r="AG469" s="153"/>
      <c r="AH469" s="151"/>
      <c r="AI469" s="151"/>
      <c r="AJ469" s="152"/>
      <c r="AK469" s="152"/>
      <c r="AL469" s="152"/>
      <c r="AM469" s="152"/>
      <c r="AN469" s="144"/>
      <c r="AO469" s="144"/>
      <c r="AP469" s="144"/>
      <c r="AQ469" s="144"/>
      <c r="AR469" s="144"/>
      <c r="AS469" s="144"/>
    </row>
    <row r="470" spans="19:45" ht="30" customHeight="1" x14ac:dyDescent="0.25">
      <c r="S470" s="118" t="s">
        <v>544</v>
      </c>
      <c r="T470" s="119" t="s">
        <v>1085</v>
      </c>
      <c r="U470" s="144"/>
      <c r="V470" s="145"/>
      <c r="W470" s="145"/>
      <c r="X470" s="155"/>
      <c r="Y470" s="155"/>
      <c r="Z470" s="147"/>
      <c r="AA470" s="148"/>
      <c r="AB470" s="149"/>
      <c r="AC470" s="149"/>
      <c r="AD470" s="149"/>
      <c r="AE470" s="41"/>
      <c r="AF470" s="150"/>
      <c r="AG470" s="153"/>
      <c r="AH470" s="151"/>
      <c r="AI470" s="151"/>
      <c r="AJ470" s="152"/>
      <c r="AK470" s="152"/>
      <c r="AL470" s="152"/>
      <c r="AM470" s="152"/>
      <c r="AN470" s="144"/>
      <c r="AO470" s="144"/>
      <c r="AP470" s="144"/>
      <c r="AQ470" s="144"/>
      <c r="AR470" s="144"/>
      <c r="AS470" s="144"/>
    </row>
    <row r="471" spans="19:45" ht="30" customHeight="1" x14ac:dyDescent="0.25">
      <c r="S471" s="118" t="s">
        <v>12</v>
      </c>
      <c r="T471" s="119" t="s">
        <v>548</v>
      </c>
      <c r="U471" s="144"/>
      <c r="V471" s="145"/>
      <c r="W471" s="145"/>
      <c r="X471" s="155"/>
      <c r="Y471" s="155"/>
      <c r="Z471" s="147"/>
      <c r="AA471" s="148"/>
      <c r="AB471" s="149"/>
      <c r="AC471" s="149"/>
      <c r="AD471" s="149"/>
      <c r="AE471" s="41"/>
      <c r="AF471" s="150"/>
      <c r="AG471" s="153"/>
      <c r="AH471" s="151"/>
      <c r="AI471" s="151"/>
      <c r="AJ471" s="152"/>
      <c r="AK471" s="152"/>
      <c r="AL471" s="152"/>
      <c r="AM471" s="152"/>
      <c r="AN471" s="144"/>
      <c r="AO471" s="144"/>
      <c r="AP471" s="144"/>
      <c r="AQ471" s="144"/>
      <c r="AR471" s="144"/>
      <c r="AS471" s="144"/>
    </row>
    <row r="472" spans="19:45" ht="30" customHeight="1" x14ac:dyDescent="0.25">
      <c r="S472" s="129" t="s">
        <v>773</v>
      </c>
      <c r="T472" s="119" t="s">
        <v>562</v>
      </c>
      <c r="U472" s="144"/>
      <c r="V472" s="145"/>
      <c r="W472" s="145"/>
      <c r="X472" s="155"/>
      <c r="Y472" s="155"/>
      <c r="Z472" s="147"/>
      <c r="AA472" s="148"/>
      <c r="AB472" s="149"/>
      <c r="AC472" s="149"/>
      <c r="AD472" s="149"/>
      <c r="AE472" s="41"/>
      <c r="AF472" s="150"/>
      <c r="AG472" s="153"/>
      <c r="AH472" s="151"/>
      <c r="AI472" s="151"/>
      <c r="AJ472" s="152"/>
      <c r="AK472" s="152"/>
      <c r="AL472" s="152"/>
      <c r="AM472" s="152"/>
      <c r="AN472" s="144"/>
      <c r="AO472" s="144"/>
      <c r="AP472" s="144"/>
      <c r="AQ472" s="144"/>
      <c r="AR472" s="144"/>
      <c r="AS472" s="144"/>
    </row>
    <row r="473" spans="19:45" ht="30" customHeight="1" x14ac:dyDescent="0.25">
      <c r="S473" s="118" t="s">
        <v>573</v>
      </c>
      <c r="T473" s="119">
        <v>1.1000000000000001</v>
      </c>
      <c r="U473" s="144"/>
      <c r="V473" s="145"/>
      <c r="W473" s="145"/>
      <c r="X473" s="155"/>
      <c r="Y473" s="155"/>
      <c r="Z473" s="147"/>
      <c r="AA473" s="148"/>
      <c r="AB473" s="149"/>
      <c r="AC473" s="149"/>
      <c r="AD473" s="149"/>
      <c r="AE473" s="41"/>
      <c r="AF473" s="150"/>
      <c r="AG473" s="153"/>
      <c r="AH473" s="151"/>
      <c r="AI473" s="151"/>
      <c r="AJ473" s="152"/>
      <c r="AK473" s="152"/>
      <c r="AL473" s="152"/>
      <c r="AM473" s="152"/>
      <c r="AN473" s="144"/>
      <c r="AO473" s="144"/>
      <c r="AP473" s="144"/>
      <c r="AQ473" s="144"/>
      <c r="AR473" s="144"/>
      <c r="AS473" s="144"/>
    </row>
    <row r="474" spans="19:45" ht="30" customHeight="1" x14ac:dyDescent="0.25">
      <c r="S474" s="118" t="s">
        <v>590</v>
      </c>
      <c r="T474" s="119">
        <f>VLOOKUP(T459,MPN!$A$1:$E$997,4,FALSE)</f>
        <v>-38</v>
      </c>
      <c r="U474" s="144"/>
      <c r="V474" s="145"/>
      <c r="W474" s="145"/>
      <c r="X474" s="155"/>
      <c r="Y474" s="155"/>
      <c r="Z474" s="157"/>
      <c r="AA474" s="148"/>
      <c r="AB474" s="149"/>
      <c r="AC474" s="149"/>
      <c r="AD474" s="149"/>
      <c r="AE474" s="41"/>
      <c r="AF474" s="150"/>
      <c r="AG474" s="158"/>
      <c r="AH474" s="151"/>
      <c r="AI474" s="151"/>
      <c r="AJ474" s="152"/>
      <c r="AK474" s="152"/>
      <c r="AL474" s="152"/>
      <c r="AM474" s="152"/>
      <c r="AN474" s="144"/>
      <c r="AO474" s="144"/>
      <c r="AP474" s="144"/>
      <c r="AQ474" s="144"/>
      <c r="AR474" s="144"/>
      <c r="AS474" s="144"/>
    </row>
    <row r="475" spans="19:45" ht="30" customHeight="1" x14ac:dyDescent="0.25">
      <c r="S475" s="118" t="s">
        <v>693</v>
      </c>
      <c r="T475" s="119">
        <v>0.8</v>
      </c>
      <c r="U475" s="144"/>
      <c r="V475" s="145"/>
      <c r="W475" s="145"/>
      <c r="X475" s="155"/>
      <c r="Y475" s="155"/>
      <c r="Z475" s="157"/>
      <c r="AA475" s="148"/>
      <c r="AB475" s="149"/>
      <c r="AC475" s="149"/>
      <c r="AD475" s="149"/>
      <c r="AE475" s="41"/>
      <c r="AF475" s="150"/>
      <c r="AG475" s="158"/>
      <c r="AH475" s="151"/>
      <c r="AI475" s="151"/>
      <c r="AJ475" s="152"/>
      <c r="AK475" s="152"/>
      <c r="AL475" s="152"/>
      <c r="AM475" s="152"/>
      <c r="AN475" s="144"/>
      <c r="AO475" s="144"/>
      <c r="AP475" s="144"/>
      <c r="AQ475" s="144"/>
      <c r="AR475" s="144"/>
      <c r="AS475" s="144"/>
    </row>
    <row r="476" spans="19:45" ht="30" customHeight="1" x14ac:dyDescent="0.25">
      <c r="S476" s="118" t="s">
        <v>604</v>
      </c>
      <c r="T476" s="118" t="str">
        <f t="shared" ref="T476" si="313">VLOOKUP($T463,$AU$1:$AZ$31,MATCH($T457,$AU$1:$AZ$1,0),FALSE)&amp;"_"&amp;T465</f>
        <v>default_NormalMode</v>
      </c>
      <c r="U476" s="144"/>
      <c r="V476" s="145"/>
      <c r="W476" s="145"/>
      <c r="X476" s="155"/>
      <c r="Y476" s="155"/>
      <c r="Z476" s="157"/>
      <c r="AA476" s="148"/>
      <c r="AB476" s="149"/>
      <c r="AC476" s="149"/>
      <c r="AD476" s="149"/>
      <c r="AE476" s="41"/>
      <c r="AF476" s="150"/>
      <c r="AG476" s="158"/>
      <c r="AH476" s="151"/>
      <c r="AI476" s="151"/>
      <c r="AJ476" s="152"/>
      <c r="AK476" s="152"/>
      <c r="AL476" s="152"/>
      <c r="AM476" s="152"/>
      <c r="AN476" s="144"/>
      <c r="AO476" s="144"/>
      <c r="AP476" s="144"/>
      <c r="AQ476" s="144"/>
      <c r="AR476" s="144"/>
      <c r="AS476" s="144"/>
    </row>
    <row r="477" spans="19:45" ht="30" customHeight="1" x14ac:dyDescent="0.25">
      <c r="S477" s="118" t="s">
        <v>424</v>
      </c>
      <c r="T477" s="118" t="str">
        <f>VLOOKUP($T459,MPN!$A$1:$E$497,2,FALSE)</f>
        <v>AMIC</v>
      </c>
      <c r="U477" s="144"/>
      <c r="V477" s="145"/>
      <c r="W477" s="145"/>
      <c r="X477" s="155"/>
      <c r="Y477" s="155"/>
      <c r="Z477" s="157"/>
      <c r="AA477" s="148"/>
      <c r="AB477" s="149"/>
      <c r="AC477" s="149"/>
      <c r="AD477" s="149"/>
      <c r="AE477" s="41"/>
      <c r="AF477" s="150"/>
      <c r="AG477" s="158"/>
      <c r="AH477" s="151"/>
      <c r="AI477" s="151"/>
      <c r="AJ477" s="152"/>
      <c r="AK477" s="152"/>
      <c r="AL477" s="152"/>
      <c r="AM477" s="152"/>
      <c r="AN477" s="144"/>
      <c r="AO477" s="144"/>
      <c r="AP477" s="144"/>
      <c r="AQ477" s="144"/>
      <c r="AR477" s="144"/>
      <c r="AS477" s="144"/>
    </row>
    <row r="478" spans="19:45" ht="30" customHeight="1" x14ac:dyDescent="0.25">
      <c r="S478" s="118" t="s">
        <v>16</v>
      </c>
      <c r="T478" s="118" t="str">
        <f>VLOOKUP($T460,ASIC!$A$1:$B$200,2,FALSE)</f>
        <v>2258K</v>
      </c>
      <c r="U478" s="144"/>
      <c r="V478" s="145"/>
      <c r="W478" s="145"/>
      <c r="X478" s="155"/>
      <c r="Y478" s="155"/>
      <c r="Z478" s="157"/>
      <c r="AA478" s="148"/>
      <c r="AB478" s="149"/>
      <c r="AC478" s="149"/>
      <c r="AD478" s="149"/>
      <c r="AE478" s="41"/>
      <c r="AF478" s="150"/>
      <c r="AG478" s="158"/>
      <c r="AH478" s="151"/>
      <c r="AI478" s="151"/>
      <c r="AJ478" s="152"/>
      <c r="AK478" s="152"/>
      <c r="AL478" s="152"/>
      <c r="AM478" s="152"/>
      <c r="AN478" s="144"/>
      <c r="AO478" s="144"/>
      <c r="AP478" s="144"/>
      <c r="AQ478" s="144"/>
      <c r="AR478" s="144"/>
      <c r="AS478" s="144"/>
    </row>
    <row r="479" spans="19:45" ht="30" customHeight="1" x14ac:dyDescent="0.25">
      <c r="S479" s="118" t="s">
        <v>17</v>
      </c>
      <c r="T479" s="118" t="str">
        <f>VLOOKUP($T461,Sensor!$A$1:$B$100,2,FALSE)</f>
        <v>2282A</v>
      </c>
      <c r="U479" s="144"/>
      <c r="V479" s="145"/>
      <c r="W479" s="145"/>
      <c r="X479" s="155"/>
      <c r="Y479" s="155"/>
      <c r="Z479" s="157"/>
      <c r="AA479" s="148"/>
      <c r="AB479" s="149"/>
      <c r="AC479" s="149"/>
      <c r="AD479" s="149"/>
      <c r="AE479" s="41"/>
      <c r="AF479" s="150"/>
      <c r="AG479" s="158"/>
      <c r="AH479" s="151"/>
      <c r="AI479" s="151"/>
      <c r="AJ479" s="152"/>
      <c r="AK479" s="152"/>
      <c r="AL479" s="152"/>
      <c r="AM479" s="152"/>
      <c r="AN479" s="144"/>
      <c r="AO479" s="144"/>
      <c r="AP479" s="144"/>
      <c r="AQ479" s="144"/>
      <c r="AR479" s="144"/>
      <c r="AS479" s="144"/>
    </row>
    <row r="480" spans="19:45" ht="30" customHeight="1" x14ac:dyDescent="0.25">
      <c r="S480" s="118" t="s">
        <v>21</v>
      </c>
      <c r="T480" s="118" t="str">
        <f>VLOOKUP($T459,MPN!$A$1:$E$497,5,FALSE)</f>
        <v>Default</v>
      </c>
      <c r="U480" s="144"/>
      <c r="V480" s="145"/>
      <c r="W480" s="145"/>
      <c r="X480" s="155"/>
      <c r="Y480" s="155"/>
      <c r="Z480" s="157"/>
      <c r="AA480" s="148"/>
      <c r="AB480" s="149"/>
      <c r="AC480" s="149"/>
      <c r="AD480" s="149"/>
      <c r="AE480" s="41"/>
      <c r="AF480" s="150"/>
      <c r="AG480" s="158"/>
      <c r="AH480" s="151"/>
      <c r="AI480" s="151"/>
      <c r="AJ480" s="152"/>
      <c r="AK480" s="152"/>
      <c r="AL480" s="152"/>
      <c r="AM480" s="152"/>
      <c r="AN480" s="144"/>
      <c r="AO480" s="144"/>
      <c r="AP480" s="144"/>
      <c r="AQ480" s="144"/>
      <c r="AR480" s="144"/>
      <c r="AS480" s="144"/>
    </row>
    <row r="481" spans="19:45" ht="30" customHeight="1" x14ac:dyDescent="0.25">
      <c r="S481" s="118" t="s">
        <v>545</v>
      </c>
      <c r="T481" s="118">
        <f t="shared" ref="T481" si="314">VLOOKUP(T470,$DT$1:$DV$31,3,FALSE)</f>
        <v>1</v>
      </c>
      <c r="U481" s="144"/>
      <c r="V481" s="145"/>
      <c r="W481" s="145"/>
      <c r="X481" s="155"/>
      <c r="Y481" s="155"/>
      <c r="Z481" s="157"/>
      <c r="AA481" s="148"/>
      <c r="AB481" s="149"/>
      <c r="AC481" s="149"/>
      <c r="AD481" s="149"/>
      <c r="AE481" s="41"/>
      <c r="AF481" s="150"/>
      <c r="AG481" s="158"/>
      <c r="AH481" s="151"/>
      <c r="AI481" s="151"/>
      <c r="AJ481" s="152"/>
      <c r="AK481" s="152"/>
      <c r="AL481" s="152"/>
      <c r="AM481" s="152"/>
      <c r="AN481" s="144"/>
      <c r="AO481" s="144"/>
      <c r="AP481" s="144"/>
      <c r="AQ481" s="144"/>
      <c r="AR481" s="144"/>
      <c r="AS481" s="144"/>
    </row>
    <row r="482" spans="19:45" ht="30" customHeight="1" x14ac:dyDescent="0.25">
      <c r="S482" s="118" t="s">
        <v>22</v>
      </c>
      <c r="T482" s="119">
        <v>7</v>
      </c>
      <c r="U482" s="144"/>
      <c r="V482" s="145"/>
      <c r="W482" s="145"/>
      <c r="X482" s="155"/>
      <c r="Y482" s="155"/>
      <c r="Z482" s="157"/>
      <c r="AA482" s="148"/>
      <c r="AB482" s="149"/>
      <c r="AC482" s="149"/>
      <c r="AD482" s="149"/>
      <c r="AE482" s="41"/>
      <c r="AF482" s="150"/>
      <c r="AG482" s="158"/>
      <c r="AH482" s="151"/>
      <c r="AI482" s="151"/>
      <c r="AJ482" s="152"/>
      <c r="AK482" s="152"/>
      <c r="AL482" s="152"/>
      <c r="AM482" s="152"/>
      <c r="AN482" s="144"/>
      <c r="AO482" s="144"/>
      <c r="AP482" s="144"/>
      <c r="AQ482" s="144"/>
      <c r="AR482" s="144"/>
      <c r="AS482" s="144"/>
    </row>
    <row r="483" spans="19:45" ht="30" customHeight="1" x14ac:dyDescent="0.25">
      <c r="S483" s="118" t="s">
        <v>696</v>
      </c>
      <c r="T483" s="159">
        <v>45707</v>
      </c>
      <c r="U483" s="144"/>
      <c r="V483" s="145"/>
      <c r="W483" s="145"/>
      <c r="X483" s="155"/>
      <c r="Y483" s="155"/>
      <c r="Z483" s="157"/>
      <c r="AA483" s="148"/>
      <c r="AB483" s="149"/>
      <c r="AC483" s="149"/>
      <c r="AD483" s="149"/>
      <c r="AE483" s="41"/>
      <c r="AF483" s="150"/>
      <c r="AG483" s="158"/>
      <c r="AH483" s="151"/>
      <c r="AI483" s="151"/>
      <c r="AJ483" s="152"/>
      <c r="AK483" s="152"/>
      <c r="AL483" s="152"/>
      <c r="AM483" s="152"/>
      <c r="AN483" s="144"/>
      <c r="AO483" s="144"/>
      <c r="AP483" s="144"/>
      <c r="AQ483" s="144"/>
      <c r="AR483" s="144"/>
      <c r="AS483" s="144"/>
    </row>
    <row r="484" spans="19:45" ht="30" customHeight="1" x14ac:dyDescent="0.25">
      <c r="S484" s="118" t="s">
        <v>694</v>
      </c>
      <c r="T484" s="119" t="s">
        <v>994</v>
      </c>
      <c r="U484" s="144"/>
      <c r="V484" s="145"/>
      <c r="W484" s="145"/>
      <c r="X484" s="155"/>
      <c r="Y484" s="155"/>
      <c r="Z484" s="157"/>
      <c r="AA484" s="148"/>
      <c r="AB484" s="149"/>
      <c r="AC484" s="149"/>
      <c r="AD484" s="149"/>
      <c r="AE484" s="41"/>
      <c r="AF484" s="150"/>
      <c r="AG484" s="158"/>
      <c r="AH484" s="151"/>
      <c r="AI484" s="151"/>
      <c r="AJ484" s="152"/>
      <c r="AK484" s="152"/>
      <c r="AL484" s="152"/>
      <c r="AM484" s="152"/>
      <c r="AN484" s="144"/>
      <c r="AO484" s="144"/>
      <c r="AP484" s="144"/>
      <c r="AQ484" s="144"/>
      <c r="AR484" s="144"/>
      <c r="AS484" s="144"/>
    </row>
    <row r="485" spans="19:45" ht="30" customHeight="1" x14ac:dyDescent="0.25">
      <c r="S485" s="118" t="s">
        <v>697</v>
      </c>
      <c r="T485" s="118">
        <f t="shared" ref="T485" ca="1" si="315">COUNTA(U460:U519)</f>
        <v>9</v>
      </c>
      <c r="U485" s="144"/>
      <c r="V485" s="145"/>
      <c r="W485" s="145"/>
      <c r="X485" s="155"/>
      <c r="Y485" s="155"/>
      <c r="Z485" s="157"/>
      <c r="AA485" s="148"/>
      <c r="AB485" s="149"/>
      <c r="AC485" s="149"/>
      <c r="AD485" s="149"/>
      <c r="AE485" s="41"/>
      <c r="AF485" s="150"/>
      <c r="AG485" s="158"/>
      <c r="AH485" s="151"/>
      <c r="AI485" s="151"/>
      <c r="AJ485" s="152"/>
      <c r="AK485" s="152"/>
      <c r="AL485" s="152"/>
      <c r="AM485" s="152"/>
      <c r="AN485" s="144"/>
      <c r="AO485" s="144"/>
      <c r="AP485" s="144"/>
      <c r="AQ485" s="144"/>
      <c r="AR485" s="144"/>
      <c r="AS485" s="144"/>
    </row>
    <row r="486" spans="19:45" ht="30" customHeight="1" x14ac:dyDescent="0.25">
      <c r="S486" s="118" t="s">
        <v>715</v>
      </c>
      <c r="T486" s="118" t="str">
        <f t="shared" ref="T486" si="316">T474&amp;"+/-"&amp;T475&amp;" "&amp;T484</f>
        <v>-38+/-0.8 dBV</v>
      </c>
      <c r="U486" s="144"/>
      <c r="V486" s="145"/>
      <c r="W486" s="145"/>
      <c r="X486" s="155"/>
      <c r="Y486" s="155"/>
      <c r="Z486" s="157"/>
      <c r="AA486" s="148"/>
      <c r="AB486" s="149"/>
      <c r="AC486" s="149"/>
      <c r="AD486" s="149"/>
      <c r="AE486" s="41"/>
      <c r="AF486" s="150"/>
      <c r="AG486" s="158"/>
      <c r="AH486" s="151"/>
      <c r="AI486" s="151"/>
      <c r="AJ486" s="152"/>
      <c r="AK486" s="152"/>
      <c r="AL486" s="152"/>
      <c r="AM486" s="152"/>
      <c r="AN486" s="144"/>
      <c r="AO486" s="144"/>
      <c r="AP486" s="144"/>
      <c r="AQ486" s="144"/>
      <c r="AR486" s="144"/>
      <c r="AS486" s="144"/>
    </row>
    <row r="487" spans="19:45" ht="30" customHeight="1" x14ac:dyDescent="0.25">
      <c r="S487" s="118" t="s">
        <v>719</v>
      </c>
      <c r="T487" s="160" t="str">
        <f t="shared" ref="T487" si="317">T466&amp;" : "&amp;T469&amp;" "&amp;"(uA)"&amp;CHAR(10)&amp;"Vdc&amp;Remark: "&amp;T472</f>
        <v>3.3V : 70~150 (uA)
Vdc&amp;Remark: -</v>
      </c>
      <c r="U487" s="144"/>
      <c r="V487" s="145"/>
      <c r="W487" s="145"/>
      <c r="X487" s="155"/>
      <c r="Y487" s="155"/>
      <c r="Z487" s="157"/>
      <c r="AA487" s="148"/>
      <c r="AB487" s="149"/>
      <c r="AC487" s="149"/>
      <c r="AD487" s="149"/>
      <c r="AE487" s="41"/>
      <c r="AF487" s="150"/>
      <c r="AG487" s="158"/>
      <c r="AH487" s="151"/>
      <c r="AI487" s="151"/>
      <c r="AJ487" s="152"/>
      <c r="AK487" s="152"/>
      <c r="AL487" s="152"/>
      <c r="AM487" s="152"/>
      <c r="AN487" s="144"/>
      <c r="AO487" s="144"/>
      <c r="AP487" s="144"/>
      <c r="AQ487" s="144"/>
      <c r="AR487" s="144"/>
      <c r="AS487" s="144"/>
    </row>
    <row r="488" spans="19:45" ht="30" customHeight="1" x14ac:dyDescent="0.25">
      <c r="U488" s="144"/>
      <c r="V488" s="145"/>
      <c r="W488" s="145"/>
      <c r="X488" s="155"/>
      <c r="Y488" s="155"/>
      <c r="Z488" s="157"/>
      <c r="AA488" s="148"/>
      <c r="AB488" s="149"/>
      <c r="AC488" s="149"/>
      <c r="AD488" s="149"/>
      <c r="AE488" s="41"/>
      <c r="AF488" s="150"/>
      <c r="AG488" s="158"/>
      <c r="AH488" s="151"/>
      <c r="AI488" s="151"/>
      <c r="AJ488" s="152"/>
      <c r="AK488" s="152"/>
      <c r="AL488" s="152"/>
      <c r="AM488" s="152"/>
      <c r="AN488" s="144"/>
      <c r="AO488" s="144"/>
      <c r="AP488" s="144"/>
      <c r="AQ488" s="144"/>
      <c r="AR488" s="144"/>
      <c r="AS488" s="144"/>
    </row>
    <row r="489" spans="19:45" ht="30" customHeight="1" x14ac:dyDescent="0.25">
      <c r="S489" s="2" t="s">
        <v>14</v>
      </c>
      <c r="T489" s="2" t="str">
        <f t="shared" ref="T489" si="318">ADDRESS(ROW(S489),COLUMN($S$1))&amp;":"&amp;ADDRESS(ROW(S519),COLUMN($T$1))</f>
        <v>$S$489:$T$519</v>
      </c>
      <c r="U489" s="144"/>
      <c r="V489" s="145"/>
      <c r="W489" s="145"/>
      <c r="X489" s="155"/>
      <c r="Y489" s="155"/>
      <c r="Z489" s="157"/>
      <c r="AA489" s="148"/>
      <c r="AB489" s="149"/>
      <c r="AC489" s="149"/>
      <c r="AD489" s="149"/>
      <c r="AE489" s="41"/>
      <c r="AF489" s="150"/>
      <c r="AG489" s="158"/>
      <c r="AH489" s="151"/>
      <c r="AI489" s="151"/>
      <c r="AJ489" s="152"/>
      <c r="AK489" s="152"/>
      <c r="AL489" s="152"/>
      <c r="AM489" s="152"/>
      <c r="AN489" s="144"/>
      <c r="AO489" s="144"/>
      <c r="AP489" s="144"/>
      <c r="AQ489" s="144"/>
      <c r="AR489" s="144"/>
      <c r="AS489" s="144"/>
    </row>
    <row r="490" spans="19:45" ht="30" customHeight="1" x14ac:dyDescent="0.25">
      <c r="S490" s="4" t="str">
        <f t="shared" ref="S490" si="319">$BB$2</f>
        <v>15V</v>
      </c>
      <c r="T490" s="3">
        <v>5.0999999999999996</v>
      </c>
      <c r="U490" s="144"/>
      <c r="V490" s="145"/>
      <c r="W490" s="145"/>
      <c r="X490" s="155"/>
      <c r="Y490" s="155"/>
      <c r="Z490" s="157"/>
      <c r="AA490" s="148"/>
      <c r="AB490" s="149"/>
      <c r="AC490" s="149"/>
      <c r="AD490" s="149"/>
      <c r="AE490" s="41"/>
      <c r="AF490" s="150"/>
      <c r="AG490" s="158"/>
      <c r="AH490" s="151"/>
      <c r="AI490" s="151"/>
      <c r="AJ490" s="152"/>
      <c r="AK490" s="152"/>
      <c r="AL490" s="152"/>
      <c r="AM490" s="152"/>
      <c r="AN490" s="144"/>
      <c r="AO490" s="144"/>
      <c r="AP490" s="144"/>
      <c r="AQ490" s="144"/>
      <c r="AR490" s="144"/>
      <c r="AS490" s="144"/>
    </row>
    <row r="491" spans="19:45" ht="30" customHeight="1" x14ac:dyDescent="0.25">
      <c r="S491" s="4" t="str">
        <f t="shared" ref="S491" si="320">$BB$3</f>
        <v>14V</v>
      </c>
      <c r="T491" s="3">
        <v>4.2</v>
      </c>
      <c r="U491" s="144"/>
      <c r="V491" s="145"/>
      <c r="W491" s="145"/>
      <c r="X491" s="155"/>
      <c r="Y491" s="155"/>
      <c r="Z491" s="157"/>
      <c r="AA491" s="148"/>
      <c r="AB491" s="149"/>
      <c r="AC491" s="149"/>
      <c r="AD491" s="149"/>
      <c r="AE491" s="41"/>
      <c r="AF491" s="150"/>
      <c r="AG491" s="158"/>
      <c r="AH491" s="151"/>
      <c r="AI491" s="151"/>
      <c r="AJ491" s="152"/>
      <c r="AK491" s="152"/>
      <c r="AL491" s="152"/>
      <c r="AM491" s="152"/>
      <c r="AN491" s="144"/>
      <c r="AO491" s="144"/>
      <c r="AP491" s="144"/>
      <c r="AQ491" s="144"/>
      <c r="AR491" s="144"/>
      <c r="AS491" s="144"/>
    </row>
    <row r="492" spans="19:45" ht="30" customHeight="1" x14ac:dyDescent="0.25">
      <c r="S492" s="4" t="str">
        <f t="shared" ref="S492" si="321">$BB$4</f>
        <v>13V</v>
      </c>
      <c r="T492" s="3">
        <v>3.1</v>
      </c>
      <c r="U492" s="144"/>
      <c r="V492" s="145"/>
      <c r="W492" s="145"/>
      <c r="X492" s="155"/>
      <c r="Y492" s="155"/>
      <c r="Z492" s="157"/>
      <c r="AA492" s="148"/>
      <c r="AB492" s="149"/>
      <c r="AC492" s="149"/>
      <c r="AD492" s="149"/>
      <c r="AE492" s="41"/>
      <c r="AF492" s="150"/>
      <c r="AG492" s="158"/>
      <c r="AH492" s="151"/>
      <c r="AI492" s="151"/>
      <c r="AJ492" s="152"/>
      <c r="AK492" s="152"/>
      <c r="AL492" s="152"/>
      <c r="AM492" s="152"/>
      <c r="AN492" s="144"/>
      <c r="AO492" s="144"/>
      <c r="AP492" s="144"/>
      <c r="AQ492" s="144"/>
      <c r="AR492" s="144"/>
      <c r="AS492" s="144"/>
    </row>
    <row r="493" spans="19:45" ht="30" customHeight="1" x14ac:dyDescent="0.25">
      <c r="S493" s="4" t="str">
        <f t="shared" ref="S493" si="322">$BB$5</f>
        <v>12V</v>
      </c>
      <c r="T493" s="3">
        <v>2.2000000000000002</v>
      </c>
      <c r="U493" s="144"/>
      <c r="V493" s="145"/>
      <c r="W493" s="145"/>
      <c r="X493" s="155"/>
      <c r="Y493" s="155"/>
      <c r="Z493" s="157"/>
      <c r="AA493" s="148"/>
      <c r="AB493" s="149"/>
      <c r="AC493" s="149"/>
      <c r="AD493" s="149"/>
      <c r="AE493" s="41"/>
      <c r="AF493" s="150"/>
      <c r="AG493" s="158"/>
      <c r="AH493" s="151"/>
      <c r="AI493" s="151"/>
      <c r="AJ493" s="152"/>
      <c r="AK493" s="152"/>
      <c r="AL493" s="152"/>
      <c r="AM493" s="152"/>
      <c r="AN493" s="144"/>
      <c r="AO493" s="144"/>
      <c r="AP493" s="144"/>
      <c r="AQ493" s="144"/>
      <c r="AR493" s="144"/>
      <c r="AS493" s="144"/>
    </row>
    <row r="494" spans="19:45" ht="30" customHeight="1" x14ac:dyDescent="0.25">
      <c r="S494" s="4" t="str">
        <f t="shared" ref="S494" si="323">$BB$6</f>
        <v>11V</v>
      </c>
      <c r="T494" s="3">
        <v>1.1000000000000001</v>
      </c>
      <c r="U494" s="144"/>
      <c r="V494" s="145"/>
      <c r="W494" s="145"/>
      <c r="X494" s="155"/>
      <c r="Y494" s="155"/>
      <c r="Z494" s="157"/>
      <c r="AA494" s="148"/>
      <c r="AB494" s="149"/>
      <c r="AC494" s="149"/>
      <c r="AD494" s="149"/>
      <c r="AE494" s="41"/>
      <c r="AF494" s="150"/>
      <c r="AG494" s="158"/>
      <c r="AH494" s="151"/>
      <c r="AI494" s="151"/>
      <c r="AJ494" s="152"/>
      <c r="AK494" s="152"/>
      <c r="AL494" s="152"/>
      <c r="AM494" s="152"/>
      <c r="AN494" s="144"/>
      <c r="AO494" s="144"/>
      <c r="AP494" s="144"/>
      <c r="AQ494" s="144"/>
      <c r="AR494" s="144"/>
      <c r="AS494" s="144"/>
    </row>
    <row r="495" spans="19:45" ht="30" customHeight="1" x14ac:dyDescent="0.25">
      <c r="S495" s="4" t="str">
        <f t="shared" ref="S495" si="324">$BB$7</f>
        <v>10V</v>
      </c>
      <c r="T495" s="3">
        <v>0</v>
      </c>
      <c r="U495" s="144"/>
      <c r="V495" s="145"/>
      <c r="W495" s="145"/>
      <c r="X495" s="155"/>
      <c r="Y495" s="155"/>
      <c r="Z495" s="157"/>
      <c r="AA495" s="148"/>
      <c r="AB495" s="149"/>
      <c r="AC495" s="149"/>
      <c r="AD495" s="149"/>
      <c r="AE495" s="41"/>
      <c r="AF495" s="150"/>
      <c r="AG495" s="158"/>
      <c r="AH495" s="151"/>
      <c r="AI495" s="151"/>
      <c r="AJ495" s="152"/>
      <c r="AK495" s="152"/>
      <c r="AL495" s="152"/>
      <c r="AM495" s="152"/>
      <c r="AN495" s="144"/>
      <c r="AO495" s="144"/>
      <c r="AP495" s="144"/>
      <c r="AQ495" s="144"/>
      <c r="AR495" s="144"/>
      <c r="AS495" s="144"/>
    </row>
    <row r="496" spans="19:45" ht="30" customHeight="1" x14ac:dyDescent="0.25">
      <c r="S496" s="4" t="str">
        <f t="shared" ref="S496" si="325">$BB$8</f>
        <v>FIX</v>
      </c>
      <c r="T496" s="3" t="s">
        <v>562</v>
      </c>
      <c r="U496" s="144"/>
      <c r="V496" s="145"/>
      <c r="W496" s="145"/>
      <c r="X496" s="155"/>
      <c r="Y496" s="155"/>
      <c r="Z496" s="157"/>
      <c r="AA496" s="148"/>
      <c r="AB496" s="149"/>
      <c r="AC496" s="149"/>
      <c r="AD496" s="149"/>
      <c r="AE496" s="41"/>
      <c r="AF496" s="150"/>
      <c r="AG496" s="158"/>
      <c r="AH496" s="151"/>
      <c r="AI496" s="151"/>
      <c r="AJ496" s="152"/>
      <c r="AK496" s="152"/>
      <c r="AL496" s="152"/>
      <c r="AM496" s="152"/>
      <c r="AN496" s="144"/>
      <c r="AO496" s="144"/>
      <c r="AP496" s="144"/>
      <c r="AQ496" s="144"/>
      <c r="AR496" s="144"/>
      <c r="AS496" s="144"/>
    </row>
    <row r="497" spans="19:45" ht="30" customHeight="1" x14ac:dyDescent="0.25">
      <c r="S497" s="4" t="str">
        <f t="shared" ref="S497" si="326">$BB$9</f>
        <v>Space</v>
      </c>
      <c r="T497" s="3" t="s">
        <v>562</v>
      </c>
      <c r="U497" s="144"/>
      <c r="V497" s="145"/>
      <c r="W497" s="145"/>
      <c r="X497" s="155"/>
      <c r="Y497" s="155"/>
      <c r="Z497" s="157"/>
      <c r="AA497" s="148"/>
      <c r="AB497" s="149"/>
      <c r="AC497" s="149"/>
      <c r="AD497" s="149"/>
      <c r="AE497" s="41"/>
      <c r="AF497" s="150"/>
      <c r="AG497" s="158"/>
      <c r="AH497" s="151"/>
      <c r="AI497" s="151"/>
      <c r="AJ497" s="152"/>
      <c r="AK497" s="152"/>
      <c r="AL497" s="152"/>
      <c r="AM497" s="152"/>
      <c r="AN497" s="144"/>
      <c r="AO497" s="144"/>
      <c r="AP497" s="144"/>
      <c r="AQ497" s="144"/>
      <c r="AR497" s="144"/>
      <c r="AS497" s="144"/>
    </row>
    <row r="498" spans="19:45" ht="30" customHeight="1" x14ac:dyDescent="0.25">
      <c r="S498" s="4" t="str">
        <f t="shared" ref="S498" si="327">$BB$10</f>
        <v>Config2</v>
      </c>
      <c r="T498" s="3">
        <v>0</v>
      </c>
      <c r="U498" s="144"/>
      <c r="V498" s="145"/>
      <c r="W498" s="145"/>
      <c r="X498" s="155"/>
      <c r="Y498" s="155"/>
      <c r="Z498" s="157"/>
      <c r="AA498" s="148"/>
      <c r="AB498" s="149"/>
      <c r="AC498" s="149"/>
      <c r="AD498" s="149"/>
      <c r="AE498" s="41"/>
      <c r="AF498" s="150"/>
      <c r="AG498" s="158"/>
      <c r="AH498" s="151"/>
      <c r="AI498" s="151"/>
      <c r="AJ498" s="152"/>
      <c r="AK498" s="152"/>
      <c r="AL498" s="152"/>
      <c r="AM498" s="152"/>
      <c r="AN498" s="144"/>
      <c r="AO498" s="144"/>
      <c r="AP498" s="144"/>
      <c r="AQ498" s="144"/>
      <c r="AR498" s="144"/>
      <c r="AS498" s="144"/>
    </row>
    <row r="499" spans="19:45" ht="30" customHeight="1" x14ac:dyDescent="0.25">
      <c r="S499" s="4" t="str">
        <f t="shared" ref="S499" si="328">$BB$11</f>
        <v>-</v>
      </c>
      <c r="T499" s="3"/>
      <c r="U499" s="144"/>
      <c r="V499" s="145"/>
      <c r="W499" s="145"/>
      <c r="X499" s="155"/>
      <c r="Y499" s="155"/>
      <c r="Z499" s="157"/>
      <c r="AA499" s="148"/>
      <c r="AB499" s="149"/>
      <c r="AC499" s="149"/>
      <c r="AD499" s="149"/>
      <c r="AE499" s="41"/>
      <c r="AF499" s="150"/>
      <c r="AG499" s="158"/>
      <c r="AH499" s="151"/>
      <c r="AI499" s="151"/>
      <c r="AJ499" s="152"/>
      <c r="AK499" s="152"/>
      <c r="AL499" s="152"/>
      <c r="AM499" s="152"/>
      <c r="AN499" s="144"/>
      <c r="AO499" s="144"/>
      <c r="AP499" s="144"/>
      <c r="AQ499" s="144"/>
      <c r="AR499" s="144"/>
      <c r="AS499" s="144"/>
    </row>
    <row r="500" spans="19:45" ht="30" customHeight="1" x14ac:dyDescent="0.25">
      <c r="S500" s="4" t="str">
        <f t="shared" ref="S500" si="329">$BB$12</f>
        <v>-</v>
      </c>
      <c r="T500" s="3"/>
      <c r="U500" s="144"/>
      <c r="V500" s="145"/>
      <c r="W500" s="145"/>
      <c r="X500" s="155"/>
      <c r="Y500" s="155"/>
      <c r="Z500" s="157"/>
      <c r="AA500" s="148"/>
      <c r="AB500" s="149"/>
      <c r="AC500" s="149"/>
      <c r="AD500" s="149"/>
      <c r="AE500" s="41"/>
      <c r="AF500" s="150"/>
      <c r="AG500" s="158"/>
      <c r="AH500" s="151"/>
      <c r="AI500" s="151"/>
      <c r="AJ500" s="152"/>
      <c r="AK500" s="152"/>
      <c r="AL500" s="152"/>
      <c r="AM500" s="152"/>
      <c r="AN500" s="144"/>
      <c r="AO500" s="144"/>
      <c r="AP500" s="144"/>
      <c r="AQ500" s="144"/>
      <c r="AR500" s="144"/>
      <c r="AS500" s="144"/>
    </row>
    <row r="501" spans="19:45" ht="30" customHeight="1" x14ac:dyDescent="0.25">
      <c r="S501" s="4" t="str">
        <f t="shared" ref="S501" si="330">$BB$13</f>
        <v>-</v>
      </c>
      <c r="T501" s="3"/>
      <c r="U501" s="144"/>
      <c r="V501" s="145"/>
      <c r="W501" s="145"/>
      <c r="X501" s="155"/>
      <c r="Y501" s="155"/>
      <c r="Z501" s="157"/>
      <c r="AA501" s="148"/>
      <c r="AB501" s="149"/>
      <c r="AC501" s="149"/>
      <c r="AD501" s="149"/>
      <c r="AE501" s="41"/>
      <c r="AF501" s="150"/>
      <c r="AG501" s="158"/>
      <c r="AH501" s="151"/>
      <c r="AI501" s="151"/>
      <c r="AJ501" s="152"/>
      <c r="AK501" s="152"/>
      <c r="AL501" s="152"/>
      <c r="AM501" s="152"/>
      <c r="AN501" s="144"/>
      <c r="AO501" s="144"/>
      <c r="AP501" s="144"/>
      <c r="AQ501" s="144"/>
      <c r="AR501" s="144"/>
      <c r="AS501" s="144"/>
    </row>
    <row r="502" spans="19:45" ht="30" customHeight="1" x14ac:dyDescent="0.25">
      <c r="S502" s="4" t="str">
        <f t="shared" ref="S502" si="331">$BB$14</f>
        <v>-</v>
      </c>
      <c r="T502" s="3"/>
      <c r="U502" s="144"/>
      <c r="V502" s="145"/>
      <c r="W502" s="145"/>
      <c r="X502" s="155"/>
      <c r="Y502" s="155"/>
      <c r="Z502" s="157"/>
      <c r="AA502" s="148"/>
      <c r="AB502" s="149"/>
      <c r="AC502" s="149"/>
      <c r="AD502" s="149"/>
      <c r="AE502" s="41"/>
      <c r="AF502" s="150"/>
      <c r="AG502" s="158"/>
      <c r="AH502" s="151"/>
      <c r="AI502" s="151"/>
      <c r="AJ502" s="152"/>
      <c r="AK502" s="152"/>
      <c r="AL502" s="152"/>
      <c r="AM502" s="152"/>
      <c r="AN502" s="144"/>
      <c r="AO502" s="144"/>
      <c r="AP502" s="144"/>
      <c r="AQ502" s="144"/>
      <c r="AR502" s="144"/>
      <c r="AS502" s="144"/>
    </row>
    <row r="503" spans="19:45" ht="30" customHeight="1" x14ac:dyDescent="0.25">
      <c r="S503" s="4" t="str">
        <f t="shared" ref="S503" si="332">$BB$15</f>
        <v>-</v>
      </c>
      <c r="T503" s="3"/>
      <c r="U503" s="144"/>
      <c r="V503" s="145"/>
      <c r="W503" s="145"/>
      <c r="X503" s="155"/>
      <c r="Y503" s="155"/>
      <c r="Z503" s="157"/>
      <c r="AA503" s="148"/>
      <c r="AB503" s="149"/>
      <c r="AC503" s="149"/>
      <c r="AD503" s="149"/>
      <c r="AE503" s="41"/>
      <c r="AF503" s="150"/>
      <c r="AG503" s="158"/>
      <c r="AH503" s="151"/>
      <c r="AI503" s="151"/>
      <c r="AJ503" s="152"/>
      <c r="AK503" s="152"/>
      <c r="AL503" s="152"/>
      <c r="AM503" s="152"/>
      <c r="AN503" s="144"/>
      <c r="AO503" s="144"/>
      <c r="AP503" s="144"/>
      <c r="AQ503" s="144"/>
      <c r="AR503" s="144"/>
      <c r="AS503" s="144"/>
    </row>
    <row r="504" spans="19:45" ht="30" customHeight="1" x14ac:dyDescent="0.25">
      <c r="S504" s="4" t="str">
        <f t="shared" ref="S504" si="333">$BB$16</f>
        <v>-</v>
      </c>
      <c r="T504" s="3"/>
      <c r="U504" s="144"/>
      <c r="V504" s="145"/>
      <c r="W504" s="145"/>
      <c r="X504" s="155"/>
      <c r="Y504" s="155"/>
      <c r="Z504" s="157"/>
      <c r="AA504" s="148"/>
      <c r="AB504" s="149"/>
      <c r="AC504" s="149"/>
      <c r="AD504" s="149"/>
      <c r="AE504" s="41"/>
      <c r="AF504" s="150"/>
      <c r="AG504" s="158"/>
      <c r="AH504" s="151"/>
      <c r="AI504" s="151"/>
      <c r="AJ504" s="152"/>
      <c r="AK504" s="152"/>
      <c r="AL504" s="152"/>
      <c r="AM504" s="152"/>
      <c r="AN504" s="144"/>
      <c r="AO504" s="144"/>
      <c r="AP504" s="144"/>
      <c r="AQ504" s="144"/>
      <c r="AR504" s="144"/>
      <c r="AS504" s="144"/>
    </row>
    <row r="505" spans="19:45" ht="30" customHeight="1" x14ac:dyDescent="0.25">
      <c r="S505" s="4" t="str">
        <f t="shared" ref="S505" si="334">$BB$17</f>
        <v>-</v>
      </c>
      <c r="T505" s="3"/>
      <c r="U505" s="144"/>
      <c r="V505" s="145"/>
      <c r="W505" s="145"/>
      <c r="X505" s="155"/>
      <c r="Y505" s="155"/>
      <c r="Z505" s="157"/>
      <c r="AA505" s="148"/>
      <c r="AB505" s="149"/>
      <c r="AC505" s="149"/>
      <c r="AD505" s="149"/>
      <c r="AE505" s="41"/>
      <c r="AF505" s="150"/>
      <c r="AG505" s="158"/>
      <c r="AH505" s="151"/>
      <c r="AI505" s="151"/>
      <c r="AJ505" s="152"/>
      <c r="AK505" s="152"/>
      <c r="AL505" s="152"/>
      <c r="AM505" s="152"/>
      <c r="AN505" s="144"/>
      <c r="AO505" s="144"/>
      <c r="AP505" s="144"/>
      <c r="AQ505" s="144"/>
      <c r="AR505" s="144"/>
      <c r="AS505" s="144"/>
    </row>
    <row r="506" spans="19:45" ht="30" customHeight="1" x14ac:dyDescent="0.25">
      <c r="S506" s="4" t="str">
        <f t="shared" ref="S506" si="335">$BB$18</f>
        <v>-</v>
      </c>
      <c r="T506" s="3"/>
      <c r="U506" s="144"/>
      <c r="V506" s="145"/>
      <c r="W506" s="145"/>
      <c r="X506" s="155"/>
      <c r="Y506" s="155"/>
      <c r="Z506" s="157"/>
      <c r="AA506" s="148"/>
      <c r="AB506" s="149"/>
      <c r="AC506" s="149"/>
      <c r="AD506" s="149"/>
      <c r="AE506" s="41"/>
      <c r="AF506" s="150"/>
      <c r="AG506" s="158"/>
      <c r="AH506" s="151"/>
      <c r="AI506" s="151"/>
      <c r="AJ506" s="152"/>
      <c r="AK506" s="152"/>
      <c r="AL506" s="152"/>
      <c r="AM506" s="152"/>
      <c r="AN506" s="144"/>
      <c r="AO506" s="144"/>
      <c r="AP506" s="144"/>
      <c r="AQ506" s="144"/>
      <c r="AR506" s="144"/>
      <c r="AS506" s="144"/>
    </row>
    <row r="507" spans="19:45" ht="30" customHeight="1" x14ac:dyDescent="0.25">
      <c r="S507" s="4" t="str">
        <f t="shared" ref="S507" si="336">$BB$19</f>
        <v>-</v>
      </c>
      <c r="T507" s="3"/>
      <c r="U507" s="144"/>
      <c r="V507" s="145"/>
      <c r="W507" s="145"/>
      <c r="X507" s="155"/>
      <c r="Y507" s="155"/>
      <c r="Z507" s="157"/>
      <c r="AA507" s="148"/>
      <c r="AB507" s="149"/>
      <c r="AC507" s="149"/>
      <c r="AD507" s="149"/>
      <c r="AE507" s="41"/>
      <c r="AF507" s="150"/>
      <c r="AG507" s="158"/>
      <c r="AH507" s="151"/>
      <c r="AI507" s="151"/>
      <c r="AJ507" s="152"/>
      <c r="AK507" s="152"/>
      <c r="AL507" s="152"/>
      <c r="AM507" s="152"/>
      <c r="AN507" s="144"/>
      <c r="AO507" s="144"/>
      <c r="AP507" s="144"/>
      <c r="AQ507" s="144"/>
      <c r="AR507" s="144"/>
      <c r="AS507" s="144"/>
    </row>
    <row r="508" spans="19:45" ht="30" customHeight="1" x14ac:dyDescent="0.25">
      <c r="S508" s="4" t="str">
        <f t="shared" ref="S508" si="337">$BB$20</f>
        <v>-</v>
      </c>
      <c r="T508" s="3"/>
      <c r="U508" s="144"/>
      <c r="V508" s="145"/>
      <c r="W508" s="145"/>
      <c r="X508" s="155"/>
      <c r="Y508" s="155"/>
      <c r="Z508" s="157"/>
      <c r="AA508" s="148"/>
      <c r="AB508" s="149"/>
      <c r="AC508" s="149"/>
      <c r="AD508" s="149"/>
      <c r="AE508" s="41"/>
      <c r="AF508" s="150"/>
      <c r="AG508" s="158"/>
      <c r="AH508" s="151"/>
      <c r="AI508" s="151"/>
      <c r="AJ508" s="152"/>
      <c r="AK508" s="152"/>
      <c r="AL508" s="152"/>
      <c r="AM508" s="152"/>
      <c r="AN508" s="144"/>
      <c r="AO508" s="144"/>
      <c r="AP508" s="144"/>
      <c r="AQ508" s="144"/>
      <c r="AR508" s="144"/>
      <c r="AS508" s="144"/>
    </row>
    <row r="509" spans="19:45" ht="30" customHeight="1" x14ac:dyDescent="0.25">
      <c r="S509" s="4" t="str">
        <f t="shared" ref="S509" si="338">$BB$21</f>
        <v>-</v>
      </c>
      <c r="T509" s="3"/>
      <c r="U509" s="144"/>
      <c r="V509" s="145"/>
      <c r="W509" s="145"/>
      <c r="X509" s="155"/>
      <c r="Y509" s="155"/>
      <c r="Z509" s="157"/>
      <c r="AA509" s="148"/>
      <c r="AB509" s="149"/>
      <c r="AC509" s="149"/>
      <c r="AD509" s="149"/>
      <c r="AE509" s="41"/>
      <c r="AF509" s="150"/>
      <c r="AG509" s="158"/>
      <c r="AH509" s="151"/>
      <c r="AI509" s="151"/>
      <c r="AJ509" s="152"/>
      <c r="AK509" s="152"/>
      <c r="AL509" s="152"/>
      <c r="AM509" s="152"/>
      <c r="AN509" s="144"/>
      <c r="AO509" s="144"/>
      <c r="AP509" s="144"/>
      <c r="AQ509" s="144"/>
      <c r="AR509" s="144"/>
      <c r="AS509" s="144"/>
    </row>
    <row r="510" spans="19:45" ht="30" customHeight="1" x14ac:dyDescent="0.25">
      <c r="S510" s="4" t="str">
        <f t="shared" ref="S510" si="339">$BB$22</f>
        <v>-</v>
      </c>
      <c r="T510" s="3"/>
      <c r="U510" s="144"/>
      <c r="V510" s="145"/>
      <c r="W510" s="145"/>
      <c r="X510" s="155"/>
      <c r="Y510" s="155"/>
      <c r="Z510" s="157"/>
      <c r="AA510" s="148"/>
      <c r="AB510" s="149"/>
      <c r="AC510" s="149"/>
      <c r="AD510" s="149"/>
      <c r="AE510" s="41"/>
      <c r="AF510" s="150"/>
      <c r="AG510" s="158"/>
      <c r="AH510" s="151"/>
      <c r="AI510" s="151"/>
      <c r="AJ510" s="152"/>
      <c r="AK510" s="152"/>
      <c r="AL510" s="152"/>
      <c r="AM510" s="152"/>
      <c r="AN510" s="144"/>
      <c r="AO510" s="144"/>
      <c r="AP510" s="144"/>
      <c r="AQ510" s="144"/>
      <c r="AR510" s="144"/>
      <c r="AS510" s="144"/>
    </row>
    <row r="511" spans="19:45" ht="30" customHeight="1" x14ac:dyDescent="0.25">
      <c r="S511" s="4" t="str">
        <f t="shared" ref="S511" si="340">$BB$23</f>
        <v>-</v>
      </c>
      <c r="T511" s="3"/>
      <c r="U511" s="144"/>
      <c r="V511" s="145"/>
      <c r="W511" s="145"/>
      <c r="X511" s="155"/>
      <c r="Y511" s="155"/>
      <c r="Z511" s="157"/>
      <c r="AA511" s="148"/>
      <c r="AB511" s="149"/>
      <c r="AC511" s="149"/>
      <c r="AD511" s="149"/>
      <c r="AE511" s="41"/>
      <c r="AF511" s="150"/>
      <c r="AG511" s="158"/>
      <c r="AH511" s="151"/>
      <c r="AI511" s="151"/>
      <c r="AJ511" s="152"/>
      <c r="AK511" s="152"/>
      <c r="AL511" s="152"/>
      <c r="AM511" s="152"/>
      <c r="AN511" s="144"/>
      <c r="AO511" s="144"/>
      <c r="AP511" s="144"/>
      <c r="AQ511" s="144"/>
      <c r="AR511" s="144"/>
      <c r="AS511" s="144"/>
    </row>
    <row r="512" spans="19:45" ht="30" customHeight="1" x14ac:dyDescent="0.25">
      <c r="S512" s="4" t="str">
        <f t="shared" ref="S512" si="341">$BB$24</f>
        <v>-</v>
      </c>
      <c r="T512" s="3"/>
      <c r="U512" s="144"/>
      <c r="V512" s="145"/>
      <c r="W512" s="145"/>
      <c r="X512" s="155"/>
      <c r="Y512" s="155"/>
      <c r="Z512" s="157"/>
      <c r="AA512" s="148"/>
      <c r="AB512" s="149"/>
      <c r="AC512" s="149"/>
      <c r="AD512" s="149"/>
      <c r="AE512" s="41"/>
      <c r="AF512" s="150"/>
      <c r="AG512" s="158"/>
      <c r="AH512" s="151"/>
      <c r="AI512" s="151"/>
      <c r="AJ512" s="152"/>
      <c r="AK512" s="152"/>
      <c r="AL512" s="152"/>
      <c r="AM512" s="152"/>
      <c r="AN512" s="144"/>
      <c r="AO512" s="144"/>
      <c r="AP512" s="144"/>
      <c r="AQ512" s="144"/>
      <c r="AR512" s="144"/>
      <c r="AS512" s="144"/>
    </row>
    <row r="513" spans="19:45" ht="30" customHeight="1" x14ac:dyDescent="0.25">
      <c r="S513" s="4" t="str">
        <f t="shared" ref="S513" si="342">$BB$25</f>
        <v>-</v>
      </c>
      <c r="T513" s="3"/>
      <c r="U513" s="144"/>
      <c r="V513" s="145"/>
      <c r="W513" s="145"/>
      <c r="X513" s="155"/>
      <c r="Y513" s="155"/>
      <c r="Z513" s="157"/>
      <c r="AA513" s="148"/>
      <c r="AB513" s="149"/>
      <c r="AC513" s="149"/>
      <c r="AD513" s="149"/>
      <c r="AE513" s="41"/>
      <c r="AF513" s="150"/>
      <c r="AG513" s="158"/>
      <c r="AH513" s="151"/>
      <c r="AI513" s="151"/>
      <c r="AJ513" s="152"/>
      <c r="AK513" s="152"/>
      <c r="AL513" s="152"/>
      <c r="AM513" s="152"/>
      <c r="AN513" s="144"/>
      <c r="AO513" s="144"/>
      <c r="AP513" s="144"/>
      <c r="AQ513" s="144"/>
      <c r="AR513" s="144"/>
      <c r="AS513" s="144"/>
    </row>
    <row r="514" spans="19:45" ht="30" customHeight="1" x14ac:dyDescent="0.25">
      <c r="S514" s="4" t="str">
        <f t="shared" ref="S514" si="343">$BB$26</f>
        <v>-</v>
      </c>
      <c r="T514" s="3"/>
      <c r="U514" s="144"/>
      <c r="V514" s="145"/>
      <c r="W514" s="145"/>
      <c r="X514" s="155"/>
      <c r="Y514" s="155"/>
      <c r="Z514" s="157"/>
      <c r="AA514" s="148"/>
      <c r="AB514" s="149"/>
      <c r="AC514" s="149"/>
      <c r="AD514" s="149"/>
      <c r="AE514" s="41"/>
      <c r="AF514" s="150"/>
      <c r="AG514" s="158"/>
      <c r="AH514" s="151"/>
      <c r="AI514" s="151"/>
      <c r="AJ514" s="152"/>
      <c r="AK514" s="152"/>
      <c r="AL514" s="152"/>
      <c r="AM514" s="152"/>
      <c r="AN514" s="144"/>
      <c r="AO514" s="144"/>
      <c r="AP514" s="144"/>
      <c r="AQ514" s="144"/>
      <c r="AR514" s="144"/>
      <c r="AS514" s="144"/>
    </row>
    <row r="515" spans="19:45" ht="30" customHeight="1" x14ac:dyDescent="0.25">
      <c r="S515" s="4" t="str">
        <f t="shared" ref="S515" si="344">$BB$27</f>
        <v>-</v>
      </c>
      <c r="T515" s="3"/>
      <c r="U515" s="144"/>
      <c r="V515" s="145"/>
      <c r="W515" s="145"/>
      <c r="X515" s="155"/>
      <c r="Y515" s="155"/>
      <c r="Z515" s="157"/>
      <c r="AA515" s="148"/>
      <c r="AB515" s="149"/>
      <c r="AC515" s="149"/>
      <c r="AD515" s="149"/>
      <c r="AE515" s="41"/>
      <c r="AF515" s="150"/>
      <c r="AG515" s="158"/>
      <c r="AH515" s="151"/>
      <c r="AI515" s="151"/>
      <c r="AJ515" s="152"/>
      <c r="AK515" s="152"/>
      <c r="AL515" s="152"/>
      <c r="AM515" s="152"/>
      <c r="AN515" s="144"/>
      <c r="AO515" s="144"/>
      <c r="AP515" s="144"/>
      <c r="AQ515" s="144"/>
      <c r="AR515" s="144"/>
      <c r="AS515" s="144"/>
    </row>
    <row r="516" spans="19:45" ht="30" customHeight="1" x14ac:dyDescent="0.25">
      <c r="S516" s="4" t="str">
        <f t="shared" ref="S516" si="345">$BB$28</f>
        <v>-</v>
      </c>
      <c r="T516" s="3"/>
      <c r="U516" s="144"/>
      <c r="V516" s="145"/>
      <c r="W516" s="145"/>
      <c r="X516" s="155"/>
      <c r="Y516" s="155"/>
      <c r="Z516" s="157"/>
      <c r="AA516" s="148"/>
      <c r="AB516" s="149"/>
      <c r="AC516" s="149"/>
      <c r="AD516" s="149"/>
      <c r="AE516" s="41"/>
      <c r="AF516" s="150"/>
      <c r="AG516" s="158"/>
      <c r="AH516" s="151"/>
      <c r="AI516" s="151"/>
      <c r="AJ516" s="152"/>
      <c r="AK516" s="152"/>
      <c r="AL516" s="152"/>
      <c r="AM516" s="152"/>
      <c r="AN516" s="144"/>
      <c r="AO516" s="144"/>
      <c r="AP516" s="144"/>
      <c r="AQ516" s="144"/>
      <c r="AR516" s="144"/>
      <c r="AS516" s="144"/>
    </row>
    <row r="517" spans="19:45" ht="30" customHeight="1" x14ac:dyDescent="0.25">
      <c r="S517" s="4" t="str">
        <f t="shared" ref="S517" si="346">$BB$29</f>
        <v>-</v>
      </c>
      <c r="T517" s="3"/>
      <c r="U517" s="144"/>
      <c r="V517" s="145"/>
      <c r="W517" s="145"/>
      <c r="X517" s="155"/>
      <c r="Y517" s="155"/>
      <c r="Z517" s="157"/>
      <c r="AA517" s="148"/>
      <c r="AB517" s="149"/>
      <c r="AC517" s="149"/>
      <c r="AD517" s="149"/>
      <c r="AE517" s="41"/>
      <c r="AF517" s="150"/>
      <c r="AG517" s="158"/>
      <c r="AH517" s="151"/>
      <c r="AI517" s="151"/>
      <c r="AJ517" s="152"/>
      <c r="AK517" s="152"/>
      <c r="AL517" s="152"/>
      <c r="AM517" s="152"/>
      <c r="AN517" s="144"/>
      <c r="AO517" s="144"/>
      <c r="AP517" s="144"/>
      <c r="AQ517" s="144"/>
      <c r="AR517" s="144"/>
      <c r="AS517" s="144"/>
    </row>
    <row r="518" spans="19:45" ht="30" customHeight="1" x14ac:dyDescent="0.25">
      <c r="S518" s="4" t="str">
        <f t="shared" ref="S518" si="347">$BB$30</f>
        <v>-</v>
      </c>
      <c r="T518" s="3"/>
      <c r="U518" s="144"/>
      <c r="V518" s="145"/>
      <c r="W518" s="145"/>
      <c r="X518" s="155"/>
      <c r="Y518" s="155"/>
      <c r="Z518" s="157"/>
      <c r="AA518" s="148"/>
      <c r="AB518" s="149"/>
      <c r="AC518" s="149"/>
      <c r="AD518" s="149"/>
      <c r="AE518" s="41"/>
      <c r="AF518" s="150"/>
      <c r="AG518" s="158"/>
      <c r="AH518" s="151"/>
      <c r="AI518" s="151"/>
      <c r="AJ518" s="152"/>
      <c r="AK518" s="152"/>
      <c r="AL518" s="152"/>
      <c r="AM518" s="152"/>
      <c r="AN518" s="144"/>
      <c r="AO518" s="144"/>
      <c r="AP518" s="144"/>
      <c r="AQ518" s="144"/>
      <c r="AR518" s="144"/>
      <c r="AS518" s="144"/>
    </row>
    <row r="519" spans="19:45" ht="30" customHeight="1" x14ac:dyDescent="0.25">
      <c r="S519" s="4" t="str">
        <f t="shared" ref="S519" si="348">$BB$31</f>
        <v>-</v>
      </c>
      <c r="T519" s="3"/>
      <c r="U519" s="144"/>
      <c r="V519" s="145"/>
      <c r="W519" s="145"/>
      <c r="X519" s="155"/>
      <c r="Y519" s="155"/>
      <c r="Z519" s="157"/>
      <c r="AA519" s="148"/>
      <c r="AB519" s="149"/>
      <c r="AC519" s="149"/>
      <c r="AD519" s="149"/>
      <c r="AE519" s="41"/>
      <c r="AF519" s="150"/>
      <c r="AG519" s="158"/>
      <c r="AH519" s="151"/>
      <c r="AI519" s="151"/>
      <c r="AJ519" s="152"/>
      <c r="AK519" s="152"/>
      <c r="AL519" s="152"/>
      <c r="AM519" s="152"/>
      <c r="AN519" s="144"/>
      <c r="AO519" s="144"/>
      <c r="AP519" s="144"/>
      <c r="AQ519" s="144"/>
      <c r="AR519" s="144"/>
      <c r="AS519" s="144"/>
    </row>
    <row r="520" spans="19:45" ht="30" customHeight="1" x14ac:dyDescent="0.25">
      <c r="S520" s="116"/>
      <c r="T520" s="116"/>
      <c r="U520" s="116"/>
      <c r="V520" s="116"/>
      <c r="W520" s="116"/>
      <c r="X520" s="116"/>
      <c r="Y520" s="116"/>
      <c r="Z520" s="116"/>
      <c r="AA520" s="116"/>
      <c r="AB520" s="116"/>
      <c r="AC520" s="116"/>
      <c r="AD520" s="116"/>
      <c r="AE520" s="116"/>
      <c r="AF520" s="116"/>
      <c r="AG520" s="116"/>
      <c r="AH520" s="116"/>
      <c r="AI520" s="116"/>
      <c r="AJ520" s="116"/>
      <c r="AK520" s="116"/>
      <c r="AL520" s="116"/>
      <c r="AM520" s="116"/>
      <c r="AN520" s="116"/>
      <c r="AO520" s="116"/>
      <c r="AP520" s="116"/>
      <c r="AQ520" s="116"/>
      <c r="AR520" s="163"/>
      <c r="AS520" s="163"/>
    </row>
    <row r="521" spans="19:45" ht="30" customHeight="1" x14ac:dyDescent="0.25">
      <c r="S521" s="117" cm="1">
        <f t="array" ref="S521">BoxNum(ROW($S521))</f>
        <v>9</v>
      </c>
      <c r="T521" s="118" t="s">
        <v>698</v>
      </c>
      <c r="U521" s="119" t="s">
        <v>585</v>
      </c>
      <c r="V521" s="120"/>
      <c r="W521" s="121"/>
      <c r="X521" s="120"/>
      <c r="Y521" s="118" t="str">
        <f t="shared" ref="Y521" si="349">VLOOKUP(U521,$DX$1:$DZ$21,3,FALSE)</f>
        <v>-</v>
      </c>
      <c r="AD521" s="123"/>
    </row>
    <row r="522" spans="19:45" ht="30" customHeight="1" x14ac:dyDescent="0.25">
      <c r="S522" s="118" t="s">
        <v>24</v>
      </c>
      <c r="T522" s="119" t="s">
        <v>450</v>
      </c>
      <c r="U522" s="122" t="s">
        <v>23</v>
      </c>
      <c r="V522" s="118" t="str">
        <f t="shared" ref="V522" si="350">VLOOKUP(U521,$DX$1:$DZ$21,2,FALSE)</f>
        <v>-</v>
      </c>
      <c r="W522" s="128"/>
      <c r="X522" s="128"/>
      <c r="Y522" s="128"/>
      <c r="Z522" s="128"/>
      <c r="AA522" s="122" t="s">
        <v>592</v>
      </c>
      <c r="AB522" s="129" t="str">
        <f t="shared" ref="AB522" si="351">T541&amp;"_"&amp;ABS(T539)&amp;"dB_"&amp;T543&amp;"_"&amp;T544&amp;"_"&amp;GetAbsMaxMinText(AF525:AG584)&amp;"_"&amp;T524&amp;"_"&amp;T523&amp;S521&amp;"."&amp;T547</f>
        <v>default_NormalMode_38dB_2258K_2227F_420_472_ZTS6117SE_MP9.3</v>
      </c>
      <c r="AC522" s="130"/>
      <c r="AD522" s="130"/>
      <c r="AE522" s="130"/>
      <c r="AF522" s="130"/>
      <c r="AG522" s="130"/>
      <c r="AH522" s="128"/>
      <c r="AI522" s="128" t="s">
        <v>2</v>
      </c>
      <c r="AJ522" s="131"/>
      <c r="AK522" s="131"/>
      <c r="AL522" s="131"/>
      <c r="AM522" s="131"/>
      <c r="AN522" s="131"/>
      <c r="AO522" s="131"/>
      <c r="AP522" s="131"/>
      <c r="AQ522" s="131"/>
      <c r="AR522" s="131"/>
      <c r="AS522" s="131"/>
    </row>
    <row r="523" spans="19:45" ht="30" customHeight="1" x14ac:dyDescent="0.25">
      <c r="S523" s="118" t="s">
        <v>5</v>
      </c>
      <c r="T523" s="119" t="s">
        <v>430</v>
      </c>
      <c r="U523" s="105" t="str">
        <f t="shared" ref="U523" si="352">HYPERLINK("#A"&amp;(S521+1),"&lt;==Block" &amp; $S521 &amp;"==&gt;")</f>
        <v>&lt;==Block9==&gt;</v>
      </c>
      <c r="V523" s="136"/>
      <c r="W523" s="128"/>
      <c r="X523" s="128"/>
      <c r="Y523" s="137"/>
      <c r="Z523" s="123"/>
      <c r="AA523" s="128"/>
      <c r="AB523" s="128"/>
      <c r="AC523" s="128"/>
      <c r="AD523" s="128"/>
      <c r="AE523" s="128"/>
      <c r="AF523" s="128"/>
      <c r="AG523" s="128"/>
      <c r="AH523" s="128"/>
      <c r="AI523" s="128"/>
      <c r="AJ523" s="128"/>
      <c r="AK523" s="128"/>
      <c r="AL523" s="128"/>
      <c r="AM523" s="128"/>
      <c r="AN523" s="138" t="s">
        <v>723</v>
      </c>
      <c r="AO523" s="138" t="s">
        <v>709</v>
      </c>
      <c r="AP523" s="138" t="s">
        <v>710</v>
      </c>
      <c r="AQ523" s="138" t="s">
        <v>611</v>
      </c>
      <c r="AR523" s="138" t="s">
        <v>711</v>
      </c>
      <c r="AS523" s="139"/>
    </row>
    <row r="524" spans="19:45" ht="30" customHeight="1" x14ac:dyDescent="0.25">
      <c r="S524" s="118" t="s">
        <v>10</v>
      </c>
      <c r="T524" s="119" t="s">
        <v>281</v>
      </c>
      <c r="U524" s="140" t="s">
        <v>775</v>
      </c>
      <c r="V524" s="141" t="s">
        <v>601</v>
      </c>
      <c r="W524" s="141" t="s">
        <v>602</v>
      </c>
      <c r="X524" s="141" t="s">
        <v>603</v>
      </c>
      <c r="Y524" s="141" t="s">
        <v>603</v>
      </c>
      <c r="Z524" s="141" t="s">
        <v>591</v>
      </c>
      <c r="AA524" s="141" t="s">
        <v>7</v>
      </c>
      <c r="AB524" s="141" t="s">
        <v>563</v>
      </c>
      <c r="AC524" s="141" t="s">
        <v>577</v>
      </c>
      <c r="AD524" s="141" t="s">
        <v>611</v>
      </c>
      <c r="AE524" s="141" t="s">
        <v>569</v>
      </c>
      <c r="AF524" s="142" t="s">
        <v>593</v>
      </c>
      <c r="AG524" s="142" t="s">
        <v>594</v>
      </c>
      <c r="AH524" s="142" t="s">
        <v>595</v>
      </c>
      <c r="AI524" s="142" t="s">
        <v>596</v>
      </c>
      <c r="AJ524" s="143" t="s">
        <v>597</v>
      </c>
      <c r="AK524" s="143" t="s">
        <v>598</v>
      </c>
      <c r="AL524" s="143" t="s">
        <v>599</v>
      </c>
      <c r="AM524" s="143" t="s">
        <v>600</v>
      </c>
      <c r="AN524" s="143" t="str">
        <f t="shared" ref="AN524" si="353">VLOOKUP($T532,$DE$1:$DJ$31,2,FALSE)</f>
        <v>Full</v>
      </c>
      <c r="AO524" s="143" t="str">
        <f t="shared" ref="AO524" si="354">VLOOKUP($T532,$DE$1:$DJ$31,3,FALSE)</f>
        <v>Full</v>
      </c>
      <c r="AP524" s="143" t="str">
        <f t="shared" ref="AP524" si="355">VLOOKUP($T532,$DE$1:$DJ$31,4,FALSE)</f>
        <v>non</v>
      </c>
      <c r="AQ524" s="143" t="str">
        <f t="shared" ref="AQ524" si="356">VLOOKUP($T532,$DE$1:$DJ$31,5,FALSE)</f>
        <v>non</v>
      </c>
      <c r="AR524" s="143" t="str">
        <f t="shared" ref="AR524" si="357">VLOOKUP($T532,$DE$1:$DJ$31,6,FALSE)</f>
        <v>Full</v>
      </c>
      <c r="AS524" s="142" t="s">
        <v>726</v>
      </c>
    </row>
    <row r="525" spans="19:45" ht="30" customHeight="1" x14ac:dyDescent="0.25">
      <c r="S525" s="118" t="s">
        <v>18</v>
      </c>
      <c r="T525" s="119" t="s">
        <v>29</v>
      </c>
      <c r="U525" s="144" t="str">
        <f t="shared" ref="U525:U531" ca="1" si="358">ConfigCode($AA525,$AN525,$AO525,$AP525,$AQ525,$AR525,$AF525,$AG525,2)</f>
        <v>0x0A=-43.00,-42.00;</v>
      </c>
      <c r="V525" s="145"/>
      <c r="W525" s="145"/>
      <c r="X525" s="146"/>
      <c r="Y525" s="146" t="s">
        <v>1093</v>
      </c>
      <c r="Z525" s="147">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148" t="s">
        <v>584</v>
      </c>
      <c r="AB525" s="149">
        <v>4.5</v>
      </c>
      <c r="AC525" s="149" t="s">
        <v>995</v>
      </c>
      <c r="AD525" s="149">
        <v>1</v>
      </c>
      <c r="AE525" s="41">
        <v>0</v>
      </c>
      <c r="AF525" s="150">
        <v>-43</v>
      </c>
      <c r="AG525" s="150">
        <v>-42</v>
      </c>
      <c r="AH525" s="151">
        <f t="shared" ref="AH525:AH531" ca="1" si="360">$AF525+$Z525</f>
        <v>-38.5</v>
      </c>
      <c r="AI525" s="151">
        <f t="shared" ref="AI525:AI531" ca="1" si="361">$AG525+$Z525</f>
        <v>-37.5</v>
      </c>
      <c r="AJ525" s="152" cm="1">
        <f t="array" aca="1" ref="AJ525" ca="1" xml:space="preserve">
N("initial sens-loopgain")+
$AF525-BoxVal(ROW($AA525),26,COLUMN(INDIRECT("T"&amp;(INT(ROW($AA542)/65))*65+2)))</f>
        <v>-44</v>
      </c>
      <c r="AK525" s="152">
        <f t="shared" ref="AK525:AK531" ca="1" si="362">AJ525+(AG525-AF525)</f>
        <v>-43</v>
      </c>
      <c r="AL525" s="152" cm="1">
        <f t="array" aca="1" ref="AL525" ca="1" xml:space="preserve">
N("initial sens-loopgain-gain-gain ref-vcm")+
$AH525-
BoxVal(ROW($AA525),26,COLUMN(INDIRECT("T"&amp;(INT(ROW($AA542)/65))*65+2)))-
$AB525-
$W525-
IFERROR(VLOOKUP($AC525,$CT$1:$DC$31,7,FALSE),0)</f>
        <v>-44</v>
      </c>
      <c r="AM525" s="152">
        <f t="shared" ref="AM525:AM531" ca="1" si="363">AL525+(AG525-AF525)</f>
        <v>-43</v>
      </c>
      <c r="AN525" s="144" t="str">
        <f t="shared" ref="AN525:AN531" ca="1" si="364">IF(BoxVal(ROW(AA525),9,COLUMN(T523))="FIX","00",ManualLookup(AA525,BoxVal(ROW(AA525),4,COLUMN(AN523)),INDIRECT(DN$3)))</f>
        <v>00</v>
      </c>
      <c r="AO525" s="144" t="str" cm="1">
        <f t="array" aca="1" ref="AO525" ca="1">ManualLookup(AB525,BoxVal(ROW(AB525),4,COLUMN(AO523)),INDIRECT(DO$3))</f>
        <v>0A</v>
      </c>
      <c r="AP525" s="144" t="str" cm="1">
        <f t="array" aca="1" ref="AP525" ca="1">ManualLookup(AC525,BoxVal(ROW(AC525),4,COLUMN(AP523)),INDIRECT(DP$3))</f>
        <v>00</v>
      </c>
      <c r="AQ525" s="144" t="str" cm="1">
        <f t="array" aca="1" ref="AQ525" ca="1">ManualLookup(AD525,BoxVal(ROW(AD525),4,COLUMN(AQ523)),INDIRECT(DQ$3))</f>
        <v>00</v>
      </c>
      <c r="AR525" s="144" t="str" cm="1">
        <f t="array" aca="1" ref="AR525" ca="1">ManualLookup(AE525,BoxVal(ROW(AE525),4,COLUMN(AR523)),INDIRECT(DR$3))</f>
        <v>00</v>
      </c>
      <c r="AS525" s="141"/>
    </row>
    <row r="526" spans="19:45" ht="30" customHeight="1" x14ac:dyDescent="0.25">
      <c r="S526" s="118" t="s">
        <v>13</v>
      </c>
      <c r="T526" s="119" t="s">
        <v>367</v>
      </c>
      <c r="U526" s="144" t="str">
        <f t="shared" ca="1" si="358"/>
        <v>0x0B=-43.70,-43.00;</v>
      </c>
      <c r="V526" s="145"/>
      <c r="W526" s="145"/>
      <c r="X526" s="146"/>
      <c r="Y526" s="146">
        <v>5.45</v>
      </c>
      <c r="Z526" s="147">
        <f t="shared" ca="1" si="359"/>
        <v>5.5</v>
      </c>
      <c r="AA526" s="148" t="s">
        <v>584</v>
      </c>
      <c r="AB526" s="149">
        <v>5.5</v>
      </c>
      <c r="AC526" s="149" t="s">
        <v>995</v>
      </c>
      <c r="AD526" s="149">
        <v>1</v>
      </c>
      <c r="AE526" s="41">
        <v>0</v>
      </c>
      <c r="AF526" s="150">
        <v>-43.7</v>
      </c>
      <c r="AG526" s="153">
        <f t="shared" ref="AG526:AG531" si="365">AF525</f>
        <v>-43</v>
      </c>
      <c r="AH526" s="151">
        <f t="shared" ca="1" si="360"/>
        <v>-38.200000000000003</v>
      </c>
      <c r="AI526" s="151">
        <f t="shared" ca="1" si="361"/>
        <v>-37.5</v>
      </c>
      <c r="AJ526" s="152" cm="1">
        <f t="array" aca="1" ref="AJ526" ca="1" xml:space="preserve">
N("initial sens-loopgain")+
$AF526-BoxVal(ROW($AA526),26,COLUMN(INDIRECT("T"&amp;(INT(ROW($AA543)/65))*65+2)))</f>
        <v>-44.7</v>
      </c>
      <c r="AK526" s="152">
        <f t="shared" ca="1" si="362"/>
        <v>-44</v>
      </c>
      <c r="AL526" s="152" cm="1">
        <f t="array" aca="1" ref="AL526" ca="1" xml:space="preserve">
N("initial sens-loopgain-gain-gain ref-vcm")+
$AH526-
BoxVal(ROW($AA526),26,COLUMN(INDIRECT("T"&amp;(INT(ROW($AA543)/65))*65+2)))-
$AB526-
$W526-
IFERROR(VLOOKUP($AC526,$CT$1:$DC$31,7,FALSE),0)</f>
        <v>-44.7</v>
      </c>
      <c r="AM526" s="152">
        <f t="shared" ca="1" si="363"/>
        <v>-44</v>
      </c>
      <c r="AN526" s="144" t="str">
        <f t="shared" ca="1" si="364"/>
        <v>00</v>
      </c>
      <c r="AO526" s="144" t="str" cm="1">
        <f t="array" aca="1" ref="AO526" ca="1">ManualLookup(AB526,BoxVal(ROW(AB526),4,COLUMN(AO524)),INDIRECT(DO$3))</f>
        <v>0B</v>
      </c>
      <c r="AP526" s="144" t="str" cm="1">
        <f t="array" aca="1" ref="AP526" ca="1">ManualLookup(AC526,BoxVal(ROW(AC526),4,COLUMN(AP524)),INDIRECT(DP$3))</f>
        <v>00</v>
      </c>
      <c r="AQ526" s="144" t="str" cm="1">
        <f t="array" aca="1" ref="AQ526" ca="1">ManualLookup(AD526,BoxVal(ROW(AD526),4,COLUMN(AQ524)),INDIRECT(DQ$3))</f>
        <v>00</v>
      </c>
      <c r="AR526" s="144" t="str" cm="1">
        <f t="array" aca="1" ref="AR526" ca="1">ManualLookup(AE526,BoxVal(ROW(AE526),4,COLUMN(AR524)),INDIRECT(DR$3))</f>
        <v>00</v>
      </c>
      <c r="AS526" s="144"/>
    </row>
    <row r="527" spans="19:45" ht="30" customHeight="1" x14ac:dyDescent="0.25">
      <c r="S527" s="129"/>
      <c r="T527" s="154"/>
      <c r="U527" s="144" t="str">
        <f t="shared" ca="1" si="358"/>
        <v>0x3A=-44.40,-43.70;</v>
      </c>
      <c r="V527" s="145"/>
      <c r="W527" s="145"/>
      <c r="X527" s="146"/>
      <c r="Y527" s="146">
        <v>5.79</v>
      </c>
      <c r="Z527" s="147">
        <f t="shared" ca="1" si="359"/>
        <v>5.85</v>
      </c>
      <c r="AA527" s="148" t="s">
        <v>586</v>
      </c>
      <c r="AB527" s="149">
        <v>4.5</v>
      </c>
      <c r="AC527" s="149" t="s">
        <v>995</v>
      </c>
      <c r="AD527" s="149">
        <v>1</v>
      </c>
      <c r="AE527" s="41">
        <v>0</v>
      </c>
      <c r="AF527" s="150">
        <v>-44.4</v>
      </c>
      <c r="AG527" s="153">
        <f t="shared" si="365"/>
        <v>-43.7</v>
      </c>
      <c r="AH527" s="151">
        <f t="shared" ca="1" si="360"/>
        <v>-38.549999999999997</v>
      </c>
      <c r="AI527" s="151">
        <f t="shared" ca="1" si="361"/>
        <v>-37.85</v>
      </c>
      <c r="AJ527" s="152" cm="1">
        <f t="array" aca="1" ref="AJ527" ca="1" xml:space="preserve">
N("initial sens-loopgain")+
$AF527-BoxVal(ROW($AA527),26,COLUMN(INDIRECT("T"&amp;(INT(ROW($AA544)/65))*65+2)))</f>
        <v>-45.4</v>
      </c>
      <c r="AK527" s="152">
        <f t="shared" ca="1" si="362"/>
        <v>-44.7</v>
      </c>
      <c r="AL527" s="152" cm="1">
        <f t="array" aca="1" ref="AL527" ca="1" xml:space="preserve">
N("initial sens-loopgain-gain-gain ref-vcm")+
$AH527-
BoxVal(ROW($AA527),26,COLUMN(INDIRECT("T"&amp;(INT(ROW($AA544)/65))*65+2)))-
$AB527-
$W527-
IFERROR(VLOOKUP($AC527,$CT$1:$DC$31,7,FALSE),0)</f>
        <v>-44.05</v>
      </c>
      <c r="AM527" s="152">
        <f t="shared" ca="1" si="363"/>
        <v>-43.35</v>
      </c>
      <c r="AN527" s="144" t="str">
        <f t="shared" ca="1" si="364"/>
        <v>30</v>
      </c>
      <c r="AO527" s="144" t="str" cm="1">
        <f t="array" aca="1" ref="AO527" ca="1">ManualLookup(AB527,BoxVal(ROW(AB527),4,COLUMN(AO525)),INDIRECT(DO$3))</f>
        <v>0A</v>
      </c>
      <c r="AP527" s="144" t="str" cm="1">
        <f t="array" aca="1" ref="AP527" ca="1">ManualLookup(AC527,BoxVal(ROW(AC527),4,COLUMN(AP525)),INDIRECT(DP$3))</f>
        <v>00</v>
      </c>
      <c r="AQ527" s="144" t="str" cm="1">
        <f t="array" aca="1" ref="AQ527" ca="1">ManualLookup(AD527,BoxVal(ROW(AD527),4,COLUMN(AQ525)),INDIRECT(DQ$3))</f>
        <v>00</v>
      </c>
      <c r="AR527" s="144" t="str" cm="1">
        <f t="array" aca="1" ref="AR527" ca="1">ManualLookup(AE527,BoxVal(ROW(AE527),4,COLUMN(AR525)),INDIRECT(DR$3))</f>
        <v>00</v>
      </c>
      <c r="AS527" s="144"/>
    </row>
    <row r="528" spans="19:45" ht="30" customHeight="1" x14ac:dyDescent="0.25">
      <c r="S528" s="118" t="s">
        <v>19</v>
      </c>
      <c r="T528" s="119" t="s">
        <v>584</v>
      </c>
      <c r="U528" s="144" t="str">
        <f t="shared" ca="1" si="358"/>
        <v>0x3B=-45.00,-44.40;</v>
      </c>
      <c r="V528" s="145"/>
      <c r="W528" s="145"/>
      <c r="X528" s="146"/>
      <c r="Y528" s="146"/>
      <c r="Z528" s="147">
        <f t="shared" ca="1" si="359"/>
        <v>6.85</v>
      </c>
      <c r="AA528" s="148" t="s">
        <v>586</v>
      </c>
      <c r="AB528" s="149">
        <v>5.5</v>
      </c>
      <c r="AC528" s="149" t="s">
        <v>995</v>
      </c>
      <c r="AD528" s="149">
        <v>1</v>
      </c>
      <c r="AE528" s="41">
        <v>0</v>
      </c>
      <c r="AF528" s="150">
        <v>-45</v>
      </c>
      <c r="AG528" s="153">
        <f t="shared" si="365"/>
        <v>-44.4</v>
      </c>
      <c r="AH528" s="151">
        <f t="shared" ca="1" si="360"/>
        <v>-38.15</v>
      </c>
      <c r="AI528" s="151">
        <f t="shared" ca="1" si="361"/>
        <v>-37.549999999999997</v>
      </c>
      <c r="AJ528" s="152" cm="1">
        <f t="array" aca="1" ref="AJ528" ca="1" xml:space="preserve">
N("initial sens-loopgain")+
$AF528-BoxVal(ROW($AA528),26,COLUMN(INDIRECT("T"&amp;(INT(ROW($AA545)/65))*65+2)))</f>
        <v>-46</v>
      </c>
      <c r="AK528" s="152">
        <f t="shared" ca="1" si="362"/>
        <v>-45.4</v>
      </c>
      <c r="AL528" s="152" cm="1">
        <f t="array" aca="1" ref="AL528" ca="1" xml:space="preserve">
N("initial sens-loopgain-gain-gain ref-vcm")+
$AH528-
BoxVal(ROW($AA528),26,COLUMN(INDIRECT("T"&amp;(INT(ROW($AA545)/65))*65+2)))-
$AB528-
$W528-
IFERROR(VLOOKUP($AC528,$CT$1:$DC$31,7,FALSE),0)</f>
        <v>-44.65</v>
      </c>
      <c r="AM528" s="152">
        <f t="shared" ca="1" si="363"/>
        <v>-44.05</v>
      </c>
      <c r="AN528" s="144" t="str">
        <f t="shared" ca="1" si="364"/>
        <v>30</v>
      </c>
      <c r="AO528" s="144" t="str" cm="1">
        <f t="array" aca="1" ref="AO528" ca="1">ManualLookup(AB528,BoxVal(ROW(AB528),4,COLUMN(AO526)),INDIRECT(DO$3))</f>
        <v>0B</v>
      </c>
      <c r="AP528" s="144" t="str" cm="1">
        <f t="array" aca="1" ref="AP528" ca="1">ManualLookup(AC528,BoxVal(ROW(AC528),4,COLUMN(AP526)),INDIRECT(DP$3))</f>
        <v>00</v>
      </c>
      <c r="AQ528" s="144" t="str" cm="1">
        <f t="array" aca="1" ref="AQ528" ca="1">ManualLookup(AD528,BoxVal(ROW(AD528),4,COLUMN(AQ526)),INDIRECT(DQ$3))</f>
        <v>00</v>
      </c>
      <c r="AR528" s="144" t="str" cm="1">
        <f t="array" aca="1" ref="AR528" ca="1">ManualLookup(AE528,BoxVal(ROW(AE528),4,COLUMN(AR526)),INDIRECT(DR$3))</f>
        <v>00</v>
      </c>
      <c r="AS528" s="144"/>
    </row>
    <row r="529" spans="19:45" ht="30" customHeight="1" x14ac:dyDescent="0.25">
      <c r="S529" s="118" t="s">
        <v>15</v>
      </c>
      <c r="T529" s="119" t="s">
        <v>801</v>
      </c>
      <c r="U529" s="144" t="str">
        <f t="shared" ca="1" si="358"/>
        <v>0x4A=-45.40,-45.00;</v>
      </c>
      <c r="V529" s="145"/>
      <c r="W529" s="145"/>
      <c r="X529" s="146"/>
      <c r="Y529" s="146">
        <v>6.84</v>
      </c>
      <c r="Z529" s="147">
        <f t="shared" ca="1" si="359"/>
        <v>6.85</v>
      </c>
      <c r="AA529" s="148" t="s">
        <v>587</v>
      </c>
      <c r="AB529" s="149">
        <v>4.5</v>
      </c>
      <c r="AC529" s="149" t="s">
        <v>995</v>
      </c>
      <c r="AD529" s="149">
        <v>1</v>
      </c>
      <c r="AE529" s="41">
        <v>0</v>
      </c>
      <c r="AF529" s="150">
        <v>-45.4</v>
      </c>
      <c r="AG529" s="153">
        <f t="shared" si="365"/>
        <v>-45</v>
      </c>
      <c r="AH529" s="151">
        <f t="shared" ca="1" si="360"/>
        <v>-38.549999999999997</v>
      </c>
      <c r="AI529" s="151">
        <f t="shared" ca="1" si="361"/>
        <v>-38.15</v>
      </c>
      <c r="AJ529" s="152" cm="1">
        <f t="array" aca="1" ref="AJ529" ca="1" xml:space="preserve">
N("initial sens-loopgain")+
$AF529-BoxVal(ROW($AA529),26,COLUMN(INDIRECT("T"&amp;(INT(ROW($AA546)/65))*65+2)))</f>
        <v>-46.4</v>
      </c>
      <c r="AK529" s="152">
        <f t="shared" ca="1" si="362"/>
        <v>-46</v>
      </c>
      <c r="AL529" s="152" cm="1">
        <f t="array" aca="1" ref="AL529" ca="1" xml:space="preserve">
N("initial sens-loopgain-gain-gain ref-vcm")+
$AH529-
BoxVal(ROW($AA529),26,COLUMN(INDIRECT("T"&amp;(INT(ROW($AA546)/65))*65+2)))-
$AB529-
$W529-
IFERROR(VLOOKUP($AC529,$CT$1:$DC$31,7,FALSE),0)</f>
        <v>-44.05</v>
      </c>
      <c r="AM529" s="152">
        <f t="shared" ca="1" si="363"/>
        <v>-43.65</v>
      </c>
      <c r="AN529" s="144" t="str">
        <f t="shared" ca="1" si="364"/>
        <v>40</v>
      </c>
      <c r="AO529" s="144" t="str" cm="1">
        <f t="array" aca="1" ref="AO529" ca="1">ManualLookup(AB529,BoxVal(ROW(AB529),4,COLUMN(AO527)),INDIRECT(DO$3))</f>
        <v>0A</v>
      </c>
      <c r="AP529" s="144" t="str" cm="1">
        <f t="array" aca="1" ref="AP529" ca="1">ManualLookup(AC529,BoxVal(ROW(AC529),4,COLUMN(AP527)),INDIRECT(DP$3))</f>
        <v>00</v>
      </c>
      <c r="AQ529" s="144" t="str" cm="1">
        <f t="array" aca="1" ref="AQ529" ca="1">ManualLookup(AD529,BoxVal(ROW(AD529),4,COLUMN(AQ527)),INDIRECT(DQ$3))</f>
        <v>00</v>
      </c>
      <c r="AR529" s="144" t="str" cm="1">
        <f t="array" aca="1" ref="AR529" ca="1">ManualLookup(AE529,BoxVal(ROW(AE529),4,COLUMN(AR527)),INDIRECT(DR$3))</f>
        <v>00</v>
      </c>
      <c r="AS529" s="144"/>
    </row>
    <row r="530" spans="19:45" ht="30" customHeight="1" x14ac:dyDescent="0.25">
      <c r="S530" s="118" t="s">
        <v>705</v>
      </c>
      <c r="T530" s="119" t="s">
        <v>990</v>
      </c>
      <c r="U530" s="144" t="str">
        <f t="shared" ca="1" si="358"/>
        <v>0x5A=-46.40,-45.40;</v>
      </c>
      <c r="V530" s="145"/>
      <c r="W530" s="145"/>
      <c r="X530" s="146"/>
      <c r="Y530" s="146">
        <v>7.86</v>
      </c>
      <c r="Z530" s="147">
        <f t="shared" ca="1" si="359"/>
        <v>7.9</v>
      </c>
      <c r="AA530" s="148" t="s">
        <v>580</v>
      </c>
      <c r="AB530" s="149">
        <v>4.5</v>
      </c>
      <c r="AC530" s="149" t="s">
        <v>995</v>
      </c>
      <c r="AD530" s="149">
        <v>1</v>
      </c>
      <c r="AE530" s="41">
        <v>0</v>
      </c>
      <c r="AF530" s="150">
        <v>-46.4</v>
      </c>
      <c r="AG530" s="153">
        <f t="shared" si="365"/>
        <v>-45.4</v>
      </c>
      <c r="AH530" s="151">
        <f t="shared" ca="1" si="360"/>
        <v>-38.5</v>
      </c>
      <c r="AI530" s="151">
        <f t="shared" ca="1" si="361"/>
        <v>-37.5</v>
      </c>
      <c r="AJ530" s="152" cm="1">
        <f t="array" aca="1" ref="AJ530" ca="1" xml:space="preserve">
N("initial sens-loopgain")+
$AF530-BoxVal(ROW($AA530),26,COLUMN(INDIRECT("T"&amp;(INT(ROW($AA547)/65))*65+2)))</f>
        <v>-47.4</v>
      </c>
      <c r="AK530" s="152">
        <f t="shared" ca="1" si="362"/>
        <v>-46.4</v>
      </c>
      <c r="AL530" s="152" cm="1">
        <f t="array" aca="1" ref="AL530" ca="1" xml:space="preserve">
N("initial sens-loopgain-gain-gain ref-vcm")+
$AH530-
BoxVal(ROW($AA530),26,COLUMN(INDIRECT("T"&amp;(INT(ROW($AA547)/65))*65+2)))-
$AB530-
$W530-
IFERROR(VLOOKUP($AC530,$CT$1:$DC$31,7,FALSE),0)</f>
        <v>-44</v>
      </c>
      <c r="AM530" s="152">
        <f t="shared" ca="1" si="363"/>
        <v>-43</v>
      </c>
      <c r="AN530" s="144" t="str">
        <f t="shared" ca="1" si="364"/>
        <v>50</v>
      </c>
      <c r="AO530" s="144" t="str" cm="1">
        <f t="array" aca="1" ref="AO530" ca="1">ManualLookup(AB530,BoxVal(ROW(AB530),4,COLUMN(AO528)),INDIRECT(DO$3))</f>
        <v>0A</v>
      </c>
      <c r="AP530" s="144" t="str" cm="1">
        <f t="array" aca="1" ref="AP530" ca="1">ManualLookup(AC530,BoxVal(ROW(AC530),4,COLUMN(AP528)),INDIRECT(DP$3))</f>
        <v>00</v>
      </c>
      <c r="AQ530" s="144" t="str" cm="1">
        <f t="array" aca="1" ref="AQ530" ca="1">ManualLookup(AD530,BoxVal(ROW(AD530),4,COLUMN(AQ528)),INDIRECT(DQ$3))</f>
        <v>00</v>
      </c>
      <c r="AR530" s="144" t="str" cm="1">
        <f t="array" aca="1" ref="AR530" ca="1">ManualLookup(AE530,BoxVal(ROW(AE530),4,COLUMN(AR528)),INDIRECT(DR$3))</f>
        <v>00</v>
      </c>
      <c r="AS530" s="144"/>
    </row>
    <row r="531" spans="19:45" ht="30" customHeight="1" x14ac:dyDescent="0.25">
      <c r="S531" s="118" t="s">
        <v>605</v>
      </c>
      <c r="T531" s="119" t="s">
        <v>991</v>
      </c>
      <c r="U531" s="144" t="str">
        <f t="shared" ca="1" si="358"/>
        <v>0x6A=-47.20,-46.40;</v>
      </c>
      <c r="V531" s="145"/>
      <c r="W531" s="145"/>
      <c r="X531" s="146"/>
      <c r="Y531" s="146">
        <v>8.75</v>
      </c>
      <c r="Z531" s="147">
        <f t="shared" ca="1" si="359"/>
        <v>8.8000000000000007</v>
      </c>
      <c r="AA531" s="148" t="s">
        <v>581</v>
      </c>
      <c r="AB531" s="149">
        <v>4.5</v>
      </c>
      <c r="AC531" s="149" t="s">
        <v>995</v>
      </c>
      <c r="AD531" s="149">
        <v>1</v>
      </c>
      <c r="AE531" s="41">
        <v>0</v>
      </c>
      <c r="AF531" s="150">
        <v>-47.2</v>
      </c>
      <c r="AG531" s="153">
        <f t="shared" si="365"/>
        <v>-46.4</v>
      </c>
      <c r="AH531" s="151">
        <f t="shared" ca="1" si="360"/>
        <v>-38.400000000000006</v>
      </c>
      <c r="AI531" s="151">
        <f t="shared" ca="1" si="361"/>
        <v>-37.599999999999994</v>
      </c>
      <c r="AJ531" s="152" cm="1">
        <f t="array" aca="1" ref="AJ531" ca="1" xml:space="preserve">
N("initial sens-loopgain")+
$AF531-BoxVal(ROW($AA531),26,COLUMN(INDIRECT("T"&amp;(INT(ROW($AA548)/65))*65+2)))</f>
        <v>-48.2</v>
      </c>
      <c r="AK531" s="152">
        <f t="shared" ca="1" si="362"/>
        <v>-47.4</v>
      </c>
      <c r="AL531" s="152" cm="1">
        <f t="array" aca="1" ref="AL531" ca="1" xml:space="preserve">
N("initial sens-loopgain-gain-gain ref-vcm")+
$AH531-
BoxVal(ROW($AA531),26,COLUMN(INDIRECT("T"&amp;(INT(ROW($AA548)/65))*65+2)))-
$AB531-
$W531-
IFERROR(VLOOKUP($AC531,$CT$1:$DC$31,7,FALSE),0)</f>
        <v>-43.900000000000006</v>
      </c>
      <c r="AM531" s="152">
        <f t="shared" ca="1" si="363"/>
        <v>-43.1</v>
      </c>
      <c r="AN531" s="144" t="str">
        <f t="shared" ca="1" si="364"/>
        <v>60</v>
      </c>
      <c r="AO531" s="144" t="str" cm="1">
        <f t="array" aca="1" ref="AO531" ca="1">ManualLookup(AB531,BoxVal(ROW(AB531),4,COLUMN(AO529)),INDIRECT(DO$3))</f>
        <v>0A</v>
      </c>
      <c r="AP531" s="144" t="str" cm="1">
        <f t="array" aca="1" ref="AP531" ca="1">ManualLookup(AC531,BoxVal(ROW(AC531),4,COLUMN(AP529)),INDIRECT(DP$3))</f>
        <v>00</v>
      </c>
      <c r="AQ531" s="144" t="str" cm="1">
        <f t="array" aca="1" ref="AQ531" ca="1">ManualLookup(AD531,BoxVal(ROW(AD531),4,COLUMN(AQ529)),INDIRECT(DQ$3))</f>
        <v>00</v>
      </c>
      <c r="AR531" s="144" t="str" cm="1">
        <f t="array" aca="1" ref="AR531" ca="1">ManualLookup(AE531,BoxVal(ROW(AE531),4,COLUMN(AR529)),INDIRECT(DR$3))</f>
        <v>00</v>
      </c>
      <c r="AS531" s="144"/>
    </row>
    <row r="532" spans="19:45" ht="30" customHeight="1" x14ac:dyDescent="0.25">
      <c r="S532" s="118" t="s">
        <v>721</v>
      </c>
      <c r="T532" s="119" t="s">
        <v>26</v>
      </c>
      <c r="U532" s="144"/>
      <c r="V532" s="145"/>
      <c r="W532" s="145"/>
      <c r="X532" s="146"/>
      <c r="Y532" s="146"/>
      <c r="Z532" s="147"/>
      <c r="AA532" s="148"/>
      <c r="AB532" s="149"/>
      <c r="AC532" s="149"/>
      <c r="AD532" s="149"/>
      <c r="AE532" s="41"/>
      <c r="AF532" s="150"/>
      <c r="AG532" s="153"/>
      <c r="AH532" s="151"/>
      <c r="AI532" s="151"/>
      <c r="AJ532" s="152"/>
      <c r="AK532" s="152"/>
      <c r="AL532" s="152"/>
      <c r="AM532" s="152"/>
      <c r="AN532" s="144"/>
      <c r="AO532" s="144"/>
      <c r="AP532" s="144"/>
      <c r="AQ532" s="144"/>
      <c r="AR532" s="144"/>
      <c r="AS532" s="144"/>
    </row>
    <row r="533" spans="19:45" ht="30" customHeight="1" x14ac:dyDescent="0.25">
      <c r="S533" s="118" t="s">
        <v>20</v>
      </c>
      <c r="T533" s="119">
        <v>-43</v>
      </c>
      <c r="U533" s="144"/>
      <c r="V533" s="145"/>
      <c r="W533" s="145"/>
      <c r="X533" s="155"/>
      <c r="Y533" s="155"/>
      <c r="Z533" s="147"/>
      <c r="AA533" s="148"/>
      <c r="AB533" s="149"/>
      <c r="AC533" s="149"/>
      <c r="AD533" s="149"/>
      <c r="AE533" s="41"/>
      <c r="AF533" s="150"/>
      <c r="AG533" s="153"/>
      <c r="AH533" s="151"/>
      <c r="AI533" s="151"/>
      <c r="AJ533" s="152"/>
      <c r="AK533" s="152"/>
      <c r="AL533" s="152"/>
      <c r="AM533" s="152"/>
      <c r="AN533" s="144"/>
      <c r="AO533" s="144"/>
      <c r="AP533" s="144"/>
      <c r="AQ533" s="144"/>
      <c r="AR533" s="144"/>
      <c r="AS533" s="144"/>
    </row>
    <row r="534" spans="19:45" ht="30" customHeight="1" x14ac:dyDescent="0.25">
      <c r="S534" s="118" t="s">
        <v>691</v>
      </c>
      <c r="T534" s="119" t="s">
        <v>1275</v>
      </c>
      <c r="U534" s="144"/>
      <c r="V534" s="145"/>
      <c r="W534" s="145"/>
      <c r="X534" s="155"/>
      <c r="Y534" s="155"/>
      <c r="Z534" s="147"/>
      <c r="AA534" s="148"/>
      <c r="AB534" s="149"/>
      <c r="AC534" s="149"/>
      <c r="AD534" s="149"/>
      <c r="AE534" s="41"/>
      <c r="AF534" s="150"/>
      <c r="AG534" s="153"/>
      <c r="AH534" s="151"/>
      <c r="AI534" s="151"/>
      <c r="AJ534" s="152"/>
      <c r="AK534" s="152"/>
      <c r="AL534" s="152"/>
      <c r="AM534" s="152"/>
      <c r="AN534" s="144"/>
      <c r="AO534" s="144"/>
      <c r="AP534" s="144"/>
      <c r="AQ534" s="144"/>
      <c r="AR534" s="144"/>
      <c r="AS534" s="144"/>
    </row>
    <row r="535" spans="19:45" ht="30" customHeight="1" x14ac:dyDescent="0.25">
      <c r="S535" s="118" t="s">
        <v>544</v>
      </c>
      <c r="T535" s="119" t="s">
        <v>1085</v>
      </c>
      <c r="U535" s="144"/>
      <c r="V535" s="145"/>
      <c r="W535" s="145"/>
      <c r="X535" s="155"/>
      <c r="Y535" s="155"/>
      <c r="Z535" s="147"/>
      <c r="AA535" s="148"/>
      <c r="AB535" s="149"/>
      <c r="AC535" s="149"/>
      <c r="AD535" s="149"/>
      <c r="AE535" s="41"/>
      <c r="AF535" s="150"/>
      <c r="AG535" s="153"/>
      <c r="AH535" s="151"/>
      <c r="AI535" s="151"/>
      <c r="AJ535" s="152"/>
      <c r="AK535" s="152"/>
      <c r="AL535" s="152"/>
      <c r="AM535" s="152"/>
      <c r="AN535" s="144"/>
      <c r="AO535" s="144"/>
      <c r="AP535" s="144"/>
      <c r="AQ535" s="144"/>
      <c r="AR535" s="144"/>
      <c r="AS535" s="144"/>
    </row>
    <row r="536" spans="19:45" ht="30" customHeight="1" x14ac:dyDescent="0.25">
      <c r="S536" s="118" t="s">
        <v>12</v>
      </c>
      <c r="T536" s="119" t="s">
        <v>548</v>
      </c>
      <c r="U536" s="144"/>
      <c r="V536" s="145"/>
      <c r="W536" s="145"/>
      <c r="X536" s="155"/>
      <c r="Y536" s="155"/>
      <c r="Z536" s="147"/>
      <c r="AA536" s="148"/>
      <c r="AB536" s="149"/>
      <c r="AC536" s="149"/>
      <c r="AD536" s="149"/>
      <c r="AE536" s="41"/>
      <c r="AF536" s="150"/>
      <c r="AG536" s="153"/>
      <c r="AH536" s="151"/>
      <c r="AI536" s="151"/>
      <c r="AJ536" s="152"/>
      <c r="AK536" s="152"/>
      <c r="AL536" s="152"/>
      <c r="AM536" s="152"/>
      <c r="AN536" s="144"/>
      <c r="AO536" s="144"/>
      <c r="AP536" s="144"/>
      <c r="AQ536" s="144"/>
      <c r="AR536" s="144"/>
      <c r="AS536" s="144"/>
    </row>
    <row r="537" spans="19:45" ht="30" customHeight="1" x14ac:dyDescent="0.25">
      <c r="S537" s="129" t="s">
        <v>773</v>
      </c>
      <c r="T537" s="119" t="s">
        <v>562</v>
      </c>
      <c r="U537" s="144"/>
      <c r="V537" s="145"/>
      <c r="W537" s="145"/>
      <c r="X537" s="155"/>
      <c r="Y537" s="155"/>
      <c r="Z537" s="147"/>
      <c r="AA537" s="148"/>
      <c r="AB537" s="149"/>
      <c r="AC537" s="149"/>
      <c r="AD537" s="149"/>
      <c r="AE537" s="41"/>
      <c r="AF537" s="150"/>
      <c r="AG537" s="153"/>
      <c r="AH537" s="151"/>
      <c r="AI537" s="151"/>
      <c r="AJ537" s="152"/>
      <c r="AK537" s="152"/>
      <c r="AL537" s="152"/>
      <c r="AM537" s="152"/>
      <c r="AN537" s="144"/>
      <c r="AO537" s="144"/>
      <c r="AP537" s="144"/>
      <c r="AQ537" s="144"/>
      <c r="AR537" s="144"/>
      <c r="AS537" s="144"/>
    </row>
    <row r="538" spans="19:45" ht="30" customHeight="1" x14ac:dyDescent="0.25">
      <c r="S538" s="118" t="s">
        <v>573</v>
      </c>
      <c r="T538" s="119">
        <v>1.1000000000000001</v>
      </c>
      <c r="U538" s="144"/>
      <c r="V538" s="145"/>
      <c r="W538" s="145"/>
      <c r="X538" s="155"/>
      <c r="Y538" s="155"/>
      <c r="Z538" s="147"/>
      <c r="AA538" s="148"/>
      <c r="AB538" s="149"/>
      <c r="AC538" s="149"/>
      <c r="AD538" s="149"/>
      <c r="AE538" s="41"/>
      <c r="AF538" s="150"/>
      <c r="AG538" s="153"/>
      <c r="AH538" s="151"/>
      <c r="AI538" s="151"/>
      <c r="AJ538" s="152"/>
      <c r="AK538" s="152"/>
      <c r="AL538" s="152"/>
      <c r="AM538" s="152"/>
      <c r="AN538" s="144"/>
      <c r="AO538" s="144"/>
      <c r="AP538" s="144"/>
      <c r="AQ538" s="144"/>
      <c r="AR538" s="144"/>
      <c r="AS538" s="144"/>
    </row>
    <row r="539" spans="19:45" ht="30" customHeight="1" x14ac:dyDescent="0.25">
      <c r="S539" s="118" t="s">
        <v>590</v>
      </c>
      <c r="T539" s="119">
        <f>VLOOKUP(T524,MPN!$A$1:$E$997,4,FALSE)</f>
        <v>-38</v>
      </c>
      <c r="U539" s="144"/>
      <c r="V539" s="145"/>
      <c r="W539" s="145"/>
      <c r="X539" s="155"/>
      <c r="Y539" s="155"/>
      <c r="Z539" s="157"/>
      <c r="AA539" s="148"/>
      <c r="AB539" s="149"/>
      <c r="AC539" s="149"/>
      <c r="AD539" s="149"/>
      <c r="AE539" s="41"/>
      <c r="AF539" s="150"/>
      <c r="AG539" s="158"/>
      <c r="AH539" s="151"/>
      <c r="AI539" s="151"/>
      <c r="AJ539" s="152"/>
      <c r="AK539" s="152"/>
      <c r="AL539" s="152"/>
      <c r="AM539" s="152"/>
      <c r="AN539" s="144"/>
      <c r="AO539" s="144"/>
      <c r="AP539" s="144"/>
      <c r="AQ539" s="144"/>
      <c r="AR539" s="144"/>
      <c r="AS539" s="144"/>
    </row>
    <row r="540" spans="19:45" ht="30" customHeight="1" x14ac:dyDescent="0.25">
      <c r="S540" s="118" t="s">
        <v>693</v>
      </c>
      <c r="T540" s="119">
        <v>0.8</v>
      </c>
      <c r="U540" s="144"/>
      <c r="V540" s="145"/>
      <c r="W540" s="145"/>
      <c r="X540" s="155"/>
      <c r="Y540" s="155"/>
      <c r="Z540" s="157"/>
      <c r="AA540" s="148"/>
      <c r="AB540" s="149"/>
      <c r="AC540" s="149"/>
      <c r="AD540" s="149"/>
      <c r="AE540" s="41"/>
      <c r="AF540" s="150"/>
      <c r="AG540" s="158"/>
      <c r="AH540" s="151"/>
      <c r="AI540" s="151"/>
      <c r="AJ540" s="152"/>
      <c r="AK540" s="152"/>
      <c r="AL540" s="152"/>
      <c r="AM540" s="152"/>
      <c r="AN540" s="144"/>
      <c r="AO540" s="144"/>
      <c r="AP540" s="144"/>
      <c r="AQ540" s="144"/>
      <c r="AR540" s="144"/>
      <c r="AS540" s="144"/>
    </row>
    <row r="541" spans="19:45" ht="30" customHeight="1" x14ac:dyDescent="0.25">
      <c r="S541" s="118" t="s">
        <v>604</v>
      </c>
      <c r="T541" s="118" t="str">
        <f t="shared" ref="T541" si="366">VLOOKUP($T528,$AU$1:$AZ$31,MATCH($T522,$AU$1:$AZ$1,0),FALSE)&amp;"_"&amp;T530</f>
        <v>default_NormalMode</v>
      </c>
      <c r="U541" s="144"/>
      <c r="V541" s="145"/>
      <c r="W541" s="145"/>
      <c r="X541" s="155"/>
      <c r="Y541" s="155"/>
      <c r="Z541" s="157"/>
      <c r="AA541" s="148"/>
      <c r="AB541" s="149"/>
      <c r="AC541" s="149"/>
      <c r="AD541" s="149"/>
      <c r="AE541" s="41"/>
      <c r="AF541" s="150"/>
      <c r="AG541" s="158"/>
      <c r="AH541" s="151"/>
      <c r="AI541" s="151"/>
      <c r="AJ541" s="152"/>
      <c r="AK541" s="152"/>
      <c r="AL541" s="152"/>
      <c r="AM541" s="152"/>
      <c r="AN541" s="144"/>
      <c r="AO541" s="144"/>
      <c r="AP541" s="144"/>
      <c r="AQ541" s="144"/>
      <c r="AR541" s="144"/>
      <c r="AS541" s="144"/>
    </row>
    <row r="542" spans="19:45" ht="30" customHeight="1" x14ac:dyDescent="0.25">
      <c r="S542" s="118" t="s">
        <v>424</v>
      </c>
      <c r="T542" s="118" t="str">
        <f>VLOOKUP($T524,MPN!$A$1:$E$497,2,FALSE)</f>
        <v>AMIC</v>
      </c>
      <c r="U542" s="144"/>
      <c r="V542" s="145"/>
      <c r="W542" s="145"/>
      <c r="X542" s="155"/>
      <c r="Y542" s="155"/>
      <c r="Z542" s="157"/>
      <c r="AA542" s="148"/>
      <c r="AB542" s="149"/>
      <c r="AC542" s="149"/>
      <c r="AD542" s="149"/>
      <c r="AE542" s="41"/>
      <c r="AF542" s="150"/>
      <c r="AG542" s="158"/>
      <c r="AH542" s="151"/>
      <c r="AI542" s="151"/>
      <c r="AJ542" s="152"/>
      <c r="AK542" s="152"/>
      <c r="AL542" s="152"/>
      <c r="AM542" s="152"/>
      <c r="AN542" s="144"/>
      <c r="AO542" s="144"/>
      <c r="AP542" s="144"/>
      <c r="AQ542" s="144"/>
      <c r="AR542" s="144"/>
      <c r="AS542" s="144"/>
    </row>
    <row r="543" spans="19:45" ht="30" customHeight="1" x14ac:dyDescent="0.25">
      <c r="S543" s="118" t="s">
        <v>16</v>
      </c>
      <c r="T543" s="118" t="str">
        <f>VLOOKUP($T525,ASIC!$A$1:$B$200,2,FALSE)</f>
        <v>2258K</v>
      </c>
      <c r="U543" s="144"/>
      <c r="V543" s="145"/>
      <c r="W543" s="145"/>
      <c r="X543" s="155"/>
      <c r="Y543" s="155"/>
      <c r="Z543" s="157"/>
      <c r="AA543" s="148"/>
      <c r="AB543" s="149"/>
      <c r="AC543" s="149"/>
      <c r="AD543" s="149"/>
      <c r="AE543" s="41"/>
      <c r="AF543" s="150"/>
      <c r="AG543" s="158"/>
      <c r="AH543" s="151"/>
      <c r="AI543" s="151"/>
      <c r="AJ543" s="152"/>
      <c r="AK543" s="152"/>
      <c r="AL543" s="152"/>
      <c r="AM543" s="152"/>
      <c r="AN543" s="144"/>
      <c r="AO543" s="144"/>
      <c r="AP543" s="144"/>
      <c r="AQ543" s="144"/>
      <c r="AR543" s="144"/>
      <c r="AS543" s="144"/>
    </row>
    <row r="544" spans="19:45" ht="30" customHeight="1" x14ac:dyDescent="0.25">
      <c r="S544" s="118" t="s">
        <v>17</v>
      </c>
      <c r="T544" s="118" t="str">
        <f>VLOOKUP($T526,Sensor!$A$1:$B$100,2,FALSE)</f>
        <v>2227F</v>
      </c>
      <c r="U544" s="144"/>
      <c r="V544" s="145"/>
      <c r="W544" s="145"/>
      <c r="X544" s="155"/>
      <c r="Y544" s="155"/>
      <c r="Z544" s="157"/>
      <c r="AA544" s="148"/>
      <c r="AB544" s="149"/>
      <c r="AC544" s="149"/>
      <c r="AD544" s="149"/>
      <c r="AE544" s="41"/>
      <c r="AF544" s="150"/>
      <c r="AG544" s="158"/>
      <c r="AH544" s="151"/>
      <c r="AI544" s="151"/>
      <c r="AJ544" s="152"/>
      <c r="AK544" s="152"/>
      <c r="AL544" s="152"/>
      <c r="AM544" s="152"/>
      <c r="AN544" s="144"/>
      <c r="AO544" s="144"/>
      <c r="AP544" s="144"/>
      <c r="AQ544" s="144"/>
      <c r="AR544" s="144"/>
      <c r="AS544" s="144"/>
    </row>
    <row r="545" spans="19:45" ht="30" customHeight="1" x14ac:dyDescent="0.25">
      <c r="S545" s="118" t="s">
        <v>21</v>
      </c>
      <c r="T545" s="118" t="str">
        <f>VLOOKUP($T524,MPN!$A$1:$E$497,5,FALSE)</f>
        <v>Default</v>
      </c>
      <c r="U545" s="144"/>
      <c r="V545" s="145"/>
      <c r="W545" s="145"/>
      <c r="X545" s="155"/>
      <c r="Y545" s="155"/>
      <c r="Z545" s="157"/>
      <c r="AA545" s="148"/>
      <c r="AB545" s="149"/>
      <c r="AC545" s="149"/>
      <c r="AD545" s="149"/>
      <c r="AE545" s="41"/>
      <c r="AF545" s="150"/>
      <c r="AG545" s="158"/>
      <c r="AH545" s="151"/>
      <c r="AI545" s="151"/>
      <c r="AJ545" s="152"/>
      <c r="AK545" s="152"/>
      <c r="AL545" s="152"/>
      <c r="AM545" s="152"/>
      <c r="AN545" s="144"/>
      <c r="AO545" s="144"/>
      <c r="AP545" s="144"/>
      <c r="AQ545" s="144"/>
      <c r="AR545" s="144"/>
      <c r="AS545" s="144"/>
    </row>
    <row r="546" spans="19:45" ht="30" customHeight="1" x14ac:dyDescent="0.25">
      <c r="S546" s="118" t="s">
        <v>545</v>
      </c>
      <c r="T546" s="118">
        <f t="shared" ref="T546" si="367">VLOOKUP(T535,$DT$1:$DV$31,3,FALSE)</f>
        <v>1</v>
      </c>
      <c r="U546" s="144"/>
      <c r="V546" s="145"/>
      <c r="W546" s="145"/>
      <c r="X546" s="155"/>
      <c r="Y546" s="155"/>
      <c r="Z546" s="157"/>
      <c r="AA546" s="148"/>
      <c r="AB546" s="149"/>
      <c r="AC546" s="149"/>
      <c r="AD546" s="149"/>
      <c r="AE546" s="41"/>
      <c r="AF546" s="150"/>
      <c r="AG546" s="158"/>
      <c r="AH546" s="151"/>
      <c r="AI546" s="151"/>
      <c r="AJ546" s="152"/>
      <c r="AK546" s="152"/>
      <c r="AL546" s="152"/>
      <c r="AM546" s="152"/>
      <c r="AN546" s="144"/>
      <c r="AO546" s="144"/>
      <c r="AP546" s="144"/>
      <c r="AQ546" s="144"/>
      <c r="AR546" s="144"/>
      <c r="AS546" s="144"/>
    </row>
    <row r="547" spans="19:45" ht="30" customHeight="1" x14ac:dyDescent="0.25">
      <c r="S547" s="118" t="s">
        <v>22</v>
      </c>
      <c r="T547" s="119">
        <v>3</v>
      </c>
      <c r="U547" s="144"/>
      <c r="V547" s="145"/>
      <c r="W547" s="145"/>
      <c r="X547" s="155"/>
      <c r="Y547" s="155"/>
      <c r="Z547" s="157"/>
      <c r="AA547" s="148"/>
      <c r="AB547" s="149"/>
      <c r="AC547" s="149"/>
      <c r="AD547" s="149"/>
      <c r="AE547" s="41"/>
      <c r="AF547" s="150"/>
      <c r="AG547" s="158"/>
      <c r="AH547" s="151"/>
      <c r="AI547" s="151"/>
      <c r="AJ547" s="152"/>
      <c r="AK547" s="152"/>
      <c r="AL547" s="152"/>
      <c r="AM547" s="152"/>
      <c r="AN547" s="144"/>
      <c r="AO547" s="144"/>
      <c r="AP547" s="144"/>
      <c r="AQ547" s="144"/>
      <c r="AR547" s="144"/>
      <c r="AS547" s="144"/>
    </row>
    <row r="548" spans="19:45" ht="30" customHeight="1" x14ac:dyDescent="0.25">
      <c r="S548" s="118" t="s">
        <v>696</v>
      </c>
      <c r="T548" s="159">
        <v>44489</v>
      </c>
      <c r="U548" s="144"/>
      <c r="V548" s="145"/>
      <c r="W548" s="145"/>
      <c r="X548" s="155"/>
      <c r="Y548" s="155"/>
      <c r="Z548" s="157"/>
      <c r="AA548" s="148"/>
      <c r="AB548" s="149"/>
      <c r="AC548" s="149"/>
      <c r="AD548" s="149"/>
      <c r="AE548" s="41"/>
      <c r="AF548" s="150"/>
      <c r="AG548" s="158"/>
      <c r="AH548" s="151"/>
      <c r="AI548" s="151"/>
      <c r="AJ548" s="152"/>
      <c r="AK548" s="152"/>
      <c r="AL548" s="152"/>
      <c r="AM548" s="152"/>
      <c r="AN548" s="144"/>
      <c r="AO548" s="144"/>
      <c r="AP548" s="144"/>
      <c r="AQ548" s="144"/>
      <c r="AR548" s="144"/>
      <c r="AS548" s="144"/>
    </row>
    <row r="549" spans="19:45" ht="30" customHeight="1" x14ac:dyDescent="0.25">
      <c r="S549" s="118" t="s">
        <v>694</v>
      </c>
      <c r="T549" s="119" t="s">
        <v>994</v>
      </c>
      <c r="U549" s="144"/>
      <c r="V549" s="145"/>
      <c r="W549" s="145"/>
      <c r="X549" s="155"/>
      <c r="Y549" s="155"/>
      <c r="Z549" s="157"/>
      <c r="AA549" s="148"/>
      <c r="AB549" s="149"/>
      <c r="AC549" s="149"/>
      <c r="AD549" s="149"/>
      <c r="AE549" s="41"/>
      <c r="AF549" s="150"/>
      <c r="AG549" s="158"/>
      <c r="AH549" s="151"/>
      <c r="AI549" s="151"/>
      <c r="AJ549" s="152"/>
      <c r="AK549" s="152"/>
      <c r="AL549" s="152"/>
      <c r="AM549" s="152"/>
      <c r="AN549" s="144"/>
      <c r="AO549" s="144"/>
      <c r="AP549" s="144"/>
      <c r="AQ549" s="144"/>
      <c r="AR549" s="144"/>
      <c r="AS549" s="144"/>
    </row>
    <row r="550" spans="19:45" ht="30" customHeight="1" x14ac:dyDescent="0.25">
      <c r="S550" s="118" t="s">
        <v>697</v>
      </c>
      <c r="T550" s="118">
        <f t="shared" ref="T550" ca="1" si="368">COUNTA(U525:U584)</f>
        <v>7</v>
      </c>
      <c r="U550" s="144"/>
      <c r="V550" s="145"/>
      <c r="W550" s="145"/>
      <c r="X550" s="155"/>
      <c r="Y550" s="155"/>
      <c r="Z550" s="157"/>
      <c r="AA550" s="148"/>
      <c r="AB550" s="149"/>
      <c r="AC550" s="149"/>
      <c r="AD550" s="149"/>
      <c r="AE550" s="41"/>
      <c r="AF550" s="150"/>
      <c r="AG550" s="158"/>
      <c r="AH550" s="151"/>
      <c r="AI550" s="151"/>
      <c r="AJ550" s="152"/>
      <c r="AK550" s="152"/>
      <c r="AL550" s="152"/>
      <c r="AM550" s="152"/>
      <c r="AN550" s="144"/>
      <c r="AO550" s="144"/>
      <c r="AP550" s="144"/>
      <c r="AQ550" s="144"/>
      <c r="AR550" s="144"/>
      <c r="AS550" s="144"/>
    </row>
    <row r="551" spans="19:45" ht="30" customHeight="1" x14ac:dyDescent="0.25">
      <c r="S551" s="118" t="s">
        <v>715</v>
      </c>
      <c r="T551" s="118" t="str">
        <f t="shared" ref="T551" si="369">T539&amp;"+/-"&amp;T540&amp;" "&amp;T549</f>
        <v>-38+/-0.8 dBV</v>
      </c>
      <c r="U551" s="144"/>
      <c r="V551" s="145"/>
      <c r="W551" s="145"/>
      <c r="X551" s="155"/>
      <c r="Y551" s="155"/>
      <c r="Z551" s="157"/>
      <c r="AA551" s="148"/>
      <c r="AB551" s="149"/>
      <c r="AC551" s="149"/>
      <c r="AD551" s="149"/>
      <c r="AE551" s="41"/>
      <c r="AF551" s="150"/>
      <c r="AG551" s="158"/>
      <c r="AH551" s="151"/>
      <c r="AI551" s="151"/>
      <c r="AJ551" s="152"/>
      <c r="AK551" s="152"/>
      <c r="AL551" s="152"/>
      <c r="AM551" s="152"/>
      <c r="AN551" s="144"/>
      <c r="AO551" s="144"/>
      <c r="AP551" s="144"/>
      <c r="AQ551" s="144"/>
      <c r="AR551" s="144"/>
      <c r="AS551" s="144"/>
    </row>
    <row r="552" spans="19:45" ht="30" customHeight="1" x14ac:dyDescent="0.25">
      <c r="S552" s="118" t="s">
        <v>719</v>
      </c>
      <c r="T552" s="160" t="str">
        <f t="shared" ref="T552" si="370">T531&amp;" : "&amp;T534&amp;" "&amp;"(uA)"&amp;CHAR(10)&amp;"Vdc&amp;Remark: "&amp;T537</f>
        <v>3.3V : 70~100 (uA)
Vdc&amp;Remark: -</v>
      </c>
      <c r="U552" s="144"/>
      <c r="V552" s="145"/>
      <c r="W552" s="145"/>
      <c r="X552" s="155"/>
      <c r="Y552" s="155"/>
      <c r="Z552" s="157"/>
      <c r="AA552" s="148"/>
      <c r="AB552" s="149"/>
      <c r="AC552" s="149"/>
      <c r="AD552" s="149"/>
      <c r="AE552" s="41"/>
      <c r="AF552" s="150"/>
      <c r="AG552" s="158"/>
      <c r="AH552" s="151"/>
      <c r="AI552" s="151"/>
      <c r="AJ552" s="152"/>
      <c r="AK552" s="152"/>
      <c r="AL552" s="152"/>
      <c r="AM552" s="152"/>
      <c r="AN552" s="144"/>
      <c r="AO552" s="144"/>
      <c r="AP552" s="144"/>
      <c r="AQ552" s="144"/>
      <c r="AR552" s="144"/>
      <c r="AS552" s="144"/>
    </row>
    <row r="553" spans="19:45" ht="30" customHeight="1" x14ac:dyDescent="0.25">
      <c r="U553" s="144"/>
      <c r="V553" s="145"/>
      <c r="W553" s="145"/>
      <c r="X553" s="155"/>
      <c r="Y553" s="155"/>
      <c r="Z553" s="157"/>
      <c r="AA553" s="148"/>
      <c r="AB553" s="149"/>
      <c r="AC553" s="149"/>
      <c r="AD553" s="149"/>
      <c r="AE553" s="41"/>
      <c r="AF553" s="150"/>
      <c r="AG553" s="158"/>
      <c r="AH553" s="151"/>
      <c r="AI553" s="151"/>
      <c r="AJ553" s="152"/>
      <c r="AK553" s="152"/>
      <c r="AL553" s="152"/>
      <c r="AM553" s="152"/>
      <c r="AN553" s="144"/>
      <c r="AO553" s="144"/>
      <c r="AP553" s="144"/>
      <c r="AQ553" s="144"/>
      <c r="AR553" s="144"/>
      <c r="AS553" s="144"/>
    </row>
    <row r="554" spans="19:45" ht="30" customHeight="1" x14ac:dyDescent="0.25">
      <c r="S554" s="2" t="s">
        <v>14</v>
      </c>
      <c r="T554" s="2" t="str">
        <f t="shared" ref="T554" si="371">ADDRESS(ROW(S554),COLUMN($S$1))&amp;":"&amp;ADDRESS(ROW(S584),COLUMN($T$1))</f>
        <v>$S$554:$T$584</v>
      </c>
      <c r="U554" s="144"/>
      <c r="V554" s="145"/>
      <c r="W554" s="145"/>
      <c r="X554" s="155"/>
      <c r="Y554" s="155"/>
      <c r="Z554" s="157"/>
      <c r="AA554" s="148"/>
      <c r="AB554" s="149"/>
      <c r="AC554" s="149"/>
      <c r="AD554" s="149"/>
      <c r="AE554" s="41"/>
      <c r="AF554" s="150"/>
      <c r="AG554" s="158"/>
      <c r="AH554" s="151"/>
      <c r="AI554" s="151"/>
      <c r="AJ554" s="152"/>
      <c r="AK554" s="152"/>
      <c r="AL554" s="152"/>
      <c r="AM554" s="152"/>
      <c r="AN554" s="144"/>
      <c r="AO554" s="144"/>
      <c r="AP554" s="144"/>
      <c r="AQ554" s="144"/>
      <c r="AR554" s="144"/>
      <c r="AS554" s="144"/>
    </row>
    <row r="555" spans="19:45" ht="30" customHeight="1" x14ac:dyDescent="0.25">
      <c r="S555" s="4" t="str">
        <f t="shared" ref="S555" si="372">$BB$2</f>
        <v>15V</v>
      </c>
      <c r="T555" s="3" t="s">
        <v>562</v>
      </c>
      <c r="U555" s="144"/>
      <c r="V555" s="145"/>
      <c r="W555" s="145"/>
      <c r="X555" s="155"/>
      <c r="Y555" s="155"/>
      <c r="Z555" s="157"/>
      <c r="AA555" s="148"/>
      <c r="AB555" s="149"/>
      <c r="AC555" s="149"/>
      <c r="AD555" s="149"/>
      <c r="AE555" s="41"/>
      <c r="AF555" s="150"/>
      <c r="AG555" s="158"/>
      <c r="AH555" s="151"/>
      <c r="AI555" s="151"/>
      <c r="AJ555" s="152"/>
      <c r="AK555" s="152"/>
      <c r="AL555" s="152"/>
      <c r="AM555" s="152"/>
      <c r="AN555" s="144"/>
      <c r="AO555" s="144"/>
      <c r="AP555" s="144"/>
      <c r="AQ555" s="144"/>
      <c r="AR555" s="144"/>
      <c r="AS555" s="144"/>
    </row>
    <row r="556" spans="19:45" ht="30" customHeight="1" x14ac:dyDescent="0.25">
      <c r="S556" s="4" t="str">
        <f t="shared" ref="S556" si="373">$BB$3</f>
        <v>14V</v>
      </c>
      <c r="T556" s="3">
        <v>4.3</v>
      </c>
      <c r="U556" s="144"/>
      <c r="V556" s="145"/>
      <c r="W556" s="145"/>
      <c r="X556" s="155"/>
      <c r="Y556" s="155"/>
      <c r="Z556" s="157"/>
      <c r="AA556" s="148"/>
      <c r="AB556" s="149"/>
      <c r="AC556" s="149"/>
      <c r="AD556" s="149"/>
      <c r="AE556" s="41"/>
      <c r="AF556" s="150"/>
      <c r="AG556" s="158"/>
      <c r="AH556" s="151"/>
      <c r="AI556" s="151"/>
      <c r="AJ556" s="152"/>
      <c r="AK556" s="152"/>
      <c r="AL556" s="152"/>
      <c r="AM556" s="152"/>
      <c r="AN556" s="144"/>
      <c r="AO556" s="144"/>
      <c r="AP556" s="144"/>
      <c r="AQ556" s="144"/>
      <c r="AR556" s="144"/>
      <c r="AS556" s="144"/>
    </row>
    <row r="557" spans="19:45" ht="30" customHeight="1" x14ac:dyDescent="0.25">
      <c r="S557" s="4" t="str">
        <f t="shared" ref="S557" si="374">$BB$4</f>
        <v>13V</v>
      </c>
      <c r="T557" s="3">
        <v>3.4</v>
      </c>
      <c r="U557" s="144"/>
      <c r="V557" s="145"/>
      <c r="W557" s="145"/>
      <c r="X557" s="155"/>
      <c r="Y557" s="155"/>
      <c r="Z557" s="157"/>
      <c r="AA557" s="148"/>
      <c r="AB557" s="149"/>
      <c r="AC557" s="149"/>
      <c r="AD557" s="149"/>
      <c r="AE557" s="41"/>
      <c r="AF557" s="150"/>
      <c r="AG557" s="158"/>
      <c r="AH557" s="151"/>
      <c r="AI557" s="151"/>
      <c r="AJ557" s="152"/>
      <c r="AK557" s="152"/>
      <c r="AL557" s="152"/>
      <c r="AM557" s="152"/>
      <c r="AN557" s="144"/>
      <c r="AO557" s="144"/>
      <c r="AP557" s="144"/>
      <c r="AQ557" s="144"/>
      <c r="AR557" s="144"/>
      <c r="AS557" s="144"/>
    </row>
    <row r="558" spans="19:45" ht="30" customHeight="1" x14ac:dyDescent="0.25">
      <c r="S558" s="4" t="str">
        <f t="shared" ref="S558" si="375">$BB$5</f>
        <v>12V</v>
      </c>
      <c r="T558" s="3">
        <v>2.35</v>
      </c>
      <c r="U558" s="144"/>
      <c r="V558" s="145"/>
      <c r="W558" s="145"/>
      <c r="X558" s="155"/>
      <c r="Y558" s="155"/>
      <c r="Z558" s="157"/>
      <c r="AA558" s="148"/>
      <c r="AB558" s="149"/>
      <c r="AC558" s="149"/>
      <c r="AD558" s="149"/>
      <c r="AE558" s="41"/>
      <c r="AF558" s="150"/>
      <c r="AG558" s="158"/>
      <c r="AH558" s="151"/>
      <c r="AI558" s="151"/>
      <c r="AJ558" s="152"/>
      <c r="AK558" s="152"/>
      <c r="AL558" s="152"/>
      <c r="AM558" s="152"/>
      <c r="AN558" s="144"/>
      <c r="AO558" s="144"/>
      <c r="AP558" s="144"/>
      <c r="AQ558" s="144"/>
      <c r="AR558" s="144"/>
      <c r="AS558" s="144"/>
    </row>
    <row r="559" spans="19:45" ht="30" customHeight="1" x14ac:dyDescent="0.25">
      <c r="S559" s="4" t="str">
        <f t="shared" ref="S559" si="376">$BB$6</f>
        <v>11V</v>
      </c>
      <c r="T559" s="3">
        <v>1.35</v>
      </c>
      <c r="U559" s="144"/>
      <c r="V559" s="145"/>
      <c r="W559" s="145"/>
      <c r="X559" s="155"/>
      <c r="Y559" s="155"/>
      <c r="Z559" s="157"/>
      <c r="AA559" s="148"/>
      <c r="AB559" s="149"/>
      <c r="AC559" s="149"/>
      <c r="AD559" s="149"/>
      <c r="AE559" s="41"/>
      <c r="AF559" s="150"/>
      <c r="AG559" s="158"/>
      <c r="AH559" s="151"/>
      <c r="AI559" s="151"/>
      <c r="AJ559" s="152"/>
      <c r="AK559" s="152"/>
      <c r="AL559" s="152"/>
      <c r="AM559" s="152"/>
      <c r="AN559" s="144"/>
      <c r="AO559" s="144"/>
      <c r="AP559" s="144"/>
      <c r="AQ559" s="144"/>
      <c r="AR559" s="144"/>
      <c r="AS559" s="144"/>
    </row>
    <row r="560" spans="19:45" ht="30" customHeight="1" x14ac:dyDescent="0.25">
      <c r="S560" s="4" t="str">
        <f t="shared" ref="S560" si="377">$BB$7</f>
        <v>10V</v>
      </c>
      <c r="T560" s="3">
        <v>0</v>
      </c>
      <c r="U560" s="144"/>
      <c r="V560" s="145"/>
      <c r="W560" s="145"/>
      <c r="X560" s="155"/>
      <c r="Y560" s="155"/>
      <c r="Z560" s="157"/>
      <c r="AA560" s="148"/>
      <c r="AB560" s="149"/>
      <c r="AC560" s="149"/>
      <c r="AD560" s="149"/>
      <c r="AE560" s="41"/>
      <c r="AF560" s="150"/>
      <c r="AG560" s="158"/>
      <c r="AH560" s="151"/>
      <c r="AI560" s="151"/>
      <c r="AJ560" s="152"/>
      <c r="AK560" s="152"/>
      <c r="AL560" s="152"/>
      <c r="AM560" s="152"/>
      <c r="AN560" s="144"/>
      <c r="AO560" s="144"/>
      <c r="AP560" s="144"/>
      <c r="AQ560" s="144"/>
      <c r="AR560" s="144"/>
      <c r="AS560" s="144"/>
    </row>
    <row r="561" spans="19:45" ht="30" customHeight="1" x14ac:dyDescent="0.25">
      <c r="S561" s="4" t="str">
        <f t="shared" ref="S561" si="378">$BB$8</f>
        <v>FIX</v>
      </c>
      <c r="T561" s="3" t="s">
        <v>562</v>
      </c>
      <c r="U561" s="144"/>
      <c r="V561" s="145"/>
      <c r="W561" s="145"/>
      <c r="X561" s="155"/>
      <c r="Y561" s="155"/>
      <c r="Z561" s="157"/>
      <c r="AA561" s="148"/>
      <c r="AB561" s="149"/>
      <c r="AC561" s="149"/>
      <c r="AD561" s="149"/>
      <c r="AE561" s="41"/>
      <c r="AF561" s="150"/>
      <c r="AG561" s="158"/>
      <c r="AH561" s="151"/>
      <c r="AI561" s="151"/>
      <c r="AJ561" s="152"/>
      <c r="AK561" s="152"/>
      <c r="AL561" s="152"/>
      <c r="AM561" s="152"/>
      <c r="AN561" s="144"/>
      <c r="AO561" s="144"/>
      <c r="AP561" s="144"/>
      <c r="AQ561" s="144"/>
      <c r="AR561" s="144"/>
      <c r="AS561" s="144"/>
    </row>
    <row r="562" spans="19:45" ht="30" customHeight="1" x14ac:dyDescent="0.25">
      <c r="S562" s="4" t="str">
        <f t="shared" ref="S562" si="379">$BB$9</f>
        <v>Space</v>
      </c>
      <c r="T562" s="3" t="s">
        <v>562</v>
      </c>
      <c r="U562" s="144"/>
      <c r="V562" s="145"/>
      <c r="W562" s="145"/>
      <c r="X562" s="155"/>
      <c r="Y562" s="155"/>
      <c r="Z562" s="157"/>
      <c r="AA562" s="148"/>
      <c r="AB562" s="149"/>
      <c r="AC562" s="149"/>
      <c r="AD562" s="149"/>
      <c r="AE562" s="41"/>
      <c r="AF562" s="150"/>
      <c r="AG562" s="158"/>
      <c r="AH562" s="151"/>
      <c r="AI562" s="151"/>
      <c r="AJ562" s="152"/>
      <c r="AK562" s="152"/>
      <c r="AL562" s="152"/>
      <c r="AM562" s="152"/>
      <c r="AN562" s="144"/>
      <c r="AO562" s="144"/>
      <c r="AP562" s="144"/>
      <c r="AQ562" s="144"/>
      <c r="AR562" s="144"/>
      <c r="AS562" s="144"/>
    </row>
    <row r="563" spans="19:45" ht="30" customHeight="1" x14ac:dyDescent="0.25">
      <c r="S563" s="4" t="str">
        <f t="shared" ref="S563" si="380">$BB$10</f>
        <v>Config2</v>
      </c>
      <c r="T563" s="3">
        <v>0</v>
      </c>
      <c r="U563" s="144"/>
      <c r="V563" s="145"/>
      <c r="W563" s="145"/>
      <c r="X563" s="155"/>
      <c r="Y563" s="155"/>
      <c r="Z563" s="157"/>
      <c r="AA563" s="148"/>
      <c r="AB563" s="149"/>
      <c r="AC563" s="149"/>
      <c r="AD563" s="149"/>
      <c r="AE563" s="41"/>
      <c r="AF563" s="150"/>
      <c r="AG563" s="158"/>
      <c r="AH563" s="151"/>
      <c r="AI563" s="151"/>
      <c r="AJ563" s="152"/>
      <c r="AK563" s="152"/>
      <c r="AL563" s="152"/>
      <c r="AM563" s="152"/>
      <c r="AN563" s="144"/>
      <c r="AO563" s="144"/>
      <c r="AP563" s="144"/>
      <c r="AQ563" s="144"/>
      <c r="AR563" s="144"/>
      <c r="AS563" s="144"/>
    </row>
    <row r="564" spans="19:45" ht="30" customHeight="1" x14ac:dyDescent="0.25">
      <c r="S564" s="4" t="str">
        <f t="shared" ref="S564" si="381">$BB$11</f>
        <v>-</v>
      </c>
      <c r="T564" s="3"/>
      <c r="U564" s="144"/>
      <c r="V564" s="145"/>
      <c r="W564" s="145"/>
      <c r="X564" s="155"/>
      <c r="Y564" s="155"/>
      <c r="Z564" s="157"/>
      <c r="AA564" s="148"/>
      <c r="AB564" s="149"/>
      <c r="AC564" s="149"/>
      <c r="AD564" s="149"/>
      <c r="AE564" s="41"/>
      <c r="AF564" s="150"/>
      <c r="AG564" s="158"/>
      <c r="AH564" s="151"/>
      <c r="AI564" s="151"/>
      <c r="AJ564" s="152"/>
      <c r="AK564" s="152"/>
      <c r="AL564" s="152"/>
      <c r="AM564" s="152"/>
      <c r="AN564" s="144"/>
      <c r="AO564" s="144"/>
      <c r="AP564" s="144"/>
      <c r="AQ564" s="144"/>
      <c r="AR564" s="144"/>
      <c r="AS564" s="144"/>
    </row>
    <row r="565" spans="19:45" ht="30" customHeight="1" x14ac:dyDescent="0.25">
      <c r="S565" s="4" t="str">
        <f t="shared" ref="S565" si="382">$BB$12</f>
        <v>-</v>
      </c>
      <c r="T565" s="3"/>
      <c r="U565" s="144"/>
      <c r="V565" s="145"/>
      <c r="W565" s="145"/>
      <c r="X565" s="155"/>
      <c r="Y565" s="155"/>
      <c r="Z565" s="157"/>
      <c r="AA565" s="148"/>
      <c r="AB565" s="149"/>
      <c r="AC565" s="149"/>
      <c r="AD565" s="149"/>
      <c r="AE565" s="41"/>
      <c r="AF565" s="150"/>
      <c r="AG565" s="158"/>
      <c r="AH565" s="151"/>
      <c r="AI565" s="151"/>
      <c r="AJ565" s="152"/>
      <c r="AK565" s="152"/>
      <c r="AL565" s="152"/>
      <c r="AM565" s="152"/>
      <c r="AN565" s="144"/>
      <c r="AO565" s="144"/>
      <c r="AP565" s="144"/>
      <c r="AQ565" s="144"/>
      <c r="AR565" s="144"/>
      <c r="AS565" s="144"/>
    </row>
    <row r="566" spans="19:45" ht="30" customHeight="1" x14ac:dyDescent="0.25">
      <c r="S566" s="4" t="str">
        <f t="shared" ref="S566" si="383">$BB$13</f>
        <v>-</v>
      </c>
      <c r="T566" s="3"/>
      <c r="U566" s="144"/>
      <c r="V566" s="145"/>
      <c r="W566" s="145"/>
      <c r="X566" s="155"/>
      <c r="Y566" s="155"/>
      <c r="Z566" s="157"/>
      <c r="AA566" s="148"/>
      <c r="AB566" s="149"/>
      <c r="AC566" s="149"/>
      <c r="AD566" s="149"/>
      <c r="AE566" s="41"/>
      <c r="AF566" s="150"/>
      <c r="AG566" s="158"/>
      <c r="AH566" s="151"/>
      <c r="AI566" s="151"/>
      <c r="AJ566" s="152"/>
      <c r="AK566" s="152"/>
      <c r="AL566" s="152"/>
      <c r="AM566" s="152"/>
      <c r="AN566" s="144"/>
      <c r="AO566" s="144"/>
      <c r="AP566" s="144"/>
      <c r="AQ566" s="144"/>
      <c r="AR566" s="144"/>
      <c r="AS566" s="144"/>
    </row>
    <row r="567" spans="19:45" ht="30" customHeight="1" x14ac:dyDescent="0.25">
      <c r="S567" s="4" t="str">
        <f t="shared" ref="S567" si="384">$BB$14</f>
        <v>-</v>
      </c>
      <c r="T567" s="3"/>
      <c r="U567" s="144"/>
      <c r="V567" s="145"/>
      <c r="W567" s="145"/>
      <c r="X567" s="155"/>
      <c r="Y567" s="155"/>
      <c r="Z567" s="157"/>
      <c r="AA567" s="148"/>
      <c r="AB567" s="149"/>
      <c r="AC567" s="149"/>
      <c r="AD567" s="149"/>
      <c r="AE567" s="41"/>
      <c r="AF567" s="150"/>
      <c r="AG567" s="158"/>
      <c r="AH567" s="151"/>
      <c r="AI567" s="151"/>
      <c r="AJ567" s="152"/>
      <c r="AK567" s="152"/>
      <c r="AL567" s="152"/>
      <c r="AM567" s="152"/>
      <c r="AN567" s="144"/>
      <c r="AO567" s="144"/>
      <c r="AP567" s="144"/>
      <c r="AQ567" s="144"/>
      <c r="AR567" s="144"/>
      <c r="AS567" s="144"/>
    </row>
    <row r="568" spans="19:45" ht="30" customHeight="1" x14ac:dyDescent="0.25">
      <c r="S568" s="4" t="str">
        <f t="shared" ref="S568" si="385">$BB$15</f>
        <v>-</v>
      </c>
      <c r="T568" s="3"/>
      <c r="U568" s="144"/>
      <c r="V568" s="145"/>
      <c r="W568" s="145"/>
      <c r="X568" s="155"/>
      <c r="Y568" s="155"/>
      <c r="Z568" s="157"/>
      <c r="AA568" s="148"/>
      <c r="AB568" s="149"/>
      <c r="AC568" s="149"/>
      <c r="AD568" s="149"/>
      <c r="AE568" s="41"/>
      <c r="AF568" s="150"/>
      <c r="AG568" s="158"/>
      <c r="AH568" s="151"/>
      <c r="AI568" s="151"/>
      <c r="AJ568" s="152"/>
      <c r="AK568" s="152"/>
      <c r="AL568" s="152"/>
      <c r="AM568" s="152"/>
      <c r="AN568" s="144"/>
      <c r="AO568" s="144"/>
      <c r="AP568" s="144"/>
      <c r="AQ568" s="144"/>
      <c r="AR568" s="144"/>
      <c r="AS568" s="144"/>
    </row>
    <row r="569" spans="19:45" ht="30" customHeight="1" x14ac:dyDescent="0.25">
      <c r="S569" s="4" t="str">
        <f t="shared" ref="S569" si="386">$BB$16</f>
        <v>-</v>
      </c>
      <c r="T569" s="3"/>
      <c r="U569" s="144"/>
      <c r="V569" s="145"/>
      <c r="W569" s="145"/>
      <c r="X569" s="155"/>
      <c r="Y569" s="155"/>
      <c r="Z569" s="157"/>
      <c r="AA569" s="148"/>
      <c r="AB569" s="149"/>
      <c r="AC569" s="149"/>
      <c r="AD569" s="149"/>
      <c r="AE569" s="41"/>
      <c r="AF569" s="150"/>
      <c r="AG569" s="158"/>
      <c r="AH569" s="151"/>
      <c r="AI569" s="151"/>
      <c r="AJ569" s="152"/>
      <c r="AK569" s="152"/>
      <c r="AL569" s="152"/>
      <c r="AM569" s="152"/>
      <c r="AN569" s="144"/>
      <c r="AO569" s="144"/>
      <c r="AP569" s="144"/>
      <c r="AQ569" s="144"/>
      <c r="AR569" s="144"/>
      <c r="AS569" s="144"/>
    </row>
    <row r="570" spans="19:45" ht="30" customHeight="1" x14ac:dyDescent="0.25">
      <c r="S570" s="4" t="str">
        <f t="shared" ref="S570" si="387">$BB$17</f>
        <v>-</v>
      </c>
      <c r="T570" s="3"/>
      <c r="U570" s="144"/>
      <c r="V570" s="145"/>
      <c r="W570" s="145"/>
      <c r="X570" s="155"/>
      <c r="Y570" s="155"/>
      <c r="Z570" s="157"/>
      <c r="AA570" s="148"/>
      <c r="AB570" s="149"/>
      <c r="AC570" s="149"/>
      <c r="AD570" s="149"/>
      <c r="AE570" s="41"/>
      <c r="AF570" s="150"/>
      <c r="AG570" s="158"/>
      <c r="AH570" s="151"/>
      <c r="AI570" s="151"/>
      <c r="AJ570" s="152"/>
      <c r="AK570" s="152"/>
      <c r="AL570" s="152"/>
      <c r="AM570" s="152"/>
      <c r="AN570" s="144"/>
      <c r="AO570" s="144"/>
      <c r="AP570" s="144"/>
      <c r="AQ570" s="144"/>
      <c r="AR570" s="144"/>
      <c r="AS570" s="144"/>
    </row>
    <row r="571" spans="19:45" ht="30" customHeight="1" x14ac:dyDescent="0.25">
      <c r="S571" s="4" t="str">
        <f t="shared" ref="S571" si="388">$BB$18</f>
        <v>-</v>
      </c>
      <c r="T571" s="3"/>
      <c r="U571" s="144"/>
      <c r="V571" s="145"/>
      <c r="W571" s="145"/>
      <c r="X571" s="155"/>
      <c r="Y571" s="155"/>
      <c r="Z571" s="157"/>
      <c r="AA571" s="148"/>
      <c r="AB571" s="149"/>
      <c r="AC571" s="149"/>
      <c r="AD571" s="149"/>
      <c r="AE571" s="41"/>
      <c r="AF571" s="150"/>
      <c r="AG571" s="158"/>
      <c r="AH571" s="151"/>
      <c r="AI571" s="151"/>
      <c r="AJ571" s="152"/>
      <c r="AK571" s="152"/>
      <c r="AL571" s="152"/>
      <c r="AM571" s="152"/>
      <c r="AN571" s="144"/>
      <c r="AO571" s="144"/>
      <c r="AP571" s="144"/>
      <c r="AQ571" s="144"/>
      <c r="AR571" s="144"/>
      <c r="AS571" s="144"/>
    </row>
    <row r="572" spans="19:45" ht="30" customHeight="1" x14ac:dyDescent="0.25">
      <c r="S572" s="4" t="str">
        <f t="shared" ref="S572" si="389">$BB$19</f>
        <v>-</v>
      </c>
      <c r="T572" s="3"/>
      <c r="U572" s="144"/>
      <c r="V572" s="145"/>
      <c r="W572" s="145"/>
      <c r="X572" s="155"/>
      <c r="Y572" s="155"/>
      <c r="Z572" s="157"/>
      <c r="AA572" s="148"/>
      <c r="AB572" s="149"/>
      <c r="AC572" s="149"/>
      <c r="AD572" s="149"/>
      <c r="AE572" s="41"/>
      <c r="AF572" s="150"/>
      <c r="AG572" s="158"/>
      <c r="AH572" s="151"/>
      <c r="AI572" s="151"/>
      <c r="AJ572" s="152"/>
      <c r="AK572" s="152"/>
      <c r="AL572" s="152"/>
      <c r="AM572" s="152"/>
      <c r="AN572" s="144"/>
      <c r="AO572" s="144"/>
      <c r="AP572" s="144"/>
      <c r="AQ572" s="144"/>
      <c r="AR572" s="144"/>
      <c r="AS572" s="144"/>
    </row>
    <row r="573" spans="19:45" ht="30" customHeight="1" x14ac:dyDescent="0.25">
      <c r="S573" s="4" t="str">
        <f t="shared" ref="S573" si="390">$BB$20</f>
        <v>-</v>
      </c>
      <c r="T573" s="3"/>
      <c r="U573" s="144"/>
      <c r="V573" s="145"/>
      <c r="W573" s="145"/>
      <c r="X573" s="155"/>
      <c r="Y573" s="155"/>
      <c r="Z573" s="157"/>
      <c r="AA573" s="148"/>
      <c r="AB573" s="149"/>
      <c r="AC573" s="149"/>
      <c r="AD573" s="149"/>
      <c r="AE573" s="41"/>
      <c r="AF573" s="150"/>
      <c r="AG573" s="158"/>
      <c r="AH573" s="151"/>
      <c r="AI573" s="151"/>
      <c r="AJ573" s="152"/>
      <c r="AK573" s="152"/>
      <c r="AL573" s="152"/>
      <c r="AM573" s="152"/>
      <c r="AN573" s="144"/>
      <c r="AO573" s="144"/>
      <c r="AP573" s="144"/>
      <c r="AQ573" s="144"/>
      <c r="AR573" s="144"/>
      <c r="AS573" s="144"/>
    </row>
    <row r="574" spans="19:45" ht="30" customHeight="1" x14ac:dyDescent="0.25">
      <c r="S574" s="4" t="str">
        <f t="shared" ref="S574" si="391">$BB$21</f>
        <v>-</v>
      </c>
      <c r="T574" s="3"/>
      <c r="U574" s="144"/>
      <c r="V574" s="145"/>
      <c r="W574" s="145"/>
      <c r="X574" s="155"/>
      <c r="Y574" s="155"/>
      <c r="Z574" s="157"/>
      <c r="AA574" s="148"/>
      <c r="AB574" s="149"/>
      <c r="AC574" s="149"/>
      <c r="AD574" s="149"/>
      <c r="AE574" s="41"/>
      <c r="AF574" s="150"/>
      <c r="AG574" s="158"/>
      <c r="AH574" s="151"/>
      <c r="AI574" s="151"/>
      <c r="AJ574" s="152"/>
      <c r="AK574" s="152"/>
      <c r="AL574" s="152"/>
      <c r="AM574" s="152"/>
      <c r="AN574" s="144"/>
      <c r="AO574" s="144"/>
      <c r="AP574" s="144"/>
      <c r="AQ574" s="144"/>
      <c r="AR574" s="144"/>
      <c r="AS574" s="144"/>
    </row>
    <row r="575" spans="19:45" ht="30" customHeight="1" x14ac:dyDescent="0.25">
      <c r="S575" s="4" t="str">
        <f t="shared" ref="S575" si="392">$BB$22</f>
        <v>-</v>
      </c>
      <c r="T575" s="3"/>
      <c r="U575" s="144"/>
      <c r="V575" s="145"/>
      <c r="W575" s="145"/>
      <c r="X575" s="155"/>
      <c r="Y575" s="155"/>
      <c r="Z575" s="157"/>
      <c r="AA575" s="148"/>
      <c r="AB575" s="149"/>
      <c r="AC575" s="149"/>
      <c r="AD575" s="149"/>
      <c r="AE575" s="41"/>
      <c r="AF575" s="150"/>
      <c r="AG575" s="158"/>
      <c r="AH575" s="151"/>
      <c r="AI575" s="151"/>
      <c r="AJ575" s="152"/>
      <c r="AK575" s="152"/>
      <c r="AL575" s="152"/>
      <c r="AM575" s="152"/>
      <c r="AN575" s="144"/>
      <c r="AO575" s="144"/>
      <c r="AP575" s="144"/>
      <c r="AQ575" s="144"/>
      <c r="AR575" s="144"/>
      <c r="AS575" s="144"/>
    </row>
    <row r="576" spans="19:45" ht="30" customHeight="1" x14ac:dyDescent="0.25">
      <c r="S576" s="4" t="str">
        <f t="shared" ref="S576" si="393">$BB$23</f>
        <v>-</v>
      </c>
      <c r="T576" s="3"/>
      <c r="U576" s="144"/>
      <c r="V576" s="145"/>
      <c r="W576" s="145"/>
      <c r="X576" s="155"/>
      <c r="Y576" s="155"/>
      <c r="Z576" s="157"/>
      <c r="AA576" s="148"/>
      <c r="AB576" s="149"/>
      <c r="AC576" s="149"/>
      <c r="AD576" s="149"/>
      <c r="AE576" s="41"/>
      <c r="AF576" s="150"/>
      <c r="AG576" s="158"/>
      <c r="AH576" s="151"/>
      <c r="AI576" s="151"/>
      <c r="AJ576" s="152"/>
      <c r="AK576" s="152"/>
      <c r="AL576" s="152"/>
      <c r="AM576" s="152"/>
      <c r="AN576" s="144"/>
      <c r="AO576" s="144"/>
      <c r="AP576" s="144"/>
      <c r="AQ576" s="144"/>
      <c r="AR576" s="144"/>
      <c r="AS576" s="144"/>
    </row>
    <row r="577" spans="19:45" ht="30" customHeight="1" x14ac:dyDescent="0.25">
      <c r="S577" s="4" t="str">
        <f t="shared" ref="S577" si="394">$BB$24</f>
        <v>-</v>
      </c>
      <c r="T577" s="3"/>
      <c r="U577" s="144"/>
      <c r="V577" s="145"/>
      <c r="W577" s="145"/>
      <c r="X577" s="155"/>
      <c r="Y577" s="155"/>
      <c r="Z577" s="157"/>
      <c r="AA577" s="148"/>
      <c r="AB577" s="149"/>
      <c r="AC577" s="149"/>
      <c r="AD577" s="149"/>
      <c r="AE577" s="41"/>
      <c r="AF577" s="150"/>
      <c r="AG577" s="158"/>
      <c r="AH577" s="151"/>
      <c r="AI577" s="151"/>
      <c r="AJ577" s="152"/>
      <c r="AK577" s="152"/>
      <c r="AL577" s="152"/>
      <c r="AM577" s="152"/>
      <c r="AN577" s="144"/>
      <c r="AO577" s="144"/>
      <c r="AP577" s="144"/>
      <c r="AQ577" s="144"/>
      <c r="AR577" s="144"/>
      <c r="AS577" s="144"/>
    </row>
    <row r="578" spans="19:45" ht="30" customHeight="1" x14ac:dyDescent="0.25">
      <c r="S578" s="4" t="str">
        <f t="shared" ref="S578" si="395">$BB$25</f>
        <v>-</v>
      </c>
      <c r="T578" s="3"/>
      <c r="U578" s="144"/>
      <c r="V578" s="145"/>
      <c r="W578" s="145"/>
      <c r="X578" s="155"/>
      <c r="Y578" s="155"/>
      <c r="Z578" s="157"/>
      <c r="AA578" s="148"/>
      <c r="AB578" s="149"/>
      <c r="AC578" s="149"/>
      <c r="AD578" s="149"/>
      <c r="AE578" s="41"/>
      <c r="AF578" s="150"/>
      <c r="AG578" s="158"/>
      <c r="AH578" s="151"/>
      <c r="AI578" s="151"/>
      <c r="AJ578" s="152"/>
      <c r="AK578" s="152"/>
      <c r="AL578" s="152"/>
      <c r="AM578" s="152"/>
      <c r="AN578" s="144"/>
      <c r="AO578" s="144"/>
      <c r="AP578" s="144"/>
      <c r="AQ578" s="144"/>
      <c r="AR578" s="144"/>
      <c r="AS578" s="144"/>
    </row>
    <row r="579" spans="19:45" ht="30" customHeight="1" x14ac:dyDescent="0.25">
      <c r="S579" s="4" t="str">
        <f t="shared" ref="S579" si="396">$BB$26</f>
        <v>-</v>
      </c>
      <c r="T579" s="3"/>
      <c r="U579" s="144"/>
      <c r="V579" s="145"/>
      <c r="W579" s="145"/>
      <c r="X579" s="155"/>
      <c r="Y579" s="155"/>
      <c r="Z579" s="157"/>
      <c r="AA579" s="148"/>
      <c r="AB579" s="149"/>
      <c r="AC579" s="149"/>
      <c r="AD579" s="149"/>
      <c r="AE579" s="41"/>
      <c r="AF579" s="150"/>
      <c r="AG579" s="158"/>
      <c r="AH579" s="151"/>
      <c r="AI579" s="151"/>
      <c r="AJ579" s="152"/>
      <c r="AK579" s="152"/>
      <c r="AL579" s="152"/>
      <c r="AM579" s="152"/>
      <c r="AN579" s="144"/>
      <c r="AO579" s="144"/>
      <c r="AP579" s="144"/>
      <c r="AQ579" s="144"/>
      <c r="AR579" s="144"/>
      <c r="AS579" s="144"/>
    </row>
    <row r="580" spans="19:45" ht="30" customHeight="1" x14ac:dyDescent="0.25">
      <c r="S580" s="4" t="str">
        <f t="shared" ref="S580" si="397">$BB$27</f>
        <v>-</v>
      </c>
      <c r="T580" s="3"/>
      <c r="U580" s="144"/>
      <c r="V580" s="145"/>
      <c r="W580" s="145"/>
      <c r="X580" s="155"/>
      <c r="Y580" s="155"/>
      <c r="Z580" s="157"/>
      <c r="AA580" s="148"/>
      <c r="AB580" s="149"/>
      <c r="AC580" s="149"/>
      <c r="AD580" s="149"/>
      <c r="AE580" s="41"/>
      <c r="AF580" s="150"/>
      <c r="AG580" s="158"/>
      <c r="AH580" s="151"/>
      <c r="AI580" s="151"/>
      <c r="AJ580" s="152"/>
      <c r="AK580" s="152"/>
      <c r="AL580" s="152"/>
      <c r="AM580" s="152"/>
      <c r="AN580" s="144"/>
      <c r="AO580" s="144"/>
      <c r="AP580" s="144"/>
      <c r="AQ580" s="144"/>
      <c r="AR580" s="144"/>
      <c r="AS580" s="144"/>
    </row>
    <row r="581" spans="19:45" ht="30" customHeight="1" x14ac:dyDescent="0.25">
      <c r="S581" s="4" t="str">
        <f t="shared" ref="S581" si="398">$BB$28</f>
        <v>-</v>
      </c>
      <c r="T581" s="3"/>
      <c r="U581" s="144"/>
      <c r="V581" s="145"/>
      <c r="W581" s="145"/>
      <c r="X581" s="155"/>
      <c r="Y581" s="155"/>
      <c r="Z581" s="157"/>
      <c r="AA581" s="148"/>
      <c r="AB581" s="149"/>
      <c r="AC581" s="149"/>
      <c r="AD581" s="149"/>
      <c r="AE581" s="41"/>
      <c r="AF581" s="150"/>
      <c r="AG581" s="158"/>
      <c r="AH581" s="151"/>
      <c r="AI581" s="151"/>
      <c r="AJ581" s="152"/>
      <c r="AK581" s="152"/>
      <c r="AL581" s="152"/>
      <c r="AM581" s="152"/>
      <c r="AN581" s="144"/>
      <c r="AO581" s="144"/>
      <c r="AP581" s="144"/>
      <c r="AQ581" s="144"/>
      <c r="AR581" s="144"/>
      <c r="AS581" s="144"/>
    </row>
    <row r="582" spans="19:45" ht="30" customHeight="1" x14ac:dyDescent="0.25">
      <c r="S582" s="4" t="str">
        <f t="shared" ref="S582" si="399">$BB$29</f>
        <v>-</v>
      </c>
      <c r="T582" s="3"/>
      <c r="U582" s="144"/>
      <c r="V582" s="145"/>
      <c r="W582" s="145"/>
      <c r="X582" s="155"/>
      <c r="Y582" s="155"/>
      <c r="Z582" s="157"/>
      <c r="AA582" s="148"/>
      <c r="AB582" s="149"/>
      <c r="AC582" s="149"/>
      <c r="AD582" s="149"/>
      <c r="AE582" s="41"/>
      <c r="AF582" s="150"/>
      <c r="AG582" s="158"/>
      <c r="AH582" s="151"/>
      <c r="AI582" s="151"/>
      <c r="AJ582" s="152"/>
      <c r="AK582" s="152"/>
      <c r="AL582" s="152"/>
      <c r="AM582" s="152"/>
      <c r="AN582" s="144"/>
      <c r="AO582" s="144"/>
      <c r="AP582" s="144"/>
      <c r="AQ582" s="144"/>
      <c r="AR582" s="144"/>
      <c r="AS582" s="144"/>
    </row>
    <row r="583" spans="19:45" ht="30" customHeight="1" x14ac:dyDescent="0.25">
      <c r="S583" s="4" t="str">
        <f t="shared" ref="S583" si="400">$BB$30</f>
        <v>-</v>
      </c>
      <c r="T583" s="3"/>
      <c r="U583" s="144"/>
      <c r="V583" s="145"/>
      <c r="W583" s="145"/>
      <c r="X583" s="155"/>
      <c r="Y583" s="155"/>
      <c r="Z583" s="157"/>
      <c r="AA583" s="148"/>
      <c r="AB583" s="149"/>
      <c r="AC583" s="149"/>
      <c r="AD583" s="149"/>
      <c r="AE583" s="41"/>
      <c r="AF583" s="150"/>
      <c r="AG583" s="158"/>
      <c r="AH583" s="151"/>
      <c r="AI583" s="151"/>
      <c r="AJ583" s="152"/>
      <c r="AK583" s="152"/>
      <c r="AL583" s="152"/>
      <c r="AM583" s="152"/>
      <c r="AN583" s="144"/>
      <c r="AO583" s="144"/>
      <c r="AP583" s="144"/>
      <c r="AQ583" s="144"/>
      <c r="AR583" s="144"/>
      <c r="AS583" s="144"/>
    </row>
    <row r="584" spans="19:45" ht="30" customHeight="1" x14ac:dyDescent="0.25">
      <c r="S584" s="4" t="str">
        <f t="shared" ref="S584" si="401">$BB$31</f>
        <v>-</v>
      </c>
      <c r="T584" s="3"/>
      <c r="U584" s="144"/>
      <c r="V584" s="145"/>
      <c r="W584" s="145"/>
      <c r="X584" s="155"/>
      <c r="Y584" s="155"/>
      <c r="Z584" s="157"/>
      <c r="AA584" s="148"/>
      <c r="AB584" s="149"/>
      <c r="AC584" s="149"/>
      <c r="AD584" s="149"/>
      <c r="AE584" s="41"/>
      <c r="AF584" s="150"/>
      <c r="AG584" s="158"/>
      <c r="AH584" s="151"/>
      <c r="AI584" s="151"/>
      <c r="AJ584" s="152"/>
      <c r="AK584" s="152"/>
      <c r="AL584" s="152"/>
      <c r="AM584" s="152"/>
      <c r="AN584" s="144"/>
      <c r="AO584" s="144"/>
      <c r="AP584" s="144"/>
      <c r="AQ584" s="144"/>
      <c r="AR584" s="144"/>
      <c r="AS584" s="144"/>
    </row>
    <row r="585" spans="19:45" ht="30" customHeight="1" x14ac:dyDescent="0.25">
      <c r="S585" s="116"/>
      <c r="T585" s="116"/>
      <c r="U585" s="116"/>
      <c r="V585" s="116"/>
      <c r="W585" s="116"/>
      <c r="X585" s="116"/>
      <c r="Y585" s="116"/>
      <c r="Z585" s="116"/>
      <c r="AA585" s="116"/>
      <c r="AB585" s="116"/>
      <c r="AC585" s="116"/>
      <c r="AD585" s="116"/>
      <c r="AE585" s="116"/>
      <c r="AF585" s="116"/>
      <c r="AG585" s="116"/>
      <c r="AH585" s="116"/>
      <c r="AI585" s="116"/>
      <c r="AJ585" s="116"/>
      <c r="AK585" s="116"/>
      <c r="AL585" s="116"/>
      <c r="AM585" s="116"/>
      <c r="AN585" s="116"/>
      <c r="AO585" s="116"/>
      <c r="AP585" s="116"/>
      <c r="AQ585" s="116"/>
      <c r="AR585" s="163"/>
      <c r="AS585" s="163"/>
    </row>
    <row r="586" spans="19:45" ht="30" customHeight="1" x14ac:dyDescent="0.25">
      <c r="S586" s="122"/>
    </row>
    <row r="587" spans="19:45" ht="30" customHeight="1" x14ac:dyDescent="0.25">
      <c r="S587" s="122"/>
    </row>
    <row r="588" spans="19:45" ht="30" customHeight="1" x14ac:dyDescent="0.25">
      <c r="S588" s="122"/>
    </row>
    <row r="589" spans="19:45" ht="30" customHeight="1" x14ac:dyDescent="0.25">
      <c r="S589" s="122"/>
    </row>
    <row r="590" spans="19:45" ht="30" customHeight="1" x14ac:dyDescent="0.25">
      <c r="S590" s="122"/>
    </row>
    <row r="591" spans="19:45" ht="30" customHeight="1" x14ac:dyDescent="0.25">
      <c r="S591" s="122"/>
    </row>
    <row r="592" spans="19:45" ht="30" customHeight="1" x14ac:dyDescent="0.25">
      <c r="S592" s="122"/>
    </row>
    <row r="593" spans="19:19" ht="30" customHeight="1" x14ac:dyDescent="0.25">
      <c r="S593" s="122"/>
    </row>
    <row r="594" spans="19:19" ht="30" customHeight="1" x14ac:dyDescent="0.25">
      <c r="S594" s="122"/>
    </row>
    <row r="595" spans="19:19" ht="30" customHeight="1" x14ac:dyDescent="0.25">
      <c r="S595" s="122"/>
    </row>
    <row r="596" spans="19:19" ht="30" customHeight="1" x14ac:dyDescent="0.25">
      <c r="S596" s="122"/>
    </row>
    <row r="597" spans="19:19" ht="30" customHeight="1" x14ac:dyDescent="0.25">
      <c r="S597" s="122"/>
    </row>
    <row r="598" spans="19:19" ht="30" customHeight="1" x14ac:dyDescent="0.25">
      <c r="S598" s="122"/>
    </row>
    <row r="599" spans="19:19" ht="30" customHeight="1" x14ac:dyDescent="0.25">
      <c r="S599" s="122"/>
    </row>
    <row r="600" spans="19:19" ht="30" customHeight="1" x14ac:dyDescent="0.25">
      <c r="S600" s="122"/>
    </row>
    <row r="601" spans="19:19" ht="30" customHeight="1" x14ac:dyDescent="0.25">
      <c r="S601" s="122"/>
    </row>
    <row r="602" spans="19:19" ht="30" customHeight="1" x14ac:dyDescent="0.25">
      <c r="S602" s="122"/>
    </row>
    <row r="603" spans="19:19" ht="30" customHeight="1" x14ac:dyDescent="0.25">
      <c r="S603" s="122"/>
    </row>
    <row r="604" spans="19:19" ht="30" customHeight="1" x14ac:dyDescent="0.25">
      <c r="S604" s="122"/>
    </row>
    <row r="605" spans="19:19" ht="30" customHeight="1" x14ac:dyDescent="0.25">
      <c r="S605" s="122"/>
    </row>
    <row r="606" spans="19:19" ht="30" customHeight="1" x14ac:dyDescent="0.25">
      <c r="S606" s="122"/>
    </row>
    <row r="607" spans="19:19" ht="30" customHeight="1" x14ac:dyDescent="0.25">
      <c r="S607" s="122"/>
    </row>
    <row r="608" spans="19:19" ht="30" customHeight="1" x14ac:dyDescent="0.25">
      <c r="S608" s="122"/>
    </row>
    <row r="609" spans="19:19" ht="30" customHeight="1" x14ac:dyDescent="0.25">
      <c r="S609" s="122"/>
    </row>
    <row r="610" spans="19:19" ht="30" customHeight="1" x14ac:dyDescent="0.25">
      <c r="S610" s="122"/>
    </row>
    <row r="611" spans="19:19" ht="30" customHeight="1" x14ac:dyDescent="0.25">
      <c r="S611" s="122"/>
    </row>
    <row r="612" spans="19:19" ht="30" customHeight="1" x14ac:dyDescent="0.25">
      <c r="S612" s="122"/>
    </row>
    <row r="613" spans="19:19" ht="30" customHeight="1" x14ac:dyDescent="0.25">
      <c r="S613" s="122"/>
    </row>
    <row r="614" spans="19:19" ht="30" customHeight="1" x14ac:dyDescent="0.25">
      <c r="S614" s="122"/>
    </row>
    <row r="615" spans="19:19" ht="30" customHeight="1" x14ac:dyDescent="0.25">
      <c r="S615" s="122"/>
    </row>
    <row r="616" spans="19:19" ht="30" customHeight="1" x14ac:dyDescent="0.25">
      <c r="S616" s="122"/>
    </row>
    <row r="617" spans="19:19" ht="30" customHeight="1" x14ac:dyDescent="0.25">
      <c r="S617" s="122"/>
    </row>
    <row r="618" spans="19:19" ht="30" customHeight="1" x14ac:dyDescent="0.25">
      <c r="S618" s="122"/>
    </row>
    <row r="619" spans="19:19" ht="30" customHeight="1" x14ac:dyDescent="0.25">
      <c r="S619" s="122"/>
    </row>
    <row r="620" spans="19:19" ht="30" customHeight="1" x14ac:dyDescent="0.25">
      <c r="S620" s="122"/>
    </row>
    <row r="621" spans="19:19" ht="30" customHeight="1" x14ac:dyDescent="0.25">
      <c r="S621" s="122"/>
    </row>
    <row r="622" spans="19:19" ht="30" customHeight="1" x14ac:dyDescent="0.25">
      <c r="S622" s="122"/>
    </row>
    <row r="623" spans="19:19" ht="30" customHeight="1" x14ac:dyDescent="0.25">
      <c r="S623" s="122"/>
    </row>
    <row r="624" spans="19:19" ht="30" customHeight="1" x14ac:dyDescent="0.25">
      <c r="S624" s="122"/>
    </row>
    <row r="625" spans="19:19" ht="30" customHeight="1" x14ac:dyDescent="0.25">
      <c r="S625" s="122"/>
    </row>
    <row r="626" spans="19:19" ht="30" customHeight="1" x14ac:dyDescent="0.25">
      <c r="S626" s="122"/>
    </row>
    <row r="627" spans="19:19" ht="30" customHeight="1" x14ac:dyDescent="0.25">
      <c r="S627" s="122"/>
    </row>
    <row r="628" spans="19:19" ht="30" customHeight="1" x14ac:dyDescent="0.25">
      <c r="S628" s="122"/>
    </row>
    <row r="629" spans="19:19" ht="30" customHeight="1" x14ac:dyDescent="0.25">
      <c r="S629" s="122"/>
    </row>
    <row r="630" spans="19:19" ht="30" customHeight="1" x14ac:dyDescent="0.25">
      <c r="S630" s="122"/>
    </row>
    <row r="631" spans="19:19" ht="30" customHeight="1" x14ac:dyDescent="0.25">
      <c r="S631" s="122"/>
    </row>
    <row r="632" spans="19:19" ht="30" customHeight="1" x14ac:dyDescent="0.25">
      <c r="S632" s="122"/>
    </row>
    <row r="633" spans="19:19" ht="30" customHeight="1" x14ac:dyDescent="0.25">
      <c r="S633" s="122"/>
    </row>
    <row r="634" spans="19:19" ht="30" customHeight="1" x14ac:dyDescent="0.25">
      <c r="S634" s="122"/>
    </row>
    <row r="635" spans="19:19" ht="30" customHeight="1" x14ac:dyDescent="0.25">
      <c r="S635" s="122"/>
    </row>
    <row r="636" spans="19:19" ht="30" customHeight="1" x14ac:dyDescent="0.25">
      <c r="S636" s="122"/>
    </row>
    <row r="637" spans="19:19" ht="30" customHeight="1" x14ac:dyDescent="0.25">
      <c r="S637" s="122"/>
    </row>
    <row r="638" spans="19:19" ht="30" customHeight="1" x14ac:dyDescent="0.25">
      <c r="S638" s="122"/>
    </row>
    <row r="639" spans="19:19" ht="30" customHeight="1" x14ac:dyDescent="0.25">
      <c r="S639" s="122"/>
    </row>
    <row r="640" spans="19:19" ht="30" customHeight="1" x14ac:dyDescent="0.25">
      <c r="S640" s="122"/>
    </row>
    <row r="641" spans="19:19" ht="30" customHeight="1" x14ac:dyDescent="0.25">
      <c r="S641" s="122"/>
    </row>
    <row r="642" spans="19:19" ht="30" customHeight="1" x14ac:dyDescent="0.25">
      <c r="S642" s="122"/>
    </row>
    <row r="643" spans="19:19" ht="30" customHeight="1" x14ac:dyDescent="0.25">
      <c r="S643" s="122"/>
    </row>
    <row r="644" spans="19:19" ht="30" customHeight="1" x14ac:dyDescent="0.25">
      <c r="S644" s="122"/>
    </row>
    <row r="645" spans="19:19" ht="30" customHeight="1" x14ac:dyDescent="0.25">
      <c r="S645" s="122"/>
    </row>
    <row r="646" spans="19:19" ht="30" customHeight="1" x14ac:dyDescent="0.25">
      <c r="S646" s="122"/>
    </row>
    <row r="647" spans="19:19" ht="30" customHeight="1" x14ac:dyDescent="0.25">
      <c r="S647" s="122"/>
    </row>
    <row r="648" spans="19:19" ht="30" customHeight="1" x14ac:dyDescent="0.25">
      <c r="S648" s="122"/>
    </row>
    <row r="649" spans="19:19" ht="30" customHeight="1" x14ac:dyDescent="0.25">
      <c r="S649" s="122"/>
    </row>
    <row r="650" spans="19:19" ht="30" customHeight="1" x14ac:dyDescent="0.25">
      <c r="S650" s="122"/>
    </row>
    <row r="651" spans="19:19" ht="30" customHeight="1" x14ac:dyDescent="0.25">
      <c r="S651" s="122"/>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MPN!$A$1:$A$497</xm:f>
          </x14:formula1>
          <xm:sqref>T4 T69 T134 T199 T264 T329 T394 T459 T524</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9" customWidth="1"/>
    <col min="2" max="2" width="21" style="89" bestFit="1" customWidth="1"/>
    <col min="3" max="3" width="19" style="122" customWidth="1"/>
    <col min="4" max="4" width="15.625" style="122" customWidth="1"/>
    <col min="5" max="5" width="22.625" style="122" customWidth="1"/>
    <col min="6" max="6" width="23.25" style="122" customWidth="1"/>
    <col min="7" max="7" width="19.875" style="122" customWidth="1"/>
    <col min="8" max="9" width="15.625" style="122" customWidth="1"/>
    <col min="10" max="10" width="22.25" style="122" customWidth="1"/>
    <col min="11" max="11" width="15.625" style="122" customWidth="1"/>
    <col min="12" max="12" width="35.875" style="122" customWidth="1"/>
    <col min="13" max="13" width="22.375" style="122" customWidth="1"/>
    <col min="14" max="14" width="15.625" style="122" customWidth="1"/>
    <col min="15" max="15" width="48.625" style="118" customWidth="1"/>
    <col min="16" max="16" width="70.625" style="118" customWidth="1"/>
    <col min="17" max="17" width="64" style="118" customWidth="1"/>
    <col min="18" max="18" width="2.625" style="163" customWidth="1"/>
    <col min="19" max="19" width="23.375" style="118" customWidth="1"/>
    <col min="20" max="20" width="22.875" style="122" customWidth="1"/>
    <col min="21" max="21" width="24.125" style="122" customWidth="1"/>
    <col min="22" max="23" width="13.125" style="122" customWidth="1"/>
    <col min="24" max="24" width="14.375" style="122" customWidth="1"/>
    <col min="25" max="26" width="13.125" style="122" customWidth="1"/>
    <col min="27" max="27" width="19.625" style="122" customWidth="1"/>
    <col min="28" max="39" width="12.625" style="122" customWidth="1"/>
    <col min="40" max="40" width="11.5" style="122" customWidth="1"/>
    <col min="41" max="43" width="11.375" style="122" customWidth="1"/>
    <col min="44" max="44" width="11.5" style="122" customWidth="1"/>
    <col min="45" max="45" width="22.875" style="122" customWidth="1"/>
    <col min="46" max="46" width="2.625" style="163" customWidth="1"/>
    <col min="47" max="47" width="19.5" style="122" customWidth="1"/>
    <col min="48" max="49" width="10.625" style="122" customWidth="1"/>
    <col min="50" max="52" width="8.875" style="122"/>
    <col min="53" max="53" width="0.875" style="133" customWidth="1"/>
    <col min="54" max="54" width="16.75" style="122" bestFit="1" customWidth="1"/>
    <col min="55" max="57" width="8" style="122" customWidth="1"/>
    <col min="58" max="60" width="3.375" style="122" bestFit="1" customWidth="1"/>
    <col min="61" max="63" width="20.125" style="122" customWidth="1"/>
    <col min="64" max="64" width="0.875" style="133" customWidth="1"/>
    <col min="65" max="65" width="6.375" style="122" bestFit="1" customWidth="1"/>
    <col min="66" max="69" width="6.75" style="122" bestFit="1" customWidth="1"/>
    <col min="70" max="72" width="3" style="122" bestFit="1" customWidth="1"/>
    <col min="73" max="75" width="20.125" style="122" customWidth="1"/>
    <col min="76" max="76" width="0.875" style="133" customWidth="1"/>
    <col min="77" max="77" width="12.625" style="122" customWidth="1"/>
    <col min="78" max="78" width="7.125" style="122" bestFit="1" customWidth="1"/>
    <col min="79" max="79" width="5.875" style="122" bestFit="1" customWidth="1"/>
    <col min="80" max="80" width="7.125" style="122" bestFit="1" customWidth="1"/>
    <col min="81" max="81" width="5.875" style="122" bestFit="1" customWidth="1"/>
    <col min="82" max="82" width="3" style="122" bestFit="1" customWidth="1"/>
    <col min="83" max="83" width="3.5" style="122" customWidth="1"/>
    <col min="84" max="86" width="20.125" style="122" customWidth="1"/>
    <col min="87" max="87" width="0.875" style="133" customWidth="1"/>
    <col min="88" max="88" width="8.875" style="122"/>
    <col min="89" max="93" width="3" style="122" bestFit="1" customWidth="1"/>
    <col min="94" max="96" width="20.125" style="122" customWidth="1"/>
    <col min="97" max="97" width="0.875" style="133" customWidth="1"/>
    <col min="98" max="98" width="9.625" style="122" customWidth="1"/>
    <col min="99" max="99" width="5.625" style="122" bestFit="1" customWidth="1"/>
    <col min="100" max="103" width="3" style="122" bestFit="1" customWidth="1"/>
    <col min="104" max="104" width="11" style="122" bestFit="1" customWidth="1"/>
    <col min="105" max="107" width="20.125" style="122" customWidth="1"/>
    <col min="108" max="108" width="0.875" style="133" customWidth="1"/>
    <col min="109" max="109" width="13.5" style="122" bestFit="1" customWidth="1"/>
    <col min="110" max="114" width="18.75" style="122" customWidth="1"/>
    <col min="115" max="115" width="0.875" style="133" customWidth="1"/>
    <col min="116" max="116" width="24" style="122" customWidth="1"/>
    <col min="117" max="117" width="18.125" style="122" bestFit="1" customWidth="1"/>
    <col min="118" max="118" width="18" style="122" bestFit="1" customWidth="1"/>
    <col min="119" max="119" width="19.25" style="122" bestFit="1" customWidth="1"/>
    <col min="120" max="121" width="17.625" style="122" bestFit="1" customWidth="1"/>
    <col min="122" max="122" width="18" style="122" bestFit="1" customWidth="1"/>
    <col min="123" max="123" width="0.875" style="133" customWidth="1"/>
    <col min="124" max="124" width="21.375" style="122" bestFit="1" customWidth="1"/>
    <col min="125" max="126" width="18" style="122" customWidth="1"/>
    <col min="127" max="127" width="0.875" style="133" customWidth="1"/>
    <col min="128" max="128" width="56.25" style="122" customWidth="1"/>
    <col min="129" max="129" width="25.875" style="118" customWidth="1"/>
    <col min="130" max="130" width="37.75" style="118" customWidth="1"/>
    <col min="131" max="131" width="0.875" style="133" customWidth="1"/>
    <col min="132" max="132" width="12.5" style="122" customWidth="1"/>
    <col min="133" max="133" width="77" style="118" customWidth="1"/>
    <col min="134" max="134" width="118.5" style="118" customWidth="1"/>
    <col min="135" max="135" width="0.875" style="95" customWidth="1"/>
    <col min="136" max="141" width="10.75" style="89" customWidth="1"/>
    <col min="142" max="150" width="8.75" style="89" customWidth="1"/>
    <col min="151" max="16384" width="8.875" style="89"/>
  </cols>
  <sheetData>
    <row r="1" spans="1:134" ht="33" x14ac:dyDescent="0.25">
      <c r="A1" s="84" t="s">
        <v>692</v>
      </c>
      <c r="B1" s="85" t="s">
        <v>1026</v>
      </c>
      <c r="C1" s="115" t="s">
        <v>9</v>
      </c>
      <c r="D1" s="115" t="s">
        <v>4</v>
      </c>
      <c r="E1" s="115" t="s">
        <v>5</v>
      </c>
      <c r="F1" s="115" t="s">
        <v>12</v>
      </c>
      <c r="G1" s="115" t="s">
        <v>10</v>
      </c>
      <c r="H1" s="115" t="s">
        <v>0</v>
      </c>
      <c r="I1" s="115" t="s">
        <v>6</v>
      </c>
      <c r="J1" s="115" t="s">
        <v>7</v>
      </c>
      <c r="K1" s="115" t="s">
        <v>1</v>
      </c>
      <c r="L1" s="115" t="s">
        <v>722</v>
      </c>
      <c r="M1" s="115" t="s">
        <v>3</v>
      </c>
      <c r="N1" s="115" t="s">
        <v>720</v>
      </c>
      <c r="O1" s="115" t="s">
        <v>11</v>
      </c>
      <c r="P1" s="115" t="s">
        <v>8</v>
      </c>
      <c r="Q1" s="115" t="s">
        <v>2</v>
      </c>
      <c r="R1" s="116"/>
      <c r="S1" s="117" cm="1">
        <f t="array" ref="S1">BoxNum(ROW($S1))</f>
        <v>1</v>
      </c>
      <c r="T1" s="118" t="s">
        <v>698</v>
      </c>
      <c r="U1" s="119" t="s">
        <v>585</v>
      </c>
      <c r="V1" s="120"/>
      <c r="W1" s="121"/>
      <c r="X1" s="120"/>
      <c r="Y1" s="118" t="str">
        <f>VLOOKUP(U1,$DX$1:$DZ$21,3,FALSE)</f>
        <v>-</v>
      </c>
      <c r="AD1" s="123"/>
      <c r="AT1" s="116"/>
      <c r="AU1" s="122" t="s">
        <v>588</v>
      </c>
      <c r="AV1" s="122" t="s">
        <v>433</v>
      </c>
      <c r="AW1" s="122" t="s">
        <v>437</v>
      </c>
      <c r="AX1" s="122" t="s">
        <v>443</v>
      </c>
      <c r="AY1" s="122" t="s">
        <v>450</v>
      </c>
      <c r="AZ1" s="122" t="s">
        <v>255</v>
      </c>
      <c r="BA1" s="124"/>
      <c r="BB1" s="122" t="s">
        <v>7</v>
      </c>
      <c r="BC1" s="122" t="s">
        <v>814</v>
      </c>
      <c r="BD1" s="122" t="s">
        <v>972</v>
      </c>
      <c r="BE1" s="122" t="s">
        <v>973</v>
      </c>
      <c r="BF1" s="122" t="s">
        <v>255</v>
      </c>
      <c r="BG1" s="122" t="s">
        <v>255</v>
      </c>
      <c r="BH1" s="122" t="s">
        <v>255</v>
      </c>
      <c r="BI1" s="125" t="s">
        <v>576</v>
      </c>
      <c r="BJ1" s="125" t="s">
        <v>255</v>
      </c>
      <c r="BK1" s="125" t="s">
        <v>255</v>
      </c>
      <c r="BL1" s="124"/>
      <c r="BM1" s="126" t="s">
        <v>563</v>
      </c>
      <c r="BN1" s="126" t="s">
        <v>565</v>
      </c>
      <c r="BO1" s="126" t="s">
        <v>974</v>
      </c>
      <c r="BP1" s="126" t="s">
        <v>1082</v>
      </c>
      <c r="BQ1" s="126" t="s">
        <v>1083</v>
      </c>
      <c r="BR1" s="126" t="s">
        <v>255</v>
      </c>
      <c r="BS1" s="126" t="s">
        <v>255</v>
      </c>
      <c r="BT1" s="126" t="s">
        <v>255</v>
      </c>
      <c r="BU1" s="120" t="s">
        <v>576</v>
      </c>
      <c r="BV1" s="125" t="s">
        <v>255</v>
      </c>
      <c r="BW1" s="125" t="s">
        <v>255</v>
      </c>
      <c r="BX1" s="124"/>
      <c r="BY1" s="126" t="s">
        <v>608</v>
      </c>
      <c r="BZ1" s="126" t="s">
        <v>812</v>
      </c>
      <c r="CA1" s="126" t="s">
        <v>564</v>
      </c>
      <c r="CB1" s="122" t="s">
        <v>562</v>
      </c>
      <c r="CC1" s="122" t="s">
        <v>562</v>
      </c>
      <c r="CD1" s="122" t="s">
        <v>562</v>
      </c>
      <c r="CE1" s="122" t="s">
        <v>255</v>
      </c>
      <c r="CF1" s="120" t="s">
        <v>576</v>
      </c>
      <c r="CG1" s="120" t="s">
        <v>255</v>
      </c>
      <c r="CH1" s="120" t="s">
        <v>255</v>
      </c>
      <c r="CI1" s="124"/>
      <c r="CJ1" s="122" t="s">
        <v>607</v>
      </c>
      <c r="CK1" s="122" t="s">
        <v>255</v>
      </c>
      <c r="CL1" s="122" t="s">
        <v>255</v>
      </c>
      <c r="CM1" s="122" t="s">
        <v>255</v>
      </c>
      <c r="CN1" s="122" t="s">
        <v>255</v>
      </c>
      <c r="CO1" s="122" t="s">
        <v>255</v>
      </c>
      <c r="CP1" s="120" t="s">
        <v>610</v>
      </c>
      <c r="CQ1" s="120" t="s">
        <v>255</v>
      </c>
      <c r="CR1" s="120" t="s">
        <v>255</v>
      </c>
      <c r="CS1" s="124"/>
      <c r="CT1" s="122" t="s">
        <v>577</v>
      </c>
      <c r="CU1" s="122" t="s">
        <v>712</v>
      </c>
      <c r="CV1" s="122" t="s">
        <v>255</v>
      </c>
      <c r="CW1" s="122" t="s">
        <v>255</v>
      </c>
      <c r="CX1" s="122" t="s">
        <v>255</v>
      </c>
      <c r="CY1" s="122" t="s">
        <v>255</v>
      </c>
      <c r="CZ1" s="122" t="s">
        <v>609</v>
      </c>
      <c r="DA1" s="120" t="s">
        <v>610</v>
      </c>
      <c r="DB1" s="120" t="s">
        <v>255</v>
      </c>
      <c r="DC1" s="120" t="s">
        <v>255</v>
      </c>
      <c r="DD1" s="124"/>
      <c r="DE1" s="122" t="s">
        <v>574</v>
      </c>
      <c r="DF1" s="122" t="s">
        <v>553</v>
      </c>
      <c r="DG1" s="122" t="s">
        <v>568</v>
      </c>
      <c r="DH1" s="122" t="s">
        <v>575</v>
      </c>
      <c r="DI1" s="122" t="s">
        <v>572</v>
      </c>
      <c r="DJ1" s="122" t="s">
        <v>570</v>
      </c>
      <c r="DK1" s="124"/>
      <c r="DL1" s="122" t="s">
        <v>718</v>
      </c>
      <c r="DM1" s="122" t="s">
        <v>708</v>
      </c>
      <c r="DN1" s="122" t="s">
        <v>707</v>
      </c>
      <c r="DO1" s="122" t="s">
        <v>709</v>
      </c>
      <c r="DP1" s="122" t="s">
        <v>710</v>
      </c>
      <c r="DQ1" s="122" t="s">
        <v>611</v>
      </c>
      <c r="DR1" s="122" t="s">
        <v>711</v>
      </c>
      <c r="DS1" s="124"/>
      <c r="DT1" s="122" t="s">
        <v>25</v>
      </c>
      <c r="DU1" s="122" t="s">
        <v>724</v>
      </c>
      <c r="DV1" s="122" t="s">
        <v>725</v>
      </c>
      <c r="DW1" s="124"/>
      <c r="DX1" s="127" t="s">
        <v>699</v>
      </c>
      <c r="DY1" s="127" t="s">
        <v>700</v>
      </c>
      <c r="DZ1" s="127" t="s">
        <v>701</v>
      </c>
      <c r="EA1" s="124"/>
      <c r="EB1" s="127" t="s">
        <v>612</v>
      </c>
      <c r="EC1" s="127" t="s">
        <v>613</v>
      </c>
      <c r="ED1" s="127" t="s">
        <v>614</v>
      </c>
    </row>
    <row r="2" spans="1:134" ht="30" customHeight="1" x14ac:dyDescent="0.25">
      <c r="A2" s="96">
        <v>1</v>
      </c>
      <c r="B2" s="97" t="str">
        <f t="shared" ref="B2:B51" si="0">HYPERLINK("#AG" &amp; (($A2 - 1) * 65 + 10), "=Block" &amp; $A2 &amp;"==")</f>
        <v>=Block1==</v>
      </c>
      <c r="C2" s="112" t="str" cm="1">
        <f t="array" aca="1" ref="C2" ca="1">BoxVal($A2,8,COLUMN(INDIRECT("T"&amp;($A2-1)*65+2)),1)</f>
        <v>13V</v>
      </c>
      <c r="D2" s="112" t="str" cm="1">
        <f t="array" aca="1" ref="D2" ca="1">BoxVal($A2,2,COLUMN(INDIRECT("T"&amp;($A2-1)*65+2)),1)</f>
        <v>HELE</v>
      </c>
      <c r="E2" s="112" t="str" cm="1">
        <f t="array" aca="1" ref="E2" ca="1">BoxVal($A2,3,COLUMN(INDIRECT("T"&amp;($A2-1)*65+2)),1)</f>
        <v>MP</v>
      </c>
      <c r="F2" s="112" t="str" cm="1">
        <f t="array" aca="1" ref="F2" ca="1">BoxVal($A2,16,COLUMN(INDIRECT("T"&amp;($A2-1)*65+2)),1)</f>
        <v>non</v>
      </c>
      <c r="G2" s="112" t="str" cm="1">
        <f t="array" aca="1" ref="G2" ca="1">BoxVal($A2,4,COLUMN(INDIRECT("T"&amp;($A2-1)*65+2)),1)</f>
        <v>ZTS6017</v>
      </c>
      <c r="H2" s="112" t="str" cm="1">
        <f t="array" aca="1" ref="H2" ca="1">BoxVal($A2,5,COLUMN(INDIRECT("T"&amp;($A2-1)*65+2)),1)</f>
        <v>4804D</v>
      </c>
      <c r="I2" s="112" t="str" cm="1">
        <f t="array" aca="1" ref="I2" ca="1">BoxVal($A2,6,COLUMN(INDIRECT("T"&amp;($A2-1)*65+2)),1)</f>
        <v>3004_V11</v>
      </c>
      <c r="J2" s="112" t="str" cm="1">
        <f t="array" aca="1" ref="J2" ca="1">BoxVal($A2,21,COLUMN(INDIRECT("T"&amp;($A2-1)*65+2)),1)</f>
        <v>13V_NormalMode</v>
      </c>
      <c r="K2" s="112" t="str" cm="1">
        <f t="array" aca="1" ref="K2" ca="1">BoxVal($A2,25,COLUMN(INDIRECT("T"&amp;($A2-1)*65+2)),1)</f>
        <v>Default</v>
      </c>
      <c r="L2" s="113" t="str" cm="1">
        <f t="array" aca="1" ref="L2" ca="1">BoxVal($A2,32,COLUMN(INDIRECT("T"&amp;($A2-1)*65+2)),1)</f>
        <v>3.3V : 100~200 (uA)
Vdc&amp;Remark: -</v>
      </c>
      <c r="M2" s="112" t="str" cm="1">
        <f t="array" aca="1" ref="M2" ca="1">BoxVal($A2,31,COLUMN(INDIRECT("T"&amp;($A2-1)*65+2)),1)</f>
        <v>-42+/-1 dBV</v>
      </c>
      <c r="N2" s="112" t="str" cm="1">
        <f t="array" aca="1" ref="N2" ca="1">BoxVal($A2,12,COLUMN(INDIRECT("T"&amp;($A2-1)*65+2)),1)</f>
        <v>Normal</v>
      </c>
      <c r="O2" s="114" t="str" cm="1">
        <f t="array" ref="O2">BoxVal($A2,2,COLUMN(V3),1)</f>
        <v>-</v>
      </c>
      <c r="P2" s="114" t="str" cm="1">
        <f t="array" aca="1" ref="P2" ca="1">BoxVal($A2,2,COLUMN(INDIRECT("AB"&amp;($A2-1)*65+2)),1)</f>
        <v>13V_NormalMode_42dB_2322D_2227F_415_460_ZTS6017_MP1.0</v>
      </c>
      <c r="Q2" s="114" t="str" cm="1">
        <f t="array" aca="1" ref="Q2" ca="1">BoxVal($A2,2,COLUMN(INDIRECT("AJ"&amp;($A2-1)*65+2)),1)</f>
        <v/>
      </c>
      <c r="R2" s="116"/>
      <c r="S2" s="118" t="s">
        <v>24</v>
      </c>
      <c r="T2" s="119" t="s">
        <v>433</v>
      </c>
      <c r="U2" s="122" t="s">
        <v>23</v>
      </c>
      <c r="V2" s="118" t="str">
        <f>VLOOKUP(U1,$DX$1:$DZ$21,2,FALSE)</f>
        <v>-</v>
      </c>
      <c r="W2" s="128"/>
      <c r="X2" s="128"/>
      <c r="Y2" s="128"/>
      <c r="Z2" s="128"/>
      <c r="AA2" s="122" t="s">
        <v>592</v>
      </c>
      <c r="AB2" s="129" t="str">
        <f>T21&amp;"_"&amp;ABS(T19)&amp;"dB_"&amp;T23&amp;"_"&amp;T24&amp;"_"&amp;GetAbsMaxMinText(AF5:AG64)&amp;"_"&amp;T4&amp;"_"&amp;T3&amp;S1&amp;"."&amp;T27</f>
        <v>13V_NormalMode_42dB_2322D_2227F_415_460_ZTS6017_MP1.0</v>
      </c>
      <c r="AC2" s="130"/>
      <c r="AD2" s="130"/>
      <c r="AE2" s="130"/>
      <c r="AF2" s="130"/>
      <c r="AG2" s="130"/>
      <c r="AH2" s="128"/>
      <c r="AI2" s="128" t="s">
        <v>2</v>
      </c>
      <c r="AJ2" s="131"/>
      <c r="AK2" s="131"/>
      <c r="AL2" s="131"/>
      <c r="AM2" s="131"/>
      <c r="AN2" s="131"/>
      <c r="AO2" s="131"/>
      <c r="AP2" s="131"/>
      <c r="AQ2" s="131"/>
      <c r="AR2" s="131"/>
      <c r="AS2" s="131"/>
      <c r="AT2" s="116"/>
      <c r="AU2" s="132" t="s">
        <v>582</v>
      </c>
      <c r="AV2" s="122" t="s">
        <v>582</v>
      </c>
      <c r="AW2" s="122" t="s">
        <v>582</v>
      </c>
      <c r="AX2" s="122" t="s">
        <v>582</v>
      </c>
      <c r="AY2" s="122" t="s">
        <v>582</v>
      </c>
      <c r="AZ2" s="122" t="s">
        <v>255</v>
      </c>
      <c r="BB2" s="132" t="s">
        <v>582</v>
      </c>
      <c r="BC2" s="122">
        <v>0</v>
      </c>
      <c r="BD2" s="122">
        <v>0</v>
      </c>
      <c r="BE2" s="122">
        <v>1</v>
      </c>
      <c r="BF2" s="132"/>
      <c r="BG2" s="132"/>
      <c r="BH2" s="132"/>
      <c r="BI2" s="132" t="s">
        <v>811</v>
      </c>
      <c r="BJ2" s="132" t="s">
        <v>562</v>
      </c>
      <c r="BK2" s="132" t="s">
        <v>562</v>
      </c>
      <c r="BM2" s="122">
        <v>0</v>
      </c>
      <c r="BN2" s="122">
        <v>0</v>
      </c>
      <c r="BO2" s="122">
        <v>0</v>
      </c>
      <c r="BP2" s="122">
        <v>0</v>
      </c>
      <c r="BQ2" s="122">
        <v>0</v>
      </c>
      <c r="BU2" s="132" t="s">
        <v>783</v>
      </c>
      <c r="BV2" s="132" t="s">
        <v>562</v>
      </c>
      <c r="BW2" s="132" t="s">
        <v>562</v>
      </c>
      <c r="BY2" s="21">
        <v>-6.6000000000000003E-2</v>
      </c>
      <c r="BZ2" s="122">
        <v>1</v>
      </c>
      <c r="CA2" s="122">
        <v>0</v>
      </c>
      <c r="CF2" s="132" t="s">
        <v>817</v>
      </c>
      <c r="CG2" s="132" t="s">
        <v>562</v>
      </c>
      <c r="CH2" s="132" t="s">
        <v>562</v>
      </c>
      <c r="CJ2" s="122">
        <v>1</v>
      </c>
      <c r="CP2" s="132">
        <v>0</v>
      </c>
      <c r="CQ2" s="132" t="s">
        <v>562</v>
      </c>
      <c r="CR2" s="132" t="s">
        <v>562</v>
      </c>
      <c r="CT2" s="132" t="s">
        <v>996</v>
      </c>
      <c r="CU2" s="132" t="s">
        <v>562</v>
      </c>
      <c r="CZ2" s="122">
        <v>0</v>
      </c>
      <c r="DA2" s="132">
        <v>0</v>
      </c>
      <c r="DB2" s="132" t="s">
        <v>562</v>
      </c>
      <c r="DC2" s="132" t="s">
        <v>562</v>
      </c>
      <c r="DE2" s="122" t="s">
        <v>26</v>
      </c>
      <c r="DF2" s="122" t="s">
        <v>576</v>
      </c>
      <c r="DG2" s="122" t="s">
        <v>576</v>
      </c>
      <c r="DH2" s="122" t="s">
        <v>610</v>
      </c>
      <c r="DI2" s="122" t="s">
        <v>610</v>
      </c>
      <c r="DJ2" s="122" t="s">
        <v>576</v>
      </c>
      <c r="DL2" s="122" t="s">
        <v>716</v>
      </c>
      <c r="DM2" s="122" t="str">
        <f>ADDRESS(1,COLUMN($AU$1))&amp;":"&amp;ADDRESS(31,COLUMN($AZ$1))</f>
        <v>$AU$1:$AZ$31</v>
      </c>
      <c r="DN2" s="122" t="str">
        <f>ADDRESS(1,COLUMN($BB$1))&amp;":"&amp;ADDRESS(31,COLUMN($BH$1))</f>
        <v>$BB$1:$BH$31</v>
      </c>
      <c r="DO2" s="122" t="str">
        <f>ADDRESS(1,COLUMN($BM$1))&amp;":"&amp;ADDRESS(31,COLUMN($BT$1))</f>
        <v>$BM$1:$BT$31</v>
      </c>
      <c r="DP2" s="122" t="str">
        <f>ADDRESS(1,COLUMN($CT$1))&amp;":"&amp;ADDRESS(31,COLUMN($CY$1))</f>
        <v>$CT$1:$CY$31</v>
      </c>
      <c r="DQ2" s="122" t="str">
        <f>ADDRESS(1,COLUMN($CJ$1))&amp;":"&amp;ADDRESS(31,COLUMN($CO$1))</f>
        <v>$CJ$1:$CO$31</v>
      </c>
      <c r="DR2" s="122" t="str">
        <f>ADDRESS(1,COLUMN($BY$1))&amp;":"&amp;ADDRESS(31,COLUMN($CE$1))</f>
        <v>$BY$1:$CE$31</v>
      </c>
      <c r="DT2" s="122" t="str">
        <f>DU2&amp;" : "&amp;DV2</f>
        <v>Normal : 0</v>
      </c>
      <c r="DU2" s="122" t="s">
        <v>26</v>
      </c>
      <c r="DV2" s="122">
        <v>0</v>
      </c>
      <c r="DX2" s="134" t="s">
        <v>1087</v>
      </c>
      <c r="DY2" s="134" t="s">
        <v>562</v>
      </c>
      <c r="DZ2" s="134" t="s">
        <v>562</v>
      </c>
      <c r="EB2" s="134"/>
      <c r="EC2" s="134"/>
      <c r="ED2" s="134"/>
    </row>
    <row r="3" spans="1:134" ht="30" customHeight="1" x14ac:dyDescent="0.25">
      <c r="A3" s="96">
        <v>2</v>
      </c>
      <c r="B3" s="97" t="str">
        <f t="shared" si="0"/>
        <v>=Block2==</v>
      </c>
      <c r="C3" s="112" t="str" cm="1">
        <f t="array" aca="1" ref="C3" ca="1">BoxVal($A3,8,COLUMN(INDIRECT("T"&amp;($A3-1)*65+2)),1)</f>
        <v>13V</v>
      </c>
      <c r="D3" s="112" t="str" cm="1">
        <f t="array" aca="1" ref="D3" ca="1">BoxVal($A3,2,COLUMN(INDIRECT("T"&amp;($A3-1)*65+2)),1)</f>
        <v>HELE</v>
      </c>
      <c r="E3" s="112" t="str" cm="1">
        <f t="array" aca="1" ref="E3" ca="1">BoxVal($A3,3,COLUMN(INDIRECT("T"&amp;($A3-1)*65+2)),1)</f>
        <v>MP</v>
      </c>
      <c r="F3" s="112" t="str" cm="1">
        <f t="array" aca="1" ref="F3" ca="1">BoxVal($A3,16,COLUMN(INDIRECT("T"&amp;($A3-1)*65+2)),1)</f>
        <v>non</v>
      </c>
      <c r="G3" s="112" t="str" cm="1">
        <f t="array" aca="1" ref="G3" ca="1">BoxVal($A3,4,COLUMN(INDIRECT("T"&amp;($A3-1)*65+2)),1)</f>
        <v>ZTS6011F</v>
      </c>
      <c r="H3" s="112" t="str" cm="1">
        <f t="array" aca="1" ref="H3" ca="1">BoxVal($A3,5,COLUMN(INDIRECT("T"&amp;($A3-1)*65+2)),1)</f>
        <v>4804D</v>
      </c>
      <c r="I3" s="112" t="str" cm="1">
        <f t="array" aca="1" ref="I3" ca="1">BoxVal($A3,6,COLUMN(INDIRECT("T"&amp;($A3-1)*65+2)),1)</f>
        <v>3004_V11</v>
      </c>
      <c r="J3" s="112" t="str" cm="1">
        <f t="array" aca="1" ref="J3" ca="1">BoxVal($A3,21,COLUMN(INDIRECT("T"&amp;($A3-1)*65+2)),1)</f>
        <v>13V_NormalMode</v>
      </c>
      <c r="K3" s="112" t="str" cm="1">
        <f t="array" aca="1" ref="K3" ca="1">BoxVal($A3,25,COLUMN(INDIRECT("T"&amp;($A3-1)*65+2)),1)</f>
        <v>Default</v>
      </c>
      <c r="L3" s="113" t="str" cm="1">
        <f t="array" aca="1" ref="L3" ca="1">BoxVal($A3,32,COLUMN(INDIRECT("T"&amp;($A3-1)*65+2)),1)</f>
        <v>3.3V : 100~200 (uA)
Vdc&amp;Remark: -</v>
      </c>
      <c r="M3" s="112" t="str" cm="1">
        <f t="array" aca="1" ref="M3" ca="1">BoxVal($A3,31,COLUMN(INDIRECT("T"&amp;($A3-1)*65+2)),1)</f>
        <v>-42+/-0.8 dBV</v>
      </c>
      <c r="N3" s="112" t="str" cm="1">
        <f t="array" aca="1" ref="N3" ca="1">BoxVal($A3,12,COLUMN(INDIRECT("T"&amp;($A3-1)*65+2)),1)</f>
        <v>Normal</v>
      </c>
      <c r="O3" s="114" t="str" cm="1">
        <f t="array" ref="O3">BoxVal($A3,2,COLUMN(V4),1)</f>
        <v>-</v>
      </c>
      <c r="P3" s="114" t="str" cm="1">
        <f t="array" aca="1" ref="P3" ca="1">BoxVal($A3,2,COLUMN(INDIRECT("AB"&amp;($A3-1)*65+2)),1)</f>
        <v>13V_NormalMode_42dB_2322D_2227F_406_465_ZTS6011F_MP2.0</v>
      </c>
      <c r="Q3" s="114" t="str" cm="1">
        <f t="array" aca="1" ref="Q3" ca="1">BoxVal($A3,2,COLUMN(INDIRECT("AJ"&amp;($A3-1)*65+2)),1)</f>
        <v/>
      </c>
      <c r="R3" s="116"/>
      <c r="S3" s="118" t="s">
        <v>5</v>
      </c>
      <c r="T3" s="119" t="s">
        <v>430</v>
      </c>
      <c r="U3" s="135" t="str">
        <f>HYPERLINK("#A"&amp;(S1+1),"&lt;==Block" &amp; $S1 &amp;"==&gt;")</f>
        <v>&lt;==Block1==&gt;</v>
      </c>
      <c r="V3" s="136"/>
      <c r="W3" s="128"/>
      <c r="X3" s="128"/>
      <c r="Y3" s="137"/>
      <c r="Z3" s="123"/>
      <c r="AA3" s="128"/>
      <c r="AB3" s="128"/>
      <c r="AC3" s="128"/>
      <c r="AD3" s="128"/>
      <c r="AE3" s="128"/>
      <c r="AF3" s="128"/>
      <c r="AG3" s="128"/>
      <c r="AH3" s="128"/>
      <c r="AI3" s="128"/>
      <c r="AJ3" s="128"/>
      <c r="AK3" s="128"/>
      <c r="AL3" s="128"/>
      <c r="AM3" s="128"/>
      <c r="AN3" s="138" t="s">
        <v>723</v>
      </c>
      <c r="AO3" s="138" t="s">
        <v>709</v>
      </c>
      <c r="AP3" s="138" t="s">
        <v>710</v>
      </c>
      <c r="AQ3" s="138" t="s">
        <v>611</v>
      </c>
      <c r="AR3" s="138" t="s">
        <v>711</v>
      </c>
      <c r="AS3" s="139"/>
      <c r="AT3" s="116"/>
      <c r="AU3" s="132" t="s">
        <v>581</v>
      </c>
      <c r="AV3" s="122" t="s">
        <v>581</v>
      </c>
      <c r="AW3" s="122" t="s">
        <v>581</v>
      </c>
      <c r="AX3" s="122" t="s">
        <v>581</v>
      </c>
      <c r="AY3" s="122" t="s">
        <v>581</v>
      </c>
      <c r="AZ3" s="122" t="s">
        <v>255</v>
      </c>
      <c r="BB3" s="132" t="s">
        <v>581</v>
      </c>
      <c r="BC3" s="122">
        <v>0</v>
      </c>
      <c r="BD3" s="122">
        <v>1</v>
      </c>
      <c r="BE3" s="122">
        <v>0</v>
      </c>
      <c r="BF3" s="132"/>
      <c r="BG3" s="132"/>
      <c r="BH3" s="132"/>
      <c r="BI3" s="132" t="s">
        <v>810</v>
      </c>
      <c r="BJ3" s="132" t="s">
        <v>562</v>
      </c>
      <c r="BK3" s="132" t="s">
        <v>562</v>
      </c>
      <c r="BM3" s="122">
        <v>-2</v>
      </c>
      <c r="BN3" s="122">
        <v>0</v>
      </c>
      <c r="BO3" s="122">
        <v>0</v>
      </c>
      <c r="BP3" s="122">
        <v>0</v>
      </c>
      <c r="BQ3" s="122">
        <v>1</v>
      </c>
      <c r="BU3" s="132" t="s">
        <v>784</v>
      </c>
      <c r="BV3" s="132" t="s">
        <v>562</v>
      </c>
      <c r="BW3" s="132" t="s">
        <v>562</v>
      </c>
      <c r="BY3" s="21">
        <v>0</v>
      </c>
      <c r="BZ3" s="122">
        <v>0</v>
      </c>
      <c r="CA3" s="122">
        <v>0</v>
      </c>
      <c r="CF3" s="132" t="s">
        <v>783</v>
      </c>
      <c r="CG3" s="132" t="s">
        <v>562</v>
      </c>
      <c r="CH3" s="132" t="s">
        <v>562</v>
      </c>
      <c r="CJ3" s="132" t="s">
        <v>562</v>
      </c>
      <c r="CP3" s="132" t="s">
        <v>562</v>
      </c>
      <c r="CQ3" s="132" t="s">
        <v>562</v>
      </c>
      <c r="CR3" s="132" t="s">
        <v>562</v>
      </c>
      <c r="CT3" s="132" t="s">
        <v>562</v>
      </c>
      <c r="CU3" s="132" t="s">
        <v>562</v>
      </c>
      <c r="DA3" s="132" t="s">
        <v>562</v>
      </c>
      <c r="DB3" s="132" t="s">
        <v>562</v>
      </c>
      <c r="DC3" s="132" t="s">
        <v>562</v>
      </c>
      <c r="DE3" s="122" t="s">
        <v>255</v>
      </c>
      <c r="DF3" s="122" t="s">
        <v>255</v>
      </c>
      <c r="DG3" s="122" t="s">
        <v>255</v>
      </c>
      <c r="DH3" s="122" t="s">
        <v>255</v>
      </c>
      <c r="DI3" s="122" t="s">
        <v>255</v>
      </c>
      <c r="DJ3" s="122" t="s">
        <v>255</v>
      </c>
      <c r="DL3" s="122" t="s">
        <v>717</v>
      </c>
      <c r="DM3" s="122" t="s">
        <v>255</v>
      </c>
      <c r="DN3" s="122" t="str">
        <f>ADDRESS(1,COLUMN($BB$1))&amp;":"&amp;ADDRESS(31,COLUMN($BK$1))</f>
        <v>$BB$1:$BK$31</v>
      </c>
      <c r="DO3" s="122" t="str">
        <f>ADDRESS(1,COLUMN($BM$1))&amp;":"&amp;ADDRESS(31,COLUMN($BW$1))</f>
        <v>$BM$1:$BW$31</v>
      </c>
      <c r="DP3" s="122" t="str">
        <f>ADDRESS(1,COLUMN($CT$1))&amp;":"&amp;ADDRESS(31,COLUMN($DC$1))</f>
        <v>$CT$1:$DC$31</v>
      </c>
      <c r="DQ3" s="122" t="str">
        <f>ADDRESS(1,COLUMN($CJ$1))&amp;":"&amp;ADDRESS(31,COLUMN($CR$1))</f>
        <v>$CJ$1:$CR$31</v>
      </c>
      <c r="DR3" s="122" t="str">
        <f>ADDRESS(1,COLUMN($BY$1))&amp;":"&amp;ADDRESS(31,COLUMN($CH$1))</f>
        <v>$BY$1:$CH$31</v>
      </c>
      <c r="DX3" s="134" t="s">
        <v>1096</v>
      </c>
      <c r="DY3" s="134" t="s">
        <v>1097</v>
      </c>
      <c r="DZ3" s="134" t="s">
        <v>562</v>
      </c>
      <c r="EB3" s="134"/>
      <c r="EC3" s="134"/>
      <c r="ED3" s="134"/>
    </row>
    <row r="4" spans="1:134" ht="30" customHeight="1" x14ac:dyDescent="0.25">
      <c r="A4" s="96">
        <v>3</v>
      </c>
      <c r="B4" s="97" t="str">
        <f t="shared" si="0"/>
        <v>=Block3==</v>
      </c>
      <c r="C4" s="112" t="str" cm="1">
        <f t="array" aca="1" ref="C4" ca="1">BoxVal($A4,8,COLUMN(INDIRECT("T"&amp;($A4-1)*65+2)),1)</f>
        <v>13V</v>
      </c>
      <c r="D4" s="112" t="str" cm="1">
        <f t="array" aca="1" ref="D4" ca="1">BoxVal($A4,2,COLUMN(INDIRECT("T"&amp;($A4-1)*65+2)),1)</f>
        <v>CPC</v>
      </c>
      <c r="E4" s="112" t="str" cm="1">
        <f t="array" aca="1" ref="E4" ca="1">BoxVal($A4,3,COLUMN(INDIRECT("T"&amp;($A4-1)*65+2)),1)</f>
        <v>MP</v>
      </c>
      <c r="F4" s="112" t="str" cm="1">
        <f t="array" aca="1" ref="F4" ca="1">BoxVal($A4,16,COLUMN(INDIRECT("T"&amp;($A4-1)*65+2)),1)</f>
        <v>non</v>
      </c>
      <c r="G4" s="112" t="str" cm="1">
        <f t="array" aca="1" ref="G4" ca="1">BoxVal($A4,4,COLUMN(INDIRECT("T"&amp;($A4-1)*65+2)),1)</f>
        <v>ZTS6011F</v>
      </c>
      <c r="H4" s="112" t="str" cm="1">
        <f t="array" aca="1" ref="H4" ca="1">BoxVal($A4,5,COLUMN(INDIRECT("T"&amp;($A4-1)*65+2)),1)</f>
        <v>4804D</v>
      </c>
      <c r="I4" s="112" t="str" cm="1">
        <f t="array" aca="1" ref="I4" ca="1">BoxVal($A4,6,COLUMN(INDIRECT("T"&amp;($A4-1)*65+2)),1)</f>
        <v>3004_V11</v>
      </c>
      <c r="J4" s="112" t="str" cm="1">
        <f t="array" aca="1" ref="J4" ca="1">BoxVal($A4,21,COLUMN(INDIRECT("T"&amp;($A4-1)*65+2)),1)</f>
        <v>default_NormalMode</v>
      </c>
      <c r="K4" s="112" t="str" cm="1">
        <f t="array" aca="1" ref="K4" ca="1">BoxVal($A4,25,COLUMN(INDIRECT("T"&amp;($A4-1)*65+2)),1)</f>
        <v>Default</v>
      </c>
      <c r="L4" s="113" t="str" cm="1">
        <f t="array" aca="1" ref="L4" ca="1">BoxVal($A4,32,COLUMN(INDIRECT("T"&amp;($A4-1)*65+2)),1)</f>
        <v>3.3V : 70~150 (uA)
Vdc&amp;Remark: -</v>
      </c>
      <c r="M4" s="112" t="str" cm="1">
        <f t="array" aca="1" ref="M4" ca="1">BoxVal($A4,31,COLUMN(INDIRECT("T"&amp;($A4-1)*65+2)),1)</f>
        <v>-42+/-0.8 dBV</v>
      </c>
      <c r="N4" s="112" t="str" cm="1">
        <f t="array" aca="1" ref="N4" ca="1">BoxVal($A4,12,COLUMN(INDIRECT("T"&amp;($A4-1)*65+2)),1)</f>
        <v>Normal</v>
      </c>
      <c r="O4" s="114" t="str" cm="1">
        <f t="array" ref="O4">BoxVal($A4,2,COLUMN(V5),1)</f>
        <v>-</v>
      </c>
      <c r="P4" s="114" t="str" cm="1">
        <f t="array" aca="1" ref="P4" ca="1">BoxVal($A4,2,COLUMN(INDIRECT("AB"&amp;($A4-1)*65+2)),1)</f>
        <v>default_NormalMode_42dB_2322D_2227F_377_465_ZTS6011F_MP3.6</v>
      </c>
      <c r="Q4" s="114" t="str" cm="1">
        <f t="array" aca="1" ref="Q4" ca="1">BoxVal($A4,2,COLUMN(INDIRECT("AJ"&amp;($A4-1)*65+2)),1)</f>
        <v>此ASIC無SV ,  錄後E/F偏檔，回收時只使用EQC複測回收，回收D檔入庫</v>
      </c>
      <c r="R4" s="116"/>
      <c r="S4" s="118" t="s">
        <v>10</v>
      </c>
      <c r="T4" s="119" t="s">
        <v>263</v>
      </c>
      <c r="U4" s="140" t="s">
        <v>775</v>
      </c>
      <c r="V4" s="141" t="s">
        <v>601</v>
      </c>
      <c r="W4" s="141" t="s">
        <v>602</v>
      </c>
      <c r="X4" s="141" t="s">
        <v>603</v>
      </c>
      <c r="Y4" s="141" t="s">
        <v>603</v>
      </c>
      <c r="Z4" s="141" t="s">
        <v>591</v>
      </c>
      <c r="AA4" s="141" t="s">
        <v>7</v>
      </c>
      <c r="AB4" s="141" t="s">
        <v>563</v>
      </c>
      <c r="AC4" s="141" t="s">
        <v>577</v>
      </c>
      <c r="AD4" s="141" t="s">
        <v>611</v>
      </c>
      <c r="AE4" s="141" t="s">
        <v>569</v>
      </c>
      <c r="AF4" s="142" t="s">
        <v>593</v>
      </c>
      <c r="AG4" s="142" t="s">
        <v>594</v>
      </c>
      <c r="AH4" s="142" t="s">
        <v>595</v>
      </c>
      <c r="AI4" s="142" t="s">
        <v>596</v>
      </c>
      <c r="AJ4" s="143" t="s">
        <v>597</v>
      </c>
      <c r="AK4" s="143" t="s">
        <v>598</v>
      </c>
      <c r="AL4" s="143" t="s">
        <v>599</v>
      </c>
      <c r="AM4" s="143" t="s">
        <v>600</v>
      </c>
      <c r="AN4" s="143" t="str">
        <f>VLOOKUP($T12,$DE$1:$DJ$31,2,FALSE)</f>
        <v>Full</v>
      </c>
      <c r="AO4" s="143" t="str">
        <f>VLOOKUP($T12,$DE$1:$DJ$31,3,FALSE)</f>
        <v>Full</v>
      </c>
      <c r="AP4" s="143" t="str">
        <f>VLOOKUP($T12,$DE$1:$DJ$31,4,FALSE)</f>
        <v>non</v>
      </c>
      <c r="AQ4" s="143" t="str">
        <f>VLOOKUP($T12,$DE$1:$DJ$31,5,FALSE)</f>
        <v>non</v>
      </c>
      <c r="AR4" s="143" t="str">
        <f>VLOOKUP($T12,$DE$1:$DJ$31,6,FALSE)</f>
        <v>Full</v>
      </c>
      <c r="AS4" s="142" t="s">
        <v>726</v>
      </c>
      <c r="AT4" s="116"/>
      <c r="AU4" s="132" t="s">
        <v>580</v>
      </c>
      <c r="AV4" s="122" t="s">
        <v>580</v>
      </c>
      <c r="AW4" s="122" t="s">
        <v>585</v>
      </c>
      <c r="AX4" s="122" t="s">
        <v>580</v>
      </c>
      <c r="AY4" s="122" t="s">
        <v>585</v>
      </c>
      <c r="AZ4" s="122" t="s">
        <v>255</v>
      </c>
      <c r="BB4" s="132" t="s">
        <v>580</v>
      </c>
      <c r="BC4" s="122">
        <v>0</v>
      </c>
      <c r="BD4" s="122">
        <v>0</v>
      </c>
      <c r="BE4" s="122">
        <v>0</v>
      </c>
      <c r="BF4" s="132"/>
      <c r="BG4" s="132"/>
      <c r="BH4" s="132"/>
      <c r="BI4" s="132" t="s">
        <v>783</v>
      </c>
      <c r="BJ4" s="132" t="s">
        <v>562</v>
      </c>
      <c r="BK4" s="132" t="s">
        <v>562</v>
      </c>
      <c r="BM4" s="122">
        <v>-1</v>
      </c>
      <c r="BN4" s="122">
        <v>0</v>
      </c>
      <c r="BO4" s="122">
        <v>0</v>
      </c>
      <c r="BP4" s="122">
        <v>1</v>
      </c>
      <c r="BQ4" s="122">
        <v>0</v>
      </c>
      <c r="BU4" s="132" t="s">
        <v>785</v>
      </c>
      <c r="BV4" s="132" t="s">
        <v>562</v>
      </c>
      <c r="BW4" s="132" t="s">
        <v>562</v>
      </c>
      <c r="BY4" s="21">
        <v>-0.115</v>
      </c>
      <c r="BZ4" s="122">
        <v>0</v>
      </c>
      <c r="CA4" s="122">
        <v>1</v>
      </c>
      <c r="CF4" s="132" t="s">
        <v>805</v>
      </c>
      <c r="CG4" s="132" t="s">
        <v>562</v>
      </c>
      <c r="CH4" s="132" t="s">
        <v>562</v>
      </c>
      <c r="CJ4" s="132" t="s">
        <v>562</v>
      </c>
      <c r="CP4" s="132" t="s">
        <v>562</v>
      </c>
      <c r="CQ4" s="132" t="s">
        <v>562</v>
      </c>
      <c r="CR4" s="132" t="s">
        <v>562</v>
      </c>
      <c r="CT4" s="132" t="s">
        <v>562</v>
      </c>
      <c r="DA4" s="132" t="s">
        <v>562</v>
      </c>
      <c r="DB4" s="132" t="s">
        <v>562</v>
      </c>
      <c r="DC4" s="132" t="s">
        <v>562</v>
      </c>
      <c r="DE4" s="122" t="s">
        <v>255</v>
      </c>
      <c r="DF4" s="122" t="s">
        <v>255</v>
      </c>
      <c r="DG4" s="122" t="s">
        <v>255</v>
      </c>
      <c r="DH4" s="122" t="s">
        <v>255</v>
      </c>
      <c r="DI4" s="122" t="s">
        <v>255</v>
      </c>
      <c r="DJ4" s="122" t="s">
        <v>255</v>
      </c>
      <c r="DL4" s="122" t="s">
        <v>255</v>
      </c>
      <c r="DM4" s="122" t="s">
        <v>255</v>
      </c>
      <c r="DN4" s="122" t="s">
        <v>255</v>
      </c>
      <c r="DX4" s="134"/>
      <c r="DY4" s="134"/>
      <c r="DZ4" s="134"/>
      <c r="EB4" s="134"/>
      <c r="EC4" s="134"/>
      <c r="ED4" s="134"/>
    </row>
    <row r="5" spans="1:134" ht="30" customHeight="1" x14ac:dyDescent="0.25">
      <c r="A5" s="96">
        <v>4</v>
      </c>
      <c r="B5" s="97" t="str">
        <f t="shared" si="0"/>
        <v>=Block4==</v>
      </c>
      <c r="C5" s="112" t="str" cm="1">
        <f t="array" aca="1" ref="C5" ca="1">BoxVal($A5,8,COLUMN(INDIRECT("T"&amp;($A5-1)*65+2)),1)</f>
        <v>13V</v>
      </c>
      <c r="D5" s="112" t="str" cm="1">
        <f t="array" aca="1" ref="D5" ca="1">BoxVal($A5,2,COLUMN(INDIRECT("T"&amp;($A5-1)*65+2)),1)</f>
        <v>CPC</v>
      </c>
      <c r="E5" s="112" t="str" cm="1">
        <f t="array" aca="1" ref="E5" ca="1">BoxVal($A5,3,COLUMN(INDIRECT("T"&amp;($A5-1)*65+2)),1)</f>
        <v>MP</v>
      </c>
      <c r="F5" s="112" t="str" cm="1">
        <f t="array" aca="1" ref="F5" ca="1">BoxVal($A5,16,COLUMN(INDIRECT("T"&amp;($A5-1)*65+2)),1)</f>
        <v>non</v>
      </c>
      <c r="G5" s="112" t="str" cm="1">
        <f t="array" aca="1" ref="G5" ca="1">BoxVal($A5,4,COLUMN(INDIRECT("T"&amp;($A5-1)*65+2)),1)</f>
        <v>ZTS6015-lowiq</v>
      </c>
      <c r="H5" s="112" t="str" cm="1">
        <f t="array" aca="1" ref="H5" ca="1">BoxVal($A5,5,COLUMN(INDIRECT("T"&amp;($A5-1)*65+2)),1)</f>
        <v>4804D</v>
      </c>
      <c r="I5" s="112" t="str" cm="1">
        <f t="array" aca="1" ref="I5" ca="1">BoxVal($A5,6,COLUMN(INDIRECT("T"&amp;($A5-1)*65+2)),1)</f>
        <v>3006HW-A</v>
      </c>
      <c r="J5" s="112" t="str" cm="1">
        <f t="array" aca="1" ref="J5" ca="1">BoxVal($A5,21,COLUMN(INDIRECT("T"&amp;($A5-1)*65+2)),1)</f>
        <v>default_NormalMode</v>
      </c>
      <c r="K5" s="112" t="str" cm="1">
        <f t="array" aca="1" ref="K5" ca="1">BoxVal($A5,25,COLUMN(INDIRECT("T"&amp;($A5-1)*65+2)),1)</f>
        <v>Default</v>
      </c>
      <c r="L5" s="113" t="str" cm="1">
        <f t="array" aca="1" ref="L5" ca="1">BoxVal($A5,32,COLUMN(INDIRECT("T"&amp;($A5-1)*65+2)),1)</f>
        <v>3.3V : 70~150 (uA)
Vdc&amp;Remark: -</v>
      </c>
      <c r="M5" s="112" t="str" cm="1">
        <f t="array" aca="1" ref="M5" ca="1">BoxVal($A5,31,COLUMN(INDIRECT("T"&amp;($A5-1)*65+2)),1)</f>
        <v>-42+/-0.8 dBV</v>
      </c>
      <c r="N5" s="112" t="str" cm="1">
        <f t="array" aca="1" ref="N5" ca="1">BoxVal($A5,12,COLUMN(INDIRECT("T"&amp;($A5-1)*65+2)),1)</f>
        <v>Normal</v>
      </c>
      <c r="O5" s="114" t="str" cm="1">
        <f t="array" ref="O5">BoxVal($A5,2,COLUMN(V6),1)</f>
        <v>bit13</v>
      </c>
      <c r="P5" s="114" t="str" cm="1">
        <f t="array" aca="1" ref="P5" ca="1">BoxVal($A5,2,COLUMN(INDIRECT("AB"&amp;($A5-1)*65+2)),1)</f>
        <v>default_NormalMode_42dB_2322D_2282A_420_490_ZTS6015-lowiq_MP4.7</v>
      </c>
      <c r="Q5" s="114" t="str" cm="1">
        <f t="array" aca="1" ref="Q5" ca="1">BoxVal($A5,2,COLUMN(INDIRECT("AJ"&amp;($A5-1)*65+2)),1)</f>
        <v/>
      </c>
      <c r="R5" s="116"/>
      <c r="S5" s="118" t="s">
        <v>18</v>
      </c>
      <c r="T5" s="119" t="s">
        <v>31</v>
      </c>
      <c r="U5" s="144" t="str">
        <f t="shared" ref="U5:U11" ca="1" si="1">ConfigCode($AA5,$AN5,$AO5,$AP5,$AQ5,$AR5,$AF5,$AG5,2)</f>
        <v>0x00=-42.30,-41.50;</v>
      </c>
      <c r="V5" s="145"/>
      <c r="W5" s="145"/>
      <c r="X5" s="146"/>
      <c r="Y5" s="146"/>
      <c r="Z5" s="147">
        <f t="shared" ref="Z5:Z11" ca="1" si="2" xml:space="preserve">
N("vbias,vlookup vbias range")+
VLOOKUP($AA5,INDIRECT(BoxVal(ROW($AA5),34,COLUMN(T1))),2,FALSE)+
N("gain")+
$AB5+
N("vcm")+
VLOOKUP($AC5,$CT$1:$DC$31,7,FALSE)+
N("(vbias*vcp*vbg-vbias)*sensor ratio")+
VbiasCal($AA5,$AD5,$AE5,BoxVal(ROW($AC5),18,COLUMN($T$22)))+
N("vbias ref+gain ref")+
$V5+$W5</f>
        <v>0</v>
      </c>
      <c r="AA5" s="148" t="s">
        <v>580</v>
      </c>
      <c r="AB5" s="149">
        <v>0</v>
      </c>
      <c r="AC5" s="149" t="s">
        <v>995</v>
      </c>
      <c r="AD5" s="149">
        <v>1</v>
      </c>
      <c r="AE5" s="41">
        <v>0</v>
      </c>
      <c r="AF5" s="150">
        <v>-42.3</v>
      </c>
      <c r="AG5" s="150">
        <v>-41.5</v>
      </c>
      <c r="AH5" s="151">
        <f ca="1">$AF5+$Z5</f>
        <v>-42.3</v>
      </c>
      <c r="AI5" s="151">
        <f ca="1">$AG5+$Z5</f>
        <v>-41.5</v>
      </c>
      <c r="AJ5" s="152" cm="1">
        <f t="array" aca="1" ref="AJ5" ca="1" xml:space="preserve">
N("initial sens-loopgain")+
$AF5-BoxVal(ROW($AA5),26,COLUMN(INDIRECT("T"&amp;(INT(ROW($AA22)/65))*65+2)))</f>
        <v>-42.3</v>
      </c>
      <c r="AK5" s="152">
        <f t="shared" ref="AK5:AK11" ca="1" si="3">AJ5+(AG5-AF5)</f>
        <v>-41.5</v>
      </c>
      <c r="AL5" s="152" cm="1">
        <f t="array" aca="1" ref="AL5" ca="1" xml:space="preserve">
N("initial sens-loopgain-gain-gain ref-vcm")+
$AH5-
BoxVal(ROW($AA5),26,COLUMN(INDIRECT("T"&amp;(INT(ROW($AA22)/65))*65+2)))-
$AB5-
$W5-
IFERROR(VLOOKUP($AC5,$CT$1:$DC$31,7,FALSE),0)</f>
        <v>-42.3</v>
      </c>
      <c r="AM5" s="152">
        <f t="shared" ref="AM5:AM11" ca="1" si="4">AL5+(AG5-AF5)</f>
        <v>-41.5</v>
      </c>
      <c r="AN5" s="144" t="str">
        <f t="shared" ref="AN5:AN11" ca="1" si="5">IF(BoxVal(ROW(AA5),9,COLUMN(T3))="FIX","00",ManualLookup(AA5,BoxVal(ROW(AA5),4,COLUMN(AN3)),INDIRECT(DN$3)))</f>
        <v>00</v>
      </c>
      <c r="AO5" s="144" t="str" cm="1">
        <f t="array" aca="1" ref="AO5" ca="1">ManualLookup(AB5,BoxVal(ROW(AB5),4,COLUMN(AO3)),INDIRECT(DO$3))</f>
        <v>00</v>
      </c>
      <c r="AP5" s="144" t="str" cm="1">
        <f t="array" aca="1" ref="AP5" ca="1">ManualLookup(AC5,BoxVal(ROW(AC5),4,COLUMN(AP3)),INDIRECT(DP$3))</f>
        <v>00</v>
      </c>
      <c r="AQ5" s="144" t="str" cm="1">
        <f t="array" aca="1" ref="AQ5" ca="1">ManualLookup(AD5,BoxVal(ROW(AD5),4,COLUMN(AQ3)),INDIRECT(DQ$3))</f>
        <v>00</v>
      </c>
      <c r="AR5" s="144" t="str" cm="1">
        <f t="array" aca="1" ref="AR5" ca="1">ManualLookup(AE5,BoxVal(ROW(AE5),4,COLUMN(AR3)),INDIRECT(DR$3))</f>
        <v>00</v>
      </c>
      <c r="AS5" s="141"/>
      <c r="AT5" s="116"/>
      <c r="AU5" s="132" t="s">
        <v>587</v>
      </c>
      <c r="AV5" s="122" t="s">
        <v>587</v>
      </c>
      <c r="AW5" s="122" t="s">
        <v>587</v>
      </c>
      <c r="AX5" s="122" t="s">
        <v>587</v>
      </c>
      <c r="AY5" s="122" t="s">
        <v>587</v>
      </c>
      <c r="AZ5" s="122" t="s">
        <v>255</v>
      </c>
      <c r="BB5" s="132" t="s">
        <v>587</v>
      </c>
      <c r="BC5" s="122">
        <v>0</v>
      </c>
      <c r="BD5" s="122">
        <v>1</v>
      </c>
      <c r="BE5" s="122">
        <v>1</v>
      </c>
      <c r="BF5" s="132"/>
      <c r="BG5" s="132"/>
      <c r="BH5" s="132"/>
      <c r="BI5" s="132" t="s">
        <v>808</v>
      </c>
      <c r="BJ5" s="132" t="s">
        <v>562</v>
      </c>
      <c r="BK5" s="132" t="s">
        <v>562</v>
      </c>
      <c r="BM5" s="122">
        <v>0.5</v>
      </c>
      <c r="BN5" s="122">
        <v>0</v>
      </c>
      <c r="BO5" s="122">
        <v>0</v>
      </c>
      <c r="BP5" s="122">
        <v>1</v>
      </c>
      <c r="BQ5" s="122">
        <v>1</v>
      </c>
      <c r="BU5" s="132" t="s">
        <v>786</v>
      </c>
      <c r="BV5" s="132" t="s">
        <v>562</v>
      </c>
      <c r="BW5" s="132" t="s">
        <v>562</v>
      </c>
      <c r="BY5" s="21">
        <v>4.9000000000000002E-2</v>
      </c>
      <c r="BZ5" s="122">
        <v>1</v>
      </c>
      <c r="CA5" s="122">
        <v>1</v>
      </c>
      <c r="CF5" s="132" t="s">
        <v>1084</v>
      </c>
      <c r="CG5" s="132" t="s">
        <v>562</v>
      </c>
      <c r="CH5" s="132" t="s">
        <v>562</v>
      </c>
      <c r="CJ5" s="132" t="s">
        <v>562</v>
      </c>
      <c r="CP5" s="132" t="s">
        <v>562</v>
      </c>
      <c r="CQ5" s="132" t="s">
        <v>562</v>
      </c>
      <c r="CR5" s="132" t="s">
        <v>562</v>
      </c>
      <c r="CT5" s="132" t="s">
        <v>562</v>
      </c>
      <c r="DA5" s="132" t="s">
        <v>562</v>
      </c>
      <c r="DB5" s="132" t="s">
        <v>562</v>
      </c>
      <c r="DC5" s="132" t="s">
        <v>562</v>
      </c>
      <c r="DE5" s="122" t="s">
        <v>255</v>
      </c>
      <c r="DF5" s="122" t="s">
        <v>255</v>
      </c>
      <c r="DG5" s="122" t="s">
        <v>255</v>
      </c>
      <c r="DH5" s="122" t="s">
        <v>255</v>
      </c>
      <c r="DI5" s="122" t="s">
        <v>255</v>
      </c>
      <c r="DJ5" s="122" t="s">
        <v>255</v>
      </c>
      <c r="DL5" s="122" t="s">
        <v>255</v>
      </c>
      <c r="DM5" s="122" t="s">
        <v>255</v>
      </c>
      <c r="DN5" s="122" t="s">
        <v>255</v>
      </c>
      <c r="DX5" s="134"/>
      <c r="DY5" s="134"/>
      <c r="DZ5" s="134"/>
      <c r="EB5" s="134"/>
      <c r="EC5" s="134"/>
      <c r="ED5" s="134"/>
    </row>
    <row r="6" spans="1:134" ht="30" customHeight="1" x14ac:dyDescent="0.25">
      <c r="A6" s="96">
        <v>5</v>
      </c>
      <c r="B6" s="97" t="str">
        <f t="shared" si="0"/>
        <v>=Block5==</v>
      </c>
      <c r="C6" s="112" t="str" cm="1">
        <f t="array" aca="1" ref="C6" ca="1">BoxVal($A6,8,COLUMN(INDIRECT("T"&amp;($A6-1)*65+2)),1)</f>
        <v>13V</v>
      </c>
      <c r="D6" s="112" t="str" cm="1">
        <f t="array" aca="1" ref="D6" ca="1">BoxVal($A6,2,COLUMN(INDIRECT("T"&amp;($A6-1)*65+2)),1)</f>
        <v>CPC</v>
      </c>
      <c r="E6" s="112" t="str" cm="1">
        <f t="array" aca="1" ref="E6" ca="1">BoxVal($A6,3,COLUMN(INDIRECT("T"&amp;($A6-1)*65+2)),1)</f>
        <v>MP</v>
      </c>
      <c r="F6" s="112" t="str" cm="1">
        <f t="array" aca="1" ref="F6" ca="1">BoxVal($A6,16,COLUMN(INDIRECT("T"&amp;($A6-1)*65+2)),1)</f>
        <v>non</v>
      </c>
      <c r="G6" s="112" t="str" cm="1">
        <f t="array" aca="1" ref="G6" ca="1">BoxVal($A6,4,COLUMN(INDIRECT("T"&amp;($A6-1)*65+2)),1)</f>
        <v>ZTS6051MH</v>
      </c>
      <c r="H6" s="112" t="str" cm="1">
        <f t="array" aca="1" ref="H6" ca="1">BoxVal($A6,5,COLUMN(INDIRECT("T"&amp;($A6-1)*65+2)),1)</f>
        <v>4804D</v>
      </c>
      <c r="I6" s="112" t="str" cm="1">
        <f t="array" aca="1" ref="I6" ca="1">BoxVal($A6,6,COLUMN(INDIRECT("T"&amp;($A6-1)*65+2)),1)</f>
        <v>3018AH</v>
      </c>
      <c r="J6" s="112" t="str" cm="1">
        <f t="array" aca="1" ref="J6" ca="1">BoxVal($A6,21,COLUMN(INDIRECT("T"&amp;($A6-1)*65+2)),1)</f>
        <v>default_NormalMode</v>
      </c>
      <c r="K6" s="112" t="str" cm="1">
        <f t="array" aca="1" ref="K6" ca="1">BoxVal($A6,25,COLUMN(INDIRECT("T"&amp;($A6-1)*65+2)),1)</f>
        <v>Default</v>
      </c>
      <c r="L6" s="113" t="str" cm="1">
        <f t="array" aca="1" ref="L6" ca="1">BoxVal($A6,32,COLUMN(INDIRECT("T"&amp;($A6-1)*65+2)),1)</f>
        <v>3.3V : 70~150 (uA)
Vdc&amp;Remark: -</v>
      </c>
      <c r="M6" s="112" t="str" cm="1">
        <f t="array" aca="1" ref="M6" ca="1">BoxVal($A6,31,COLUMN(INDIRECT("T"&amp;($A6-1)*65+2)),1)</f>
        <v>-38+/-0.8 dBV</v>
      </c>
      <c r="N6" s="112" t="str" cm="1">
        <f t="array" aca="1" ref="N6" ca="1">BoxVal($A6,12,COLUMN(INDIRECT("T"&amp;($A6-1)*65+2)),1)</f>
        <v>Normal</v>
      </c>
      <c r="O6" s="114" t="str" cm="1">
        <f t="array" ref="O6">BoxVal($A6,2,COLUMN(V7),1)</f>
        <v>-</v>
      </c>
      <c r="P6" s="114" t="str" cm="1">
        <f t="array" aca="1" ref="P6" ca="1">BoxVal($A6,2,COLUMN(INDIRECT("AB"&amp;($A6-1)*65+2)),1)</f>
        <v>default_NormalMode_38dB_2322D_2391A_372_420_ZTS6051MH_MP5.0</v>
      </c>
      <c r="Q6" s="114" t="str" cm="1">
        <f t="array" aca="1" ref="Q6" ca="1">BoxVal($A6,2,COLUMN(INDIRECT("AJ"&amp;($A6-1)*65+2)),1)</f>
        <v>此ASIC無SV ,  錄後E/F偏檔，回收時只使用EQC複測回收，回收D檔入庫</v>
      </c>
      <c r="R6" s="116"/>
      <c r="S6" s="118" t="s">
        <v>13</v>
      </c>
      <c r="T6" s="119" t="s">
        <v>367</v>
      </c>
      <c r="U6" s="144" t="str">
        <f t="shared" ca="1" si="1"/>
        <v>0x03=-42.80,-42.30;</v>
      </c>
      <c r="V6" s="145"/>
      <c r="W6" s="145"/>
      <c r="X6" s="146"/>
      <c r="Y6" s="146"/>
      <c r="Z6" s="147">
        <f t="shared" ca="1" si="2"/>
        <v>0.5</v>
      </c>
      <c r="AA6" s="148" t="s">
        <v>580</v>
      </c>
      <c r="AB6" s="149">
        <v>0.5</v>
      </c>
      <c r="AC6" s="149" t="s">
        <v>995</v>
      </c>
      <c r="AD6" s="149">
        <v>1</v>
      </c>
      <c r="AE6" s="41">
        <v>0</v>
      </c>
      <c r="AF6" s="150">
        <v>-42.8</v>
      </c>
      <c r="AG6" s="153">
        <f>AF5</f>
        <v>-42.3</v>
      </c>
      <c r="AH6" s="151">
        <f t="shared" ref="AH6:AH11" ca="1" si="6">$AF6+$Z6</f>
        <v>-42.3</v>
      </c>
      <c r="AI6" s="151">
        <f t="shared" ref="AI6:AI11" ca="1" si="7">$AG6+$Z6</f>
        <v>-41.8</v>
      </c>
      <c r="AJ6" s="152" cm="1">
        <f t="array" aca="1" ref="AJ6" ca="1" xml:space="preserve">
N("initial sens-loopgain")+
$AF6-BoxVal(ROW($AA6),26,COLUMN(INDIRECT("T"&amp;(INT(ROW($AA23)/65))*65+2)))</f>
        <v>-42.8</v>
      </c>
      <c r="AK6" s="152">
        <f t="shared" ca="1" si="3"/>
        <v>-42.3</v>
      </c>
      <c r="AL6" s="152" cm="1">
        <f t="array" aca="1" ref="AL6" ca="1" xml:space="preserve">
N("initial sens-loopgain-gain-gain ref-vcm")+
$AH6-
BoxVal(ROW($AA6),26,COLUMN(INDIRECT("T"&amp;(INT(ROW($AA23)/65))*65+2)))-
$AB6-
$W6-
IFERROR(VLOOKUP($AC6,$CT$1:$DC$31,7,FALSE),0)</f>
        <v>-42.8</v>
      </c>
      <c r="AM6" s="152">
        <f t="shared" ca="1" si="4"/>
        <v>-42.3</v>
      </c>
      <c r="AN6" s="144" t="str">
        <f t="shared" ca="1" si="5"/>
        <v>00</v>
      </c>
      <c r="AO6" s="144" t="str" cm="1">
        <f t="array" aca="1" ref="AO6" ca="1">ManualLookup(AB6,BoxVal(ROW(AB6),4,COLUMN(AO4)),INDIRECT(DO$3))</f>
        <v>03</v>
      </c>
      <c r="AP6" s="144" t="str" cm="1">
        <f t="array" aca="1" ref="AP6" ca="1">ManualLookup(AC6,BoxVal(ROW(AC6),4,COLUMN(AP4)),INDIRECT(DP$3))</f>
        <v>00</v>
      </c>
      <c r="AQ6" s="144" t="str" cm="1">
        <f t="array" aca="1" ref="AQ6" ca="1">ManualLookup(AD6,BoxVal(ROW(AD6),4,COLUMN(AQ4)),INDIRECT(DQ$3))</f>
        <v>00</v>
      </c>
      <c r="AR6" s="144" t="str" cm="1">
        <f t="array" aca="1" ref="AR6" ca="1">ManualLookup(AE6,BoxVal(ROW(AE6),4,COLUMN(AR4)),INDIRECT(DR$3))</f>
        <v>00</v>
      </c>
      <c r="AS6" s="144"/>
      <c r="AT6" s="116"/>
      <c r="AU6" s="132" t="s">
        <v>586</v>
      </c>
      <c r="AV6" s="122" t="s">
        <v>586</v>
      </c>
      <c r="AW6" s="122" t="s">
        <v>586</v>
      </c>
      <c r="AX6" s="122" t="s">
        <v>586</v>
      </c>
      <c r="AY6" s="122" t="s">
        <v>586</v>
      </c>
      <c r="AZ6" s="122" t="s">
        <v>255</v>
      </c>
      <c r="BB6" s="132" t="s">
        <v>586</v>
      </c>
      <c r="BC6" s="122">
        <v>1</v>
      </c>
      <c r="BD6" s="122">
        <v>0</v>
      </c>
      <c r="BE6" s="122">
        <v>0</v>
      </c>
      <c r="BF6" s="132"/>
      <c r="BG6" s="132"/>
      <c r="BH6" s="132"/>
      <c r="BI6" s="132" t="s">
        <v>807</v>
      </c>
      <c r="BJ6" s="132" t="s">
        <v>562</v>
      </c>
      <c r="BK6" s="132" t="s">
        <v>562</v>
      </c>
      <c r="BM6" s="122">
        <v>1</v>
      </c>
      <c r="BN6" s="122">
        <v>0</v>
      </c>
      <c r="BO6" s="122">
        <v>1</v>
      </c>
      <c r="BP6" s="122">
        <v>0</v>
      </c>
      <c r="BQ6" s="122">
        <v>0</v>
      </c>
      <c r="BU6" s="132" t="s">
        <v>787</v>
      </c>
      <c r="BV6" s="132" t="s">
        <v>562</v>
      </c>
      <c r="BW6" s="132" t="s">
        <v>562</v>
      </c>
      <c r="BY6" s="21" t="s">
        <v>436</v>
      </c>
      <c r="BZ6" s="122">
        <v>0</v>
      </c>
      <c r="CA6" s="122">
        <v>0</v>
      </c>
      <c r="CF6" s="132" t="s">
        <v>783</v>
      </c>
      <c r="CG6" s="132" t="s">
        <v>562</v>
      </c>
      <c r="CH6" s="132" t="s">
        <v>562</v>
      </c>
      <c r="CJ6" s="132" t="s">
        <v>562</v>
      </c>
      <c r="CP6" s="132" t="s">
        <v>562</v>
      </c>
      <c r="CQ6" s="132" t="s">
        <v>562</v>
      </c>
      <c r="CR6" s="132" t="s">
        <v>562</v>
      </c>
      <c r="CT6" s="132" t="s">
        <v>562</v>
      </c>
      <c r="DA6" s="132" t="s">
        <v>562</v>
      </c>
      <c r="DB6" s="132" t="s">
        <v>562</v>
      </c>
      <c r="DC6" s="132" t="s">
        <v>562</v>
      </c>
      <c r="DE6" s="122" t="s">
        <v>255</v>
      </c>
      <c r="DF6" s="122" t="s">
        <v>255</v>
      </c>
      <c r="DG6" s="122" t="s">
        <v>255</v>
      </c>
      <c r="DH6" s="122" t="s">
        <v>255</v>
      </c>
      <c r="DI6" s="122" t="s">
        <v>255</v>
      </c>
      <c r="DJ6" s="122" t="s">
        <v>255</v>
      </c>
      <c r="DL6" s="122" t="s">
        <v>255</v>
      </c>
      <c r="DM6" s="122" t="s">
        <v>255</v>
      </c>
      <c r="DN6" s="122" t="s">
        <v>255</v>
      </c>
      <c r="DX6" s="134"/>
      <c r="DY6" s="134"/>
      <c r="DZ6" s="134"/>
      <c r="EB6" s="134"/>
      <c r="EC6" s="134"/>
      <c r="ED6" s="134"/>
    </row>
    <row r="7" spans="1:134" ht="30" customHeight="1" x14ac:dyDescent="0.25">
      <c r="A7" s="96">
        <v>6</v>
      </c>
      <c r="B7" s="97" t="str">
        <f t="shared" si="0"/>
        <v>=Block6==</v>
      </c>
      <c r="C7" s="112" t="str" cm="1">
        <f t="array" aca="1" ref="C7" ca="1">BoxVal($A7,8,COLUMN(INDIRECT("T"&amp;($A7-1)*65+2)),1)</f>
        <v>13V</v>
      </c>
      <c r="D7" s="112" t="str" cm="1">
        <f t="array" aca="1" ref="D7" ca="1">BoxVal($A7,2,COLUMN(INDIRECT("T"&amp;($A7-1)*65+2)),1)</f>
        <v>CPC</v>
      </c>
      <c r="E7" s="112" t="str" cm="1">
        <f t="array" aca="1" ref="E7" ca="1">BoxVal($A7,3,COLUMN(INDIRECT("T"&amp;($A7-1)*65+2)),1)</f>
        <v>MP</v>
      </c>
      <c r="F7" s="112" t="str" cm="1">
        <f t="array" aca="1" ref="F7" ca="1">BoxVal($A7,16,COLUMN(INDIRECT("T"&amp;($A7-1)*65+2)),1)</f>
        <v>non</v>
      </c>
      <c r="G7" s="112" t="str" cm="1">
        <f t="array" aca="1" ref="G7" ca="1">BoxVal($A7,4,COLUMN(INDIRECT("T"&amp;($A7-1)*65+2)),1)</f>
        <v>ZTS6051MH</v>
      </c>
      <c r="H7" s="112" t="str" cm="1">
        <f t="array" aca="1" ref="H7" ca="1">BoxVal($A7,5,COLUMN(INDIRECT("T"&amp;($A7-1)*65+2)),1)</f>
        <v>4804D</v>
      </c>
      <c r="I7" s="112" t="str" cm="1">
        <f t="array" aca="1" ref="I7" ca="1">BoxVal($A7,6,COLUMN(INDIRECT("T"&amp;($A7-1)*65+2)),1)</f>
        <v>3004_V11</v>
      </c>
      <c r="J7" s="112" t="str" cm="1">
        <f t="array" aca="1" ref="J7" ca="1">BoxVal($A7,21,COLUMN(INDIRECT("T"&amp;($A7-1)*65+2)),1)</f>
        <v>default_NormalMode</v>
      </c>
      <c r="K7" s="112" t="str" cm="1">
        <f t="array" aca="1" ref="K7" ca="1">BoxVal($A7,25,COLUMN(INDIRECT("T"&amp;($A7-1)*65+2)),1)</f>
        <v>Default</v>
      </c>
      <c r="L7" s="113" t="str" cm="1">
        <f t="array" aca="1" ref="L7" ca="1">BoxVal($A7,32,COLUMN(INDIRECT("T"&amp;($A7-1)*65+2)),1)</f>
        <v>3.3V : 70~150 (uA)
Vdc&amp;Remark: -</v>
      </c>
      <c r="M7" s="112" t="str" cm="1">
        <f t="array" aca="1" ref="M7" ca="1">BoxVal($A7,31,COLUMN(INDIRECT("T"&amp;($A7-1)*65+2)),1)</f>
        <v>-38+/-0.8 dBV</v>
      </c>
      <c r="N7" s="112" t="str" cm="1">
        <f t="array" aca="1" ref="N7" ca="1">BoxVal($A7,12,COLUMN(INDIRECT("T"&amp;($A7-1)*65+2)),1)</f>
        <v>Normal</v>
      </c>
      <c r="O7" s="114" t="str" cm="1">
        <f t="array" ref="O7">BoxVal($A7,2,COLUMN(V8),1)</f>
        <v>-</v>
      </c>
      <c r="P7" s="114" t="str" cm="1">
        <f t="array" aca="1" ref="P7" ca="1">BoxVal($A7,2,COLUMN(INDIRECT("AB"&amp;($A7-1)*65+2)),1)</f>
        <v>default_NormalMode_38dB_2322D_2227F_337_431_ZTS6051MH_MP6.8</v>
      </c>
      <c r="Q7" s="114" t="str" cm="1">
        <f t="array" aca="1" ref="Q7" ca="1">BoxVal($A7,2,COLUMN(INDIRECT("AJ"&amp;($A7-1)*65+2)),1)</f>
        <v>此ASIC無SV ,  錄後E/F偏檔，回收時只使用EQC複測回收，回收D檔入庫</v>
      </c>
      <c r="R7" s="116"/>
      <c r="S7" s="129"/>
      <c r="T7" s="154"/>
      <c r="U7" s="144" t="str">
        <f t="shared" ca="1" si="1"/>
        <v>0x04=-43.30,-42.80;</v>
      </c>
      <c r="V7" s="145"/>
      <c r="W7" s="145"/>
      <c r="X7" s="146"/>
      <c r="Y7" s="146"/>
      <c r="Z7" s="147">
        <f t="shared" ca="1" si="2"/>
        <v>1</v>
      </c>
      <c r="AA7" s="148" t="s">
        <v>580</v>
      </c>
      <c r="AB7" s="149">
        <v>1</v>
      </c>
      <c r="AC7" s="149" t="s">
        <v>995</v>
      </c>
      <c r="AD7" s="149">
        <v>1</v>
      </c>
      <c r="AE7" s="41">
        <v>0</v>
      </c>
      <c r="AF7" s="150">
        <v>-43.3</v>
      </c>
      <c r="AG7" s="153">
        <f t="shared" ref="AG7:AG11" si="8">AF6</f>
        <v>-42.8</v>
      </c>
      <c r="AH7" s="151">
        <f t="shared" ca="1" si="6"/>
        <v>-42.3</v>
      </c>
      <c r="AI7" s="151">
        <f t="shared" ca="1" si="7"/>
        <v>-41.8</v>
      </c>
      <c r="AJ7" s="152" cm="1">
        <f t="array" aca="1" ref="AJ7" ca="1" xml:space="preserve">
N("initial sens-loopgain")+
$AF7-BoxVal(ROW($AA7),26,COLUMN(INDIRECT("T"&amp;(INT(ROW($AA24)/65))*65+2)))</f>
        <v>-43.3</v>
      </c>
      <c r="AK7" s="152">
        <f t="shared" ca="1" si="3"/>
        <v>-42.8</v>
      </c>
      <c r="AL7" s="152" cm="1">
        <f t="array" aca="1" ref="AL7" ca="1" xml:space="preserve">
N("initial sens-loopgain-gain-gain ref-vcm")+
$AH7-
BoxVal(ROW($AA7),26,COLUMN(INDIRECT("T"&amp;(INT(ROW($AA24)/65))*65+2)))-
$AB7-
$W7-
IFERROR(VLOOKUP($AC7,$CT$1:$DC$31,7,FALSE),0)</f>
        <v>-43.3</v>
      </c>
      <c r="AM7" s="152">
        <f t="shared" ca="1" si="4"/>
        <v>-42.8</v>
      </c>
      <c r="AN7" s="144" t="str">
        <f t="shared" ca="1" si="5"/>
        <v>00</v>
      </c>
      <c r="AO7" s="144" t="str" cm="1">
        <f t="array" aca="1" ref="AO7" ca="1">ManualLookup(AB7,BoxVal(ROW(AB7),4,COLUMN(AO5)),INDIRECT(DO$3))</f>
        <v>04</v>
      </c>
      <c r="AP7" s="144" t="str" cm="1">
        <f t="array" aca="1" ref="AP7" ca="1">ManualLookup(AC7,BoxVal(ROW(AC7),4,COLUMN(AP5)),INDIRECT(DP$3))</f>
        <v>00</v>
      </c>
      <c r="AQ7" s="144" t="str" cm="1">
        <f t="array" aca="1" ref="AQ7" ca="1">ManualLookup(AD7,BoxVal(ROW(AD7),4,COLUMN(AQ5)),INDIRECT(DQ$3))</f>
        <v>00</v>
      </c>
      <c r="AR7" s="144" t="str" cm="1">
        <f t="array" aca="1" ref="AR7" ca="1">ManualLookup(AE7,BoxVal(ROW(AE7),4,COLUMN(AR5)),INDIRECT(DR$3))</f>
        <v>00</v>
      </c>
      <c r="AS7" s="144"/>
      <c r="AT7" s="116"/>
      <c r="AU7" s="132" t="s">
        <v>584</v>
      </c>
      <c r="AV7" s="122" t="s">
        <v>584</v>
      </c>
      <c r="AW7" s="122" t="s">
        <v>584</v>
      </c>
      <c r="AX7" s="122" t="s">
        <v>584</v>
      </c>
      <c r="AY7" s="122" t="s">
        <v>584</v>
      </c>
      <c r="AZ7" s="122" t="s">
        <v>255</v>
      </c>
      <c r="BB7" s="132" t="s">
        <v>584</v>
      </c>
      <c r="BC7" s="122">
        <v>1</v>
      </c>
      <c r="BD7" s="122">
        <v>0</v>
      </c>
      <c r="BE7" s="122">
        <v>1</v>
      </c>
      <c r="BF7" s="132"/>
      <c r="BG7" s="132"/>
      <c r="BH7" s="132"/>
      <c r="BI7" s="132" t="s">
        <v>806</v>
      </c>
      <c r="BJ7" s="132" t="s">
        <v>562</v>
      </c>
      <c r="BK7" s="132" t="s">
        <v>562</v>
      </c>
      <c r="BM7" s="122">
        <v>1.5</v>
      </c>
      <c r="BN7" s="122">
        <v>0</v>
      </c>
      <c r="BO7" s="122">
        <v>1</v>
      </c>
      <c r="BP7" s="122">
        <v>0</v>
      </c>
      <c r="BQ7" s="122">
        <v>1</v>
      </c>
      <c r="BU7" s="132" t="s">
        <v>788</v>
      </c>
      <c r="BV7" s="132" t="s">
        <v>562</v>
      </c>
      <c r="BW7" s="132" t="s">
        <v>562</v>
      </c>
      <c r="BY7" s="122" t="s">
        <v>562</v>
      </c>
      <c r="CF7" s="122" t="s">
        <v>562</v>
      </c>
      <c r="CG7" s="122" t="s">
        <v>562</v>
      </c>
      <c r="CH7" s="122" t="s">
        <v>562</v>
      </c>
      <c r="CJ7" s="132" t="s">
        <v>562</v>
      </c>
      <c r="CP7" s="132" t="s">
        <v>562</v>
      </c>
      <c r="CQ7" s="132" t="s">
        <v>562</v>
      </c>
      <c r="CR7" s="132" t="s">
        <v>562</v>
      </c>
      <c r="CT7" s="132" t="s">
        <v>562</v>
      </c>
      <c r="DA7" s="132" t="s">
        <v>562</v>
      </c>
      <c r="DB7" s="132" t="s">
        <v>562</v>
      </c>
      <c r="DC7" s="132" t="s">
        <v>562</v>
      </c>
      <c r="DE7" s="122" t="s">
        <v>255</v>
      </c>
      <c r="DF7" s="122" t="s">
        <v>255</v>
      </c>
      <c r="DG7" s="122" t="s">
        <v>255</v>
      </c>
      <c r="DH7" s="122" t="s">
        <v>255</v>
      </c>
      <c r="DI7" s="122" t="s">
        <v>255</v>
      </c>
      <c r="DJ7" s="122" t="s">
        <v>255</v>
      </c>
      <c r="DL7" s="122" t="s">
        <v>255</v>
      </c>
      <c r="DM7" s="122" t="s">
        <v>255</v>
      </c>
      <c r="DN7" s="122" t="s">
        <v>255</v>
      </c>
      <c r="DX7" s="134"/>
      <c r="DY7" s="134"/>
      <c r="DZ7" s="134"/>
      <c r="EB7" s="134"/>
      <c r="EC7" s="134"/>
      <c r="ED7" s="134"/>
    </row>
    <row r="8" spans="1:134" ht="30" customHeight="1" x14ac:dyDescent="0.25">
      <c r="A8" s="96">
        <v>7</v>
      </c>
      <c r="B8" s="97" t="str">
        <f t="shared" si="0"/>
        <v>=Block7==</v>
      </c>
      <c r="C8" s="112" t="str" cm="1">
        <f t="array" aca="1" ref="C8" ca="1">BoxVal($A8,8,COLUMN(INDIRECT("T"&amp;($A8-1)*65+2)),1)</f>
        <v/>
      </c>
      <c r="D8" s="112" t="str" cm="1">
        <f t="array" aca="1" ref="D8" ca="1">BoxVal($A8,2,COLUMN(INDIRECT("T"&amp;($A8-1)*65+2)),1)</f>
        <v/>
      </c>
      <c r="E8" s="112" t="str" cm="1">
        <f t="array" aca="1" ref="E8" ca="1">BoxVal($A8,3,COLUMN(INDIRECT("T"&amp;($A8-1)*65+2)),1)</f>
        <v/>
      </c>
      <c r="F8" s="112" t="str" cm="1">
        <f t="array" aca="1" ref="F8" ca="1">BoxVal($A8,16,COLUMN(INDIRECT("T"&amp;($A8-1)*65+2)),1)</f>
        <v/>
      </c>
      <c r="G8" s="112" t="str" cm="1">
        <f t="array" aca="1" ref="G8" ca="1">BoxVal($A8,4,COLUMN(INDIRECT("T"&amp;($A8-1)*65+2)),1)</f>
        <v/>
      </c>
      <c r="H8" s="112" t="str" cm="1">
        <f t="array" aca="1" ref="H8" ca="1">BoxVal($A8,5,COLUMN(INDIRECT("T"&amp;($A8-1)*65+2)),1)</f>
        <v/>
      </c>
      <c r="I8" s="112" t="str" cm="1">
        <f t="array" aca="1" ref="I8" ca="1">BoxVal($A8,6,COLUMN(INDIRECT("T"&amp;($A8-1)*65+2)),1)</f>
        <v/>
      </c>
      <c r="J8" s="112" t="str" cm="1">
        <f t="array" aca="1" ref="J8" ca="1">BoxVal($A8,21,COLUMN(INDIRECT("T"&amp;($A8-1)*65+2)),1)</f>
        <v/>
      </c>
      <c r="K8" s="112" t="str" cm="1">
        <f t="array" aca="1" ref="K8" ca="1">BoxVal($A8,25,COLUMN(INDIRECT("T"&amp;($A8-1)*65+2)),1)</f>
        <v/>
      </c>
      <c r="L8" s="113" t="str" cm="1">
        <f t="array" aca="1" ref="L8" ca="1">BoxVal($A8,32,COLUMN(INDIRECT("T"&amp;($A8-1)*65+2)),1)</f>
        <v/>
      </c>
      <c r="M8" s="112" t="str" cm="1">
        <f t="array" aca="1" ref="M8" ca="1">BoxVal($A8,31,COLUMN(INDIRECT("T"&amp;($A8-1)*65+2)),1)</f>
        <v/>
      </c>
      <c r="N8" s="112" t="str" cm="1">
        <f t="array" aca="1" ref="N8" ca="1">BoxVal($A8,12,COLUMN(INDIRECT("T"&amp;($A8-1)*65+2)),1)</f>
        <v/>
      </c>
      <c r="O8" s="114" t="str" cm="1">
        <f t="array" ref="O8">BoxVal($A8,2,COLUMN(V9),1)</f>
        <v/>
      </c>
      <c r="P8" s="114" t="str" cm="1">
        <f t="array" aca="1" ref="P8" ca="1">BoxVal($A8,2,COLUMN(INDIRECT("AB"&amp;($A8-1)*65+2)),1)</f>
        <v/>
      </c>
      <c r="Q8" s="114" t="str" cm="1">
        <f t="array" aca="1" ref="Q8" ca="1">BoxVal($A8,2,COLUMN(INDIRECT("AJ"&amp;($A8-1)*65+2)),1)</f>
        <v/>
      </c>
      <c r="R8" s="116"/>
      <c r="S8" s="118" t="s">
        <v>19</v>
      </c>
      <c r="T8" s="119" t="s">
        <v>580</v>
      </c>
      <c r="U8" s="144" t="str">
        <f t="shared" ca="1" si="1"/>
        <v>0x05=-43.80,-43.30;</v>
      </c>
      <c r="V8" s="145"/>
      <c r="W8" s="145"/>
      <c r="X8" s="146"/>
      <c r="Y8" s="146"/>
      <c r="Z8" s="147">
        <f t="shared" ca="1" si="2"/>
        <v>1.5</v>
      </c>
      <c r="AA8" s="148" t="s">
        <v>580</v>
      </c>
      <c r="AB8" s="149">
        <v>1.5</v>
      </c>
      <c r="AC8" s="149" t="s">
        <v>995</v>
      </c>
      <c r="AD8" s="149">
        <v>1</v>
      </c>
      <c r="AE8" s="41">
        <v>0</v>
      </c>
      <c r="AF8" s="150">
        <v>-43.8</v>
      </c>
      <c r="AG8" s="153">
        <f t="shared" si="8"/>
        <v>-43.3</v>
      </c>
      <c r="AH8" s="151">
        <f t="shared" ca="1" si="6"/>
        <v>-42.3</v>
      </c>
      <c r="AI8" s="151">
        <f t="shared" ca="1" si="7"/>
        <v>-41.8</v>
      </c>
      <c r="AJ8" s="152" cm="1">
        <f t="array" aca="1" ref="AJ8" ca="1" xml:space="preserve">
N("initial sens-loopgain")+
$AF8-BoxVal(ROW($AA8),26,COLUMN(INDIRECT("T"&amp;(INT(ROW($AA25)/65))*65+2)))</f>
        <v>-43.8</v>
      </c>
      <c r="AK8" s="152">
        <f t="shared" ca="1" si="3"/>
        <v>-43.3</v>
      </c>
      <c r="AL8" s="152" cm="1">
        <f t="array" aca="1" ref="AL8" ca="1" xml:space="preserve">
N("initial sens-loopgain-gain-gain ref-vcm")+
$AH8-
BoxVal(ROW($AA8),26,COLUMN(INDIRECT("T"&amp;(INT(ROW($AA25)/65))*65+2)))-
$AB8-
$W8-
IFERROR(VLOOKUP($AC8,$CT$1:$DC$31,7,FALSE),0)</f>
        <v>-43.8</v>
      </c>
      <c r="AM8" s="152">
        <f t="shared" ca="1" si="4"/>
        <v>-43.3</v>
      </c>
      <c r="AN8" s="144" t="str">
        <f t="shared" ca="1" si="5"/>
        <v>00</v>
      </c>
      <c r="AO8" s="144" t="str" cm="1">
        <f t="array" aca="1" ref="AO8" ca="1">ManualLookup(AB8,BoxVal(ROW(AB8),4,COLUMN(AO6)),INDIRECT(DO$3))</f>
        <v>05</v>
      </c>
      <c r="AP8" s="144" t="str" cm="1">
        <f t="array" aca="1" ref="AP8" ca="1">ManualLookup(AC8,BoxVal(ROW(AC8),4,COLUMN(AP6)),INDIRECT(DP$3))</f>
        <v>00</v>
      </c>
      <c r="AQ8" s="144" t="str" cm="1">
        <f t="array" aca="1" ref="AQ8" ca="1">ManualLookup(AD8,BoxVal(ROW(AD8),4,COLUMN(AQ6)),INDIRECT(DQ$3))</f>
        <v>00</v>
      </c>
      <c r="AR8" s="144" t="str" cm="1">
        <f t="array" aca="1" ref="AR8" ca="1">ManualLookup(AE8,BoxVal(ROW(AE8),4,COLUMN(AR6)),INDIRECT(DR$3))</f>
        <v>00</v>
      </c>
      <c r="AS8" s="144"/>
      <c r="AT8" s="116"/>
      <c r="AU8" s="132" t="s">
        <v>965</v>
      </c>
      <c r="AV8" s="132" t="s">
        <v>583</v>
      </c>
      <c r="AW8" s="132" t="s">
        <v>562</v>
      </c>
      <c r="AX8" s="122" t="s">
        <v>965</v>
      </c>
      <c r="AY8" s="132" t="s">
        <v>562</v>
      </c>
      <c r="AZ8" s="122" t="s">
        <v>255</v>
      </c>
      <c r="BB8" s="132" t="s">
        <v>965</v>
      </c>
      <c r="BC8" s="122">
        <v>1</v>
      </c>
      <c r="BD8" s="122">
        <v>1</v>
      </c>
      <c r="BE8" s="122">
        <v>0</v>
      </c>
      <c r="BF8" s="132"/>
      <c r="BG8" s="132"/>
      <c r="BH8" s="132"/>
      <c r="BI8" s="132" t="s">
        <v>562</v>
      </c>
      <c r="BJ8" s="132" t="s">
        <v>562</v>
      </c>
      <c r="BK8" s="132" t="s">
        <v>562</v>
      </c>
      <c r="BM8" s="122">
        <v>2</v>
      </c>
      <c r="BN8" s="122">
        <v>0</v>
      </c>
      <c r="BO8" s="122">
        <v>1</v>
      </c>
      <c r="BP8" s="122">
        <v>1</v>
      </c>
      <c r="BQ8" s="122">
        <v>0</v>
      </c>
      <c r="BU8" s="132" t="s">
        <v>789</v>
      </c>
      <c r="BV8" s="132" t="s">
        <v>562</v>
      </c>
      <c r="BW8" s="132" t="s">
        <v>562</v>
      </c>
      <c r="BY8" s="122" t="s">
        <v>562</v>
      </c>
      <c r="CF8" s="122" t="s">
        <v>562</v>
      </c>
      <c r="CG8" s="122" t="s">
        <v>562</v>
      </c>
      <c r="CH8" s="122" t="s">
        <v>562</v>
      </c>
      <c r="CJ8" s="132" t="s">
        <v>562</v>
      </c>
      <c r="CP8" s="132" t="s">
        <v>562</v>
      </c>
      <c r="CQ8" s="132" t="s">
        <v>562</v>
      </c>
      <c r="CR8" s="132" t="s">
        <v>562</v>
      </c>
      <c r="CT8" s="132" t="s">
        <v>562</v>
      </c>
      <c r="DA8" s="132" t="s">
        <v>562</v>
      </c>
      <c r="DB8" s="132" t="s">
        <v>562</v>
      </c>
      <c r="DC8" s="132" t="s">
        <v>562</v>
      </c>
      <c r="DE8" s="122" t="s">
        <v>255</v>
      </c>
      <c r="DF8" s="122" t="s">
        <v>255</v>
      </c>
      <c r="DG8" s="122" t="s">
        <v>255</v>
      </c>
      <c r="DH8" s="122" t="s">
        <v>255</v>
      </c>
      <c r="DI8" s="122" t="s">
        <v>255</v>
      </c>
      <c r="DJ8" s="122" t="s">
        <v>255</v>
      </c>
      <c r="DL8" s="122" t="s">
        <v>255</v>
      </c>
      <c r="DM8" s="122" t="s">
        <v>255</v>
      </c>
      <c r="DN8" s="122" t="s">
        <v>255</v>
      </c>
      <c r="DX8" s="134"/>
      <c r="DY8" s="134"/>
      <c r="DZ8" s="134"/>
      <c r="EB8" s="134"/>
      <c r="EC8" s="134"/>
      <c r="ED8" s="134"/>
    </row>
    <row r="9" spans="1:134" ht="30" customHeight="1" x14ac:dyDescent="0.25">
      <c r="A9" s="96">
        <v>8</v>
      </c>
      <c r="B9" s="97" t="str">
        <f t="shared" si="0"/>
        <v>=Block8==</v>
      </c>
      <c r="C9" s="112" t="str" cm="1">
        <f t="array" aca="1" ref="C9" ca="1">BoxVal($A9,8,COLUMN(INDIRECT("T"&amp;($A9-1)*65+2)),1)</f>
        <v/>
      </c>
      <c r="D9" s="112" t="str" cm="1">
        <f t="array" aca="1" ref="D9" ca="1">BoxVal($A9,2,COLUMN(INDIRECT("T"&amp;($A9-1)*65+2)),1)</f>
        <v/>
      </c>
      <c r="E9" s="112" t="str" cm="1">
        <f t="array" aca="1" ref="E9" ca="1">BoxVal($A9,3,COLUMN(INDIRECT("T"&amp;($A9-1)*65+2)),1)</f>
        <v/>
      </c>
      <c r="F9" s="112" t="str" cm="1">
        <f t="array" aca="1" ref="F9" ca="1">BoxVal($A9,16,COLUMN(INDIRECT("T"&amp;($A9-1)*65+2)),1)</f>
        <v/>
      </c>
      <c r="G9" s="112" t="str" cm="1">
        <f t="array" aca="1" ref="G9" ca="1">BoxVal($A9,4,COLUMN(INDIRECT("T"&amp;($A9-1)*65+2)),1)</f>
        <v/>
      </c>
      <c r="H9" s="112" t="str" cm="1">
        <f t="array" aca="1" ref="H9" ca="1">BoxVal($A9,5,COLUMN(INDIRECT("T"&amp;($A9-1)*65+2)),1)</f>
        <v/>
      </c>
      <c r="I9" s="112" t="str" cm="1">
        <f t="array" aca="1" ref="I9" ca="1">BoxVal($A9,6,COLUMN(INDIRECT("T"&amp;($A9-1)*65+2)),1)</f>
        <v/>
      </c>
      <c r="J9" s="112" t="str" cm="1">
        <f t="array" aca="1" ref="J9" ca="1">BoxVal($A9,21,COLUMN(INDIRECT("T"&amp;($A9-1)*65+2)),1)</f>
        <v/>
      </c>
      <c r="K9" s="112" t="str" cm="1">
        <f t="array" aca="1" ref="K9" ca="1">BoxVal($A9,25,COLUMN(INDIRECT("T"&amp;($A9-1)*65+2)),1)</f>
        <v/>
      </c>
      <c r="L9" s="113" t="str" cm="1">
        <f t="array" aca="1" ref="L9" ca="1">BoxVal($A9,32,COLUMN(INDIRECT("T"&amp;($A9-1)*65+2)),1)</f>
        <v/>
      </c>
      <c r="M9" s="112" t="str" cm="1">
        <f t="array" aca="1" ref="M9" ca="1">BoxVal($A9,31,COLUMN(INDIRECT("T"&amp;($A9-1)*65+2)),1)</f>
        <v/>
      </c>
      <c r="N9" s="112" t="str" cm="1">
        <f t="array" aca="1" ref="N9" ca="1">BoxVal($A9,12,COLUMN(INDIRECT("T"&amp;($A9-1)*65+2)),1)</f>
        <v/>
      </c>
      <c r="O9" s="114" t="str" cm="1">
        <f t="array" ref="O9">BoxVal($A9,2,COLUMN(V10),1)</f>
        <v/>
      </c>
      <c r="P9" s="114" t="str" cm="1">
        <f t="array" aca="1" ref="P9" ca="1">BoxVal($A9,2,COLUMN(INDIRECT("AB"&amp;($A9-1)*65+2)),1)</f>
        <v/>
      </c>
      <c r="Q9" s="114" t="str" cm="1">
        <f t="array" aca="1" ref="Q9" ca="1">BoxVal($A9,2,COLUMN(INDIRECT("AJ"&amp;($A9-1)*65+2)),1)</f>
        <v/>
      </c>
      <c r="R9" s="116"/>
      <c r="S9" s="118" t="s">
        <v>15</v>
      </c>
      <c r="T9" s="119" t="s">
        <v>436</v>
      </c>
      <c r="U9" s="144" t="str">
        <f t="shared" ca="1" si="1"/>
        <v>0x06=-44.30,-43.80;</v>
      </c>
      <c r="V9" s="145"/>
      <c r="W9" s="145"/>
      <c r="X9" s="146"/>
      <c r="Y9" s="146"/>
      <c r="Z9" s="147">
        <f t="shared" ca="1" si="2"/>
        <v>2</v>
      </c>
      <c r="AA9" s="148" t="s">
        <v>580</v>
      </c>
      <c r="AB9" s="149">
        <v>2</v>
      </c>
      <c r="AC9" s="149" t="s">
        <v>995</v>
      </c>
      <c r="AD9" s="149">
        <v>1</v>
      </c>
      <c r="AE9" s="41">
        <v>0</v>
      </c>
      <c r="AF9" s="150">
        <v>-44.3</v>
      </c>
      <c r="AG9" s="153">
        <f t="shared" si="8"/>
        <v>-43.8</v>
      </c>
      <c r="AH9" s="151">
        <f t="shared" ca="1" si="6"/>
        <v>-42.3</v>
      </c>
      <c r="AI9" s="151">
        <f t="shared" ca="1" si="7"/>
        <v>-41.8</v>
      </c>
      <c r="AJ9" s="152" cm="1">
        <f t="array" aca="1" ref="AJ9" ca="1" xml:space="preserve">
N("initial sens-loopgain")+
$AF9-BoxVal(ROW($AA9),26,COLUMN(INDIRECT("T"&amp;(INT(ROW($AA26)/65))*65+2)))</f>
        <v>-44.3</v>
      </c>
      <c r="AK9" s="152">
        <f t="shared" ca="1" si="3"/>
        <v>-43.8</v>
      </c>
      <c r="AL9" s="152" cm="1">
        <f t="array" aca="1" ref="AL9" ca="1" xml:space="preserve">
N("initial sens-loopgain-gain-gain ref-vcm")+
$AH9-
BoxVal(ROW($AA9),26,COLUMN(INDIRECT("T"&amp;(INT(ROW($AA26)/65))*65+2)))-
$AB9-
$W9-
IFERROR(VLOOKUP($AC9,$CT$1:$DC$31,7,FALSE),0)</f>
        <v>-44.3</v>
      </c>
      <c r="AM9" s="152">
        <f t="shared" ca="1" si="4"/>
        <v>-43.8</v>
      </c>
      <c r="AN9" s="144" t="str">
        <f t="shared" ca="1" si="5"/>
        <v>00</v>
      </c>
      <c r="AO9" s="144" t="str" cm="1">
        <f t="array" aca="1" ref="AO9" ca="1">ManualLookup(AB9,BoxVal(ROW(AB9),4,COLUMN(AO7)),INDIRECT(DO$3))</f>
        <v>06</v>
      </c>
      <c r="AP9" s="144" t="str" cm="1">
        <f t="array" aca="1" ref="AP9" ca="1">ManualLookup(AC9,BoxVal(ROW(AC9),4,COLUMN(AP7)),INDIRECT(DP$3))</f>
        <v>00</v>
      </c>
      <c r="AQ9" s="144" t="str" cm="1">
        <f t="array" aca="1" ref="AQ9" ca="1">ManualLookup(AD9,BoxVal(ROW(AD9),4,COLUMN(AQ7)),INDIRECT(DQ$3))</f>
        <v>00</v>
      </c>
      <c r="AR9" s="144" t="str" cm="1">
        <f t="array" aca="1" ref="AR9" ca="1">ManualLookup(AE9,BoxVal(ROW(AE9),4,COLUMN(AR7)),INDIRECT(DR$3))</f>
        <v>00</v>
      </c>
      <c r="AS9" s="144"/>
      <c r="AT9" s="116"/>
      <c r="AU9" s="132" t="s">
        <v>436</v>
      </c>
      <c r="AV9" s="132" t="s">
        <v>562</v>
      </c>
      <c r="AW9" s="132" t="s">
        <v>562</v>
      </c>
      <c r="AX9" s="132" t="s">
        <v>562</v>
      </c>
      <c r="AY9" s="132" t="s">
        <v>562</v>
      </c>
      <c r="AZ9" s="122" t="s">
        <v>255</v>
      </c>
      <c r="BB9" s="132" t="s">
        <v>436</v>
      </c>
      <c r="BC9" s="122">
        <v>0</v>
      </c>
      <c r="BD9" s="122">
        <v>0</v>
      </c>
      <c r="BE9" s="122">
        <v>0</v>
      </c>
      <c r="BF9" s="132"/>
      <c r="BG9" s="132"/>
      <c r="BH9" s="132"/>
      <c r="BI9" s="132" t="s">
        <v>783</v>
      </c>
      <c r="BJ9" s="132" t="s">
        <v>562</v>
      </c>
      <c r="BK9" s="132" t="s">
        <v>562</v>
      </c>
      <c r="BM9" s="122">
        <v>2.5</v>
      </c>
      <c r="BN9" s="122">
        <v>0</v>
      </c>
      <c r="BO9" s="122">
        <v>1</v>
      </c>
      <c r="BP9" s="122">
        <v>1</v>
      </c>
      <c r="BQ9" s="122">
        <v>1</v>
      </c>
      <c r="BU9" s="132" t="s">
        <v>790</v>
      </c>
      <c r="BV9" s="132" t="s">
        <v>562</v>
      </c>
      <c r="BW9" s="132" t="s">
        <v>562</v>
      </c>
      <c r="BY9" s="122" t="s">
        <v>562</v>
      </c>
      <c r="CF9" s="122" t="s">
        <v>562</v>
      </c>
      <c r="CG9" s="122" t="s">
        <v>562</v>
      </c>
      <c r="CH9" s="122" t="s">
        <v>562</v>
      </c>
      <c r="CJ9" s="132" t="s">
        <v>562</v>
      </c>
      <c r="CP9" s="132" t="s">
        <v>562</v>
      </c>
      <c r="CQ9" s="132" t="s">
        <v>562</v>
      </c>
      <c r="CR9" s="132" t="s">
        <v>562</v>
      </c>
      <c r="CT9" s="132" t="s">
        <v>562</v>
      </c>
      <c r="DA9" s="132" t="s">
        <v>562</v>
      </c>
      <c r="DB9" s="132" t="s">
        <v>562</v>
      </c>
      <c r="DC9" s="132" t="s">
        <v>562</v>
      </c>
      <c r="DE9" s="122" t="s">
        <v>255</v>
      </c>
      <c r="DF9" s="122" t="s">
        <v>255</v>
      </c>
      <c r="DG9" s="122" t="s">
        <v>255</v>
      </c>
      <c r="DH9" s="122" t="s">
        <v>255</v>
      </c>
      <c r="DI9" s="122" t="s">
        <v>255</v>
      </c>
      <c r="DJ9" s="122" t="s">
        <v>255</v>
      </c>
      <c r="DL9" s="122" t="s">
        <v>255</v>
      </c>
      <c r="DM9" s="122" t="s">
        <v>255</v>
      </c>
      <c r="DN9" s="122" t="s">
        <v>255</v>
      </c>
      <c r="DX9" s="134"/>
      <c r="DY9" s="134"/>
      <c r="DZ9" s="134"/>
      <c r="EB9" s="134"/>
      <c r="EC9" s="134"/>
      <c r="ED9" s="134"/>
    </row>
    <row r="10" spans="1:134" ht="30" customHeight="1" x14ac:dyDescent="0.25">
      <c r="A10" s="96">
        <v>9</v>
      </c>
      <c r="B10" s="97" t="str">
        <f t="shared" si="0"/>
        <v>=Block9==</v>
      </c>
      <c r="C10" s="112" t="str" cm="1">
        <f t="array" aca="1" ref="C10" ca="1">BoxVal($A10,8,COLUMN(INDIRECT("T"&amp;($A10-1)*65+2)),1)</f>
        <v/>
      </c>
      <c r="D10" s="112" t="str" cm="1">
        <f t="array" aca="1" ref="D10" ca="1">BoxVal($A10,2,COLUMN(INDIRECT("T"&amp;($A10-1)*65+2)),1)</f>
        <v/>
      </c>
      <c r="E10" s="112" t="str" cm="1">
        <f t="array" aca="1" ref="E10" ca="1">BoxVal($A10,3,COLUMN(INDIRECT("T"&amp;($A10-1)*65+2)),1)</f>
        <v/>
      </c>
      <c r="F10" s="112" t="str" cm="1">
        <f t="array" aca="1" ref="F10" ca="1">BoxVal($A10,16,COLUMN(INDIRECT("T"&amp;($A10-1)*65+2)),1)</f>
        <v/>
      </c>
      <c r="G10" s="112" t="str" cm="1">
        <f t="array" aca="1" ref="G10" ca="1">BoxVal($A10,4,COLUMN(INDIRECT("T"&amp;($A10-1)*65+2)),1)</f>
        <v/>
      </c>
      <c r="H10" s="112" t="str" cm="1">
        <f t="array" aca="1" ref="H10" ca="1">BoxVal($A10,5,COLUMN(INDIRECT("T"&amp;($A10-1)*65+2)),1)</f>
        <v/>
      </c>
      <c r="I10" s="112" t="str" cm="1">
        <f t="array" aca="1" ref="I10" ca="1">BoxVal($A10,6,COLUMN(INDIRECT("T"&amp;($A10-1)*65+2)),1)</f>
        <v/>
      </c>
      <c r="J10" s="112" t="str" cm="1">
        <f t="array" aca="1" ref="J10" ca="1">BoxVal($A10,21,COLUMN(INDIRECT("T"&amp;($A10-1)*65+2)),1)</f>
        <v/>
      </c>
      <c r="K10" s="112" t="str" cm="1">
        <f t="array" aca="1" ref="K10" ca="1">BoxVal($A10,25,COLUMN(INDIRECT("T"&amp;($A10-1)*65+2)),1)</f>
        <v/>
      </c>
      <c r="L10" s="113" t="str" cm="1">
        <f t="array" aca="1" ref="L10" ca="1">BoxVal($A10,32,COLUMN(INDIRECT("T"&amp;($A10-1)*65+2)),1)</f>
        <v/>
      </c>
      <c r="M10" s="112" t="str" cm="1">
        <f t="array" aca="1" ref="M10" ca="1">BoxVal($A10,31,COLUMN(INDIRECT("T"&amp;($A10-1)*65+2)),1)</f>
        <v/>
      </c>
      <c r="N10" s="112" t="str" cm="1">
        <f t="array" aca="1" ref="N10" ca="1">BoxVal($A10,12,COLUMN(INDIRECT("T"&amp;($A10-1)*65+2)),1)</f>
        <v/>
      </c>
      <c r="O10" s="114" t="str" cm="1">
        <f t="array" ref="O10">BoxVal($A10,2,COLUMN(V11),1)</f>
        <v/>
      </c>
      <c r="P10" s="114" t="str" cm="1">
        <f t="array" aca="1" ref="P10" ca="1">BoxVal($A10,2,COLUMN(INDIRECT("AB"&amp;($A10-1)*65+2)),1)</f>
        <v/>
      </c>
      <c r="Q10" s="114" t="str" cm="1">
        <f t="array" aca="1" ref="Q10" ca="1">BoxVal($A10,2,COLUMN(INDIRECT("AJ"&amp;($A10-1)*65+2)),1)</f>
        <v/>
      </c>
      <c r="R10" s="116"/>
      <c r="S10" s="118" t="s">
        <v>705</v>
      </c>
      <c r="T10" s="119" t="s">
        <v>990</v>
      </c>
      <c r="U10" s="144" t="str">
        <f t="shared" ca="1" si="1"/>
        <v>0x07=-45.00,-44.30;</v>
      </c>
      <c r="V10" s="145"/>
      <c r="W10" s="145"/>
      <c r="X10" s="146"/>
      <c r="Y10" s="146"/>
      <c r="Z10" s="147">
        <f t="shared" ca="1" si="2"/>
        <v>2.5</v>
      </c>
      <c r="AA10" s="148" t="s">
        <v>580</v>
      </c>
      <c r="AB10" s="149">
        <v>2.5</v>
      </c>
      <c r="AC10" s="149" t="s">
        <v>995</v>
      </c>
      <c r="AD10" s="149">
        <v>1</v>
      </c>
      <c r="AE10" s="41">
        <v>0</v>
      </c>
      <c r="AF10" s="150">
        <v>-45</v>
      </c>
      <c r="AG10" s="153">
        <f t="shared" si="8"/>
        <v>-44.3</v>
      </c>
      <c r="AH10" s="151">
        <f t="shared" ca="1" si="6"/>
        <v>-42.5</v>
      </c>
      <c r="AI10" s="151">
        <f t="shared" ca="1" si="7"/>
        <v>-41.8</v>
      </c>
      <c r="AJ10" s="152" cm="1">
        <f t="array" aca="1" ref="AJ10" ca="1" xml:space="preserve">
N("initial sens-loopgain")+
$AF10-BoxVal(ROW($AA10),26,COLUMN(INDIRECT("T"&amp;(INT(ROW($AA27)/65))*65+2)))</f>
        <v>-45</v>
      </c>
      <c r="AK10" s="152">
        <f t="shared" ca="1" si="3"/>
        <v>-44.3</v>
      </c>
      <c r="AL10" s="152" cm="1">
        <f t="array" aca="1" ref="AL10" ca="1" xml:space="preserve">
N("initial sens-loopgain-gain-gain ref-vcm")+
$AH10-
BoxVal(ROW($AA10),26,COLUMN(INDIRECT("T"&amp;(INT(ROW($AA27)/65))*65+2)))-
$AB10-
$W10-
IFERROR(VLOOKUP($AC10,$CT$1:$DC$31,7,FALSE),0)</f>
        <v>-45</v>
      </c>
      <c r="AM10" s="152">
        <f t="shared" ca="1" si="4"/>
        <v>-44.3</v>
      </c>
      <c r="AN10" s="144" t="str">
        <f t="shared" ca="1" si="5"/>
        <v>00</v>
      </c>
      <c r="AO10" s="144" t="str" cm="1">
        <f t="array" aca="1" ref="AO10" ca="1">ManualLookup(AB10,BoxVal(ROW(AB10),4,COLUMN(AO8)),INDIRECT(DO$3))</f>
        <v>07</v>
      </c>
      <c r="AP10" s="144" t="str" cm="1">
        <f t="array" aca="1" ref="AP10" ca="1">ManualLookup(AC10,BoxVal(ROW(AC10),4,COLUMN(AP8)),INDIRECT(DP$3))</f>
        <v>00</v>
      </c>
      <c r="AQ10" s="144" t="str" cm="1">
        <f t="array" aca="1" ref="AQ10" ca="1">ManualLookup(AD10,BoxVal(ROW(AD10),4,COLUMN(AQ8)),INDIRECT(DQ$3))</f>
        <v>00</v>
      </c>
      <c r="AR10" s="144" t="str" cm="1">
        <f t="array" aca="1" ref="AR10" ca="1">ManualLookup(AE10,BoxVal(ROW(AE10),4,COLUMN(AR8)),INDIRECT(DR$3))</f>
        <v>00</v>
      </c>
      <c r="AS10" s="144"/>
      <c r="AT10" s="116"/>
      <c r="AU10" s="132" t="s">
        <v>562</v>
      </c>
      <c r="AV10" s="132" t="s">
        <v>562</v>
      </c>
      <c r="AW10" s="122" t="s">
        <v>255</v>
      </c>
      <c r="AX10" s="122" t="s">
        <v>255</v>
      </c>
      <c r="AY10" s="122" t="s">
        <v>255</v>
      </c>
      <c r="AZ10" s="122" t="s">
        <v>255</v>
      </c>
      <c r="BB10" s="132" t="s">
        <v>802</v>
      </c>
      <c r="BF10" s="132"/>
      <c r="BG10" s="132"/>
      <c r="BH10" s="132"/>
      <c r="BI10" s="132" t="s">
        <v>562</v>
      </c>
      <c r="BJ10" s="132" t="s">
        <v>562</v>
      </c>
      <c r="BK10" s="132" t="s">
        <v>562</v>
      </c>
      <c r="BM10" s="122">
        <v>3.5</v>
      </c>
      <c r="BN10" s="122">
        <v>1</v>
      </c>
      <c r="BO10" s="122">
        <v>0</v>
      </c>
      <c r="BP10" s="122">
        <v>0</v>
      </c>
      <c r="BQ10" s="122">
        <v>0</v>
      </c>
      <c r="BU10" s="132" t="s">
        <v>813</v>
      </c>
      <c r="BV10" s="132" t="s">
        <v>562</v>
      </c>
      <c r="BW10" s="132" t="s">
        <v>562</v>
      </c>
      <c r="BY10" s="122" t="s">
        <v>562</v>
      </c>
      <c r="CF10" s="122" t="s">
        <v>562</v>
      </c>
      <c r="CG10" s="122" t="s">
        <v>562</v>
      </c>
      <c r="CH10" s="122" t="s">
        <v>562</v>
      </c>
      <c r="CJ10" s="132" t="s">
        <v>562</v>
      </c>
      <c r="CP10" s="132" t="s">
        <v>562</v>
      </c>
      <c r="CQ10" s="132" t="s">
        <v>562</v>
      </c>
      <c r="CR10" s="132" t="s">
        <v>562</v>
      </c>
      <c r="CT10" s="132" t="s">
        <v>562</v>
      </c>
      <c r="DA10" s="132" t="s">
        <v>562</v>
      </c>
      <c r="DB10" s="132" t="s">
        <v>562</v>
      </c>
      <c r="DC10" s="132" t="s">
        <v>562</v>
      </c>
      <c r="DE10" s="122" t="s">
        <v>255</v>
      </c>
      <c r="DF10" s="122" t="s">
        <v>255</v>
      </c>
      <c r="DG10" s="122" t="s">
        <v>255</v>
      </c>
      <c r="DH10" s="122" t="s">
        <v>255</v>
      </c>
      <c r="DI10" s="122" t="s">
        <v>255</v>
      </c>
      <c r="DJ10" s="122" t="s">
        <v>255</v>
      </c>
      <c r="DL10" s="122" t="s">
        <v>255</v>
      </c>
      <c r="DM10" s="122" t="s">
        <v>255</v>
      </c>
      <c r="DN10" s="122" t="s">
        <v>255</v>
      </c>
      <c r="DX10" s="134"/>
      <c r="DY10" s="134"/>
      <c r="DZ10" s="134"/>
      <c r="EB10" s="134"/>
      <c r="EC10" s="134"/>
      <c r="ED10" s="134"/>
    </row>
    <row r="11" spans="1:134" ht="30" customHeight="1" x14ac:dyDescent="0.25">
      <c r="A11" s="96">
        <v>10</v>
      </c>
      <c r="B11" s="97" t="str">
        <f t="shared" si="0"/>
        <v>=Block10==</v>
      </c>
      <c r="C11" s="112" t="str" cm="1">
        <f t="array" aca="1" ref="C11" ca="1">BoxVal($A11,8,COLUMN(INDIRECT("T"&amp;($A11-1)*65+2)),1)</f>
        <v/>
      </c>
      <c r="D11" s="112" t="str" cm="1">
        <f t="array" aca="1" ref="D11" ca="1">BoxVal($A11,2,COLUMN(INDIRECT("T"&amp;($A11-1)*65+2)),1)</f>
        <v/>
      </c>
      <c r="E11" s="112" t="str" cm="1">
        <f t="array" aca="1" ref="E11" ca="1">BoxVal($A11,3,COLUMN(INDIRECT("T"&amp;($A11-1)*65+2)),1)</f>
        <v/>
      </c>
      <c r="F11" s="112" t="str" cm="1">
        <f t="array" aca="1" ref="F11" ca="1">BoxVal($A11,16,COLUMN(INDIRECT("T"&amp;($A11-1)*65+2)),1)</f>
        <v/>
      </c>
      <c r="G11" s="112" t="str" cm="1">
        <f t="array" aca="1" ref="G11" ca="1">BoxVal($A11,4,COLUMN(INDIRECT("T"&amp;($A11-1)*65+2)),1)</f>
        <v/>
      </c>
      <c r="H11" s="112" t="str" cm="1">
        <f t="array" aca="1" ref="H11" ca="1">BoxVal($A11,5,COLUMN(INDIRECT("T"&amp;($A11-1)*65+2)),1)</f>
        <v/>
      </c>
      <c r="I11" s="112" t="str" cm="1">
        <f t="array" aca="1" ref="I11" ca="1">BoxVal($A11,6,COLUMN(INDIRECT("T"&amp;($A11-1)*65+2)),1)</f>
        <v/>
      </c>
      <c r="J11" s="112" t="str" cm="1">
        <f t="array" aca="1" ref="J11" ca="1">BoxVal($A11,21,COLUMN(INDIRECT("T"&amp;($A11-1)*65+2)),1)</f>
        <v/>
      </c>
      <c r="K11" s="112" t="str" cm="1">
        <f t="array" aca="1" ref="K11" ca="1">BoxVal($A11,25,COLUMN(INDIRECT("T"&amp;($A11-1)*65+2)),1)</f>
        <v/>
      </c>
      <c r="L11" s="113" t="str" cm="1">
        <f t="array" aca="1" ref="L11" ca="1">BoxVal($A11,32,COLUMN(INDIRECT("T"&amp;($A11-1)*65+2)),1)</f>
        <v/>
      </c>
      <c r="M11" s="112" t="str" cm="1">
        <f t="array" aca="1" ref="M11" ca="1">BoxVal($A11,31,COLUMN(INDIRECT("T"&amp;($A11-1)*65+2)),1)</f>
        <v/>
      </c>
      <c r="N11" s="112" t="str" cm="1">
        <f t="array" aca="1" ref="N11" ca="1">BoxVal($A11,12,COLUMN(INDIRECT("T"&amp;($A11-1)*65+2)),1)</f>
        <v/>
      </c>
      <c r="O11" s="114" t="str" cm="1">
        <f t="array" ref="O11">BoxVal($A11,2,COLUMN(V12),1)</f>
        <v/>
      </c>
      <c r="P11" s="114" t="str" cm="1">
        <f t="array" aca="1" ref="P11" ca="1">BoxVal($A11,2,COLUMN(INDIRECT("AB"&amp;($A11-1)*65+2)),1)</f>
        <v/>
      </c>
      <c r="Q11" s="114" t="str" cm="1">
        <f t="array" aca="1" ref="Q11" ca="1">BoxVal($A11,2,COLUMN(INDIRECT("AJ"&amp;($A11-1)*65+2)),1)</f>
        <v/>
      </c>
      <c r="R11" s="116"/>
      <c r="S11" s="118" t="s">
        <v>605</v>
      </c>
      <c r="T11" s="119" t="s">
        <v>991</v>
      </c>
      <c r="U11" s="144" t="str">
        <f t="shared" ca="1" si="1"/>
        <v>0x08=-46.00,-45.00;</v>
      </c>
      <c r="V11" s="145"/>
      <c r="W11" s="145"/>
      <c r="X11" s="146"/>
      <c r="Y11" s="146"/>
      <c r="Z11" s="147">
        <f t="shared" ca="1" si="2"/>
        <v>3.5</v>
      </c>
      <c r="AA11" s="148" t="s">
        <v>580</v>
      </c>
      <c r="AB11" s="149">
        <v>3.5</v>
      </c>
      <c r="AC11" s="149" t="s">
        <v>995</v>
      </c>
      <c r="AD11" s="149">
        <v>1</v>
      </c>
      <c r="AE11" s="41">
        <v>0</v>
      </c>
      <c r="AF11" s="150">
        <v>-46</v>
      </c>
      <c r="AG11" s="153">
        <f t="shared" si="8"/>
        <v>-45</v>
      </c>
      <c r="AH11" s="151">
        <f t="shared" ca="1" si="6"/>
        <v>-42.5</v>
      </c>
      <c r="AI11" s="151">
        <f t="shared" ca="1" si="7"/>
        <v>-41.5</v>
      </c>
      <c r="AJ11" s="152" cm="1">
        <f t="array" aca="1" ref="AJ11" ca="1" xml:space="preserve">
N("initial sens-loopgain")+
$AF11-BoxVal(ROW($AA11),26,COLUMN(INDIRECT("T"&amp;(INT(ROW($AA28)/65))*65+2)))</f>
        <v>-46</v>
      </c>
      <c r="AK11" s="152">
        <f t="shared" ca="1" si="3"/>
        <v>-45</v>
      </c>
      <c r="AL11" s="152" cm="1">
        <f t="array" aca="1" ref="AL11" ca="1" xml:space="preserve">
N("initial sens-loopgain-gain-gain ref-vcm")+
$AH11-
BoxVal(ROW($AA11),26,COLUMN(INDIRECT("T"&amp;(INT(ROW($AA28)/65))*65+2)))-
$AB11-
$W11-
IFERROR(VLOOKUP($AC11,$CT$1:$DC$31,7,FALSE),0)</f>
        <v>-46</v>
      </c>
      <c r="AM11" s="152">
        <f t="shared" ca="1" si="4"/>
        <v>-45</v>
      </c>
      <c r="AN11" s="144" t="str">
        <f t="shared" ca="1" si="5"/>
        <v>00</v>
      </c>
      <c r="AO11" s="144" t="str" cm="1">
        <f t="array" aca="1" ref="AO11" ca="1">ManualLookup(AB11,BoxVal(ROW(AB11),4,COLUMN(AO9)),INDIRECT(DO$3))</f>
        <v>08</v>
      </c>
      <c r="AP11" s="144" t="str" cm="1">
        <f t="array" aca="1" ref="AP11" ca="1">ManualLookup(AC11,BoxVal(ROW(AC11),4,COLUMN(AP9)),INDIRECT(DP$3))</f>
        <v>00</v>
      </c>
      <c r="AQ11" s="144" t="str" cm="1">
        <f t="array" aca="1" ref="AQ11" ca="1">ManualLookup(AD11,BoxVal(ROW(AD11),4,COLUMN(AQ9)),INDIRECT(DQ$3))</f>
        <v>00</v>
      </c>
      <c r="AR11" s="144" t="str" cm="1">
        <f t="array" aca="1" ref="AR11" ca="1">ManualLookup(AE11,BoxVal(ROW(AE11),4,COLUMN(AR9)),INDIRECT(DR$3))</f>
        <v>00</v>
      </c>
      <c r="AS11" s="144"/>
      <c r="AT11" s="116"/>
      <c r="AU11" s="132" t="s">
        <v>562</v>
      </c>
      <c r="AV11" s="132" t="s">
        <v>562</v>
      </c>
      <c r="AW11" s="132" t="s">
        <v>562</v>
      </c>
      <c r="AX11" s="122" t="s">
        <v>255</v>
      </c>
      <c r="AY11" s="122" t="s">
        <v>255</v>
      </c>
      <c r="AZ11" s="122" t="s">
        <v>255</v>
      </c>
      <c r="BB11" s="132" t="s">
        <v>803</v>
      </c>
      <c r="BC11" s="132"/>
      <c r="BD11" s="132"/>
      <c r="BE11" s="132"/>
      <c r="BF11" s="132"/>
      <c r="BG11" s="132"/>
      <c r="BH11" s="132"/>
      <c r="BI11" s="132" t="s">
        <v>562</v>
      </c>
      <c r="BJ11" s="132" t="s">
        <v>562</v>
      </c>
      <c r="BK11" s="132" t="s">
        <v>562</v>
      </c>
      <c r="BM11" s="122">
        <v>4.5</v>
      </c>
      <c r="BN11" s="122">
        <v>1</v>
      </c>
      <c r="BO11" s="122">
        <v>0</v>
      </c>
      <c r="BP11" s="122">
        <v>0</v>
      </c>
      <c r="BQ11" s="122">
        <v>1</v>
      </c>
      <c r="BU11" s="132" t="s">
        <v>975</v>
      </c>
      <c r="BV11" s="132" t="s">
        <v>562</v>
      </c>
      <c r="BW11" s="132" t="s">
        <v>562</v>
      </c>
      <c r="BY11" s="122" t="s">
        <v>562</v>
      </c>
      <c r="CF11" s="122" t="s">
        <v>562</v>
      </c>
      <c r="CG11" s="122" t="s">
        <v>562</v>
      </c>
      <c r="CH11" s="122" t="s">
        <v>562</v>
      </c>
      <c r="CJ11" s="132" t="s">
        <v>562</v>
      </c>
      <c r="CP11" s="132" t="s">
        <v>562</v>
      </c>
      <c r="CQ11" s="132" t="s">
        <v>562</v>
      </c>
      <c r="CR11" s="132" t="s">
        <v>562</v>
      </c>
      <c r="CT11" s="132" t="s">
        <v>562</v>
      </c>
      <c r="DA11" s="132" t="s">
        <v>562</v>
      </c>
      <c r="DB11" s="132" t="s">
        <v>562</v>
      </c>
      <c r="DC11" s="132" t="s">
        <v>562</v>
      </c>
      <c r="DE11" s="122" t="s">
        <v>255</v>
      </c>
      <c r="DF11" s="122" t="s">
        <v>255</v>
      </c>
      <c r="DG11" s="122" t="s">
        <v>255</v>
      </c>
      <c r="DH11" s="122" t="s">
        <v>255</v>
      </c>
      <c r="DI11" s="122" t="s">
        <v>255</v>
      </c>
      <c r="DJ11" s="122" t="s">
        <v>255</v>
      </c>
      <c r="DL11" s="122" t="s">
        <v>255</v>
      </c>
      <c r="DM11" s="122" t="s">
        <v>255</v>
      </c>
      <c r="DN11" s="122" t="s">
        <v>255</v>
      </c>
      <c r="DX11" s="134"/>
      <c r="DY11" s="134"/>
      <c r="DZ11" s="134"/>
      <c r="EB11" s="134"/>
      <c r="EC11" s="134"/>
      <c r="ED11" s="134"/>
    </row>
    <row r="12" spans="1:134" ht="30" customHeight="1" x14ac:dyDescent="0.25">
      <c r="A12" s="96">
        <v>11</v>
      </c>
      <c r="B12" s="97" t="str">
        <f t="shared" si="0"/>
        <v>=Block11==</v>
      </c>
      <c r="C12" s="112" t="str" cm="1">
        <f t="array" aca="1" ref="C12" ca="1">BoxVal($A12,8,COLUMN(INDIRECT("T"&amp;($A12-1)*65+2)),1)</f>
        <v/>
      </c>
      <c r="D12" s="112" t="str" cm="1">
        <f t="array" aca="1" ref="D12" ca="1">BoxVal($A12,2,COLUMN(INDIRECT("T"&amp;($A12-1)*65+2)),1)</f>
        <v/>
      </c>
      <c r="E12" s="112" t="str" cm="1">
        <f t="array" aca="1" ref="E12" ca="1">BoxVal($A12,3,COLUMN(INDIRECT("T"&amp;($A12-1)*65+2)),1)</f>
        <v/>
      </c>
      <c r="F12" s="112" t="str" cm="1">
        <f t="array" aca="1" ref="F12" ca="1">BoxVal($A12,16,COLUMN(INDIRECT("T"&amp;($A12-1)*65+2)),1)</f>
        <v/>
      </c>
      <c r="G12" s="112" t="str" cm="1">
        <f t="array" aca="1" ref="G12" ca="1">BoxVal($A12,4,COLUMN(INDIRECT("T"&amp;($A12-1)*65+2)),1)</f>
        <v/>
      </c>
      <c r="H12" s="112" t="str" cm="1">
        <f t="array" aca="1" ref="H12" ca="1">BoxVal($A12,5,COLUMN(INDIRECT("T"&amp;($A12-1)*65+2)),1)</f>
        <v/>
      </c>
      <c r="I12" s="112" t="str" cm="1">
        <f t="array" aca="1" ref="I12" ca="1">BoxVal($A12,6,COLUMN(INDIRECT("T"&amp;($A12-1)*65+2)),1)</f>
        <v/>
      </c>
      <c r="J12" s="112" t="str" cm="1">
        <f t="array" aca="1" ref="J12" ca="1">BoxVal($A12,21,COLUMN(INDIRECT("T"&amp;($A12-1)*65+2)),1)</f>
        <v/>
      </c>
      <c r="K12" s="112" t="str" cm="1">
        <f t="array" aca="1" ref="K12" ca="1">BoxVal($A12,25,COLUMN(INDIRECT("T"&amp;($A12-1)*65+2)),1)</f>
        <v/>
      </c>
      <c r="L12" s="113" t="str" cm="1">
        <f t="array" aca="1" ref="L12" ca="1">BoxVal($A12,32,COLUMN(INDIRECT("T"&amp;($A12-1)*65+2)),1)</f>
        <v/>
      </c>
      <c r="M12" s="112" t="str" cm="1">
        <f t="array" aca="1" ref="M12" ca="1">BoxVal($A12,31,COLUMN(INDIRECT("T"&amp;($A12-1)*65+2)),1)</f>
        <v/>
      </c>
      <c r="N12" s="112" t="str" cm="1">
        <f t="array" aca="1" ref="N12" ca="1">BoxVal($A12,12,COLUMN(INDIRECT("T"&amp;($A12-1)*65+2)),1)</f>
        <v/>
      </c>
      <c r="O12" s="114" t="str" cm="1">
        <f t="array" ref="O12">BoxVal($A12,2,COLUMN(V13),1)</f>
        <v/>
      </c>
      <c r="P12" s="114" t="str" cm="1">
        <f t="array" aca="1" ref="P12" ca="1">BoxVal($A12,2,COLUMN(INDIRECT("AB"&amp;($A12-1)*65+2)),1)</f>
        <v/>
      </c>
      <c r="Q12" s="114" t="str" cm="1">
        <f t="array" aca="1" ref="Q12" ca="1">BoxVal($A12,2,COLUMN(INDIRECT("AJ"&amp;($A12-1)*65+2)),1)</f>
        <v/>
      </c>
      <c r="R12" s="116"/>
      <c r="S12" s="118" t="s">
        <v>721</v>
      </c>
      <c r="T12" s="119" t="s">
        <v>26</v>
      </c>
      <c r="U12" s="144"/>
      <c r="V12" s="145"/>
      <c r="W12" s="145"/>
      <c r="X12" s="146"/>
      <c r="Y12" s="146"/>
      <c r="Z12" s="147"/>
      <c r="AA12" s="148"/>
      <c r="AB12" s="149"/>
      <c r="AC12" s="149"/>
      <c r="AD12" s="149"/>
      <c r="AE12" s="41"/>
      <c r="AF12" s="150"/>
      <c r="AG12" s="153"/>
      <c r="AH12" s="151"/>
      <c r="AI12" s="151"/>
      <c r="AJ12" s="152"/>
      <c r="AK12" s="152"/>
      <c r="AL12" s="152"/>
      <c r="AM12" s="152"/>
      <c r="AN12" s="144"/>
      <c r="AO12" s="144"/>
      <c r="AP12" s="144"/>
      <c r="AQ12" s="144"/>
      <c r="AR12" s="144"/>
      <c r="AS12" s="144"/>
      <c r="AT12" s="116"/>
      <c r="AU12" s="132" t="s">
        <v>562</v>
      </c>
      <c r="AV12" s="132" t="s">
        <v>562</v>
      </c>
      <c r="AW12" s="132" t="s">
        <v>562</v>
      </c>
      <c r="AX12" s="122" t="s">
        <v>255</v>
      </c>
      <c r="AY12" s="122" t="s">
        <v>255</v>
      </c>
      <c r="AZ12" s="122" t="s">
        <v>255</v>
      </c>
      <c r="BB12" s="132" t="s">
        <v>562</v>
      </c>
      <c r="BC12" s="132"/>
      <c r="BD12" s="132"/>
      <c r="BE12" s="132"/>
      <c r="BF12" s="132"/>
      <c r="BG12" s="132"/>
      <c r="BH12" s="132"/>
      <c r="BI12" s="132" t="s">
        <v>562</v>
      </c>
      <c r="BJ12" s="132" t="s">
        <v>562</v>
      </c>
      <c r="BK12" s="132" t="s">
        <v>562</v>
      </c>
      <c r="BM12" s="122">
        <v>5.5</v>
      </c>
      <c r="BN12" s="122">
        <v>1</v>
      </c>
      <c r="BO12" s="122">
        <v>0</v>
      </c>
      <c r="BP12" s="122">
        <v>1</v>
      </c>
      <c r="BQ12" s="122">
        <v>0</v>
      </c>
      <c r="BU12" s="132" t="s">
        <v>791</v>
      </c>
      <c r="BV12" s="132" t="s">
        <v>562</v>
      </c>
      <c r="BW12" s="132" t="s">
        <v>562</v>
      </c>
      <c r="BY12" s="122" t="s">
        <v>562</v>
      </c>
      <c r="CF12" s="122" t="s">
        <v>562</v>
      </c>
      <c r="CG12" s="122" t="s">
        <v>562</v>
      </c>
      <c r="CH12" s="122" t="s">
        <v>562</v>
      </c>
      <c r="CJ12" s="132" t="s">
        <v>562</v>
      </c>
      <c r="CP12" s="132" t="s">
        <v>562</v>
      </c>
      <c r="CQ12" s="132" t="s">
        <v>562</v>
      </c>
      <c r="CR12" s="132" t="s">
        <v>562</v>
      </c>
      <c r="CT12" s="132" t="s">
        <v>562</v>
      </c>
      <c r="DA12" s="132" t="s">
        <v>562</v>
      </c>
      <c r="DB12" s="132" t="s">
        <v>562</v>
      </c>
      <c r="DC12" s="132" t="s">
        <v>562</v>
      </c>
      <c r="DE12" s="122" t="s">
        <v>255</v>
      </c>
      <c r="DF12" s="122" t="s">
        <v>255</v>
      </c>
      <c r="DG12" s="122" t="s">
        <v>255</v>
      </c>
      <c r="DH12" s="122" t="s">
        <v>255</v>
      </c>
      <c r="DI12" s="122" t="s">
        <v>255</v>
      </c>
      <c r="DJ12" s="122" t="s">
        <v>255</v>
      </c>
      <c r="DL12" s="122" t="s">
        <v>255</v>
      </c>
      <c r="DM12" s="122" t="s">
        <v>255</v>
      </c>
      <c r="DN12" s="122" t="s">
        <v>255</v>
      </c>
      <c r="DX12" s="134"/>
      <c r="DY12" s="134"/>
      <c r="DZ12" s="134"/>
      <c r="EB12" s="134"/>
      <c r="EC12" s="134"/>
      <c r="ED12" s="134"/>
    </row>
    <row r="13" spans="1:134" ht="30" customHeight="1" x14ac:dyDescent="0.25">
      <c r="A13" s="96">
        <v>12</v>
      </c>
      <c r="B13" s="97" t="str">
        <f t="shared" si="0"/>
        <v>=Block12==</v>
      </c>
      <c r="C13" s="112" t="str" cm="1">
        <f t="array" aca="1" ref="C13" ca="1">BoxVal($A13,8,COLUMN(INDIRECT("T"&amp;($A13-1)*65+2)),1)</f>
        <v/>
      </c>
      <c r="D13" s="112" t="str" cm="1">
        <f t="array" aca="1" ref="D13" ca="1">BoxVal($A13,2,COLUMN(INDIRECT("T"&amp;($A13-1)*65+2)),1)</f>
        <v/>
      </c>
      <c r="E13" s="112" t="str" cm="1">
        <f t="array" aca="1" ref="E13" ca="1">BoxVal($A13,3,COLUMN(INDIRECT("T"&amp;($A13-1)*65+2)),1)</f>
        <v/>
      </c>
      <c r="F13" s="112" t="str" cm="1">
        <f t="array" aca="1" ref="F13" ca="1">BoxVal($A13,16,COLUMN(INDIRECT("T"&amp;($A13-1)*65+2)),1)</f>
        <v/>
      </c>
      <c r="G13" s="112" t="str" cm="1">
        <f t="array" aca="1" ref="G13" ca="1">BoxVal($A13,4,COLUMN(INDIRECT("T"&amp;($A13-1)*65+2)),1)</f>
        <v/>
      </c>
      <c r="H13" s="112" t="str" cm="1">
        <f t="array" aca="1" ref="H13" ca="1">BoxVal($A13,5,COLUMN(INDIRECT("T"&amp;($A13-1)*65+2)),1)</f>
        <v/>
      </c>
      <c r="I13" s="112" t="str" cm="1">
        <f t="array" aca="1" ref="I13" ca="1">BoxVal($A13,6,COLUMN(INDIRECT("T"&amp;($A13-1)*65+2)),1)</f>
        <v/>
      </c>
      <c r="J13" s="112" t="str" cm="1">
        <f t="array" aca="1" ref="J13" ca="1">BoxVal($A13,21,COLUMN(INDIRECT("T"&amp;($A13-1)*65+2)),1)</f>
        <v/>
      </c>
      <c r="K13" s="112" t="str" cm="1">
        <f t="array" aca="1" ref="K13" ca="1">BoxVal($A13,25,COLUMN(INDIRECT("T"&amp;($A13-1)*65+2)),1)</f>
        <v/>
      </c>
      <c r="L13" s="113" t="str" cm="1">
        <f t="array" aca="1" ref="L13" ca="1">BoxVal($A13,32,COLUMN(INDIRECT("T"&amp;($A13-1)*65+2)),1)</f>
        <v/>
      </c>
      <c r="M13" s="112" t="str" cm="1">
        <f t="array" aca="1" ref="M13" ca="1">BoxVal($A13,31,COLUMN(INDIRECT("T"&amp;($A13-1)*65+2)),1)</f>
        <v/>
      </c>
      <c r="N13" s="112" t="str" cm="1">
        <f t="array" aca="1" ref="N13" ca="1">BoxVal($A13,12,COLUMN(INDIRECT("T"&amp;($A13-1)*65+2)),1)</f>
        <v/>
      </c>
      <c r="O13" s="114" t="str" cm="1">
        <f t="array" ref="O13">BoxVal($A13,2,COLUMN(V14),1)</f>
        <v/>
      </c>
      <c r="P13" s="114" t="str" cm="1">
        <f t="array" aca="1" ref="P13" ca="1">BoxVal($A13,2,COLUMN(INDIRECT("AB"&amp;($A13-1)*65+2)),1)</f>
        <v/>
      </c>
      <c r="Q13" s="114" t="str" cm="1">
        <f t="array" aca="1" ref="Q13" ca="1">BoxVal($A13,2,COLUMN(INDIRECT("AJ"&amp;($A13-1)*65+2)),1)</f>
        <v/>
      </c>
      <c r="R13" s="116"/>
      <c r="S13" s="118" t="s">
        <v>20</v>
      </c>
      <c r="T13" s="119">
        <v>-41</v>
      </c>
      <c r="U13" s="144"/>
      <c r="V13" s="145"/>
      <c r="W13" s="145"/>
      <c r="X13" s="155"/>
      <c r="Y13" s="155"/>
      <c r="Z13" s="147"/>
      <c r="AA13" s="148"/>
      <c r="AB13" s="149"/>
      <c r="AC13" s="149"/>
      <c r="AD13" s="149"/>
      <c r="AE13" s="41"/>
      <c r="AF13" s="150"/>
      <c r="AG13" s="153"/>
      <c r="AH13" s="151"/>
      <c r="AI13" s="151"/>
      <c r="AJ13" s="152"/>
      <c r="AK13" s="152"/>
      <c r="AL13" s="152"/>
      <c r="AM13" s="152"/>
      <c r="AN13" s="144"/>
      <c r="AO13" s="144"/>
      <c r="AP13" s="144"/>
      <c r="AQ13" s="144"/>
      <c r="AR13" s="144"/>
      <c r="AS13" s="144"/>
      <c r="AT13" s="116"/>
      <c r="AU13" s="132" t="s">
        <v>562</v>
      </c>
      <c r="AV13" s="132" t="s">
        <v>562</v>
      </c>
      <c r="AW13" s="132" t="s">
        <v>562</v>
      </c>
      <c r="AX13" s="122" t="s">
        <v>255</v>
      </c>
      <c r="AY13" s="122" t="s">
        <v>255</v>
      </c>
      <c r="AZ13" s="122" t="s">
        <v>255</v>
      </c>
      <c r="BB13" s="132" t="s">
        <v>562</v>
      </c>
      <c r="BC13" s="132"/>
      <c r="BD13" s="132"/>
      <c r="BE13" s="132"/>
      <c r="BF13" s="132"/>
      <c r="BG13" s="132"/>
      <c r="BH13" s="132"/>
      <c r="BI13" s="132" t="s">
        <v>562</v>
      </c>
      <c r="BJ13" s="132" t="s">
        <v>562</v>
      </c>
      <c r="BK13" s="132" t="s">
        <v>562</v>
      </c>
      <c r="BM13" s="122">
        <v>6.5</v>
      </c>
      <c r="BN13" s="122">
        <v>1</v>
      </c>
      <c r="BO13" s="122">
        <v>0</v>
      </c>
      <c r="BP13" s="122">
        <v>1</v>
      </c>
      <c r="BQ13" s="122">
        <v>1</v>
      </c>
      <c r="BU13" s="132" t="s">
        <v>792</v>
      </c>
      <c r="BV13" s="132" t="s">
        <v>562</v>
      </c>
      <c r="BW13" s="132" t="s">
        <v>562</v>
      </c>
      <c r="BY13" s="122" t="s">
        <v>562</v>
      </c>
      <c r="CF13" s="122" t="s">
        <v>562</v>
      </c>
      <c r="CG13" s="122" t="s">
        <v>562</v>
      </c>
      <c r="CH13" s="122" t="s">
        <v>562</v>
      </c>
      <c r="CJ13" s="132" t="s">
        <v>562</v>
      </c>
      <c r="CP13" s="132" t="s">
        <v>562</v>
      </c>
      <c r="CQ13" s="132" t="s">
        <v>562</v>
      </c>
      <c r="CR13" s="132" t="s">
        <v>562</v>
      </c>
      <c r="CT13" s="132" t="s">
        <v>562</v>
      </c>
      <c r="DA13" s="132" t="s">
        <v>562</v>
      </c>
      <c r="DB13" s="132" t="s">
        <v>562</v>
      </c>
      <c r="DC13" s="132" t="s">
        <v>562</v>
      </c>
      <c r="DE13" s="122" t="s">
        <v>255</v>
      </c>
      <c r="DF13" s="122" t="s">
        <v>255</v>
      </c>
      <c r="DG13" s="122" t="s">
        <v>255</v>
      </c>
      <c r="DH13" s="122" t="s">
        <v>255</v>
      </c>
      <c r="DI13" s="122" t="s">
        <v>255</v>
      </c>
      <c r="DJ13" s="122" t="s">
        <v>255</v>
      </c>
      <c r="DL13" s="122" t="s">
        <v>255</v>
      </c>
      <c r="DM13" s="122" t="s">
        <v>255</v>
      </c>
      <c r="DN13" s="122" t="s">
        <v>255</v>
      </c>
      <c r="DX13" s="134"/>
      <c r="DY13" s="134"/>
      <c r="DZ13" s="134"/>
      <c r="EB13" s="156"/>
    </row>
    <row r="14" spans="1:134" ht="30" customHeight="1" x14ac:dyDescent="0.25">
      <c r="A14" s="96">
        <v>13</v>
      </c>
      <c r="B14" s="97" t="str">
        <f t="shared" si="0"/>
        <v>=Block13==</v>
      </c>
      <c r="C14" s="112" t="str" cm="1">
        <f t="array" aca="1" ref="C14" ca="1">BoxVal($A14,8,COLUMN(INDIRECT("T"&amp;($A14-1)*65+2)),1)</f>
        <v/>
      </c>
      <c r="D14" s="112" t="str" cm="1">
        <f t="array" aca="1" ref="D14" ca="1">BoxVal($A14,2,COLUMN(INDIRECT("T"&amp;($A14-1)*65+2)),1)</f>
        <v/>
      </c>
      <c r="E14" s="112" t="str" cm="1">
        <f t="array" aca="1" ref="E14" ca="1">BoxVal($A14,3,COLUMN(INDIRECT("T"&amp;($A14-1)*65+2)),1)</f>
        <v/>
      </c>
      <c r="F14" s="112" t="str" cm="1">
        <f t="array" aca="1" ref="F14" ca="1">BoxVal($A14,16,COLUMN(INDIRECT("T"&amp;($A14-1)*65+2)),1)</f>
        <v/>
      </c>
      <c r="G14" s="112" t="str" cm="1">
        <f t="array" aca="1" ref="G14" ca="1">BoxVal($A14,4,COLUMN(INDIRECT("T"&amp;($A14-1)*65+2)),1)</f>
        <v/>
      </c>
      <c r="H14" s="112" t="str" cm="1">
        <f t="array" aca="1" ref="H14" ca="1">BoxVal($A14,5,COLUMN(INDIRECT("T"&amp;($A14-1)*65+2)),1)</f>
        <v/>
      </c>
      <c r="I14" s="112" t="str" cm="1">
        <f t="array" aca="1" ref="I14" ca="1">BoxVal($A14,6,COLUMN(INDIRECT("T"&amp;($A14-1)*65+2)),1)</f>
        <v/>
      </c>
      <c r="J14" s="112" t="str" cm="1">
        <f t="array" aca="1" ref="J14" ca="1">BoxVal($A14,21,COLUMN(INDIRECT("T"&amp;($A14-1)*65+2)),1)</f>
        <v/>
      </c>
      <c r="K14" s="112" t="str" cm="1">
        <f t="array" aca="1" ref="K14" ca="1">BoxVal($A14,25,COLUMN(INDIRECT("T"&amp;($A14-1)*65+2)),1)</f>
        <v/>
      </c>
      <c r="L14" s="113" t="str" cm="1">
        <f t="array" aca="1" ref="L14" ca="1">BoxVal($A14,32,COLUMN(INDIRECT("T"&amp;($A14-1)*65+2)),1)</f>
        <v/>
      </c>
      <c r="M14" s="112" t="str" cm="1">
        <f t="array" aca="1" ref="M14" ca="1">BoxVal($A14,31,COLUMN(INDIRECT("T"&amp;($A14-1)*65+2)),1)</f>
        <v/>
      </c>
      <c r="N14" s="112" t="str" cm="1">
        <f t="array" aca="1" ref="N14" ca="1">BoxVal($A14,12,COLUMN(INDIRECT("T"&amp;($A14-1)*65+2)),1)</f>
        <v/>
      </c>
      <c r="O14" s="114" t="str" cm="1">
        <f t="array" ref="O14">BoxVal($A14,2,COLUMN(V15),1)</f>
        <v/>
      </c>
      <c r="P14" s="114" t="str" cm="1">
        <f t="array" aca="1" ref="P14" ca="1">BoxVal($A14,2,COLUMN(INDIRECT("AB"&amp;($A14-1)*65+2)),1)</f>
        <v/>
      </c>
      <c r="Q14" s="114" t="str" cm="1">
        <f t="array" aca="1" ref="Q14" ca="1">BoxVal($A14,2,COLUMN(INDIRECT("AJ"&amp;($A14-1)*65+2)),1)</f>
        <v/>
      </c>
      <c r="R14" s="116"/>
      <c r="S14" s="118" t="s">
        <v>691</v>
      </c>
      <c r="T14" s="119" t="s">
        <v>1098</v>
      </c>
      <c r="U14" s="144"/>
      <c r="V14" s="145"/>
      <c r="W14" s="145"/>
      <c r="X14" s="155"/>
      <c r="Y14" s="155"/>
      <c r="Z14" s="147"/>
      <c r="AA14" s="148"/>
      <c r="AB14" s="149"/>
      <c r="AC14" s="149"/>
      <c r="AD14" s="149"/>
      <c r="AE14" s="41"/>
      <c r="AF14" s="150"/>
      <c r="AG14" s="153"/>
      <c r="AH14" s="151"/>
      <c r="AI14" s="151"/>
      <c r="AJ14" s="152"/>
      <c r="AK14" s="152"/>
      <c r="AL14" s="152"/>
      <c r="AM14" s="152"/>
      <c r="AN14" s="144"/>
      <c r="AO14" s="144"/>
      <c r="AP14" s="144"/>
      <c r="AQ14" s="144"/>
      <c r="AR14" s="144"/>
      <c r="AS14" s="144"/>
      <c r="AT14" s="116"/>
      <c r="AU14" s="132" t="s">
        <v>562</v>
      </c>
      <c r="AV14" s="132" t="s">
        <v>562</v>
      </c>
      <c r="AW14" s="132" t="s">
        <v>562</v>
      </c>
      <c r="AX14" s="122" t="s">
        <v>255</v>
      </c>
      <c r="AY14" s="122" t="s">
        <v>255</v>
      </c>
      <c r="AZ14" s="122" t="s">
        <v>255</v>
      </c>
      <c r="BB14" s="132" t="s">
        <v>562</v>
      </c>
      <c r="BC14" s="132"/>
      <c r="BD14" s="132"/>
      <c r="BE14" s="132"/>
      <c r="BF14" s="132"/>
      <c r="BG14" s="132"/>
      <c r="BH14" s="132"/>
      <c r="BI14" s="132" t="s">
        <v>562</v>
      </c>
      <c r="BJ14" s="132" t="s">
        <v>562</v>
      </c>
      <c r="BK14" s="132" t="s">
        <v>562</v>
      </c>
      <c r="BM14" s="122">
        <v>7.5</v>
      </c>
      <c r="BN14" s="122">
        <v>1</v>
      </c>
      <c r="BO14" s="122">
        <v>1</v>
      </c>
      <c r="BP14" s="122">
        <v>0</v>
      </c>
      <c r="BQ14" s="122">
        <v>0</v>
      </c>
      <c r="BU14" s="132" t="s">
        <v>793</v>
      </c>
      <c r="BV14" s="132" t="s">
        <v>562</v>
      </c>
      <c r="BW14" s="132" t="s">
        <v>562</v>
      </c>
      <c r="BY14" s="122" t="s">
        <v>562</v>
      </c>
      <c r="CF14" s="122" t="s">
        <v>562</v>
      </c>
      <c r="CG14" s="122" t="s">
        <v>562</v>
      </c>
      <c r="CH14" s="122" t="s">
        <v>562</v>
      </c>
      <c r="CJ14" s="132" t="s">
        <v>562</v>
      </c>
      <c r="CP14" s="132" t="s">
        <v>562</v>
      </c>
      <c r="CQ14" s="132" t="s">
        <v>562</v>
      </c>
      <c r="CR14" s="132" t="s">
        <v>562</v>
      </c>
      <c r="CT14" s="132" t="s">
        <v>562</v>
      </c>
      <c r="DA14" s="132" t="s">
        <v>562</v>
      </c>
      <c r="DB14" s="132" t="s">
        <v>562</v>
      </c>
      <c r="DC14" s="132" t="s">
        <v>562</v>
      </c>
      <c r="DE14" s="122" t="s">
        <v>255</v>
      </c>
      <c r="DF14" s="122" t="s">
        <v>255</v>
      </c>
      <c r="DG14" s="122" t="s">
        <v>255</v>
      </c>
      <c r="DH14" s="122" t="s">
        <v>255</v>
      </c>
      <c r="DI14" s="122" t="s">
        <v>255</v>
      </c>
      <c r="DJ14" s="122" t="s">
        <v>255</v>
      </c>
      <c r="DL14" s="122" t="s">
        <v>255</v>
      </c>
      <c r="DM14" s="122" t="s">
        <v>255</v>
      </c>
      <c r="DN14" s="122" t="s">
        <v>255</v>
      </c>
      <c r="DX14" s="134"/>
      <c r="DY14" s="134"/>
      <c r="DZ14" s="134"/>
      <c r="EB14" s="156"/>
    </row>
    <row r="15" spans="1:134" ht="30" customHeight="1" x14ac:dyDescent="0.25">
      <c r="A15" s="96">
        <v>14</v>
      </c>
      <c r="B15" s="97" t="str">
        <f t="shared" si="0"/>
        <v>=Block14==</v>
      </c>
      <c r="C15" s="112" t="str" cm="1">
        <f t="array" aca="1" ref="C15" ca="1">BoxVal($A15,8,COLUMN(INDIRECT("T"&amp;($A15-1)*65+2)),1)</f>
        <v/>
      </c>
      <c r="D15" s="112" t="str" cm="1">
        <f t="array" aca="1" ref="D15" ca="1">BoxVal($A15,2,COLUMN(INDIRECT("T"&amp;($A15-1)*65+2)),1)</f>
        <v/>
      </c>
      <c r="E15" s="112" t="str" cm="1">
        <f t="array" aca="1" ref="E15" ca="1">BoxVal($A15,3,COLUMN(INDIRECT("T"&amp;($A15-1)*65+2)),1)</f>
        <v/>
      </c>
      <c r="F15" s="112" t="str" cm="1">
        <f t="array" aca="1" ref="F15" ca="1">BoxVal($A15,16,COLUMN(INDIRECT("T"&amp;($A15-1)*65+2)),1)</f>
        <v/>
      </c>
      <c r="G15" s="112" t="str" cm="1">
        <f t="array" aca="1" ref="G15" ca="1">BoxVal($A15,4,COLUMN(INDIRECT("T"&amp;($A15-1)*65+2)),1)</f>
        <v/>
      </c>
      <c r="H15" s="112" t="str" cm="1">
        <f t="array" aca="1" ref="H15" ca="1">BoxVal($A15,5,COLUMN(INDIRECT("T"&amp;($A15-1)*65+2)),1)</f>
        <v/>
      </c>
      <c r="I15" s="112" t="str" cm="1">
        <f t="array" aca="1" ref="I15" ca="1">BoxVal($A15,6,COLUMN(INDIRECT("T"&amp;($A15-1)*65+2)),1)</f>
        <v/>
      </c>
      <c r="J15" s="112" t="str" cm="1">
        <f t="array" aca="1" ref="J15" ca="1">BoxVal($A15,21,COLUMN(INDIRECT("T"&amp;($A15-1)*65+2)),1)</f>
        <v/>
      </c>
      <c r="K15" s="112" t="str" cm="1">
        <f t="array" aca="1" ref="K15" ca="1">BoxVal($A15,25,COLUMN(INDIRECT("T"&amp;($A15-1)*65+2)),1)</f>
        <v/>
      </c>
      <c r="L15" s="113" t="str" cm="1">
        <f t="array" aca="1" ref="L15" ca="1">BoxVal($A15,32,COLUMN(INDIRECT("T"&amp;($A15-1)*65+2)),1)</f>
        <v/>
      </c>
      <c r="M15" s="112" t="str" cm="1">
        <f t="array" aca="1" ref="M15" ca="1">BoxVal($A15,31,COLUMN(INDIRECT("T"&amp;($A15-1)*65+2)),1)</f>
        <v/>
      </c>
      <c r="N15" s="112" t="str" cm="1">
        <f t="array" aca="1" ref="N15" ca="1">BoxVal($A15,12,COLUMN(INDIRECT("T"&amp;($A15-1)*65+2)),1)</f>
        <v/>
      </c>
      <c r="O15" s="114" t="str" cm="1">
        <f t="array" ref="O15">BoxVal($A15,2,COLUMN(V16),1)</f>
        <v/>
      </c>
      <c r="P15" s="114" t="str" cm="1">
        <f t="array" aca="1" ref="P15" ca="1">BoxVal($A15,2,COLUMN(INDIRECT("AB"&amp;($A15-1)*65+2)),1)</f>
        <v/>
      </c>
      <c r="Q15" s="114" t="str" cm="1">
        <f t="array" aca="1" ref="Q15" ca="1">BoxVal($A15,2,COLUMN(INDIRECT("AJ"&amp;($A15-1)*65+2)),1)</f>
        <v/>
      </c>
      <c r="R15" s="116"/>
      <c r="S15" s="118" t="s">
        <v>544</v>
      </c>
      <c r="T15" s="119" t="s">
        <v>993</v>
      </c>
      <c r="U15" s="144"/>
      <c r="V15" s="145"/>
      <c r="W15" s="145"/>
      <c r="X15" s="155"/>
      <c r="Y15" s="155"/>
      <c r="Z15" s="157"/>
      <c r="AA15" s="148"/>
      <c r="AB15" s="149"/>
      <c r="AC15" s="149"/>
      <c r="AD15" s="149"/>
      <c r="AE15" s="41"/>
      <c r="AF15" s="150"/>
      <c r="AG15" s="158"/>
      <c r="AH15" s="151"/>
      <c r="AI15" s="151"/>
      <c r="AJ15" s="152"/>
      <c r="AK15" s="152"/>
      <c r="AL15" s="152"/>
      <c r="AM15" s="152"/>
      <c r="AN15" s="144"/>
      <c r="AO15" s="144"/>
      <c r="AP15" s="144"/>
      <c r="AQ15" s="144"/>
      <c r="AR15" s="144"/>
      <c r="AS15" s="144"/>
      <c r="AT15" s="116"/>
      <c r="AU15" s="132" t="s">
        <v>562</v>
      </c>
      <c r="AV15" s="132" t="s">
        <v>562</v>
      </c>
      <c r="AW15" s="132" t="s">
        <v>562</v>
      </c>
      <c r="AX15" s="122" t="s">
        <v>255</v>
      </c>
      <c r="AY15" s="122" t="s">
        <v>255</v>
      </c>
      <c r="AZ15" s="122" t="s">
        <v>255</v>
      </c>
      <c r="BB15" s="132" t="s">
        <v>562</v>
      </c>
      <c r="BC15" s="132"/>
      <c r="BD15" s="132"/>
      <c r="BE15" s="132"/>
      <c r="BF15" s="132"/>
      <c r="BG15" s="132"/>
      <c r="BH15" s="132"/>
      <c r="BI15" s="132" t="s">
        <v>562</v>
      </c>
      <c r="BJ15" s="132" t="s">
        <v>562</v>
      </c>
      <c r="BK15" s="132" t="s">
        <v>562</v>
      </c>
      <c r="BM15" s="122">
        <v>10.5</v>
      </c>
      <c r="BN15" s="122">
        <v>1</v>
      </c>
      <c r="BO15" s="122">
        <v>1</v>
      </c>
      <c r="BP15" s="122">
        <v>0</v>
      </c>
      <c r="BQ15" s="122">
        <v>1</v>
      </c>
      <c r="BU15" s="132" t="s">
        <v>794</v>
      </c>
      <c r="BV15" s="132" t="s">
        <v>562</v>
      </c>
      <c r="BW15" s="132" t="s">
        <v>562</v>
      </c>
      <c r="BY15" s="122" t="s">
        <v>562</v>
      </c>
      <c r="CF15" s="122" t="s">
        <v>562</v>
      </c>
      <c r="CG15" s="122" t="s">
        <v>562</v>
      </c>
      <c r="CH15" s="122" t="s">
        <v>562</v>
      </c>
      <c r="CJ15" s="132" t="s">
        <v>562</v>
      </c>
      <c r="CP15" s="132" t="s">
        <v>562</v>
      </c>
      <c r="CQ15" s="132" t="s">
        <v>562</v>
      </c>
      <c r="CR15" s="132" t="s">
        <v>562</v>
      </c>
      <c r="CT15" s="132" t="s">
        <v>562</v>
      </c>
      <c r="DA15" s="132" t="s">
        <v>562</v>
      </c>
      <c r="DB15" s="132" t="s">
        <v>562</v>
      </c>
      <c r="DC15" s="132" t="s">
        <v>562</v>
      </c>
      <c r="DE15" s="122" t="s">
        <v>255</v>
      </c>
      <c r="DF15" s="122" t="s">
        <v>255</v>
      </c>
      <c r="DG15" s="122" t="s">
        <v>255</v>
      </c>
      <c r="DH15" s="122" t="s">
        <v>255</v>
      </c>
      <c r="DI15" s="122" t="s">
        <v>255</v>
      </c>
      <c r="DJ15" s="122" t="s">
        <v>255</v>
      </c>
      <c r="DL15" s="122" t="s">
        <v>255</v>
      </c>
      <c r="DM15" s="122" t="s">
        <v>255</v>
      </c>
      <c r="DX15" s="134"/>
      <c r="DY15" s="134"/>
      <c r="DZ15" s="134"/>
      <c r="EB15" s="156"/>
    </row>
    <row r="16" spans="1:134" ht="30" customHeight="1" x14ac:dyDescent="0.25">
      <c r="A16" s="96">
        <v>15</v>
      </c>
      <c r="B16" s="97" t="str">
        <f t="shared" si="0"/>
        <v>=Block15==</v>
      </c>
      <c r="C16" s="112" t="str" cm="1">
        <f t="array" aca="1" ref="C16" ca="1">BoxVal($A16,8,COLUMN(INDIRECT("T"&amp;($A16-1)*65+2)),1)</f>
        <v/>
      </c>
      <c r="D16" s="112" t="str" cm="1">
        <f t="array" aca="1" ref="D16" ca="1">BoxVal($A16,2,COLUMN(INDIRECT("T"&amp;($A16-1)*65+2)),1)</f>
        <v/>
      </c>
      <c r="E16" s="112" t="str" cm="1">
        <f t="array" aca="1" ref="E16" ca="1">BoxVal($A16,3,COLUMN(INDIRECT("T"&amp;($A16-1)*65+2)),1)</f>
        <v/>
      </c>
      <c r="F16" s="112" t="str" cm="1">
        <f t="array" aca="1" ref="F16" ca="1">BoxVal($A16,16,COLUMN(INDIRECT("T"&amp;($A16-1)*65+2)),1)</f>
        <v/>
      </c>
      <c r="G16" s="112" t="str" cm="1">
        <f t="array" aca="1" ref="G16" ca="1">BoxVal($A16,4,COLUMN(INDIRECT("T"&amp;($A16-1)*65+2)),1)</f>
        <v/>
      </c>
      <c r="H16" s="112" t="str" cm="1">
        <f t="array" aca="1" ref="H16" ca="1">BoxVal($A16,5,COLUMN(INDIRECT("T"&amp;($A16-1)*65+2)),1)</f>
        <v/>
      </c>
      <c r="I16" s="112" t="str" cm="1">
        <f t="array" aca="1" ref="I16" ca="1">BoxVal($A16,6,COLUMN(INDIRECT("T"&amp;($A16-1)*65+2)),1)</f>
        <v/>
      </c>
      <c r="J16" s="112" t="str" cm="1">
        <f t="array" aca="1" ref="J16" ca="1">BoxVal($A16,21,COLUMN(INDIRECT("T"&amp;($A16-1)*65+2)),1)</f>
        <v/>
      </c>
      <c r="K16" s="112" t="str" cm="1">
        <f t="array" aca="1" ref="K16" ca="1">BoxVal($A16,25,COLUMN(INDIRECT("T"&amp;($A16-1)*65+2)),1)</f>
        <v/>
      </c>
      <c r="L16" s="113" t="str" cm="1">
        <f t="array" aca="1" ref="L16" ca="1">BoxVal($A16,32,COLUMN(INDIRECT("T"&amp;($A16-1)*65+2)),1)</f>
        <v/>
      </c>
      <c r="M16" s="112" t="str" cm="1">
        <f t="array" aca="1" ref="M16" ca="1">BoxVal($A16,31,COLUMN(INDIRECT("T"&amp;($A16-1)*65+2)),1)</f>
        <v/>
      </c>
      <c r="N16" s="112" t="str" cm="1">
        <f t="array" aca="1" ref="N16" ca="1">BoxVal($A16,12,COLUMN(INDIRECT("T"&amp;($A16-1)*65+2)),1)</f>
        <v/>
      </c>
      <c r="O16" s="114" t="str" cm="1">
        <f t="array" ref="O16">BoxVal($A16,2,COLUMN(V17),1)</f>
        <v/>
      </c>
      <c r="P16" s="114" t="str" cm="1">
        <f t="array" aca="1" ref="P16" ca="1">BoxVal($A16,2,COLUMN(INDIRECT("AB"&amp;($A16-1)*65+2)),1)</f>
        <v/>
      </c>
      <c r="Q16" s="114" t="str" cm="1">
        <f t="array" aca="1" ref="Q16" ca="1">BoxVal($A16,2,COLUMN(INDIRECT("AJ"&amp;($A16-1)*65+2)),1)</f>
        <v/>
      </c>
      <c r="R16" s="116"/>
      <c r="S16" s="118" t="s">
        <v>12</v>
      </c>
      <c r="T16" s="119" t="s">
        <v>548</v>
      </c>
      <c r="U16" s="144"/>
      <c r="V16" s="145"/>
      <c r="W16" s="145"/>
      <c r="X16" s="155"/>
      <c r="Y16" s="155"/>
      <c r="Z16" s="157"/>
      <c r="AA16" s="148"/>
      <c r="AB16" s="149"/>
      <c r="AC16" s="149"/>
      <c r="AD16" s="149"/>
      <c r="AE16" s="41"/>
      <c r="AF16" s="150"/>
      <c r="AG16" s="158"/>
      <c r="AH16" s="151"/>
      <c r="AI16" s="151"/>
      <c r="AJ16" s="152"/>
      <c r="AK16" s="152"/>
      <c r="AL16" s="152"/>
      <c r="AM16" s="152"/>
      <c r="AN16" s="144"/>
      <c r="AO16" s="144"/>
      <c r="AP16" s="144"/>
      <c r="AQ16" s="144"/>
      <c r="AR16" s="144"/>
      <c r="AS16" s="144"/>
      <c r="AT16" s="116"/>
      <c r="AU16" s="132" t="s">
        <v>562</v>
      </c>
      <c r="AV16" s="132" t="s">
        <v>562</v>
      </c>
      <c r="AW16" s="132" t="s">
        <v>562</v>
      </c>
      <c r="AX16" s="122" t="s">
        <v>255</v>
      </c>
      <c r="AY16" s="122" t="s">
        <v>255</v>
      </c>
      <c r="AZ16" s="122" t="s">
        <v>255</v>
      </c>
      <c r="BB16" s="132" t="s">
        <v>562</v>
      </c>
      <c r="BI16" s="132" t="s">
        <v>562</v>
      </c>
      <c r="BJ16" s="132" t="s">
        <v>562</v>
      </c>
      <c r="BK16" s="132" t="s">
        <v>562</v>
      </c>
      <c r="BM16" s="122">
        <v>15</v>
      </c>
      <c r="BN16" s="122">
        <v>1</v>
      </c>
      <c r="BO16" s="122">
        <v>1</v>
      </c>
      <c r="BP16" s="122">
        <v>1</v>
      </c>
      <c r="BQ16" s="122">
        <v>0</v>
      </c>
      <c r="BU16" s="122" t="s">
        <v>795</v>
      </c>
      <c r="BV16" s="132" t="s">
        <v>562</v>
      </c>
      <c r="BW16" s="122" t="s">
        <v>562</v>
      </c>
      <c r="BY16" s="122" t="s">
        <v>562</v>
      </c>
      <c r="CF16" s="122" t="s">
        <v>562</v>
      </c>
      <c r="CG16" s="122" t="s">
        <v>562</v>
      </c>
      <c r="CH16" s="122" t="s">
        <v>562</v>
      </c>
      <c r="CJ16" s="132" t="s">
        <v>562</v>
      </c>
      <c r="CP16" s="132" t="s">
        <v>562</v>
      </c>
      <c r="CQ16" s="132" t="s">
        <v>562</v>
      </c>
      <c r="CR16" s="132" t="s">
        <v>562</v>
      </c>
      <c r="CT16" s="132" t="s">
        <v>562</v>
      </c>
      <c r="DA16" s="132" t="s">
        <v>562</v>
      </c>
      <c r="DB16" s="132" t="s">
        <v>562</v>
      </c>
      <c r="DC16" s="132" t="s">
        <v>562</v>
      </c>
      <c r="DE16" s="122" t="s">
        <v>255</v>
      </c>
      <c r="DF16" s="122" t="s">
        <v>255</v>
      </c>
      <c r="DG16" s="122" t="s">
        <v>255</v>
      </c>
      <c r="DH16" s="122" t="s">
        <v>255</v>
      </c>
      <c r="DI16" s="122" t="s">
        <v>255</v>
      </c>
      <c r="DJ16" s="122" t="s">
        <v>255</v>
      </c>
      <c r="DL16" s="122" t="s">
        <v>255</v>
      </c>
      <c r="DM16" s="122" t="s">
        <v>255</v>
      </c>
      <c r="DX16" s="134"/>
      <c r="DY16" s="134"/>
      <c r="DZ16" s="134"/>
      <c r="EB16" s="156"/>
    </row>
    <row r="17" spans="1:122" ht="30" customHeight="1" x14ac:dyDescent="0.25">
      <c r="A17" s="96">
        <v>16</v>
      </c>
      <c r="B17" s="97" t="str">
        <f t="shared" si="0"/>
        <v>=Block16==</v>
      </c>
      <c r="C17" s="112" t="str" cm="1">
        <f t="array" aca="1" ref="C17" ca="1">BoxVal($A17,8,COLUMN(INDIRECT("T"&amp;($A17-1)*65+2)),1)</f>
        <v/>
      </c>
      <c r="D17" s="112" t="str" cm="1">
        <f t="array" aca="1" ref="D17" ca="1">BoxVal($A17,2,COLUMN(INDIRECT("T"&amp;($A17-1)*65+2)),1)</f>
        <v/>
      </c>
      <c r="E17" s="112" t="str" cm="1">
        <f t="array" aca="1" ref="E17" ca="1">BoxVal($A17,3,COLUMN(INDIRECT("T"&amp;($A17-1)*65+2)),1)</f>
        <v/>
      </c>
      <c r="F17" s="112" t="str" cm="1">
        <f t="array" aca="1" ref="F17" ca="1">BoxVal($A17,16,COLUMN(INDIRECT("T"&amp;($A17-1)*65+2)),1)</f>
        <v/>
      </c>
      <c r="G17" s="112" t="str" cm="1">
        <f t="array" aca="1" ref="G17" ca="1">BoxVal($A17,4,COLUMN(INDIRECT("T"&amp;($A17-1)*65+2)),1)</f>
        <v/>
      </c>
      <c r="H17" s="112" t="str" cm="1">
        <f t="array" aca="1" ref="H17" ca="1">BoxVal($A17,5,COLUMN(INDIRECT("T"&amp;($A17-1)*65+2)),1)</f>
        <v/>
      </c>
      <c r="I17" s="112" t="str" cm="1">
        <f t="array" aca="1" ref="I17" ca="1">BoxVal($A17,6,COLUMN(INDIRECT("T"&amp;($A17-1)*65+2)),1)</f>
        <v/>
      </c>
      <c r="J17" s="112" t="str" cm="1">
        <f t="array" aca="1" ref="J17" ca="1">BoxVal($A17,21,COLUMN(INDIRECT("T"&amp;($A17-1)*65+2)),1)</f>
        <v/>
      </c>
      <c r="K17" s="112" t="str" cm="1">
        <f t="array" aca="1" ref="K17" ca="1">BoxVal($A17,25,COLUMN(INDIRECT("T"&amp;($A17-1)*65+2)),1)</f>
        <v/>
      </c>
      <c r="L17" s="113" t="str" cm="1">
        <f t="array" aca="1" ref="L17" ca="1">BoxVal($A17,32,COLUMN(INDIRECT("T"&amp;($A17-1)*65+2)),1)</f>
        <v/>
      </c>
      <c r="M17" s="112" t="str" cm="1">
        <f t="array" aca="1" ref="M17" ca="1">BoxVal($A17,31,COLUMN(INDIRECT("T"&amp;($A17-1)*65+2)),1)</f>
        <v/>
      </c>
      <c r="N17" s="112" t="str" cm="1">
        <f t="array" aca="1" ref="N17" ca="1">BoxVal($A17,12,COLUMN(INDIRECT("T"&amp;($A17-1)*65+2)),1)</f>
        <v/>
      </c>
      <c r="O17" s="114" t="str" cm="1">
        <f t="array" ref="O17">BoxVal($A17,2,COLUMN(V18),1)</f>
        <v/>
      </c>
      <c r="P17" s="114" t="str" cm="1">
        <f t="array" aca="1" ref="P17" ca="1">BoxVal($A17,2,COLUMN(INDIRECT("AB"&amp;($A17-1)*65+2)),1)</f>
        <v/>
      </c>
      <c r="Q17" s="114" t="str" cm="1">
        <f t="array" aca="1" ref="Q17" ca="1">BoxVal($A17,2,COLUMN(INDIRECT("AJ"&amp;($A17-1)*65+2)),1)</f>
        <v/>
      </c>
      <c r="R17" s="116"/>
      <c r="S17" s="129" t="s">
        <v>773</v>
      </c>
      <c r="T17" s="119" t="s">
        <v>562</v>
      </c>
      <c r="U17" s="144"/>
      <c r="V17" s="145"/>
      <c r="W17" s="145"/>
      <c r="X17" s="155"/>
      <c r="Y17" s="155"/>
      <c r="Z17" s="157"/>
      <c r="AA17" s="148"/>
      <c r="AB17" s="149"/>
      <c r="AC17" s="149"/>
      <c r="AD17" s="149"/>
      <c r="AE17" s="41"/>
      <c r="AF17" s="150"/>
      <c r="AG17" s="158"/>
      <c r="AH17" s="151"/>
      <c r="AI17" s="151"/>
      <c r="AJ17" s="152"/>
      <c r="AK17" s="152"/>
      <c r="AL17" s="152"/>
      <c r="AM17" s="152"/>
      <c r="AN17" s="144"/>
      <c r="AO17" s="144"/>
      <c r="AP17" s="144"/>
      <c r="AQ17" s="144"/>
      <c r="AR17" s="144"/>
      <c r="AS17" s="144"/>
      <c r="AT17" s="116"/>
      <c r="AU17" s="132" t="s">
        <v>562</v>
      </c>
      <c r="AV17" s="132" t="s">
        <v>562</v>
      </c>
      <c r="AW17" s="132" t="s">
        <v>562</v>
      </c>
      <c r="AX17" s="122" t="s">
        <v>255</v>
      </c>
      <c r="AY17" s="122" t="s">
        <v>255</v>
      </c>
      <c r="AZ17" s="122" t="s">
        <v>255</v>
      </c>
      <c r="BB17" s="132" t="s">
        <v>562</v>
      </c>
      <c r="BI17" s="132" t="s">
        <v>562</v>
      </c>
      <c r="BJ17" s="132" t="s">
        <v>562</v>
      </c>
      <c r="BK17" s="132" t="s">
        <v>562</v>
      </c>
      <c r="BM17" s="122">
        <v>20</v>
      </c>
      <c r="BN17" s="122">
        <v>1</v>
      </c>
      <c r="BO17" s="122">
        <v>1</v>
      </c>
      <c r="BP17" s="122">
        <v>1</v>
      </c>
      <c r="BQ17" s="122">
        <v>1</v>
      </c>
      <c r="BU17" s="122" t="s">
        <v>796</v>
      </c>
      <c r="BV17" s="132" t="s">
        <v>562</v>
      </c>
      <c r="BW17" s="122" t="s">
        <v>562</v>
      </c>
      <c r="BY17" s="122" t="s">
        <v>562</v>
      </c>
      <c r="CF17" s="122" t="s">
        <v>562</v>
      </c>
      <c r="CG17" s="122" t="s">
        <v>562</v>
      </c>
      <c r="CH17" s="122" t="s">
        <v>562</v>
      </c>
      <c r="CJ17" s="132" t="s">
        <v>562</v>
      </c>
      <c r="CP17" s="132" t="s">
        <v>562</v>
      </c>
      <c r="CQ17" s="132" t="s">
        <v>562</v>
      </c>
      <c r="CR17" s="132" t="s">
        <v>562</v>
      </c>
      <c r="CT17" s="132" t="s">
        <v>562</v>
      </c>
      <c r="DA17" s="132" t="s">
        <v>562</v>
      </c>
      <c r="DB17" s="132" t="s">
        <v>562</v>
      </c>
      <c r="DC17" s="132" t="s">
        <v>562</v>
      </c>
      <c r="DE17" s="122" t="s">
        <v>255</v>
      </c>
      <c r="DF17" s="122" t="s">
        <v>255</v>
      </c>
      <c r="DG17" s="122" t="s">
        <v>255</v>
      </c>
      <c r="DH17" s="122" t="s">
        <v>255</v>
      </c>
      <c r="DI17" s="122" t="s">
        <v>255</v>
      </c>
      <c r="DJ17" s="122" t="s">
        <v>255</v>
      </c>
      <c r="DL17" s="122" t="s">
        <v>255</v>
      </c>
      <c r="DM17" s="122" t="s">
        <v>255</v>
      </c>
    </row>
    <row r="18" spans="1:122" ht="30" customHeight="1" x14ac:dyDescent="0.25">
      <c r="A18" s="96">
        <v>17</v>
      </c>
      <c r="B18" s="97" t="str">
        <f t="shared" si="0"/>
        <v>=Block17==</v>
      </c>
      <c r="C18" s="112" t="str" cm="1">
        <f t="array" aca="1" ref="C18" ca="1">BoxVal($A18,8,COLUMN(INDIRECT("T"&amp;($A18-1)*65+2)),1)</f>
        <v/>
      </c>
      <c r="D18" s="112" t="str" cm="1">
        <f t="array" aca="1" ref="D18" ca="1">BoxVal($A18,2,COLUMN(INDIRECT("T"&amp;($A18-1)*65+2)),1)</f>
        <v/>
      </c>
      <c r="E18" s="112" t="str" cm="1">
        <f t="array" aca="1" ref="E18" ca="1">BoxVal($A18,3,COLUMN(INDIRECT("T"&amp;($A18-1)*65+2)),1)</f>
        <v/>
      </c>
      <c r="F18" s="112" t="str" cm="1">
        <f t="array" aca="1" ref="F18" ca="1">BoxVal($A18,16,COLUMN(INDIRECT("T"&amp;($A18-1)*65+2)),1)</f>
        <v/>
      </c>
      <c r="G18" s="112" t="str" cm="1">
        <f t="array" aca="1" ref="G18" ca="1">BoxVal($A18,4,COLUMN(INDIRECT("T"&amp;($A18-1)*65+2)),1)</f>
        <v/>
      </c>
      <c r="H18" s="112" t="str" cm="1">
        <f t="array" aca="1" ref="H18" ca="1">BoxVal($A18,5,COLUMN(INDIRECT("T"&amp;($A18-1)*65+2)),1)</f>
        <v/>
      </c>
      <c r="I18" s="112" t="str" cm="1">
        <f t="array" aca="1" ref="I18" ca="1">BoxVal($A18,6,COLUMN(INDIRECT("T"&amp;($A18-1)*65+2)),1)</f>
        <v/>
      </c>
      <c r="J18" s="112" t="str" cm="1">
        <f t="array" aca="1" ref="J18" ca="1">BoxVal($A18,21,COLUMN(INDIRECT("T"&amp;($A18-1)*65+2)),1)</f>
        <v/>
      </c>
      <c r="K18" s="112" t="str" cm="1">
        <f t="array" aca="1" ref="K18" ca="1">BoxVal($A18,25,COLUMN(INDIRECT("T"&amp;($A18-1)*65+2)),1)</f>
        <v/>
      </c>
      <c r="L18" s="113" t="str" cm="1">
        <f t="array" aca="1" ref="L18" ca="1">BoxVal($A18,32,COLUMN(INDIRECT("T"&amp;($A18-1)*65+2)),1)</f>
        <v/>
      </c>
      <c r="M18" s="112" t="str" cm="1">
        <f t="array" aca="1" ref="M18" ca="1">BoxVal($A18,31,COLUMN(INDIRECT("T"&amp;($A18-1)*65+2)),1)</f>
        <v/>
      </c>
      <c r="N18" s="112" t="str" cm="1">
        <f t="array" aca="1" ref="N18" ca="1">BoxVal($A18,12,COLUMN(INDIRECT("T"&amp;($A18-1)*65+2)),1)</f>
        <v/>
      </c>
      <c r="O18" s="114" t="str" cm="1">
        <f t="array" ref="O18">BoxVal($A18,2,COLUMN(V19),1)</f>
        <v/>
      </c>
      <c r="P18" s="114" t="str" cm="1">
        <f t="array" aca="1" ref="P18" ca="1">BoxVal($A18,2,COLUMN(INDIRECT("AB"&amp;($A18-1)*65+2)),1)</f>
        <v/>
      </c>
      <c r="Q18" s="114" t="str" cm="1">
        <f t="array" aca="1" ref="Q18" ca="1">BoxVal($A18,2,COLUMN(INDIRECT("AJ"&amp;($A18-1)*65+2)),1)</f>
        <v/>
      </c>
      <c r="R18" s="116"/>
      <c r="S18" s="118" t="s">
        <v>573</v>
      </c>
      <c r="T18" s="119">
        <v>1.1000000000000001</v>
      </c>
      <c r="U18" s="144"/>
      <c r="V18" s="145"/>
      <c r="W18" s="145"/>
      <c r="X18" s="155"/>
      <c r="Y18" s="155"/>
      <c r="Z18" s="157"/>
      <c r="AA18" s="148"/>
      <c r="AB18" s="149"/>
      <c r="AC18" s="149"/>
      <c r="AD18" s="149"/>
      <c r="AE18" s="41"/>
      <c r="AF18" s="150"/>
      <c r="AG18" s="158"/>
      <c r="AH18" s="151"/>
      <c r="AI18" s="151"/>
      <c r="AJ18" s="152"/>
      <c r="AK18" s="152"/>
      <c r="AL18" s="152"/>
      <c r="AM18" s="152"/>
      <c r="AN18" s="144"/>
      <c r="AO18" s="144"/>
      <c r="AP18" s="144"/>
      <c r="AQ18" s="144"/>
      <c r="AR18" s="144"/>
      <c r="AS18" s="144"/>
      <c r="AT18" s="116"/>
      <c r="AU18" s="132" t="s">
        <v>562</v>
      </c>
      <c r="AV18" s="132" t="s">
        <v>562</v>
      </c>
      <c r="AW18" s="132" t="s">
        <v>562</v>
      </c>
      <c r="AX18" s="122" t="s">
        <v>255</v>
      </c>
      <c r="AY18" s="122" t="s">
        <v>255</v>
      </c>
      <c r="AZ18" s="122" t="s">
        <v>255</v>
      </c>
      <c r="BB18" s="132" t="s">
        <v>562</v>
      </c>
      <c r="BI18" s="132" t="s">
        <v>562</v>
      </c>
      <c r="BJ18" s="132" t="s">
        <v>562</v>
      </c>
      <c r="BK18" s="132" t="s">
        <v>562</v>
      </c>
      <c r="BM18" s="122" t="s">
        <v>562</v>
      </c>
      <c r="BU18" s="122" t="s">
        <v>562</v>
      </c>
      <c r="BV18" s="132" t="s">
        <v>562</v>
      </c>
      <c r="BW18" s="122" t="s">
        <v>562</v>
      </c>
      <c r="BY18" s="122" t="s">
        <v>562</v>
      </c>
      <c r="CF18" s="122" t="s">
        <v>562</v>
      </c>
      <c r="CG18" s="122" t="s">
        <v>562</v>
      </c>
      <c r="CH18" s="122" t="s">
        <v>562</v>
      </c>
      <c r="CJ18" s="132" t="s">
        <v>562</v>
      </c>
      <c r="CP18" s="132" t="s">
        <v>562</v>
      </c>
      <c r="CQ18" s="132" t="s">
        <v>562</v>
      </c>
      <c r="CR18" s="132" t="s">
        <v>562</v>
      </c>
      <c r="CT18" s="132" t="s">
        <v>562</v>
      </c>
      <c r="DA18" s="132" t="s">
        <v>562</v>
      </c>
      <c r="DB18" s="132" t="s">
        <v>562</v>
      </c>
      <c r="DC18" s="132" t="s">
        <v>562</v>
      </c>
      <c r="DE18" s="122" t="s">
        <v>255</v>
      </c>
      <c r="DF18" s="122" t="s">
        <v>255</v>
      </c>
      <c r="DG18" s="122" t="s">
        <v>255</v>
      </c>
      <c r="DH18" s="122" t="s">
        <v>255</v>
      </c>
      <c r="DI18" s="122" t="s">
        <v>255</v>
      </c>
      <c r="DJ18" s="122" t="s">
        <v>255</v>
      </c>
      <c r="DL18" s="122" t="s">
        <v>255</v>
      </c>
      <c r="DM18" s="122" t="s">
        <v>255</v>
      </c>
    </row>
    <row r="19" spans="1:122" ht="30" customHeight="1" x14ac:dyDescent="0.25">
      <c r="A19" s="96">
        <v>18</v>
      </c>
      <c r="B19" s="97" t="str">
        <f t="shared" si="0"/>
        <v>=Block18==</v>
      </c>
      <c r="C19" s="112" t="str" cm="1">
        <f t="array" aca="1" ref="C19" ca="1">BoxVal($A19,8,COLUMN(INDIRECT("T"&amp;($A19-1)*65+2)),1)</f>
        <v/>
      </c>
      <c r="D19" s="112" t="str" cm="1">
        <f t="array" aca="1" ref="D19" ca="1">BoxVal($A19,2,COLUMN(INDIRECT("T"&amp;($A19-1)*65+2)),1)</f>
        <v/>
      </c>
      <c r="E19" s="112" t="str" cm="1">
        <f t="array" aca="1" ref="E19" ca="1">BoxVal($A19,3,COLUMN(INDIRECT("T"&amp;($A19-1)*65+2)),1)</f>
        <v/>
      </c>
      <c r="F19" s="112" t="str" cm="1">
        <f t="array" aca="1" ref="F19" ca="1">BoxVal($A19,16,COLUMN(INDIRECT("T"&amp;($A19-1)*65+2)),1)</f>
        <v/>
      </c>
      <c r="G19" s="112" t="str" cm="1">
        <f t="array" aca="1" ref="G19" ca="1">BoxVal($A19,4,COLUMN(INDIRECT("T"&amp;($A19-1)*65+2)),1)</f>
        <v/>
      </c>
      <c r="H19" s="112" t="str" cm="1">
        <f t="array" aca="1" ref="H19" ca="1">BoxVal($A19,5,COLUMN(INDIRECT("T"&amp;($A19-1)*65+2)),1)</f>
        <v/>
      </c>
      <c r="I19" s="112" t="str" cm="1">
        <f t="array" aca="1" ref="I19" ca="1">BoxVal($A19,6,COLUMN(INDIRECT("T"&amp;($A19-1)*65+2)),1)</f>
        <v/>
      </c>
      <c r="J19" s="112" t="str" cm="1">
        <f t="array" aca="1" ref="J19" ca="1">BoxVal($A19,21,COLUMN(INDIRECT("T"&amp;($A19-1)*65+2)),1)</f>
        <v/>
      </c>
      <c r="K19" s="112" t="str" cm="1">
        <f t="array" aca="1" ref="K19" ca="1">BoxVal($A19,25,COLUMN(INDIRECT("T"&amp;($A19-1)*65+2)),1)</f>
        <v/>
      </c>
      <c r="L19" s="113" t="str" cm="1">
        <f t="array" aca="1" ref="L19" ca="1">BoxVal($A19,32,COLUMN(INDIRECT("T"&amp;($A19-1)*65+2)),1)</f>
        <v/>
      </c>
      <c r="M19" s="112" t="str" cm="1">
        <f t="array" aca="1" ref="M19" ca="1">BoxVal($A19,31,COLUMN(INDIRECT("T"&amp;($A19-1)*65+2)),1)</f>
        <v/>
      </c>
      <c r="N19" s="112" t="str" cm="1">
        <f t="array" aca="1" ref="N19" ca="1">BoxVal($A19,12,COLUMN(INDIRECT("T"&amp;($A19-1)*65+2)),1)</f>
        <v/>
      </c>
      <c r="O19" s="114" t="str" cm="1">
        <f t="array" ref="O19">BoxVal($A19,2,COLUMN(V20),1)</f>
        <v/>
      </c>
      <c r="P19" s="114" t="str" cm="1">
        <f t="array" aca="1" ref="P19" ca="1">BoxVal($A19,2,COLUMN(INDIRECT("AB"&amp;($A19-1)*65+2)),1)</f>
        <v/>
      </c>
      <c r="Q19" s="114" t="str" cm="1">
        <f t="array" aca="1" ref="Q19" ca="1">BoxVal($A19,2,COLUMN(INDIRECT("AJ"&amp;($A19-1)*65+2)),1)</f>
        <v/>
      </c>
      <c r="R19" s="116"/>
      <c r="S19" s="118" t="s">
        <v>590</v>
      </c>
      <c r="T19" s="119">
        <f>VLOOKUP(T4,MPN!$A$1:$E$997,4,FALSE)</f>
        <v>-42</v>
      </c>
      <c r="U19" s="144"/>
      <c r="V19" s="145"/>
      <c r="W19" s="145"/>
      <c r="X19" s="155"/>
      <c r="Y19" s="155"/>
      <c r="Z19" s="157"/>
      <c r="AA19" s="148"/>
      <c r="AB19" s="149"/>
      <c r="AC19" s="149"/>
      <c r="AD19" s="149"/>
      <c r="AE19" s="41"/>
      <c r="AF19" s="150"/>
      <c r="AG19" s="158"/>
      <c r="AH19" s="151"/>
      <c r="AI19" s="151"/>
      <c r="AJ19" s="152"/>
      <c r="AK19" s="152"/>
      <c r="AL19" s="152"/>
      <c r="AM19" s="152"/>
      <c r="AN19" s="144"/>
      <c r="AO19" s="144"/>
      <c r="AP19" s="144"/>
      <c r="AQ19" s="144"/>
      <c r="AR19" s="144"/>
      <c r="AS19" s="144"/>
      <c r="AT19" s="116"/>
      <c r="AU19" s="132" t="s">
        <v>562</v>
      </c>
      <c r="AV19" s="132" t="s">
        <v>562</v>
      </c>
      <c r="AW19" s="132" t="s">
        <v>562</v>
      </c>
      <c r="AX19" s="122" t="s">
        <v>255</v>
      </c>
      <c r="AY19" s="122" t="s">
        <v>255</v>
      </c>
      <c r="AZ19" s="122" t="s">
        <v>255</v>
      </c>
      <c r="BB19" s="132" t="s">
        <v>562</v>
      </c>
      <c r="BI19" s="132" t="s">
        <v>562</v>
      </c>
      <c r="BJ19" s="132" t="s">
        <v>562</v>
      </c>
      <c r="BK19" s="132" t="s">
        <v>562</v>
      </c>
      <c r="BM19" s="122" t="s">
        <v>562</v>
      </c>
      <c r="BU19" s="122" t="s">
        <v>562</v>
      </c>
      <c r="BV19" s="122" t="s">
        <v>562</v>
      </c>
      <c r="BW19" s="122" t="s">
        <v>562</v>
      </c>
      <c r="BY19" s="122" t="s">
        <v>562</v>
      </c>
      <c r="CF19" s="122" t="s">
        <v>562</v>
      </c>
      <c r="CG19" s="122" t="s">
        <v>562</v>
      </c>
      <c r="CH19" s="122" t="s">
        <v>562</v>
      </c>
      <c r="CJ19" s="132" t="s">
        <v>562</v>
      </c>
      <c r="CP19" s="132" t="s">
        <v>562</v>
      </c>
      <c r="CQ19" s="132" t="s">
        <v>562</v>
      </c>
      <c r="CR19" s="132" t="s">
        <v>562</v>
      </c>
      <c r="CT19" s="132" t="s">
        <v>562</v>
      </c>
      <c r="DA19" s="132" t="s">
        <v>562</v>
      </c>
      <c r="DB19" s="132" t="s">
        <v>562</v>
      </c>
      <c r="DC19" s="132" t="s">
        <v>562</v>
      </c>
      <c r="DE19" s="122" t="s">
        <v>255</v>
      </c>
      <c r="DF19" s="122" t="s">
        <v>255</v>
      </c>
      <c r="DG19" s="122" t="s">
        <v>255</v>
      </c>
      <c r="DH19" s="122" t="s">
        <v>255</v>
      </c>
      <c r="DI19" s="122" t="s">
        <v>255</v>
      </c>
      <c r="DJ19" s="122" t="s">
        <v>255</v>
      </c>
      <c r="DL19" s="122" t="s">
        <v>255</v>
      </c>
      <c r="DM19" s="122" t="s">
        <v>255</v>
      </c>
    </row>
    <row r="20" spans="1:122" ht="30" customHeight="1" x14ac:dyDescent="0.25">
      <c r="A20" s="96">
        <v>19</v>
      </c>
      <c r="B20" s="97" t="str">
        <f t="shared" si="0"/>
        <v>=Block19==</v>
      </c>
      <c r="C20" s="112" t="str" cm="1">
        <f t="array" aca="1" ref="C20" ca="1">BoxVal($A20,8,COLUMN(INDIRECT("T"&amp;($A20-1)*65+2)),1)</f>
        <v/>
      </c>
      <c r="D20" s="112" t="str" cm="1">
        <f t="array" aca="1" ref="D20" ca="1">BoxVal($A20,2,COLUMN(INDIRECT("T"&amp;($A20-1)*65+2)),1)</f>
        <v/>
      </c>
      <c r="E20" s="112" t="str" cm="1">
        <f t="array" aca="1" ref="E20" ca="1">BoxVal($A20,3,COLUMN(INDIRECT("T"&amp;($A20-1)*65+2)),1)</f>
        <v/>
      </c>
      <c r="F20" s="112" t="str" cm="1">
        <f t="array" aca="1" ref="F20" ca="1">BoxVal($A20,16,COLUMN(INDIRECT("T"&amp;($A20-1)*65+2)),1)</f>
        <v/>
      </c>
      <c r="G20" s="112" t="str" cm="1">
        <f t="array" aca="1" ref="G20" ca="1">BoxVal($A20,4,COLUMN(INDIRECT("T"&amp;($A20-1)*65+2)),1)</f>
        <v/>
      </c>
      <c r="H20" s="112" t="str" cm="1">
        <f t="array" aca="1" ref="H20" ca="1">BoxVal($A20,5,COLUMN(INDIRECT("T"&amp;($A20-1)*65+2)),1)</f>
        <v/>
      </c>
      <c r="I20" s="112" t="str" cm="1">
        <f t="array" aca="1" ref="I20" ca="1">BoxVal($A20,6,COLUMN(INDIRECT("T"&amp;($A20-1)*65+2)),1)</f>
        <v/>
      </c>
      <c r="J20" s="112" t="str" cm="1">
        <f t="array" aca="1" ref="J20" ca="1">BoxVal($A20,21,COLUMN(INDIRECT("T"&amp;($A20-1)*65+2)),1)</f>
        <v/>
      </c>
      <c r="K20" s="112" t="str" cm="1">
        <f t="array" aca="1" ref="K20" ca="1">BoxVal($A20,25,COLUMN(INDIRECT("T"&amp;($A20-1)*65+2)),1)</f>
        <v/>
      </c>
      <c r="L20" s="113" t="str" cm="1">
        <f t="array" aca="1" ref="L20" ca="1">BoxVal($A20,32,COLUMN(INDIRECT("T"&amp;($A20-1)*65+2)),1)</f>
        <v/>
      </c>
      <c r="M20" s="112" t="str" cm="1">
        <f t="array" aca="1" ref="M20" ca="1">BoxVal($A20,31,COLUMN(INDIRECT("T"&amp;($A20-1)*65+2)),1)</f>
        <v/>
      </c>
      <c r="N20" s="112" t="str" cm="1">
        <f t="array" aca="1" ref="N20" ca="1">BoxVal($A20,12,COLUMN(INDIRECT("T"&amp;($A20-1)*65+2)),1)</f>
        <v/>
      </c>
      <c r="O20" s="114" t="str" cm="1">
        <f t="array" ref="O20">BoxVal($A20,2,COLUMN(V21),1)</f>
        <v/>
      </c>
      <c r="P20" s="114" t="str" cm="1">
        <f t="array" aca="1" ref="P20" ca="1">BoxVal($A20,2,COLUMN(INDIRECT("AB"&amp;($A20-1)*65+2)),1)</f>
        <v/>
      </c>
      <c r="Q20" s="114" t="str" cm="1">
        <f t="array" aca="1" ref="Q20" ca="1">BoxVal($A20,2,COLUMN(INDIRECT("AJ"&amp;($A20-1)*65+2)),1)</f>
        <v/>
      </c>
      <c r="R20" s="116"/>
      <c r="S20" s="118" t="s">
        <v>693</v>
      </c>
      <c r="T20" s="119">
        <v>1</v>
      </c>
      <c r="U20" s="144"/>
      <c r="V20" s="145"/>
      <c r="W20" s="145"/>
      <c r="X20" s="155"/>
      <c r="Y20" s="155"/>
      <c r="Z20" s="157"/>
      <c r="AA20" s="148"/>
      <c r="AB20" s="149"/>
      <c r="AC20" s="149"/>
      <c r="AD20" s="149"/>
      <c r="AE20" s="41"/>
      <c r="AF20" s="150"/>
      <c r="AG20" s="158"/>
      <c r="AH20" s="151"/>
      <c r="AI20" s="151"/>
      <c r="AJ20" s="152"/>
      <c r="AK20" s="152"/>
      <c r="AL20" s="152"/>
      <c r="AM20" s="152"/>
      <c r="AN20" s="144"/>
      <c r="AO20" s="144"/>
      <c r="AP20" s="144"/>
      <c r="AQ20" s="144"/>
      <c r="AR20" s="144"/>
      <c r="AS20" s="144"/>
      <c r="AT20" s="116"/>
      <c r="AU20" s="132" t="s">
        <v>562</v>
      </c>
      <c r="AV20" s="132" t="s">
        <v>562</v>
      </c>
      <c r="AW20" s="132" t="s">
        <v>562</v>
      </c>
      <c r="AX20" s="122" t="s">
        <v>255</v>
      </c>
      <c r="AY20" s="122" t="s">
        <v>255</v>
      </c>
      <c r="AZ20" s="122" t="s">
        <v>255</v>
      </c>
      <c r="BB20" s="132" t="s">
        <v>562</v>
      </c>
      <c r="BI20" s="132" t="s">
        <v>562</v>
      </c>
      <c r="BJ20" s="132" t="s">
        <v>562</v>
      </c>
      <c r="BK20" s="132" t="s">
        <v>562</v>
      </c>
      <c r="BM20" s="122" t="s">
        <v>562</v>
      </c>
      <c r="BU20" s="122" t="s">
        <v>562</v>
      </c>
      <c r="BV20" s="122" t="s">
        <v>562</v>
      </c>
      <c r="BW20" s="122" t="s">
        <v>562</v>
      </c>
      <c r="BY20" s="122" t="s">
        <v>562</v>
      </c>
      <c r="CF20" s="122" t="s">
        <v>562</v>
      </c>
      <c r="CG20" s="122" t="s">
        <v>562</v>
      </c>
      <c r="CH20" s="122" t="s">
        <v>562</v>
      </c>
      <c r="CJ20" s="132" t="s">
        <v>562</v>
      </c>
      <c r="CP20" s="132" t="s">
        <v>562</v>
      </c>
      <c r="CQ20" s="132" t="s">
        <v>562</v>
      </c>
      <c r="CR20" s="132" t="s">
        <v>562</v>
      </c>
      <c r="CT20" s="132" t="s">
        <v>562</v>
      </c>
      <c r="DA20" s="132" t="s">
        <v>562</v>
      </c>
      <c r="DB20" s="132" t="s">
        <v>562</v>
      </c>
      <c r="DC20" s="132" t="s">
        <v>562</v>
      </c>
      <c r="DE20" s="122" t="s">
        <v>255</v>
      </c>
      <c r="DF20" s="122" t="s">
        <v>255</v>
      </c>
      <c r="DG20" s="122" t="s">
        <v>255</v>
      </c>
      <c r="DH20" s="122" t="s">
        <v>255</v>
      </c>
      <c r="DI20" s="122" t="s">
        <v>255</v>
      </c>
      <c r="DJ20" s="122" t="s">
        <v>255</v>
      </c>
      <c r="DL20" s="122" t="s">
        <v>255</v>
      </c>
      <c r="DM20" s="122" t="s">
        <v>255</v>
      </c>
    </row>
    <row r="21" spans="1:122" ht="30" customHeight="1" x14ac:dyDescent="0.25">
      <c r="A21" s="96">
        <v>20</v>
      </c>
      <c r="B21" s="97" t="str">
        <f t="shared" si="0"/>
        <v>=Block20==</v>
      </c>
      <c r="C21" s="112" t="str" cm="1">
        <f t="array" aca="1" ref="C21" ca="1">BoxVal($A21,8,COLUMN(INDIRECT("T"&amp;($A21-1)*65+2)),1)</f>
        <v/>
      </c>
      <c r="D21" s="112" t="str" cm="1">
        <f t="array" aca="1" ref="D21" ca="1">BoxVal($A21,2,COLUMN(INDIRECT("T"&amp;($A21-1)*65+2)),1)</f>
        <v/>
      </c>
      <c r="E21" s="112" t="str" cm="1">
        <f t="array" aca="1" ref="E21" ca="1">BoxVal($A21,3,COLUMN(INDIRECT("T"&amp;($A21-1)*65+2)),1)</f>
        <v/>
      </c>
      <c r="F21" s="112" t="str" cm="1">
        <f t="array" aca="1" ref="F21" ca="1">BoxVal($A21,16,COLUMN(INDIRECT("T"&amp;($A21-1)*65+2)),1)</f>
        <v/>
      </c>
      <c r="G21" s="112" t="str" cm="1">
        <f t="array" aca="1" ref="G21" ca="1">BoxVal($A21,4,COLUMN(INDIRECT("T"&amp;($A21-1)*65+2)),1)</f>
        <v/>
      </c>
      <c r="H21" s="112" t="str" cm="1">
        <f t="array" aca="1" ref="H21" ca="1">BoxVal($A21,5,COLUMN(INDIRECT("T"&amp;($A21-1)*65+2)),1)</f>
        <v/>
      </c>
      <c r="I21" s="112" t="str" cm="1">
        <f t="array" aca="1" ref="I21" ca="1">BoxVal($A21,6,COLUMN(INDIRECT("T"&amp;($A21-1)*65+2)),1)</f>
        <v/>
      </c>
      <c r="J21" s="112" t="str" cm="1">
        <f t="array" aca="1" ref="J21" ca="1">BoxVal($A21,21,COLUMN(INDIRECT("T"&amp;($A21-1)*65+2)),1)</f>
        <v/>
      </c>
      <c r="K21" s="112" t="str" cm="1">
        <f t="array" aca="1" ref="K21" ca="1">BoxVal($A21,25,COLUMN(INDIRECT("T"&amp;($A21-1)*65+2)),1)</f>
        <v/>
      </c>
      <c r="L21" s="113" t="str" cm="1">
        <f t="array" aca="1" ref="L21" ca="1">BoxVal($A21,32,COLUMN(INDIRECT("T"&amp;($A21-1)*65+2)),1)</f>
        <v/>
      </c>
      <c r="M21" s="112" t="str" cm="1">
        <f t="array" aca="1" ref="M21" ca="1">BoxVal($A21,31,COLUMN(INDIRECT("T"&amp;($A21-1)*65+2)),1)</f>
        <v/>
      </c>
      <c r="N21" s="112" t="str" cm="1">
        <f t="array" aca="1" ref="N21" ca="1">BoxVal($A21,12,COLUMN(INDIRECT("T"&amp;($A21-1)*65+2)),1)</f>
        <v/>
      </c>
      <c r="O21" s="114" t="str" cm="1">
        <f t="array" ref="O21">BoxVal($A21,2,COLUMN(V22),1)</f>
        <v/>
      </c>
      <c r="P21" s="114" t="str" cm="1">
        <f t="array" aca="1" ref="P21" ca="1">BoxVal($A21,2,COLUMN(INDIRECT("AB"&amp;($A21-1)*65+2)),1)</f>
        <v/>
      </c>
      <c r="Q21" s="114" t="str" cm="1">
        <f t="array" aca="1" ref="Q21" ca="1">BoxVal($A21,2,COLUMN(INDIRECT("AJ"&amp;($A21-1)*65+2)),1)</f>
        <v/>
      </c>
      <c r="R21" s="116"/>
      <c r="S21" s="118" t="s">
        <v>604</v>
      </c>
      <c r="T21" s="118" t="str">
        <f>VLOOKUP($T8,$AU$1:$AZ$31,MATCH($T2,$AU$1:$AZ$1,0),FALSE)&amp;"_"&amp;T10</f>
        <v>13V_NormalMode</v>
      </c>
      <c r="U21" s="144"/>
      <c r="V21" s="145"/>
      <c r="W21" s="145"/>
      <c r="X21" s="155"/>
      <c r="Y21" s="155"/>
      <c r="Z21" s="157"/>
      <c r="AA21" s="148"/>
      <c r="AB21" s="149"/>
      <c r="AC21" s="149"/>
      <c r="AD21" s="149"/>
      <c r="AE21" s="41"/>
      <c r="AF21" s="150"/>
      <c r="AG21" s="158"/>
      <c r="AH21" s="151"/>
      <c r="AI21" s="151"/>
      <c r="AJ21" s="152"/>
      <c r="AK21" s="152"/>
      <c r="AL21" s="152"/>
      <c r="AM21" s="152"/>
      <c r="AN21" s="144"/>
      <c r="AO21" s="144"/>
      <c r="AP21" s="144"/>
      <c r="AQ21" s="144"/>
      <c r="AR21" s="144"/>
      <c r="AS21" s="144"/>
      <c r="AT21" s="116"/>
      <c r="AU21" s="132" t="s">
        <v>562</v>
      </c>
      <c r="AV21" s="132" t="s">
        <v>562</v>
      </c>
      <c r="AW21" s="132" t="s">
        <v>562</v>
      </c>
      <c r="AX21" s="122" t="s">
        <v>255</v>
      </c>
      <c r="AY21" s="122" t="s">
        <v>255</v>
      </c>
      <c r="AZ21" s="122" t="s">
        <v>255</v>
      </c>
      <c r="BB21" s="132" t="s">
        <v>562</v>
      </c>
      <c r="BI21" s="132" t="s">
        <v>562</v>
      </c>
      <c r="BJ21" s="132" t="s">
        <v>562</v>
      </c>
      <c r="BK21" s="132" t="s">
        <v>562</v>
      </c>
      <c r="BM21" s="122" t="s">
        <v>562</v>
      </c>
      <c r="BU21" s="122" t="s">
        <v>562</v>
      </c>
      <c r="BV21" s="122" t="s">
        <v>562</v>
      </c>
      <c r="BW21" s="122" t="s">
        <v>562</v>
      </c>
      <c r="BY21" s="21" t="s">
        <v>562</v>
      </c>
      <c r="CF21" s="122" t="s">
        <v>562</v>
      </c>
      <c r="CG21" s="122" t="s">
        <v>562</v>
      </c>
      <c r="CH21" s="122" t="s">
        <v>562</v>
      </c>
      <c r="CJ21" s="132" t="s">
        <v>562</v>
      </c>
      <c r="CP21" s="132" t="s">
        <v>562</v>
      </c>
      <c r="CQ21" s="132" t="s">
        <v>562</v>
      </c>
      <c r="CR21" s="132" t="s">
        <v>562</v>
      </c>
      <c r="CT21" s="132" t="s">
        <v>562</v>
      </c>
      <c r="DA21" s="132" t="s">
        <v>562</v>
      </c>
      <c r="DB21" s="132" t="s">
        <v>562</v>
      </c>
      <c r="DC21" s="132" t="s">
        <v>562</v>
      </c>
      <c r="DE21" s="122" t="s">
        <v>255</v>
      </c>
      <c r="DF21" s="122" t="s">
        <v>255</v>
      </c>
      <c r="DG21" s="122" t="s">
        <v>255</v>
      </c>
      <c r="DH21" s="122" t="s">
        <v>255</v>
      </c>
      <c r="DI21" s="122" t="s">
        <v>255</v>
      </c>
      <c r="DJ21" s="122" t="s">
        <v>255</v>
      </c>
      <c r="DL21" s="122" t="s">
        <v>255</v>
      </c>
      <c r="DM21" s="122" t="s">
        <v>255</v>
      </c>
    </row>
    <row r="22" spans="1:122" ht="30" customHeight="1" x14ac:dyDescent="0.25">
      <c r="A22" s="96">
        <v>21</v>
      </c>
      <c r="B22" s="97" t="str">
        <f t="shared" si="0"/>
        <v>=Block21==</v>
      </c>
      <c r="C22" s="112" t="str" cm="1">
        <f t="array" aca="1" ref="C22" ca="1">BoxVal($A22,8,COLUMN(INDIRECT("T"&amp;($A22-1)*65+2)),1)</f>
        <v/>
      </c>
      <c r="D22" s="112" t="str" cm="1">
        <f t="array" aca="1" ref="D22" ca="1">BoxVal($A22,2,COLUMN(INDIRECT("T"&amp;($A22-1)*65+2)),1)</f>
        <v/>
      </c>
      <c r="E22" s="112" t="str" cm="1">
        <f t="array" aca="1" ref="E22" ca="1">BoxVal($A22,3,COLUMN(INDIRECT("T"&amp;($A22-1)*65+2)),1)</f>
        <v/>
      </c>
      <c r="F22" s="112" t="str" cm="1">
        <f t="array" aca="1" ref="F22" ca="1">BoxVal($A22,16,COLUMN(INDIRECT("T"&amp;($A22-1)*65+2)),1)</f>
        <v/>
      </c>
      <c r="G22" s="112" t="str" cm="1">
        <f t="array" aca="1" ref="G22" ca="1">BoxVal($A22,4,COLUMN(INDIRECT("T"&amp;($A22-1)*65+2)),1)</f>
        <v/>
      </c>
      <c r="H22" s="112" t="str" cm="1">
        <f t="array" aca="1" ref="H22" ca="1">BoxVal($A22,5,COLUMN(INDIRECT("T"&amp;($A22-1)*65+2)),1)</f>
        <v/>
      </c>
      <c r="I22" s="112" t="str" cm="1">
        <f t="array" aca="1" ref="I22" ca="1">BoxVal($A22,6,COLUMN(INDIRECT("T"&amp;($A22-1)*65+2)),1)</f>
        <v/>
      </c>
      <c r="J22" s="112" t="str" cm="1">
        <f t="array" aca="1" ref="J22" ca="1">BoxVal($A22,21,COLUMN(INDIRECT("T"&amp;($A22-1)*65+2)),1)</f>
        <v/>
      </c>
      <c r="K22" s="112" t="str" cm="1">
        <f t="array" aca="1" ref="K22" ca="1">BoxVal($A22,25,COLUMN(INDIRECT("T"&amp;($A22-1)*65+2)),1)</f>
        <v/>
      </c>
      <c r="L22" s="113" t="str" cm="1">
        <f t="array" aca="1" ref="L22" ca="1">BoxVal($A22,32,COLUMN(INDIRECT("T"&amp;($A22-1)*65+2)),1)</f>
        <v/>
      </c>
      <c r="M22" s="112" t="str" cm="1">
        <f t="array" aca="1" ref="M22" ca="1">BoxVal($A22,31,COLUMN(INDIRECT("T"&amp;($A22-1)*65+2)),1)</f>
        <v/>
      </c>
      <c r="N22" s="112" t="str" cm="1">
        <f t="array" aca="1" ref="N22" ca="1">BoxVal($A22,12,COLUMN(INDIRECT("T"&amp;($A22-1)*65+2)),1)</f>
        <v/>
      </c>
      <c r="O22" s="114" t="str" cm="1">
        <f t="array" ref="O22">BoxVal($A22,2,COLUMN(V23),1)</f>
        <v/>
      </c>
      <c r="P22" s="114" t="str" cm="1">
        <f t="array" aca="1" ref="P22" ca="1">BoxVal($A22,2,COLUMN(INDIRECT("AB"&amp;($A22-1)*65+2)),1)</f>
        <v/>
      </c>
      <c r="Q22" s="114" t="str" cm="1">
        <f t="array" aca="1" ref="Q22" ca="1">BoxVal($A22,2,COLUMN(INDIRECT("AJ"&amp;($A22-1)*65+2)),1)</f>
        <v/>
      </c>
      <c r="R22" s="116"/>
      <c r="S22" s="118" t="s">
        <v>424</v>
      </c>
      <c r="T22" s="118" t="str">
        <f>VLOOKUP($T4,MPN!$A$1:$E$497,2,FALSE)</f>
        <v>AMIC</v>
      </c>
      <c r="U22" s="144"/>
      <c r="V22" s="145"/>
      <c r="W22" s="145"/>
      <c r="X22" s="155"/>
      <c r="Y22" s="155"/>
      <c r="Z22" s="157"/>
      <c r="AA22" s="148"/>
      <c r="AB22" s="149"/>
      <c r="AC22" s="149"/>
      <c r="AD22" s="149"/>
      <c r="AE22" s="41"/>
      <c r="AF22" s="150"/>
      <c r="AG22" s="158"/>
      <c r="AH22" s="151"/>
      <c r="AI22" s="151"/>
      <c r="AJ22" s="152"/>
      <c r="AK22" s="152"/>
      <c r="AL22" s="152"/>
      <c r="AM22" s="152"/>
      <c r="AN22" s="144"/>
      <c r="AO22" s="144"/>
      <c r="AP22" s="144"/>
      <c r="AQ22" s="144"/>
      <c r="AR22" s="144"/>
      <c r="AS22" s="144"/>
      <c r="AT22" s="116"/>
      <c r="AU22" s="132" t="s">
        <v>562</v>
      </c>
      <c r="AV22" s="132" t="s">
        <v>562</v>
      </c>
      <c r="AW22" s="132" t="s">
        <v>562</v>
      </c>
      <c r="AX22" s="122" t="s">
        <v>255</v>
      </c>
      <c r="AY22" s="122" t="s">
        <v>255</v>
      </c>
      <c r="AZ22" s="122" t="s">
        <v>255</v>
      </c>
      <c r="BB22" s="132" t="s">
        <v>562</v>
      </c>
      <c r="BI22" s="132" t="s">
        <v>562</v>
      </c>
      <c r="BJ22" s="132" t="s">
        <v>562</v>
      </c>
      <c r="BK22" s="132" t="s">
        <v>562</v>
      </c>
      <c r="BM22" s="122" t="s">
        <v>562</v>
      </c>
      <c r="BU22" s="122" t="s">
        <v>562</v>
      </c>
      <c r="BV22" s="122" t="s">
        <v>562</v>
      </c>
      <c r="BW22" s="122" t="s">
        <v>562</v>
      </c>
      <c r="BY22" s="21" t="s">
        <v>562</v>
      </c>
      <c r="CF22" s="122" t="s">
        <v>562</v>
      </c>
      <c r="CG22" s="122" t="s">
        <v>562</v>
      </c>
      <c r="CH22" s="122" t="s">
        <v>562</v>
      </c>
      <c r="CJ22" s="132" t="s">
        <v>562</v>
      </c>
      <c r="CP22" s="132" t="s">
        <v>562</v>
      </c>
      <c r="CQ22" s="132" t="s">
        <v>562</v>
      </c>
      <c r="CR22" s="132" t="s">
        <v>562</v>
      </c>
      <c r="CT22" s="132" t="s">
        <v>562</v>
      </c>
      <c r="DA22" s="132" t="s">
        <v>562</v>
      </c>
      <c r="DB22" s="132" t="s">
        <v>562</v>
      </c>
      <c r="DC22" s="132" t="s">
        <v>562</v>
      </c>
      <c r="DE22" s="122" t="s">
        <v>255</v>
      </c>
      <c r="DF22" s="122" t="s">
        <v>255</v>
      </c>
      <c r="DG22" s="122" t="s">
        <v>255</v>
      </c>
      <c r="DH22" s="122" t="s">
        <v>255</v>
      </c>
      <c r="DI22" s="122" t="s">
        <v>255</v>
      </c>
      <c r="DJ22" s="122" t="s">
        <v>255</v>
      </c>
      <c r="DL22" s="122" t="s">
        <v>255</v>
      </c>
      <c r="DM22" s="122" t="s">
        <v>255</v>
      </c>
    </row>
    <row r="23" spans="1:122" ht="30" customHeight="1" x14ac:dyDescent="0.25">
      <c r="A23" s="96">
        <v>22</v>
      </c>
      <c r="B23" s="97" t="str">
        <f t="shared" si="0"/>
        <v>=Block22==</v>
      </c>
      <c r="C23" s="112" t="str" cm="1">
        <f t="array" aca="1" ref="C23" ca="1">BoxVal($A23,8,COLUMN(INDIRECT("T"&amp;($A23-1)*65+2)),1)</f>
        <v/>
      </c>
      <c r="D23" s="112" t="str" cm="1">
        <f t="array" aca="1" ref="D23" ca="1">BoxVal($A23,2,COLUMN(INDIRECT("T"&amp;($A23-1)*65+2)),1)</f>
        <v/>
      </c>
      <c r="E23" s="112" t="str" cm="1">
        <f t="array" aca="1" ref="E23" ca="1">BoxVal($A23,3,COLUMN(INDIRECT("T"&amp;($A23-1)*65+2)),1)</f>
        <v/>
      </c>
      <c r="F23" s="112" t="str" cm="1">
        <f t="array" aca="1" ref="F23" ca="1">BoxVal($A23,16,COLUMN(INDIRECT("T"&amp;($A23-1)*65+2)),1)</f>
        <v/>
      </c>
      <c r="G23" s="112" t="str" cm="1">
        <f t="array" aca="1" ref="G23" ca="1">BoxVal($A23,4,COLUMN(INDIRECT("T"&amp;($A23-1)*65+2)),1)</f>
        <v/>
      </c>
      <c r="H23" s="112" t="str" cm="1">
        <f t="array" aca="1" ref="H23" ca="1">BoxVal($A23,5,COLUMN(INDIRECT("T"&amp;($A23-1)*65+2)),1)</f>
        <v/>
      </c>
      <c r="I23" s="112" t="str" cm="1">
        <f t="array" aca="1" ref="I23" ca="1">BoxVal($A23,6,COLUMN(INDIRECT("T"&amp;($A23-1)*65+2)),1)</f>
        <v/>
      </c>
      <c r="J23" s="112" t="str" cm="1">
        <f t="array" aca="1" ref="J23" ca="1">BoxVal($A23,21,COLUMN(INDIRECT("T"&amp;($A23-1)*65+2)),1)</f>
        <v/>
      </c>
      <c r="K23" s="112" t="str" cm="1">
        <f t="array" aca="1" ref="K23" ca="1">BoxVal($A23,25,COLUMN(INDIRECT("T"&amp;($A23-1)*65+2)),1)</f>
        <v/>
      </c>
      <c r="L23" s="113" t="str" cm="1">
        <f t="array" aca="1" ref="L23" ca="1">BoxVal($A23,32,COLUMN(INDIRECT("T"&amp;($A23-1)*65+2)),1)</f>
        <v/>
      </c>
      <c r="M23" s="112" t="str" cm="1">
        <f t="array" aca="1" ref="M23" ca="1">BoxVal($A23,31,COLUMN(INDIRECT("T"&amp;($A23-1)*65+2)),1)</f>
        <v/>
      </c>
      <c r="N23" s="112" t="str" cm="1">
        <f t="array" aca="1" ref="N23" ca="1">BoxVal($A23,12,COLUMN(INDIRECT("T"&amp;($A23-1)*65+2)),1)</f>
        <v/>
      </c>
      <c r="O23" s="114" t="str" cm="1">
        <f t="array" ref="O23">BoxVal($A23,2,COLUMN(V24),1)</f>
        <v/>
      </c>
      <c r="P23" s="114" t="str" cm="1">
        <f t="array" aca="1" ref="P23" ca="1">BoxVal($A23,2,COLUMN(INDIRECT("AB"&amp;($A23-1)*65+2)),1)</f>
        <v/>
      </c>
      <c r="Q23" s="114" t="str" cm="1">
        <f t="array" aca="1" ref="Q23" ca="1">BoxVal($A23,2,COLUMN(INDIRECT("AJ"&amp;($A23-1)*65+2)),1)</f>
        <v/>
      </c>
      <c r="R23" s="116"/>
      <c r="S23" s="118" t="s">
        <v>16</v>
      </c>
      <c r="T23" s="118" t="str">
        <f>VLOOKUP($T5,ASIC!$A$1:$B$200,2,FALSE)</f>
        <v>2322D</v>
      </c>
      <c r="U23" s="144"/>
      <c r="V23" s="145"/>
      <c r="W23" s="145"/>
      <c r="X23" s="155"/>
      <c r="Y23" s="155"/>
      <c r="Z23" s="157"/>
      <c r="AA23" s="148"/>
      <c r="AB23" s="149"/>
      <c r="AC23" s="149"/>
      <c r="AD23" s="149"/>
      <c r="AE23" s="41"/>
      <c r="AF23" s="150"/>
      <c r="AG23" s="158"/>
      <c r="AH23" s="151"/>
      <c r="AI23" s="151"/>
      <c r="AJ23" s="152"/>
      <c r="AK23" s="152"/>
      <c r="AL23" s="152"/>
      <c r="AM23" s="152"/>
      <c r="AN23" s="144"/>
      <c r="AO23" s="144"/>
      <c r="AP23" s="144"/>
      <c r="AQ23" s="144"/>
      <c r="AR23" s="144"/>
      <c r="AS23" s="144"/>
      <c r="AT23" s="116"/>
      <c r="AU23" s="132" t="s">
        <v>562</v>
      </c>
      <c r="AV23" s="132" t="s">
        <v>562</v>
      </c>
      <c r="AW23" s="132" t="s">
        <v>562</v>
      </c>
      <c r="AX23" s="122" t="s">
        <v>255</v>
      </c>
      <c r="AY23" s="122" t="s">
        <v>255</v>
      </c>
      <c r="AZ23" s="122" t="s">
        <v>255</v>
      </c>
      <c r="BB23" s="132" t="s">
        <v>562</v>
      </c>
      <c r="BI23" s="132" t="s">
        <v>562</v>
      </c>
      <c r="BJ23" s="132" t="s">
        <v>562</v>
      </c>
      <c r="BK23" s="132" t="s">
        <v>562</v>
      </c>
      <c r="BM23" s="122" t="s">
        <v>562</v>
      </c>
      <c r="BU23" s="122" t="s">
        <v>562</v>
      </c>
      <c r="BV23" s="122" t="s">
        <v>562</v>
      </c>
      <c r="BW23" s="122" t="s">
        <v>562</v>
      </c>
      <c r="BY23" s="21" t="s">
        <v>562</v>
      </c>
      <c r="CF23" s="122" t="s">
        <v>562</v>
      </c>
      <c r="CG23" s="122" t="s">
        <v>562</v>
      </c>
      <c r="CH23" s="122" t="s">
        <v>562</v>
      </c>
      <c r="CJ23" s="132" t="s">
        <v>562</v>
      </c>
      <c r="CP23" s="132" t="s">
        <v>562</v>
      </c>
      <c r="CQ23" s="132" t="s">
        <v>562</v>
      </c>
      <c r="CR23" s="132" t="s">
        <v>562</v>
      </c>
      <c r="CT23" s="132" t="s">
        <v>562</v>
      </c>
      <c r="DA23" s="132" t="s">
        <v>562</v>
      </c>
      <c r="DB23" s="132" t="s">
        <v>562</v>
      </c>
      <c r="DC23" s="132" t="s">
        <v>562</v>
      </c>
      <c r="DE23" s="122" t="s">
        <v>255</v>
      </c>
      <c r="DF23" s="122" t="s">
        <v>255</v>
      </c>
      <c r="DG23" s="122" t="s">
        <v>255</v>
      </c>
      <c r="DH23" s="122" t="s">
        <v>255</v>
      </c>
      <c r="DI23" s="122" t="s">
        <v>255</v>
      </c>
      <c r="DJ23" s="122" t="s">
        <v>255</v>
      </c>
      <c r="DL23" s="122" t="s">
        <v>255</v>
      </c>
      <c r="DM23" s="122" t="s">
        <v>255</v>
      </c>
    </row>
    <row r="24" spans="1:122" ht="30" customHeight="1" x14ac:dyDescent="0.25">
      <c r="A24" s="96">
        <v>23</v>
      </c>
      <c r="B24" s="97" t="str">
        <f t="shared" si="0"/>
        <v>=Block23==</v>
      </c>
      <c r="C24" s="112" t="str" cm="1">
        <f t="array" aca="1" ref="C24" ca="1">BoxVal($A24,8,COLUMN(INDIRECT("T"&amp;($A24-1)*65+2)),1)</f>
        <v/>
      </c>
      <c r="D24" s="112" t="str" cm="1">
        <f t="array" aca="1" ref="D24" ca="1">BoxVal($A24,2,COLUMN(INDIRECT("T"&amp;($A24-1)*65+2)),1)</f>
        <v/>
      </c>
      <c r="E24" s="112" t="str" cm="1">
        <f t="array" aca="1" ref="E24" ca="1">BoxVal($A24,3,COLUMN(INDIRECT("T"&amp;($A24-1)*65+2)),1)</f>
        <v/>
      </c>
      <c r="F24" s="112" t="str" cm="1">
        <f t="array" aca="1" ref="F24" ca="1">BoxVal($A24,16,COLUMN(INDIRECT("T"&amp;($A24-1)*65+2)),1)</f>
        <v/>
      </c>
      <c r="G24" s="112" t="str" cm="1">
        <f t="array" aca="1" ref="G24" ca="1">BoxVal($A24,4,COLUMN(INDIRECT("T"&amp;($A24-1)*65+2)),1)</f>
        <v/>
      </c>
      <c r="H24" s="112" t="str" cm="1">
        <f t="array" aca="1" ref="H24" ca="1">BoxVal($A24,5,COLUMN(INDIRECT("T"&amp;($A24-1)*65+2)),1)</f>
        <v/>
      </c>
      <c r="I24" s="112" t="str" cm="1">
        <f t="array" aca="1" ref="I24" ca="1">BoxVal($A24,6,COLUMN(INDIRECT("T"&amp;($A24-1)*65+2)),1)</f>
        <v/>
      </c>
      <c r="J24" s="112" t="str" cm="1">
        <f t="array" aca="1" ref="J24" ca="1">BoxVal($A24,21,COLUMN(INDIRECT("T"&amp;($A24-1)*65+2)),1)</f>
        <v/>
      </c>
      <c r="K24" s="112" t="str" cm="1">
        <f t="array" aca="1" ref="K24" ca="1">BoxVal($A24,25,COLUMN(INDIRECT("T"&amp;($A24-1)*65+2)),1)</f>
        <v/>
      </c>
      <c r="L24" s="113" t="str" cm="1">
        <f t="array" aca="1" ref="L24" ca="1">BoxVal($A24,32,COLUMN(INDIRECT("T"&amp;($A24-1)*65+2)),1)</f>
        <v/>
      </c>
      <c r="M24" s="112" t="str" cm="1">
        <f t="array" aca="1" ref="M24" ca="1">BoxVal($A24,31,COLUMN(INDIRECT("T"&amp;($A24-1)*65+2)),1)</f>
        <v/>
      </c>
      <c r="N24" s="112" t="str" cm="1">
        <f t="array" aca="1" ref="N24" ca="1">BoxVal($A24,12,COLUMN(INDIRECT("T"&amp;($A24-1)*65+2)),1)</f>
        <v/>
      </c>
      <c r="O24" s="114" t="str" cm="1">
        <f t="array" ref="O24">BoxVal($A24,2,COLUMN(V25),1)</f>
        <v/>
      </c>
      <c r="P24" s="114" t="str" cm="1">
        <f t="array" aca="1" ref="P24" ca="1">BoxVal($A24,2,COLUMN(INDIRECT("AB"&amp;($A24-1)*65+2)),1)</f>
        <v/>
      </c>
      <c r="Q24" s="114" t="str" cm="1">
        <f t="array" aca="1" ref="Q24" ca="1">BoxVal($A24,2,COLUMN(INDIRECT("AJ"&amp;($A24-1)*65+2)),1)</f>
        <v/>
      </c>
      <c r="R24" s="116"/>
      <c r="S24" s="118" t="s">
        <v>17</v>
      </c>
      <c r="T24" s="118" t="str">
        <f>VLOOKUP($T6,Sensor!$A$1:$B$100,2,FALSE)</f>
        <v>2227F</v>
      </c>
      <c r="U24" s="144"/>
      <c r="V24" s="145"/>
      <c r="W24" s="145"/>
      <c r="X24" s="155"/>
      <c r="Y24" s="155"/>
      <c r="Z24" s="157"/>
      <c r="AA24" s="148"/>
      <c r="AB24" s="149"/>
      <c r="AC24" s="149"/>
      <c r="AD24" s="149"/>
      <c r="AE24" s="41"/>
      <c r="AF24" s="150"/>
      <c r="AG24" s="158"/>
      <c r="AH24" s="151"/>
      <c r="AI24" s="151"/>
      <c r="AJ24" s="152"/>
      <c r="AK24" s="152"/>
      <c r="AL24" s="152"/>
      <c r="AM24" s="152"/>
      <c r="AN24" s="144"/>
      <c r="AO24" s="144"/>
      <c r="AP24" s="144"/>
      <c r="AQ24" s="144"/>
      <c r="AR24" s="144"/>
      <c r="AS24" s="144"/>
      <c r="AT24" s="116"/>
      <c r="AU24" s="132" t="s">
        <v>562</v>
      </c>
      <c r="AV24" s="132" t="s">
        <v>562</v>
      </c>
      <c r="AW24" s="132" t="s">
        <v>562</v>
      </c>
      <c r="AX24" s="122" t="s">
        <v>255</v>
      </c>
      <c r="AY24" s="122" t="s">
        <v>255</v>
      </c>
      <c r="AZ24" s="122" t="s">
        <v>255</v>
      </c>
      <c r="BB24" s="132" t="s">
        <v>562</v>
      </c>
      <c r="BI24" s="132" t="s">
        <v>562</v>
      </c>
      <c r="BJ24" s="132" t="s">
        <v>562</v>
      </c>
      <c r="BK24" s="132" t="s">
        <v>562</v>
      </c>
      <c r="BM24" s="122" t="s">
        <v>562</v>
      </c>
      <c r="BU24" s="122" t="s">
        <v>562</v>
      </c>
      <c r="BV24" s="122" t="s">
        <v>562</v>
      </c>
      <c r="BW24" s="122" t="s">
        <v>562</v>
      </c>
      <c r="BY24" s="21" t="s">
        <v>562</v>
      </c>
      <c r="CF24" s="122" t="s">
        <v>562</v>
      </c>
      <c r="CG24" s="122" t="s">
        <v>562</v>
      </c>
      <c r="CH24" s="122" t="s">
        <v>562</v>
      </c>
      <c r="CJ24" s="132" t="s">
        <v>562</v>
      </c>
      <c r="CP24" s="132" t="s">
        <v>562</v>
      </c>
      <c r="CQ24" s="132" t="s">
        <v>562</v>
      </c>
      <c r="CR24" s="132" t="s">
        <v>562</v>
      </c>
      <c r="CT24" s="132" t="s">
        <v>562</v>
      </c>
      <c r="DA24" s="132" t="s">
        <v>562</v>
      </c>
      <c r="DB24" s="132" t="s">
        <v>562</v>
      </c>
      <c r="DC24" s="132" t="s">
        <v>562</v>
      </c>
      <c r="DE24" s="122" t="s">
        <v>255</v>
      </c>
      <c r="DF24" s="122" t="s">
        <v>255</v>
      </c>
      <c r="DG24" s="122" t="s">
        <v>255</v>
      </c>
      <c r="DH24" s="122" t="s">
        <v>255</v>
      </c>
      <c r="DI24" s="122" t="s">
        <v>255</v>
      </c>
      <c r="DJ24" s="122" t="s">
        <v>255</v>
      </c>
      <c r="DL24" s="122" t="s">
        <v>255</v>
      </c>
      <c r="DM24" s="122" t="s">
        <v>255</v>
      </c>
    </row>
    <row r="25" spans="1:122" ht="30" customHeight="1" x14ac:dyDescent="0.25">
      <c r="A25" s="96">
        <v>24</v>
      </c>
      <c r="B25" s="97" t="str">
        <f t="shared" si="0"/>
        <v>=Block24==</v>
      </c>
      <c r="C25" s="112" t="str" cm="1">
        <f t="array" aca="1" ref="C25" ca="1">BoxVal($A25,8,COLUMN(INDIRECT("T"&amp;($A25-1)*65+2)),1)</f>
        <v/>
      </c>
      <c r="D25" s="112" t="str" cm="1">
        <f t="array" aca="1" ref="D25" ca="1">BoxVal($A25,2,COLUMN(INDIRECT("T"&amp;($A25-1)*65+2)),1)</f>
        <v/>
      </c>
      <c r="E25" s="112" t="str" cm="1">
        <f t="array" aca="1" ref="E25" ca="1">BoxVal($A25,3,COLUMN(INDIRECT("T"&amp;($A25-1)*65+2)),1)</f>
        <v/>
      </c>
      <c r="F25" s="112" t="str" cm="1">
        <f t="array" aca="1" ref="F25" ca="1">BoxVal($A25,16,COLUMN(INDIRECT("T"&amp;($A25-1)*65+2)),1)</f>
        <v/>
      </c>
      <c r="G25" s="112" t="str" cm="1">
        <f t="array" aca="1" ref="G25" ca="1">BoxVal($A25,4,COLUMN(INDIRECT("T"&amp;($A25-1)*65+2)),1)</f>
        <v/>
      </c>
      <c r="H25" s="112" t="str" cm="1">
        <f t="array" aca="1" ref="H25" ca="1">BoxVal($A25,5,COLUMN(INDIRECT("T"&amp;($A25-1)*65+2)),1)</f>
        <v/>
      </c>
      <c r="I25" s="112" t="str" cm="1">
        <f t="array" aca="1" ref="I25" ca="1">BoxVal($A25,6,COLUMN(INDIRECT("T"&amp;($A25-1)*65+2)),1)</f>
        <v/>
      </c>
      <c r="J25" s="112" t="str" cm="1">
        <f t="array" aca="1" ref="J25" ca="1">BoxVal($A25,21,COLUMN(INDIRECT("T"&amp;($A25-1)*65+2)),1)</f>
        <v/>
      </c>
      <c r="K25" s="112" t="str" cm="1">
        <f t="array" aca="1" ref="K25" ca="1">BoxVal($A25,25,COLUMN(INDIRECT("T"&amp;($A25-1)*65+2)),1)</f>
        <v/>
      </c>
      <c r="L25" s="113" t="str" cm="1">
        <f t="array" aca="1" ref="L25" ca="1">BoxVal($A25,32,COLUMN(INDIRECT("T"&amp;($A25-1)*65+2)),1)</f>
        <v/>
      </c>
      <c r="M25" s="112" t="str" cm="1">
        <f t="array" aca="1" ref="M25" ca="1">BoxVal($A25,31,COLUMN(INDIRECT("T"&amp;($A25-1)*65+2)),1)</f>
        <v/>
      </c>
      <c r="N25" s="112" t="str" cm="1">
        <f t="array" aca="1" ref="N25" ca="1">BoxVal($A25,12,COLUMN(INDIRECT("T"&amp;($A25-1)*65+2)),1)</f>
        <v/>
      </c>
      <c r="O25" s="114" t="str" cm="1">
        <f t="array" ref="O25">BoxVal($A25,2,COLUMN(V26),1)</f>
        <v/>
      </c>
      <c r="P25" s="114" t="str" cm="1">
        <f t="array" aca="1" ref="P25" ca="1">BoxVal($A25,2,COLUMN(INDIRECT("AB"&amp;($A25-1)*65+2)),1)</f>
        <v/>
      </c>
      <c r="Q25" s="114" t="str" cm="1">
        <f t="array" aca="1" ref="Q25" ca="1">BoxVal($A25,2,COLUMN(INDIRECT("AJ"&amp;($A25-1)*65+2)),1)</f>
        <v/>
      </c>
      <c r="R25" s="116"/>
      <c r="S25" s="118" t="s">
        <v>21</v>
      </c>
      <c r="T25" s="118" t="str">
        <f>VLOOKUP($T4,MPN!$A$1:$E$497,5,FALSE)</f>
        <v>Default</v>
      </c>
      <c r="U25" s="144"/>
      <c r="V25" s="145"/>
      <c r="W25" s="145"/>
      <c r="X25" s="155"/>
      <c r="Y25" s="155"/>
      <c r="Z25" s="157"/>
      <c r="AA25" s="148"/>
      <c r="AB25" s="149"/>
      <c r="AC25" s="149"/>
      <c r="AD25" s="149"/>
      <c r="AE25" s="41"/>
      <c r="AF25" s="150"/>
      <c r="AG25" s="158"/>
      <c r="AH25" s="151"/>
      <c r="AI25" s="151"/>
      <c r="AJ25" s="152"/>
      <c r="AK25" s="152"/>
      <c r="AL25" s="152"/>
      <c r="AM25" s="152"/>
      <c r="AN25" s="144"/>
      <c r="AO25" s="144"/>
      <c r="AP25" s="144"/>
      <c r="AQ25" s="144"/>
      <c r="AR25" s="144"/>
      <c r="AS25" s="144"/>
      <c r="AT25" s="116"/>
      <c r="AU25" s="132" t="s">
        <v>562</v>
      </c>
      <c r="AV25" s="132" t="s">
        <v>562</v>
      </c>
      <c r="AW25" s="132" t="s">
        <v>562</v>
      </c>
      <c r="AX25" s="122" t="s">
        <v>255</v>
      </c>
      <c r="AY25" s="122" t="s">
        <v>255</v>
      </c>
      <c r="AZ25" s="122" t="s">
        <v>255</v>
      </c>
      <c r="BB25" s="132" t="s">
        <v>562</v>
      </c>
      <c r="BI25" s="132" t="s">
        <v>562</v>
      </c>
      <c r="BJ25" s="132" t="s">
        <v>562</v>
      </c>
      <c r="BK25" s="132" t="s">
        <v>562</v>
      </c>
      <c r="BM25" s="122" t="s">
        <v>562</v>
      </c>
      <c r="BU25" s="122" t="s">
        <v>562</v>
      </c>
      <c r="BV25" s="122" t="s">
        <v>562</v>
      </c>
      <c r="BW25" s="122" t="s">
        <v>562</v>
      </c>
      <c r="BY25" s="21" t="s">
        <v>562</v>
      </c>
      <c r="CF25" s="122" t="s">
        <v>562</v>
      </c>
      <c r="CG25" s="122" t="s">
        <v>562</v>
      </c>
      <c r="CH25" s="122" t="s">
        <v>562</v>
      </c>
      <c r="CJ25" s="132" t="s">
        <v>562</v>
      </c>
      <c r="CP25" s="132" t="s">
        <v>562</v>
      </c>
      <c r="CQ25" s="132" t="s">
        <v>562</v>
      </c>
      <c r="CR25" s="132" t="s">
        <v>562</v>
      </c>
      <c r="CT25" s="132" t="s">
        <v>562</v>
      </c>
      <c r="DA25" s="132" t="s">
        <v>562</v>
      </c>
      <c r="DB25" s="132" t="s">
        <v>562</v>
      </c>
      <c r="DC25" s="132" t="s">
        <v>562</v>
      </c>
      <c r="DE25" s="122" t="s">
        <v>255</v>
      </c>
      <c r="DF25" s="122" t="s">
        <v>255</v>
      </c>
      <c r="DG25" s="122" t="s">
        <v>255</v>
      </c>
      <c r="DH25" s="122" t="s">
        <v>255</v>
      </c>
      <c r="DI25" s="122" t="s">
        <v>255</v>
      </c>
      <c r="DJ25" s="122" t="s">
        <v>255</v>
      </c>
      <c r="DL25" s="122" t="s">
        <v>255</v>
      </c>
      <c r="DM25" s="122" t="s">
        <v>255</v>
      </c>
    </row>
    <row r="26" spans="1:122" ht="30" customHeight="1" x14ac:dyDescent="0.25">
      <c r="A26" s="96">
        <v>25</v>
      </c>
      <c r="B26" s="97" t="str">
        <f t="shared" si="0"/>
        <v>=Block25==</v>
      </c>
      <c r="C26" s="112" t="str" cm="1">
        <f t="array" aca="1" ref="C26" ca="1">BoxVal($A26,8,COLUMN(INDIRECT("T"&amp;($A26-1)*65+2)),1)</f>
        <v/>
      </c>
      <c r="D26" s="112" t="str" cm="1">
        <f t="array" aca="1" ref="D26" ca="1">BoxVal($A26,2,COLUMN(INDIRECT("T"&amp;($A26-1)*65+2)),1)</f>
        <v/>
      </c>
      <c r="E26" s="112" t="str" cm="1">
        <f t="array" aca="1" ref="E26" ca="1">BoxVal($A26,3,COLUMN(INDIRECT("T"&amp;($A26-1)*65+2)),1)</f>
        <v/>
      </c>
      <c r="F26" s="112" t="str" cm="1">
        <f t="array" aca="1" ref="F26" ca="1">BoxVal($A26,16,COLUMN(INDIRECT("T"&amp;($A26-1)*65+2)),1)</f>
        <v/>
      </c>
      <c r="G26" s="112" t="str" cm="1">
        <f t="array" aca="1" ref="G26" ca="1">BoxVal($A26,4,COLUMN(INDIRECT("T"&amp;($A26-1)*65+2)),1)</f>
        <v/>
      </c>
      <c r="H26" s="112" t="str" cm="1">
        <f t="array" aca="1" ref="H26" ca="1">BoxVal($A26,5,COLUMN(INDIRECT("T"&amp;($A26-1)*65+2)),1)</f>
        <v/>
      </c>
      <c r="I26" s="112" t="str" cm="1">
        <f t="array" aca="1" ref="I26" ca="1">BoxVal($A26,6,COLUMN(INDIRECT("T"&amp;($A26-1)*65+2)),1)</f>
        <v/>
      </c>
      <c r="J26" s="112" t="str" cm="1">
        <f t="array" aca="1" ref="J26" ca="1">BoxVal($A26,21,COLUMN(INDIRECT("T"&amp;($A26-1)*65+2)),1)</f>
        <v/>
      </c>
      <c r="K26" s="112" t="str" cm="1">
        <f t="array" aca="1" ref="K26" ca="1">BoxVal($A26,25,COLUMN(INDIRECT("T"&amp;($A26-1)*65+2)),1)</f>
        <v/>
      </c>
      <c r="L26" s="113" t="str" cm="1">
        <f t="array" aca="1" ref="L26" ca="1">BoxVal($A26,32,COLUMN(INDIRECT("T"&amp;($A26-1)*65+2)),1)</f>
        <v/>
      </c>
      <c r="M26" s="112" t="str" cm="1">
        <f t="array" aca="1" ref="M26" ca="1">BoxVal($A26,31,COLUMN(INDIRECT("T"&amp;($A26-1)*65+2)),1)</f>
        <v/>
      </c>
      <c r="N26" s="112" t="str" cm="1">
        <f t="array" aca="1" ref="N26" ca="1">BoxVal($A26,12,COLUMN(INDIRECT("T"&amp;($A26-1)*65+2)),1)</f>
        <v/>
      </c>
      <c r="O26" s="114" t="str" cm="1">
        <f t="array" ref="O26">BoxVal($A26,2,COLUMN(V27),1)</f>
        <v/>
      </c>
      <c r="P26" s="114" t="str" cm="1">
        <f t="array" aca="1" ref="P26" ca="1">BoxVal($A26,2,COLUMN(INDIRECT("AB"&amp;($A26-1)*65+2)),1)</f>
        <v/>
      </c>
      <c r="Q26" s="114" t="str" cm="1">
        <f t="array" aca="1" ref="Q26" ca="1">BoxVal($A26,2,COLUMN(INDIRECT("AJ"&amp;($A26-1)*65+2)),1)</f>
        <v/>
      </c>
      <c r="R26" s="116"/>
      <c r="S26" s="118" t="s">
        <v>545</v>
      </c>
      <c r="T26" s="118">
        <f>VLOOKUP(T15,$DT$1:$DV$31,3,FALSE)</f>
        <v>0</v>
      </c>
      <c r="U26" s="144"/>
      <c r="V26" s="145"/>
      <c r="W26" s="145"/>
      <c r="X26" s="155"/>
      <c r="Y26" s="155"/>
      <c r="Z26" s="157"/>
      <c r="AA26" s="148"/>
      <c r="AB26" s="149"/>
      <c r="AC26" s="149"/>
      <c r="AD26" s="149"/>
      <c r="AE26" s="41"/>
      <c r="AF26" s="150"/>
      <c r="AG26" s="158"/>
      <c r="AH26" s="151"/>
      <c r="AI26" s="151"/>
      <c r="AJ26" s="152"/>
      <c r="AK26" s="152"/>
      <c r="AL26" s="152"/>
      <c r="AM26" s="152"/>
      <c r="AN26" s="144"/>
      <c r="AO26" s="144"/>
      <c r="AP26" s="144"/>
      <c r="AQ26" s="144"/>
      <c r="AR26" s="144"/>
      <c r="AS26" s="144"/>
      <c r="AT26" s="116"/>
      <c r="AU26" s="132" t="s">
        <v>562</v>
      </c>
      <c r="AV26" s="132" t="s">
        <v>562</v>
      </c>
      <c r="AW26" s="132" t="s">
        <v>562</v>
      </c>
      <c r="AX26" s="122" t="s">
        <v>255</v>
      </c>
      <c r="AY26" s="122" t="s">
        <v>255</v>
      </c>
      <c r="AZ26" s="122" t="s">
        <v>255</v>
      </c>
      <c r="BB26" s="132" t="s">
        <v>562</v>
      </c>
      <c r="BI26" s="132" t="s">
        <v>562</v>
      </c>
      <c r="BJ26" s="132" t="s">
        <v>562</v>
      </c>
      <c r="BK26" s="132" t="s">
        <v>562</v>
      </c>
      <c r="BM26" s="122" t="s">
        <v>562</v>
      </c>
      <c r="BU26" s="122" t="s">
        <v>562</v>
      </c>
      <c r="BV26" s="122" t="s">
        <v>562</v>
      </c>
      <c r="BW26" s="122" t="s">
        <v>562</v>
      </c>
      <c r="BY26" s="21" t="s">
        <v>562</v>
      </c>
      <c r="CF26" s="122" t="s">
        <v>562</v>
      </c>
      <c r="CG26" s="122" t="s">
        <v>562</v>
      </c>
      <c r="CH26" s="122" t="s">
        <v>562</v>
      </c>
      <c r="CJ26" s="132" t="s">
        <v>562</v>
      </c>
      <c r="CP26" s="132" t="s">
        <v>562</v>
      </c>
      <c r="CQ26" s="132" t="s">
        <v>562</v>
      </c>
      <c r="CR26" s="132" t="s">
        <v>562</v>
      </c>
      <c r="CT26" s="132" t="s">
        <v>562</v>
      </c>
      <c r="DA26" s="132" t="s">
        <v>562</v>
      </c>
      <c r="DB26" s="132" t="s">
        <v>562</v>
      </c>
      <c r="DC26" s="132" t="s">
        <v>562</v>
      </c>
      <c r="DE26" s="122" t="s">
        <v>255</v>
      </c>
      <c r="DF26" s="122" t="s">
        <v>255</v>
      </c>
      <c r="DG26" s="122" t="s">
        <v>255</v>
      </c>
      <c r="DH26" s="122" t="s">
        <v>255</v>
      </c>
      <c r="DI26" s="122" t="s">
        <v>255</v>
      </c>
      <c r="DJ26" s="122" t="s">
        <v>255</v>
      </c>
      <c r="DL26" s="122" t="s">
        <v>255</v>
      </c>
      <c r="DM26" s="122" t="s">
        <v>255</v>
      </c>
    </row>
    <row r="27" spans="1:122" ht="30" customHeight="1" x14ac:dyDescent="0.25">
      <c r="A27" s="96">
        <v>26</v>
      </c>
      <c r="B27" s="97" t="str">
        <f t="shared" si="0"/>
        <v>=Block26==</v>
      </c>
      <c r="C27" s="112" t="str" cm="1">
        <f t="array" aca="1" ref="C27" ca="1">BoxVal($A27,8,COLUMN(INDIRECT("T"&amp;($A27-1)*65+2)),1)</f>
        <v/>
      </c>
      <c r="D27" s="112" t="str" cm="1">
        <f t="array" aca="1" ref="D27" ca="1">BoxVal($A27,2,COLUMN(INDIRECT("T"&amp;($A27-1)*65+2)),1)</f>
        <v/>
      </c>
      <c r="E27" s="112" t="str" cm="1">
        <f t="array" aca="1" ref="E27" ca="1">BoxVal($A27,3,COLUMN(INDIRECT("T"&amp;($A27-1)*65+2)),1)</f>
        <v/>
      </c>
      <c r="F27" s="112" t="str" cm="1">
        <f t="array" aca="1" ref="F27" ca="1">BoxVal($A27,16,COLUMN(INDIRECT("T"&amp;($A27-1)*65+2)),1)</f>
        <v/>
      </c>
      <c r="G27" s="112" t="str" cm="1">
        <f t="array" aca="1" ref="G27" ca="1">BoxVal($A27,4,COLUMN(INDIRECT("T"&amp;($A27-1)*65+2)),1)</f>
        <v/>
      </c>
      <c r="H27" s="112" t="str" cm="1">
        <f t="array" aca="1" ref="H27" ca="1">BoxVal($A27,5,COLUMN(INDIRECT("T"&amp;($A27-1)*65+2)),1)</f>
        <v/>
      </c>
      <c r="I27" s="112" t="str" cm="1">
        <f t="array" aca="1" ref="I27" ca="1">BoxVal($A27,6,COLUMN(INDIRECT("T"&amp;($A27-1)*65+2)),1)</f>
        <v/>
      </c>
      <c r="J27" s="112" t="str" cm="1">
        <f t="array" aca="1" ref="J27" ca="1">BoxVal($A27,21,COLUMN(INDIRECT("T"&amp;($A27-1)*65+2)),1)</f>
        <v/>
      </c>
      <c r="K27" s="112" t="str" cm="1">
        <f t="array" aca="1" ref="K27" ca="1">BoxVal($A27,25,COLUMN(INDIRECT("T"&amp;($A27-1)*65+2)),1)</f>
        <v/>
      </c>
      <c r="L27" s="113" t="str" cm="1">
        <f t="array" aca="1" ref="L27" ca="1">BoxVal($A27,32,COLUMN(INDIRECT("T"&amp;($A27-1)*65+2)),1)</f>
        <v/>
      </c>
      <c r="M27" s="112" t="str" cm="1">
        <f t="array" aca="1" ref="M27" ca="1">BoxVal($A27,31,COLUMN(INDIRECT("T"&amp;($A27-1)*65+2)),1)</f>
        <v/>
      </c>
      <c r="N27" s="112" t="str" cm="1">
        <f t="array" aca="1" ref="N27" ca="1">BoxVal($A27,12,COLUMN(INDIRECT("T"&amp;($A27-1)*65+2)),1)</f>
        <v/>
      </c>
      <c r="O27" s="114" t="str" cm="1">
        <f t="array" ref="O27">BoxVal($A27,2,COLUMN(V28),1)</f>
        <v/>
      </c>
      <c r="P27" s="114" t="str" cm="1">
        <f t="array" aca="1" ref="P27" ca="1">BoxVal($A27,2,COLUMN(INDIRECT("AB"&amp;($A27-1)*65+2)),1)</f>
        <v/>
      </c>
      <c r="Q27" s="114" t="str" cm="1">
        <f t="array" aca="1" ref="Q27" ca="1">BoxVal($A27,2,COLUMN(INDIRECT("AJ"&amp;($A27-1)*65+2)),1)</f>
        <v/>
      </c>
      <c r="R27" s="116"/>
      <c r="S27" s="118" t="s">
        <v>22</v>
      </c>
      <c r="T27" s="119">
        <v>0</v>
      </c>
      <c r="U27" s="144"/>
      <c r="V27" s="145"/>
      <c r="W27" s="145"/>
      <c r="X27" s="155"/>
      <c r="Y27" s="155"/>
      <c r="Z27" s="157"/>
      <c r="AA27" s="148"/>
      <c r="AB27" s="149"/>
      <c r="AC27" s="149"/>
      <c r="AD27" s="149"/>
      <c r="AE27" s="41"/>
      <c r="AF27" s="150"/>
      <c r="AG27" s="158"/>
      <c r="AH27" s="151"/>
      <c r="AI27" s="151"/>
      <c r="AJ27" s="152"/>
      <c r="AK27" s="152"/>
      <c r="AL27" s="152"/>
      <c r="AM27" s="152"/>
      <c r="AN27" s="144"/>
      <c r="AO27" s="144"/>
      <c r="AP27" s="144"/>
      <c r="AQ27" s="144"/>
      <c r="AR27" s="144"/>
      <c r="AS27" s="144"/>
      <c r="AT27" s="116"/>
      <c r="AU27" s="132" t="s">
        <v>562</v>
      </c>
      <c r="AV27" s="132" t="s">
        <v>562</v>
      </c>
      <c r="AW27" s="132" t="s">
        <v>562</v>
      </c>
      <c r="AX27" s="122" t="s">
        <v>255</v>
      </c>
      <c r="AY27" s="122" t="s">
        <v>255</v>
      </c>
      <c r="AZ27" s="122" t="s">
        <v>255</v>
      </c>
      <c r="BB27" s="132" t="s">
        <v>562</v>
      </c>
      <c r="BI27" s="132" t="s">
        <v>562</v>
      </c>
      <c r="BJ27" s="132" t="s">
        <v>562</v>
      </c>
      <c r="BK27" s="132" t="s">
        <v>562</v>
      </c>
      <c r="BM27" s="122" t="s">
        <v>562</v>
      </c>
      <c r="BU27" s="122" t="s">
        <v>562</v>
      </c>
      <c r="BV27" s="122" t="s">
        <v>562</v>
      </c>
      <c r="BW27" s="122" t="s">
        <v>562</v>
      </c>
      <c r="BY27" s="21" t="s">
        <v>562</v>
      </c>
      <c r="CF27" s="122" t="s">
        <v>562</v>
      </c>
      <c r="CG27" s="122" t="s">
        <v>562</v>
      </c>
      <c r="CH27" s="122" t="s">
        <v>562</v>
      </c>
      <c r="CJ27" s="132" t="s">
        <v>562</v>
      </c>
      <c r="CP27" s="132" t="s">
        <v>562</v>
      </c>
      <c r="CQ27" s="132" t="s">
        <v>562</v>
      </c>
      <c r="CR27" s="132" t="s">
        <v>562</v>
      </c>
      <c r="CT27" s="132" t="s">
        <v>562</v>
      </c>
      <c r="DA27" s="132" t="s">
        <v>562</v>
      </c>
      <c r="DB27" s="132" t="s">
        <v>562</v>
      </c>
      <c r="DC27" s="132" t="s">
        <v>562</v>
      </c>
      <c r="DE27" s="122" t="s">
        <v>255</v>
      </c>
      <c r="DF27" s="122" t="s">
        <v>255</v>
      </c>
      <c r="DG27" s="122" t="s">
        <v>255</v>
      </c>
      <c r="DH27" s="122" t="s">
        <v>255</v>
      </c>
      <c r="DI27" s="122" t="s">
        <v>255</v>
      </c>
      <c r="DJ27" s="122" t="s">
        <v>255</v>
      </c>
      <c r="DL27" s="122" t="s">
        <v>255</v>
      </c>
      <c r="DM27" s="122" t="s">
        <v>255</v>
      </c>
    </row>
    <row r="28" spans="1:122" ht="30" customHeight="1" x14ac:dyDescent="0.25">
      <c r="A28" s="96">
        <v>27</v>
      </c>
      <c r="B28" s="97" t="str">
        <f t="shared" si="0"/>
        <v>=Block27==</v>
      </c>
      <c r="C28" s="112" t="str" cm="1">
        <f t="array" aca="1" ref="C28" ca="1">BoxVal($A28,8,COLUMN(INDIRECT("T"&amp;($A28-1)*65+2)),1)</f>
        <v/>
      </c>
      <c r="D28" s="112" t="str" cm="1">
        <f t="array" aca="1" ref="D28" ca="1">BoxVal($A28,2,COLUMN(INDIRECT("T"&amp;($A28-1)*65+2)),1)</f>
        <v/>
      </c>
      <c r="E28" s="112" t="str" cm="1">
        <f t="array" aca="1" ref="E28" ca="1">BoxVal($A28,3,COLUMN(INDIRECT("T"&amp;($A28-1)*65+2)),1)</f>
        <v/>
      </c>
      <c r="F28" s="112" t="str" cm="1">
        <f t="array" aca="1" ref="F28" ca="1">BoxVal($A28,16,COLUMN(INDIRECT("T"&amp;($A28-1)*65+2)),1)</f>
        <v/>
      </c>
      <c r="G28" s="112" t="str" cm="1">
        <f t="array" aca="1" ref="G28" ca="1">BoxVal($A28,4,COLUMN(INDIRECT("T"&amp;($A28-1)*65+2)),1)</f>
        <v/>
      </c>
      <c r="H28" s="112" t="str" cm="1">
        <f t="array" aca="1" ref="H28" ca="1">BoxVal($A28,5,COLUMN(INDIRECT("T"&amp;($A28-1)*65+2)),1)</f>
        <v/>
      </c>
      <c r="I28" s="112" t="str" cm="1">
        <f t="array" aca="1" ref="I28" ca="1">BoxVal($A28,6,COLUMN(INDIRECT("T"&amp;($A28-1)*65+2)),1)</f>
        <v/>
      </c>
      <c r="J28" s="112" t="str" cm="1">
        <f t="array" aca="1" ref="J28" ca="1">BoxVal($A28,21,COLUMN(INDIRECT("T"&amp;($A28-1)*65+2)),1)</f>
        <v/>
      </c>
      <c r="K28" s="112" t="str" cm="1">
        <f t="array" aca="1" ref="K28" ca="1">BoxVal($A28,25,COLUMN(INDIRECT("T"&amp;($A28-1)*65+2)),1)</f>
        <v/>
      </c>
      <c r="L28" s="113" t="str" cm="1">
        <f t="array" aca="1" ref="L28" ca="1">BoxVal($A28,32,COLUMN(INDIRECT("T"&amp;($A28-1)*65+2)),1)</f>
        <v/>
      </c>
      <c r="M28" s="112" t="str" cm="1">
        <f t="array" aca="1" ref="M28" ca="1">BoxVal($A28,31,COLUMN(INDIRECT("T"&amp;($A28-1)*65+2)),1)</f>
        <v/>
      </c>
      <c r="N28" s="112" t="str" cm="1">
        <f t="array" aca="1" ref="N28" ca="1">BoxVal($A28,12,COLUMN(INDIRECT("T"&amp;($A28-1)*65+2)),1)</f>
        <v/>
      </c>
      <c r="O28" s="114" t="str" cm="1">
        <f t="array" ref="O28">BoxVal($A28,2,COLUMN(V29),1)</f>
        <v/>
      </c>
      <c r="P28" s="114" t="str" cm="1">
        <f t="array" aca="1" ref="P28" ca="1">BoxVal($A28,2,COLUMN(INDIRECT("AB"&amp;($A28-1)*65+2)),1)</f>
        <v/>
      </c>
      <c r="Q28" s="114" t="str" cm="1">
        <f t="array" aca="1" ref="Q28" ca="1">BoxVal($A28,2,COLUMN(INDIRECT("AJ"&amp;($A28-1)*65+2)),1)</f>
        <v/>
      </c>
      <c r="R28" s="116"/>
      <c r="S28" s="118" t="s">
        <v>696</v>
      </c>
      <c r="T28" s="159"/>
      <c r="U28" s="144"/>
      <c r="V28" s="145"/>
      <c r="W28" s="145"/>
      <c r="X28" s="155"/>
      <c r="Y28" s="155"/>
      <c r="Z28" s="157"/>
      <c r="AA28" s="148"/>
      <c r="AB28" s="149"/>
      <c r="AC28" s="149"/>
      <c r="AD28" s="149"/>
      <c r="AE28" s="41"/>
      <c r="AF28" s="150"/>
      <c r="AG28" s="158"/>
      <c r="AH28" s="151"/>
      <c r="AI28" s="151"/>
      <c r="AJ28" s="152"/>
      <c r="AK28" s="152"/>
      <c r="AL28" s="152"/>
      <c r="AM28" s="152"/>
      <c r="AN28" s="144"/>
      <c r="AO28" s="144"/>
      <c r="AP28" s="144"/>
      <c r="AQ28" s="144"/>
      <c r="AR28" s="144"/>
      <c r="AS28" s="144"/>
      <c r="AT28" s="116"/>
      <c r="AU28" s="132" t="s">
        <v>562</v>
      </c>
      <c r="AV28" s="132" t="s">
        <v>562</v>
      </c>
      <c r="AW28" s="132" t="s">
        <v>562</v>
      </c>
      <c r="AX28" s="122" t="s">
        <v>255</v>
      </c>
      <c r="AY28" s="122" t="s">
        <v>255</v>
      </c>
      <c r="AZ28" s="122" t="s">
        <v>255</v>
      </c>
      <c r="BB28" s="132" t="s">
        <v>562</v>
      </c>
      <c r="BI28" s="132" t="s">
        <v>562</v>
      </c>
      <c r="BJ28" s="132" t="s">
        <v>562</v>
      </c>
      <c r="BK28" s="132" t="s">
        <v>562</v>
      </c>
      <c r="BM28" s="122" t="s">
        <v>562</v>
      </c>
      <c r="BU28" s="122" t="s">
        <v>562</v>
      </c>
      <c r="BV28" s="122" t="s">
        <v>562</v>
      </c>
      <c r="BW28" s="122" t="s">
        <v>562</v>
      </c>
      <c r="BY28" s="21" t="s">
        <v>562</v>
      </c>
      <c r="CF28" s="122" t="s">
        <v>562</v>
      </c>
      <c r="CG28" s="122" t="s">
        <v>562</v>
      </c>
      <c r="CH28" s="122" t="s">
        <v>562</v>
      </c>
      <c r="CJ28" s="132" t="s">
        <v>562</v>
      </c>
      <c r="CP28" s="132" t="s">
        <v>562</v>
      </c>
      <c r="CQ28" s="132" t="s">
        <v>562</v>
      </c>
      <c r="CR28" s="132" t="s">
        <v>562</v>
      </c>
      <c r="CT28" s="132" t="s">
        <v>562</v>
      </c>
      <c r="DA28" s="132" t="s">
        <v>562</v>
      </c>
      <c r="DB28" s="132" t="s">
        <v>562</v>
      </c>
      <c r="DC28" s="132" t="s">
        <v>562</v>
      </c>
      <c r="DE28" s="122" t="s">
        <v>255</v>
      </c>
      <c r="DF28" s="122" t="s">
        <v>255</v>
      </c>
      <c r="DG28" s="122" t="s">
        <v>255</v>
      </c>
      <c r="DH28" s="122" t="s">
        <v>255</v>
      </c>
      <c r="DI28" s="122" t="s">
        <v>255</v>
      </c>
      <c r="DJ28" s="122" t="s">
        <v>255</v>
      </c>
      <c r="DL28" s="122" t="s">
        <v>255</v>
      </c>
      <c r="DM28" s="122" t="s">
        <v>255</v>
      </c>
    </row>
    <row r="29" spans="1:122" ht="30" customHeight="1" x14ac:dyDescent="0.25">
      <c r="A29" s="96">
        <v>28</v>
      </c>
      <c r="B29" s="97" t="str">
        <f t="shared" si="0"/>
        <v>=Block28==</v>
      </c>
      <c r="C29" s="112" t="str" cm="1">
        <f t="array" aca="1" ref="C29" ca="1">BoxVal($A29,8,COLUMN(INDIRECT("T"&amp;($A29-1)*65+2)),1)</f>
        <v/>
      </c>
      <c r="D29" s="112" t="str" cm="1">
        <f t="array" aca="1" ref="D29" ca="1">BoxVal($A29,2,COLUMN(INDIRECT("T"&amp;($A29-1)*65+2)),1)</f>
        <v/>
      </c>
      <c r="E29" s="112" t="str" cm="1">
        <f t="array" aca="1" ref="E29" ca="1">BoxVal($A29,3,COLUMN(INDIRECT("T"&amp;($A29-1)*65+2)),1)</f>
        <v/>
      </c>
      <c r="F29" s="112" t="str" cm="1">
        <f t="array" aca="1" ref="F29" ca="1">BoxVal($A29,16,COLUMN(INDIRECT("T"&amp;($A29-1)*65+2)),1)</f>
        <v/>
      </c>
      <c r="G29" s="112" t="str" cm="1">
        <f t="array" aca="1" ref="G29" ca="1">BoxVal($A29,4,COLUMN(INDIRECT("T"&amp;($A29-1)*65+2)),1)</f>
        <v/>
      </c>
      <c r="H29" s="112" t="str" cm="1">
        <f t="array" aca="1" ref="H29" ca="1">BoxVal($A29,5,COLUMN(INDIRECT("T"&amp;($A29-1)*65+2)),1)</f>
        <v/>
      </c>
      <c r="I29" s="112" t="str" cm="1">
        <f t="array" aca="1" ref="I29" ca="1">BoxVal($A29,6,COLUMN(INDIRECT("T"&amp;($A29-1)*65+2)),1)</f>
        <v/>
      </c>
      <c r="J29" s="112" t="str" cm="1">
        <f t="array" aca="1" ref="J29" ca="1">BoxVal($A29,21,COLUMN(INDIRECT("T"&amp;($A29-1)*65+2)),1)</f>
        <v/>
      </c>
      <c r="K29" s="112" t="str" cm="1">
        <f t="array" aca="1" ref="K29" ca="1">BoxVal($A29,25,COLUMN(INDIRECT("T"&amp;($A29-1)*65+2)),1)</f>
        <v/>
      </c>
      <c r="L29" s="113" t="str" cm="1">
        <f t="array" aca="1" ref="L29" ca="1">BoxVal($A29,32,COLUMN(INDIRECT("T"&amp;($A29-1)*65+2)),1)</f>
        <v/>
      </c>
      <c r="M29" s="112" t="str" cm="1">
        <f t="array" aca="1" ref="M29" ca="1">BoxVal($A29,31,COLUMN(INDIRECT("T"&amp;($A29-1)*65+2)),1)</f>
        <v/>
      </c>
      <c r="N29" s="112" t="str" cm="1">
        <f t="array" aca="1" ref="N29" ca="1">BoxVal($A29,12,COLUMN(INDIRECT("T"&amp;($A29-1)*65+2)),1)</f>
        <v/>
      </c>
      <c r="O29" s="114" t="str" cm="1">
        <f t="array" ref="O29">BoxVal($A29,2,COLUMN(V30),1)</f>
        <v/>
      </c>
      <c r="P29" s="114" t="str" cm="1">
        <f t="array" aca="1" ref="P29" ca="1">BoxVal($A29,2,COLUMN(INDIRECT("AB"&amp;($A29-1)*65+2)),1)</f>
        <v/>
      </c>
      <c r="Q29" s="114" t="str" cm="1">
        <f t="array" aca="1" ref="Q29" ca="1">BoxVal($A29,2,COLUMN(INDIRECT("AJ"&amp;($A29-1)*65+2)),1)</f>
        <v/>
      </c>
      <c r="R29" s="116"/>
      <c r="S29" s="118" t="s">
        <v>694</v>
      </c>
      <c r="T29" s="119" t="s">
        <v>994</v>
      </c>
      <c r="U29" s="144"/>
      <c r="V29" s="145"/>
      <c r="W29" s="145"/>
      <c r="X29" s="155"/>
      <c r="Y29" s="155"/>
      <c r="Z29" s="157"/>
      <c r="AA29" s="148"/>
      <c r="AB29" s="149"/>
      <c r="AC29" s="149"/>
      <c r="AD29" s="149"/>
      <c r="AE29" s="41"/>
      <c r="AF29" s="150"/>
      <c r="AG29" s="158"/>
      <c r="AH29" s="151"/>
      <c r="AI29" s="151"/>
      <c r="AJ29" s="152"/>
      <c r="AK29" s="152"/>
      <c r="AL29" s="152"/>
      <c r="AM29" s="152"/>
      <c r="AN29" s="144"/>
      <c r="AO29" s="144"/>
      <c r="AP29" s="144"/>
      <c r="AQ29" s="144"/>
      <c r="AR29" s="144"/>
      <c r="AS29" s="144"/>
      <c r="AT29" s="116"/>
      <c r="AU29" s="132" t="s">
        <v>562</v>
      </c>
      <c r="AV29" s="132" t="s">
        <v>562</v>
      </c>
      <c r="AW29" s="132" t="s">
        <v>562</v>
      </c>
      <c r="AX29" s="122" t="s">
        <v>255</v>
      </c>
      <c r="AY29" s="122" t="s">
        <v>255</v>
      </c>
      <c r="AZ29" s="122" t="s">
        <v>255</v>
      </c>
      <c r="BB29" s="132" t="s">
        <v>562</v>
      </c>
      <c r="BI29" s="132" t="s">
        <v>562</v>
      </c>
      <c r="BJ29" s="132" t="s">
        <v>562</v>
      </c>
      <c r="BK29" s="132" t="s">
        <v>562</v>
      </c>
      <c r="BM29" s="122" t="s">
        <v>562</v>
      </c>
      <c r="BU29" s="122" t="s">
        <v>562</v>
      </c>
      <c r="BV29" s="122" t="s">
        <v>562</v>
      </c>
      <c r="BW29" s="122" t="s">
        <v>562</v>
      </c>
      <c r="BY29" s="21" t="s">
        <v>562</v>
      </c>
      <c r="CF29" s="122" t="s">
        <v>562</v>
      </c>
      <c r="CG29" s="122" t="s">
        <v>562</v>
      </c>
      <c r="CH29" s="122" t="s">
        <v>562</v>
      </c>
      <c r="CJ29" s="132" t="s">
        <v>562</v>
      </c>
      <c r="CP29" s="132" t="s">
        <v>562</v>
      </c>
      <c r="CQ29" s="132" t="s">
        <v>562</v>
      </c>
      <c r="CR29" s="132" t="s">
        <v>562</v>
      </c>
      <c r="CT29" s="132" t="s">
        <v>562</v>
      </c>
      <c r="DA29" s="132" t="s">
        <v>562</v>
      </c>
      <c r="DB29" s="132" t="s">
        <v>562</v>
      </c>
      <c r="DC29" s="132" t="s">
        <v>562</v>
      </c>
      <c r="DE29" s="122" t="s">
        <v>255</v>
      </c>
      <c r="DF29" s="122" t="s">
        <v>255</v>
      </c>
      <c r="DG29" s="122" t="s">
        <v>255</v>
      </c>
      <c r="DH29" s="122" t="s">
        <v>255</v>
      </c>
      <c r="DI29" s="122" t="s">
        <v>255</v>
      </c>
      <c r="DJ29" s="122" t="s">
        <v>255</v>
      </c>
      <c r="DL29" s="122" t="s">
        <v>255</v>
      </c>
      <c r="DM29" s="122" t="s">
        <v>255</v>
      </c>
    </row>
    <row r="30" spans="1:122" ht="30" customHeight="1" x14ac:dyDescent="0.25">
      <c r="A30" s="96">
        <v>29</v>
      </c>
      <c r="B30" s="97" t="str">
        <f t="shared" si="0"/>
        <v>=Block29==</v>
      </c>
      <c r="C30" s="112" t="str" cm="1">
        <f t="array" aca="1" ref="C30" ca="1">BoxVal($A30,8,COLUMN(INDIRECT("T"&amp;($A30-1)*65+2)),1)</f>
        <v/>
      </c>
      <c r="D30" s="112" t="str" cm="1">
        <f t="array" aca="1" ref="D30" ca="1">BoxVal($A30,2,COLUMN(INDIRECT("T"&amp;($A30-1)*65+2)),1)</f>
        <v/>
      </c>
      <c r="E30" s="112" t="str" cm="1">
        <f t="array" aca="1" ref="E30" ca="1">BoxVal($A30,3,COLUMN(INDIRECT("T"&amp;($A30-1)*65+2)),1)</f>
        <v/>
      </c>
      <c r="F30" s="112" t="str" cm="1">
        <f t="array" aca="1" ref="F30" ca="1">BoxVal($A30,16,COLUMN(INDIRECT("T"&amp;($A30-1)*65+2)),1)</f>
        <v/>
      </c>
      <c r="G30" s="112" t="str" cm="1">
        <f t="array" aca="1" ref="G30" ca="1">BoxVal($A30,4,COLUMN(INDIRECT("T"&amp;($A30-1)*65+2)),1)</f>
        <v/>
      </c>
      <c r="H30" s="112" t="str" cm="1">
        <f t="array" aca="1" ref="H30" ca="1">BoxVal($A30,5,COLUMN(INDIRECT("T"&amp;($A30-1)*65+2)),1)</f>
        <v/>
      </c>
      <c r="I30" s="112" t="str" cm="1">
        <f t="array" aca="1" ref="I30" ca="1">BoxVal($A30,6,COLUMN(INDIRECT("T"&amp;($A30-1)*65+2)),1)</f>
        <v/>
      </c>
      <c r="J30" s="112" t="str" cm="1">
        <f t="array" aca="1" ref="J30" ca="1">BoxVal($A30,21,COLUMN(INDIRECT("T"&amp;($A30-1)*65+2)),1)</f>
        <v/>
      </c>
      <c r="K30" s="112" t="str" cm="1">
        <f t="array" aca="1" ref="K30" ca="1">BoxVal($A30,25,COLUMN(INDIRECT("T"&amp;($A30-1)*65+2)),1)</f>
        <v/>
      </c>
      <c r="L30" s="113" t="str" cm="1">
        <f t="array" aca="1" ref="L30" ca="1">BoxVal($A30,32,COLUMN(INDIRECT("T"&amp;($A30-1)*65+2)),1)</f>
        <v/>
      </c>
      <c r="M30" s="112" t="str" cm="1">
        <f t="array" aca="1" ref="M30" ca="1">BoxVal($A30,31,COLUMN(INDIRECT("T"&amp;($A30-1)*65+2)),1)</f>
        <v/>
      </c>
      <c r="N30" s="112" t="str" cm="1">
        <f t="array" aca="1" ref="N30" ca="1">BoxVal($A30,12,COLUMN(INDIRECT("T"&amp;($A30-1)*65+2)),1)</f>
        <v/>
      </c>
      <c r="O30" s="114" t="str" cm="1">
        <f t="array" ref="O30">BoxVal($A30,2,COLUMN(V31),1)</f>
        <v/>
      </c>
      <c r="P30" s="114" t="str" cm="1">
        <f t="array" aca="1" ref="P30" ca="1">BoxVal($A30,2,COLUMN(INDIRECT("AB"&amp;($A30-1)*65+2)),1)</f>
        <v/>
      </c>
      <c r="Q30" s="114" t="str" cm="1">
        <f t="array" aca="1" ref="Q30" ca="1">BoxVal($A30,2,COLUMN(INDIRECT("AJ"&amp;($A30-1)*65+2)),1)</f>
        <v/>
      </c>
      <c r="R30" s="116"/>
      <c r="S30" s="118" t="s">
        <v>697</v>
      </c>
      <c r="T30" s="118">
        <f ca="1">COUNTA(U5:U64)</f>
        <v>7</v>
      </c>
      <c r="U30" s="144"/>
      <c r="V30" s="145"/>
      <c r="W30" s="145"/>
      <c r="X30" s="155"/>
      <c r="Y30" s="155"/>
      <c r="Z30" s="157"/>
      <c r="AA30" s="148"/>
      <c r="AB30" s="149"/>
      <c r="AC30" s="149"/>
      <c r="AD30" s="149"/>
      <c r="AE30" s="41"/>
      <c r="AF30" s="150"/>
      <c r="AG30" s="158"/>
      <c r="AH30" s="151"/>
      <c r="AI30" s="151"/>
      <c r="AJ30" s="152"/>
      <c r="AK30" s="152"/>
      <c r="AL30" s="152"/>
      <c r="AM30" s="152"/>
      <c r="AN30" s="144"/>
      <c r="AO30" s="144"/>
      <c r="AP30" s="144"/>
      <c r="AQ30" s="144"/>
      <c r="AR30" s="144"/>
      <c r="AS30" s="144"/>
      <c r="AT30" s="116"/>
      <c r="AU30" s="132" t="s">
        <v>562</v>
      </c>
      <c r="AV30" s="132" t="s">
        <v>562</v>
      </c>
      <c r="AW30" s="132" t="s">
        <v>562</v>
      </c>
      <c r="AX30" s="122" t="s">
        <v>255</v>
      </c>
      <c r="AY30" s="122" t="s">
        <v>255</v>
      </c>
      <c r="AZ30" s="122" t="s">
        <v>255</v>
      </c>
      <c r="BB30" s="132" t="s">
        <v>562</v>
      </c>
      <c r="BI30" s="132" t="s">
        <v>562</v>
      </c>
      <c r="BJ30" s="132" t="s">
        <v>562</v>
      </c>
      <c r="BK30" s="132" t="s">
        <v>562</v>
      </c>
      <c r="BM30" s="122" t="s">
        <v>562</v>
      </c>
      <c r="BU30" s="122" t="s">
        <v>562</v>
      </c>
      <c r="BV30" s="122" t="s">
        <v>562</v>
      </c>
      <c r="BW30" s="122" t="s">
        <v>562</v>
      </c>
      <c r="BY30" s="21" t="s">
        <v>562</v>
      </c>
      <c r="CF30" s="122" t="s">
        <v>562</v>
      </c>
      <c r="CG30" s="122" t="s">
        <v>562</v>
      </c>
      <c r="CH30" s="122" t="s">
        <v>562</v>
      </c>
      <c r="CJ30" s="132" t="s">
        <v>562</v>
      </c>
      <c r="CP30" s="132" t="s">
        <v>562</v>
      </c>
      <c r="CQ30" s="132" t="s">
        <v>562</v>
      </c>
      <c r="CR30" s="132" t="s">
        <v>562</v>
      </c>
      <c r="CT30" s="132" t="s">
        <v>562</v>
      </c>
      <c r="DA30" s="132" t="s">
        <v>562</v>
      </c>
      <c r="DB30" s="132" t="s">
        <v>562</v>
      </c>
      <c r="DC30" s="132" t="s">
        <v>562</v>
      </c>
      <c r="DE30" s="122" t="s">
        <v>255</v>
      </c>
      <c r="DF30" s="122" t="s">
        <v>255</v>
      </c>
      <c r="DG30" s="122" t="s">
        <v>255</v>
      </c>
      <c r="DH30" s="122" t="s">
        <v>255</v>
      </c>
      <c r="DI30" s="122" t="s">
        <v>255</v>
      </c>
      <c r="DJ30" s="122" t="s">
        <v>255</v>
      </c>
      <c r="DL30" s="122" t="s">
        <v>255</v>
      </c>
      <c r="DM30" s="122" t="s">
        <v>255</v>
      </c>
    </row>
    <row r="31" spans="1:122" ht="30" customHeight="1" x14ac:dyDescent="0.25">
      <c r="A31" s="96">
        <v>30</v>
      </c>
      <c r="B31" s="97" t="str">
        <f t="shared" si="0"/>
        <v>=Block30==</v>
      </c>
      <c r="C31" s="112" t="str" cm="1">
        <f t="array" aca="1" ref="C31" ca="1">BoxVal($A31,8,COLUMN(INDIRECT("T"&amp;($A31-1)*65+2)),1)</f>
        <v/>
      </c>
      <c r="D31" s="112" t="str" cm="1">
        <f t="array" aca="1" ref="D31" ca="1">BoxVal($A31,2,COLUMN(INDIRECT("T"&amp;($A31-1)*65+2)),1)</f>
        <v/>
      </c>
      <c r="E31" s="112" t="str" cm="1">
        <f t="array" aca="1" ref="E31" ca="1">BoxVal($A31,3,COLUMN(INDIRECT("T"&amp;($A31-1)*65+2)),1)</f>
        <v/>
      </c>
      <c r="F31" s="112" t="str" cm="1">
        <f t="array" aca="1" ref="F31" ca="1">BoxVal($A31,16,COLUMN(INDIRECT("T"&amp;($A31-1)*65+2)),1)</f>
        <v/>
      </c>
      <c r="G31" s="112" t="str" cm="1">
        <f t="array" aca="1" ref="G31" ca="1">BoxVal($A31,4,COLUMN(INDIRECT("T"&amp;($A31-1)*65+2)),1)</f>
        <v/>
      </c>
      <c r="H31" s="112" t="str" cm="1">
        <f t="array" aca="1" ref="H31" ca="1">BoxVal($A31,5,COLUMN(INDIRECT("T"&amp;($A31-1)*65+2)),1)</f>
        <v/>
      </c>
      <c r="I31" s="112" t="str" cm="1">
        <f t="array" aca="1" ref="I31" ca="1">BoxVal($A31,6,COLUMN(INDIRECT("T"&amp;($A31-1)*65+2)),1)</f>
        <v/>
      </c>
      <c r="J31" s="112" t="str" cm="1">
        <f t="array" aca="1" ref="J31" ca="1">BoxVal($A31,21,COLUMN(INDIRECT("T"&amp;($A31-1)*65+2)),1)</f>
        <v/>
      </c>
      <c r="K31" s="112" t="str" cm="1">
        <f t="array" aca="1" ref="K31" ca="1">BoxVal($A31,25,COLUMN(INDIRECT("T"&amp;($A31-1)*65+2)),1)</f>
        <v/>
      </c>
      <c r="L31" s="113" t="str" cm="1">
        <f t="array" aca="1" ref="L31" ca="1">BoxVal($A31,32,COLUMN(INDIRECT("T"&amp;($A31-1)*65+2)),1)</f>
        <v/>
      </c>
      <c r="M31" s="112" t="str" cm="1">
        <f t="array" aca="1" ref="M31" ca="1">BoxVal($A31,31,COLUMN(INDIRECT("T"&amp;($A31-1)*65+2)),1)</f>
        <v/>
      </c>
      <c r="N31" s="112" t="str" cm="1">
        <f t="array" aca="1" ref="N31" ca="1">BoxVal($A31,12,COLUMN(INDIRECT("T"&amp;($A31-1)*65+2)),1)</f>
        <v/>
      </c>
      <c r="O31" s="114" t="str" cm="1">
        <f t="array" ref="O31">BoxVal($A31,2,COLUMN(V32),1)</f>
        <v/>
      </c>
      <c r="P31" s="114" t="str" cm="1">
        <f t="array" aca="1" ref="P31" ca="1">BoxVal($A31,2,COLUMN(INDIRECT("AB"&amp;($A31-1)*65+2)),1)</f>
        <v/>
      </c>
      <c r="Q31" s="114" t="str" cm="1">
        <f t="array" aca="1" ref="Q31" ca="1">BoxVal($A31,2,COLUMN(INDIRECT("AJ"&amp;($A31-1)*65+2)),1)</f>
        <v/>
      </c>
      <c r="R31" s="116"/>
      <c r="S31" s="118" t="s">
        <v>715</v>
      </c>
      <c r="T31" s="118" t="str">
        <f>T19&amp;"+/-"&amp;T20&amp;" "&amp;T29</f>
        <v>-42+/-1 dBV</v>
      </c>
      <c r="U31" s="144"/>
      <c r="V31" s="145"/>
      <c r="W31" s="145"/>
      <c r="X31" s="155"/>
      <c r="Y31" s="155"/>
      <c r="Z31" s="157"/>
      <c r="AA31" s="148"/>
      <c r="AB31" s="149"/>
      <c r="AC31" s="149"/>
      <c r="AD31" s="149"/>
      <c r="AE31" s="41"/>
      <c r="AF31" s="150"/>
      <c r="AG31" s="158"/>
      <c r="AH31" s="151"/>
      <c r="AI31" s="151"/>
      <c r="AJ31" s="152"/>
      <c r="AK31" s="152"/>
      <c r="AL31" s="152"/>
      <c r="AM31" s="152"/>
      <c r="AN31" s="144"/>
      <c r="AO31" s="144"/>
      <c r="AP31" s="144"/>
      <c r="AQ31" s="144"/>
      <c r="AR31" s="144"/>
      <c r="AS31" s="144"/>
      <c r="AT31" s="116"/>
      <c r="AU31" s="132" t="s">
        <v>562</v>
      </c>
      <c r="AV31" s="132" t="s">
        <v>562</v>
      </c>
      <c r="AW31" s="132" t="s">
        <v>562</v>
      </c>
      <c r="AX31" s="122" t="s">
        <v>255</v>
      </c>
      <c r="AY31" s="122" t="s">
        <v>255</v>
      </c>
      <c r="AZ31" s="122" t="s">
        <v>255</v>
      </c>
      <c r="BB31" s="132" t="s">
        <v>562</v>
      </c>
      <c r="BI31" s="132" t="s">
        <v>562</v>
      </c>
      <c r="BJ31" s="132" t="s">
        <v>562</v>
      </c>
      <c r="BK31" s="132" t="s">
        <v>562</v>
      </c>
      <c r="BM31" s="122" t="s">
        <v>562</v>
      </c>
      <c r="BU31" s="122" t="s">
        <v>562</v>
      </c>
      <c r="BV31" s="122" t="s">
        <v>562</v>
      </c>
      <c r="BW31" s="122" t="s">
        <v>562</v>
      </c>
      <c r="BY31" s="21" t="s">
        <v>562</v>
      </c>
      <c r="CF31" s="122" t="s">
        <v>562</v>
      </c>
      <c r="CG31" s="122" t="s">
        <v>562</v>
      </c>
      <c r="CH31" s="122" t="s">
        <v>562</v>
      </c>
      <c r="CJ31" s="132" t="s">
        <v>562</v>
      </c>
      <c r="CP31" s="132" t="s">
        <v>562</v>
      </c>
      <c r="CQ31" s="132" t="s">
        <v>562</v>
      </c>
      <c r="CR31" s="132" t="s">
        <v>562</v>
      </c>
      <c r="CT31" s="132" t="s">
        <v>562</v>
      </c>
      <c r="DA31" s="132" t="s">
        <v>562</v>
      </c>
      <c r="DB31" s="132" t="s">
        <v>562</v>
      </c>
      <c r="DC31" s="132" t="s">
        <v>562</v>
      </c>
      <c r="DE31" s="122" t="s">
        <v>255</v>
      </c>
      <c r="DF31" s="122" t="s">
        <v>553</v>
      </c>
      <c r="DG31" s="122" t="s">
        <v>568</v>
      </c>
      <c r="DH31" s="122" t="s">
        <v>575</v>
      </c>
      <c r="DI31" s="122" t="s">
        <v>572</v>
      </c>
      <c r="DJ31" s="122" t="s">
        <v>570</v>
      </c>
      <c r="DL31" s="122" t="s">
        <v>255</v>
      </c>
      <c r="DM31" s="122" t="s">
        <v>255</v>
      </c>
    </row>
    <row r="32" spans="1:122" ht="30" customHeight="1" thickBot="1" x14ac:dyDescent="0.3">
      <c r="A32" s="96">
        <v>31</v>
      </c>
      <c r="B32" s="97" t="str">
        <f t="shared" si="0"/>
        <v>=Block31==</v>
      </c>
      <c r="C32" s="112" t="str" cm="1">
        <f t="array" aca="1" ref="C32" ca="1">BoxVal($A32,8,COLUMN(INDIRECT("T"&amp;($A32-1)*65+2)),1)</f>
        <v/>
      </c>
      <c r="D32" s="112" t="str" cm="1">
        <f t="array" aca="1" ref="D32" ca="1">BoxVal($A32,2,COLUMN(INDIRECT("T"&amp;($A32-1)*65+2)),1)</f>
        <v/>
      </c>
      <c r="E32" s="112" t="str" cm="1">
        <f t="array" aca="1" ref="E32" ca="1">BoxVal($A32,3,COLUMN(INDIRECT("T"&amp;($A32-1)*65+2)),1)</f>
        <v/>
      </c>
      <c r="F32" s="112" t="str" cm="1">
        <f t="array" aca="1" ref="F32" ca="1">BoxVal($A32,16,COLUMN(INDIRECT("T"&amp;($A32-1)*65+2)),1)</f>
        <v/>
      </c>
      <c r="G32" s="112" t="str" cm="1">
        <f t="array" aca="1" ref="G32" ca="1">BoxVal($A32,4,COLUMN(INDIRECT("T"&amp;($A32-1)*65+2)),1)</f>
        <v/>
      </c>
      <c r="H32" s="112" t="str" cm="1">
        <f t="array" aca="1" ref="H32" ca="1">BoxVal($A32,5,COLUMN(INDIRECT("T"&amp;($A32-1)*65+2)),1)</f>
        <v/>
      </c>
      <c r="I32" s="112" t="str" cm="1">
        <f t="array" aca="1" ref="I32" ca="1">BoxVal($A32,6,COLUMN(INDIRECT("T"&amp;($A32-1)*65+2)),1)</f>
        <v/>
      </c>
      <c r="J32" s="112" t="str" cm="1">
        <f t="array" aca="1" ref="J32" ca="1">BoxVal($A32,21,COLUMN(INDIRECT("T"&amp;($A32-1)*65+2)),1)</f>
        <v/>
      </c>
      <c r="K32" s="112" t="str" cm="1">
        <f t="array" aca="1" ref="K32" ca="1">BoxVal($A32,25,COLUMN(INDIRECT("T"&amp;($A32-1)*65+2)),1)</f>
        <v/>
      </c>
      <c r="L32" s="113" t="str" cm="1">
        <f t="array" aca="1" ref="L32" ca="1">BoxVal($A32,32,COLUMN(INDIRECT("T"&amp;($A32-1)*65+2)),1)</f>
        <v/>
      </c>
      <c r="M32" s="112" t="str" cm="1">
        <f t="array" aca="1" ref="M32" ca="1">BoxVal($A32,31,COLUMN(INDIRECT("T"&amp;($A32-1)*65+2)),1)</f>
        <v/>
      </c>
      <c r="N32" s="112" t="str" cm="1">
        <f t="array" aca="1" ref="N32" ca="1">BoxVal($A32,12,COLUMN(INDIRECT("T"&amp;($A32-1)*65+2)),1)</f>
        <v/>
      </c>
      <c r="O32" s="114" t="str" cm="1">
        <f t="array" ref="O32">BoxVal($A32,2,COLUMN(V33),1)</f>
        <v/>
      </c>
      <c r="P32" s="114" t="str" cm="1">
        <f t="array" aca="1" ref="P32" ca="1">BoxVal($A32,2,COLUMN(INDIRECT("AB"&amp;($A32-1)*65+2)),1)</f>
        <v/>
      </c>
      <c r="Q32" s="114" t="str" cm="1">
        <f t="array" aca="1" ref="Q32" ca="1">BoxVal($A32,2,COLUMN(INDIRECT("AJ"&amp;($A32-1)*65+2)),1)</f>
        <v/>
      </c>
      <c r="R32" s="116"/>
      <c r="S32" s="118" t="s">
        <v>719</v>
      </c>
      <c r="T32" s="160" t="str">
        <f>T11&amp;" : "&amp;T14&amp;" "&amp;"(uA)"&amp;CHAR(10)&amp;"Vdc&amp;Remark: "&amp;T17</f>
        <v>3.3V : 100~200 (uA)
Vdc&amp;Remark: -</v>
      </c>
      <c r="U32" s="144"/>
      <c r="V32" s="145"/>
      <c r="W32" s="145"/>
      <c r="X32" s="155"/>
      <c r="Y32" s="155"/>
      <c r="Z32" s="157"/>
      <c r="AA32" s="148"/>
      <c r="AB32" s="149"/>
      <c r="AC32" s="149"/>
      <c r="AD32" s="149"/>
      <c r="AE32" s="41"/>
      <c r="AF32" s="150"/>
      <c r="AG32" s="158"/>
      <c r="AH32" s="151"/>
      <c r="AI32" s="151"/>
      <c r="AJ32" s="152"/>
      <c r="AK32" s="152"/>
      <c r="AL32" s="152"/>
      <c r="AM32" s="152"/>
      <c r="AN32" s="144"/>
      <c r="AO32" s="144"/>
      <c r="AP32" s="144"/>
      <c r="AQ32" s="144"/>
      <c r="AR32" s="144"/>
      <c r="AS32" s="144"/>
      <c r="AT32" s="116"/>
      <c r="AU32" s="161"/>
      <c r="AV32" s="161"/>
      <c r="AW32" s="161"/>
      <c r="AX32" s="161"/>
      <c r="AY32" s="161"/>
      <c r="AZ32" s="161"/>
      <c r="BA32" s="162"/>
      <c r="BB32" s="161"/>
      <c r="BC32" s="161"/>
      <c r="BD32" s="161"/>
      <c r="BE32" s="161"/>
      <c r="BF32" s="161"/>
      <c r="BG32" s="161"/>
      <c r="BH32" s="161"/>
      <c r="BI32" s="161"/>
      <c r="BJ32" s="161"/>
      <c r="BK32" s="161"/>
      <c r="BL32" s="162"/>
      <c r="BM32" s="161"/>
      <c r="BN32" s="161"/>
      <c r="BO32" s="161"/>
      <c r="BP32" s="161"/>
      <c r="BQ32" s="161"/>
      <c r="BR32" s="161"/>
      <c r="BS32" s="161"/>
      <c r="BT32" s="161"/>
      <c r="BU32" s="161"/>
      <c r="BV32" s="161"/>
      <c r="BW32" s="161"/>
      <c r="BX32" s="162"/>
      <c r="BY32" s="161"/>
      <c r="BZ32" s="161"/>
      <c r="CA32" s="161"/>
      <c r="CB32" s="161"/>
      <c r="CC32" s="161"/>
      <c r="CD32" s="161"/>
      <c r="CE32" s="161"/>
      <c r="CF32" s="161"/>
      <c r="CG32" s="161"/>
      <c r="CH32" s="161"/>
      <c r="CI32" s="162"/>
      <c r="CJ32" s="161"/>
      <c r="CK32" s="161"/>
      <c r="CL32" s="161"/>
      <c r="CM32" s="161"/>
      <c r="CN32" s="161"/>
      <c r="CO32" s="161"/>
      <c r="CP32" s="161"/>
      <c r="CQ32" s="161"/>
      <c r="CR32" s="161"/>
      <c r="CS32" s="162"/>
      <c r="CT32" s="161"/>
      <c r="CU32" s="161"/>
      <c r="CV32" s="161"/>
      <c r="CW32" s="161"/>
      <c r="CX32" s="161"/>
      <c r="CY32" s="161"/>
      <c r="CZ32" s="161"/>
      <c r="DA32" s="161"/>
      <c r="DB32" s="161"/>
      <c r="DC32" s="161"/>
      <c r="DD32" s="162"/>
      <c r="DE32" s="161"/>
      <c r="DF32" s="161"/>
      <c r="DG32" s="161"/>
      <c r="DH32" s="161"/>
      <c r="DI32" s="161"/>
      <c r="DJ32" s="161"/>
      <c r="DL32" s="161"/>
      <c r="DM32" s="161"/>
      <c r="DN32" s="161"/>
      <c r="DO32" s="161"/>
      <c r="DP32" s="161"/>
      <c r="DQ32" s="161"/>
      <c r="DR32" s="161"/>
    </row>
    <row r="33" spans="1:45" ht="30" customHeight="1" thickTop="1" x14ac:dyDescent="0.25">
      <c r="A33" s="96">
        <v>32</v>
      </c>
      <c r="B33" s="97" t="str">
        <f t="shared" si="0"/>
        <v>=Block32==</v>
      </c>
      <c r="C33" s="112" t="str" cm="1">
        <f t="array" aca="1" ref="C33" ca="1">BoxVal($A33,8,COLUMN(INDIRECT("T"&amp;($A33-1)*65+2)),1)</f>
        <v/>
      </c>
      <c r="D33" s="112" t="str" cm="1">
        <f t="array" aca="1" ref="D33" ca="1">BoxVal($A33,2,COLUMN(INDIRECT("T"&amp;($A33-1)*65+2)),1)</f>
        <v/>
      </c>
      <c r="E33" s="112" t="str" cm="1">
        <f t="array" aca="1" ref="E33" ca="1">BoxVal($A33,3,COLUMN(INDIRECT("T"&amp;($A33-1)*65+2)),1)</f>
        <v/>
      </c>
      <c r="F33" s="112" t="str" cm="1">
        <f t="array" aca="1" ref="F33" ca="1">BoxVal($A33,16,COLUMN(INDIRECT("T"&amp;($A33-1)*65+2)),1)</f>
        <v/>
      </c>
      <c r="G33" s="112" t="str" cm="1">
        <f t="array" aca="1" ref="G33" ca="1">BoxVal($A33,4,COLUMN(INDIRECT("T"&amp;($A33-1)*65+2)),1)</f>
        <v/>
      </c>
      <c r="H33" s="112" t="str" cm="1">
        <f t="array" aca="1" ref="H33" ca="1">BoxVal($A33,5,COLUMN(INDIRECT("T"&amp;($A33-1)*65+2)),1)</f>
        <v/>
      </c>
      <c r="I33" s="112" t="str" cm="1">
        <f t="array" aca="1" ref="I33" ca="1">BoxVal($A33,6,COLUMN(INDIRECT("T"&amp;($A33-1)*65+2)),1)</f>
        <v/>
      </c>
      <c r="J33" s="112" t="str" cm="1">
        <f t="array" aca="1" ref="J33" ca="1">BoxVal($A33,21,COLUMN(INDIRECT("T"&amp;($A33-1)*65+2)),1)</f>
        <v/>
      </c>
      <c r="K33" s="112" t="str" cm="1">
        <f t="array" aca="1" ref="K33" ca="1">BoxVal($A33,25,COLUMN(INDIRECT("T"&amp;($A33-1)*65+2)),1)</f>
        <v/>
      </c>
      <c r="L33" s="113" t="str" cm="1">
        <f t="array" aca="1" ref="L33" ca="1">BoxVal($A33,32,COLUMN(INDIRECT("T"&amp;($A33-1)*65+2)),1)</f>
        <v/>
      </c>
      <c r="M33" s="112" t="str" cm="1">
        <f t="array" aca="1" ref="M33" ca="1">BoxVal($A33,31,COLUMN(INDIRECT("T"&amp;($A33-1)*65+2)),1)</f>
        <v/>
      </c>
      <c r="N33" s="112" t="str" cm="1">
        <f t="array" aca="1" ref="N33" ca="1">BoxVal($A33,12,COLUMN(INDIRECT("T"&amp;($A33-1)*65+2)),1)</f>
        <v/>
      </c>
      <c r="O33" s="114" t="str" cm="1">
        <f t="array" ref="O33">BoxVal($A33,2,COLUMN(V34),1)</f>
        <v/>
      </c>
      <c r="P33" s="114" t="str" cm="1">
        <f t="array" aca="1" ref="P33" ca="1">BoxVal($A33,2,COLUMN(INDIRECT("AB"&amp;($A33-1)*65+2)),1)</f>
        <v/>
      </c>
      <c r="Q33" s="114" t="str" cm="1">
        <f t="array" aca="1" ref="Q33" ca="1">BoxVal($A33,2,COLUMN(INDIRECT("AJ"&amp;($A33-1)*65+2)),1)</f>
        <v/>
      </c>
      <c r="R33" s="116"/>
      <c r="U33" s="144"/>
      <c r="V33" s="145"/>
      <c r="W33" s="145"/>
      <c r="X33" s="155"/>
      <c r="Y33" s="155"/>
      <c r="Z33" s="157"/>
      <c r="AA33" s="148"/>
      <c r="AB33" s="149"/>
      <c r="AC33" s="149"/>
      <c r="AD33" s="149"/>
      <c r="AE33" s="41"/>
      <c r="AF33" s="150"/>
      <c r="AG33" s="158"/>
      <c r="AH33" s="151"/>
      <c r="AI33" s="151"/>
      <c r="AJ33" s="152"/>
      <c r="AK33" s="152"/>
      <c r="AL33" s="152"/>
      <c r="AM33" s="152"/>
      <c r="AN33" s="144"/>
      <c r="AO33" s="144"/>
      <c r="AP33" s="144"/>
      <c r="AQ33" s="144"/>
      <c r="AR33" s="144"/>
      <c r="AS33" s="144"/>
    </row>
    <row r="34" spans="1:45" ht="30" customHeight="1" x14ac:dyDescent="0.25">
      <c r="A34" s="96">
        <v>33</v>
      </c>
      <c r="B34" s="97" t="str">
        <f t="shared" si="0"/>
        <v>=Block33==</v>
      </c>
      <c r="C34" s="112" t="str" cm="1">
        <f t="array" aca="1" ref="C34" ca="1">BoxVal($A34,8,COLUMN(INDIRECT("T"&amp;($A34-1)*65+2)),1)</f>
        <v/>
      </c>
      <c r="D34" s="112" t="str" cm="1">
        <f t="array" aca="1" ref="D34" ca="1">BoxVal($A34,2,COLUMN(INDIRECT("T"&amp;($A34-1)*65+2)),1)</f>
        <v/>
      </c>
      <c r="E34" s="112" t="str" cm="1">
        <f t="array" aca="1" ref="E34" ca="1">BoxVal($A34,3,COLUMN(INDIRECT("T"&amp;($A34-1)*65+2)),1)</f>
        <v/>
      </c>
      <c r="F34" s="112" t="str" cm="1">
        <f t="array" aca="1" ref="F34" ca="1">BoxVal($A34,16,COLUMN(INDIRECT("T"&amp;($A34-1)*65+2)),1)</f>
        <v/>
      </c>
      <c r="G34" s="112" t="str" cm="1">
        <f t="array" aca="1" ref="G34" ca="1">BoxVal($A34,4,COLUMN(INDIRECT("T"&amp;($A34-1)*65+2)),1)</f>
        <v/>
      </c>
      <c r="H34" s="112" t="str" cm="1">
        <f t="array" aca="1" ref="H34" ca="1">BoxVal($A34,5,COLUMN(INDIRECT("T"&amp;($A34-1)*65+2)),1)</f>
        <v/>
      </c>
      <c r="I34" s="112" t="str" cm="1">
        <f t="array" aca="1" ref="I34" ca="1">BoxVal($A34,6,COLUMN(INDIRECT("T"&amp;($A34-1)*65+2)),1)</f>
        <v/>
      </c>
      <c r="J34" s="112" t="str" cm="1">
        <f t="array" aca="1" ref="J34" ca="1">BoxVal($A34,21,COLUMN(INDIRECT("T"&amp;($A34-1)*65+2)),1)</f>
        <v/>
      </c>
      <c r="K34" s="112" t="str" cm="1">
        <f t="array" aca="1" ref="K34" ca="1">BoxVal($A34,25,COLUMN(INDIRECT("T"&amp;($A34-1)*65+2)),1)</f>
        <v/>
      </c>
      <c r="L34" s="113" t="str" cm="1">
        <f t="array" aca="1" ref="L34" ca="1">BoxVal($A34,32,COLUMN(INDIRECT("T"&amp;($A34-1)*65+2)),1)</f>
        <v/>
      </c>
      <c r="M34" s="112" t="str" cm="1">
        <f t="array" aca="1" ref="M34" ca="1">BoxVal($A34,31,COLUMN(INDIRECT("T"&amp;($A34-1)*65+2)),1)</f>
        <v/>
      </c>
      <c r="N34" s="112" t="str" cm="1">
        <f t="array" aca="1" ref="N34" ca="1">BoxVal($A34,12,COLUMN(INDIRECT("T"&amp;($A34-1)*65+2)),1)</f>
        <v/>
      </c>
      <c r="O34" s="114" t="str" cm="1">
        <f t="array" ref="O34">BoxVal($A34,2,COLUMN(V35),1)</f>
        <v/>
      </c>
      <c r="P34" s="114" t="str" cm="1">
        <f t="array" aca="1" ref="P34" ca="1">BoxVal($A34,2,COLUMN(INDIRECT("AB"&amp;($A34-1)*65+2)),1)</f>
        <v/>
      </c>
      <c r="Q34" s="114" t="str" cm="1">
        <f t="array" aca="1" ref="Q34" ca="1">BoxVal($A34,2,COLUMN(INDIRECT("AJ"&amp;($A34-1)*65+2)),1)</f>
        <v/>
      </c>
      <c r="R34" s="116"/>
      <c r="S34" s="2" t="s">
        <v>14</v>
      </c>
      <c r="T34" s="2" t="str">
        <f>ADDRESS(ROW(S34),COLUMN($S$1))&amp;":"&amp;ADDRESS(ROW(S64),COLUMN($T$1))</f>
        <v>$S$34:$T$64</v>
      </c>
      <c r="U34" s="144"/>
      <c r="V34" s="145"/>
      <c r="W34" s="145"/>
      <c r="X34" s="155"/>
      <c r="Y34" s="155"/>
      <c r="Z34" s="157"/>
      <c r="AA34" s="148"/>
      <c r="AB34" s="149"/>
      <c r="AC34" s="149"/>
      <c r="AD34" s="149"/>
      <c r="AE34" s="41"/>
      <c r="AF34" s="150"/>
      <c r="AG34" s="158"/>
      <c r="AH34" s="151"/>
      <c r="AI34" s="151"/>
      <c r="AJ34" s="152"/>
      <c r="AK34" s="152"/>
      <c r="AL34" s="152"/>
      <c r="AM34" s="152"/>
      <c r="AN34" s="144"/>
      <c r="AO34" s="144"/>
      <c r="AP34" s="144"/>
      <c r="AQ34" s="144"/>
      <c r="AR34" s="144"/>
      <c r="AS34" s="144"/>
    </row>
    <row r="35" spans="1:45" ht="30" customHeight="1" x14ac:dyDescent="0.25">
      <c r="A35" s="96">
        <v>34</v>
      </c>
      <c r="B35" s="97" t="str">
        <f t="shared" si="0"/>
        <v>=Block34==</v>
      </c>
      <c r="C35" s="112" t="str" cm="1">
        <f t="array" aca="1" ref="C35" ca="1">BoxVal($A35,8,COLUMN(INDIRECT("T"&amp;($A35-1)*65+2)),1)</f>
        <v/>
      </c>
      <c r="D35" s="112" t="str" cm="1">
        <f t="array" aca="1" ref="D35" ca="1">BoxVal($A35,2,COLUMN(INDIRECT("T"&amp;($A35-1)*65+2)),1)</f>
        <v/>
      </c>
      <c r="E35" s="112" t="str" cm="1">
        <f t="array" aca="1" ref="E35" ca="1">BoxVal($A35,3,COLUMN(INDIRECT("T"&amp;($A35-1)*65+2)),1)</f>
        <v/>
      </c>
      <c r="F35" s="112" t="str" cm="1">
        <f t="array" aca="1" ref="F35" ca="1">BoxVal($A35,16,COLUMN(INDIRECT("T"&amp;($A35-1)*65+2)),1)</f>
        <v/>
      </c>
      <c r="G35" s="112" t="str" cm="1">
        <f t="array" aca="1" ref="G35" ca="1">BoxVal($A35,4,COLUMN(INDIRECT("T"&amp;($A35-1)*65+2)),1)</f>
        <v/>
      </c>
      <c r="H35" s="112" t="str" cm="1">
        <f t="array" aca="1" ref="H35" ca="1">BoxVal($A35,5,COLUMN(INDIRECT("T"&amp;($A35-1)*65+2)),1)</f>
        <v/>
      </c>
      <c r="I35" s="112" t="str" cm="1">
        <f t="array" aca="1" ref="I35" ca="1">BoxVal($A35,6,COLUMN(INDIRECT("T"&amp;($A35-1)*65+2)),1)</f>
        <v/>
      </c>
      <c r="J35" s="112" t="str" cm="1">
        <f t="array" aca="1" ref="J35" ca="1">BoxVal($A35,21,COLUMN(INDIRECT("T"&amp;($A35-1)*65+2)),1)</f>
        <v/>
      </c>
      <c r="K35" s="112" t="str" cm="1">
        <f t="array" aca="1" ref="K35" ca="1">BoxVal($A35,25,COLUMN(INDIRECT("T"&amp;($A35-1)*65+2)),1)</f>
        <v/>
      </c>
      <c r="L35" s="113" t="str" cm="1">
        <f t="array" aca="1" ref="L35" ca="1">BoxVal($A35,32,COLUMN(INDIRECT("T"&amp;($A35-1)*65+2)),1)</f>
        <v/>
      </c>
      <c r="M35" s="112" t="str" cm="1">
        <f t="array" aca="1" ref="M35" ca="1">BoxVal($A35,31,COLUMN(INDIRECT("T"&amp;($A35-1)*65+2)),1)</f>
        <v/>
      </c>
      <c r="N35" s="112" t="str" cm="1">
        <f t="array" aca="1" ref="N35" ca="1">BoxVal($A35,12,COLUMN(INDIRECT("T"&amp;($A35-1)*65+2)),1)</f>
        <v/>
      </c>
      <c r="O35" s="114" t="str" cm="1">
        <f t="array" ref="O35">BoxVal($A35,2,COLUMN(V36),1)</f>
        <v/>
      </c>
      <c r="P35" s="114" t="str" cm="1">
        <f t="array" aca="1" ref="P35" ca="1">BoxVal($A35,2,COLUMN(INDIRECT("AB"&amp;($A35-1)*65+2)),1)</f>
        <v/>
      </c>
      <c r="Q35" s="114" t="str" cm="1">
        <f t="array" aca="1" ref="Q35" ca="1">BoxVal($A35,2,COLUMN(INDIRECT("AJ"&amp;($A35-1)*65+2)),1)</f>
        <v/>
      </c>
      <c r="R35" s="116"/>
      <c r="S35" s="4" t="str">
        <f>$BB$2</f>
        <v>15V</v>
      </c>
      <c r="T35" s="3" t="s">
        <v>562</v>
      </c>
      <c r="U35" s="144"/>
      <c r="V35" s="145"/>
      <c r="W35" s="145"/>
      <c r="X35" s="155"/>
      <c r="Y35" s="155"/>
      <c r="Z35" s="157"/>
      <c r="AA35" s="148"/>
      <c r="AB35" s="149"/>
      <c r="AC35" s="149"/>
      <c r="AD35" s="149"/>
      <c r="AE35" s="41"/>
      <c r="AF35" s="150"/>
      <c r="AG35" s="158"/>
      <c r="AH35" s="151"/>
      <c r="AI35" s="151"/>
      <c r="AJ35" s="152"/>
      <c r="AK35" s="152"/>
      <c r="AL35" s="152"/>
      <c r="AM35" s="152"/>
      <c r="AN35" s="144"/>
      <c r="AO35" s="144"/>
      <c r="AP35" s="144"/>
      <c r="AQ35" s="144"/>
      <c r="AR35" s="144"/>
      <c r="AS35" s="144"/>
    </row>
    <row r="36" spans="1:45" ht="30" customHeight="1" x14ac:dyDescent="0.25">
      <c r="A36" s="96">
        <v>35</v>
      </c>
      <c r="B36" s="97" t="str">
        <f t="shared" si="0"/>
        <v>=Block35==</v>
      </c>
      <c r="C36" s="112" t="str" cm="1">
        <f t="array" aca="1" ref="C36" ca="1">BoxVal($A36,8,COLUMN(INDIRECT("T"&amp;($A36-1)*65+2)),1)</f>
        <v/>
      </c>
      <c r="D36" s="112" t="str" cm="1">
        <f t="array" aca="1" ref="D36" ca="1">BoxVal($A36,2,COLUMN(INDIRECT("T"&amp;($A36-1)*65+2)),1)</f>
        <v/>
      </c>
      <c r="E36" s="112" t="str" cm="1">
        <f t="array" aca="1" ref="E36" ca="1">BoxVal($A36,3,COLUMN(INDIRECT("T"&amp;($A36-1)*65+2)),1)</f>
        <v/>
      </c>
      <c r="F36" s="112" t="str" cm="1">
        <f t="array" aca="1" ref="F36" ca="1">BoxVal($A36,16,COLUMN(INDIRECT("T"&amp;($A36-1)*65+2)),1)</f>
        <v/>
      </c>
      <c r="G36" s="112" t="str" cm="1">
        <f t="array" aca="1" ref="G36" ca="1">BoxVal($A36,4,COLUMN(INDIRECT("T"&amp;($A36-1)*65+2)),1)</f>
        <v/>
      </c>
      <c r="H36" s="112" t="str" cm="1">
        <f t="array" aca="1" ref="H36" ca="1">BoxVal($A36,5,COLUMN(INDIRECT("T"&amp;($A36-1)*65+2)),1)</f>
        <v/>
      </c>
      <c r="I36" s="112" t="str" cm="1">
        <f t="array" aca="1" ref="I36" ca="1">BoxVal($A36,6,COLUMN(INDIRECT("T"&amp;($A36-1)*65+2)),1)</f>
        <v/>
      </c>
      <c r="J36" s="112" t="str" cm="1">
        <f t="array" aca="1" ref="J36" ca="1">BoxVal($A36,21,COLUMN(INDIRECT("T"&amp;($A36-1)*65+2)),1)</f>
        <v/>
      </c>
      <c r="K36" s="112" t="str" cm="1">
        <f t="array" aca="1" ref="K36" ca="1">BoxVal($A36,25,COLUMN(INDIRECT("T"&amp;($A36-1)*65+2)),1)</f>
        <v/>
      </c>
      <c r="L36" s="113" t="str" cm="1">
        <f t="array" aca="1" ref="L36" ca="1">BoxVal($A36,32,COLUMN(INDIRECT("T"&amp;($A36-1)*65+2)),1)</f>
        <v/>
      </c>
      <c r="M36" s="112" t="str" cm="1">
        <f t="array" aca="1" ref="M36" ca="1">BoxVal($A36,31,COLUMN(INDIRECT("T"&amp;($A36-1)*65+2)),1)</f>
        <v/>
      </c>
      <c r="N36" s="112" t="str" cm="1">
        <f t="array" aca="1" ref="N36" ca="1">BoxVal($A36,12,COLUMN(INDIRECT("T"&amp;($A36-1)*65+2)),1)</f>
        <v/>
      </c>
      <c r="O36" s="114" t="str" cm="1">
        <f t="array" ref="O36">BoxVal($A36,2,COLUMN(V37),1)</f>
        <v/>
      </c>
      <c r="P36" s="114" t="str" cm="1">
        <f t="array" aca="1" ref="P36" ca="1">BoxVal($A36,2,COLUMN(INDIRECT("AB"&amp;($A36-1)*65+2)),1)</f>
        <v/>
      </c>
      <c r="Q36" s="114" t="str" cm="1">
        <f t="array" aca="1" ref="Q36" ca="1">BoxVal($A36,2,COLUMN(INDIRECT("AJ"&amp;($A36-1)*65+2)),1)</f>
        <v/>
      </c>
      <c r="R36" s="116"/>
      <c r="S36" s="4" t="str">
        <f>$BB$3</f>
        <v>14V</v>
      </c>
      <c r="T36" s="3" t="s">
        <v>562</v>
      </c>
      <c r="U36" s="144"/>
      <c r="V36" s="145"/>
      <c r="W36" s="145"/>
      <c r="X36" s="155"/>
      <c r="Y36" s="155"/>
      <c r="Z36" s="157"/>
      <c r="AA36" s="148"/>
      <c r="AB36" s="149"/>
      <c r="AC36" s="149"/>
      <c r="AD36" s="149"/>
      <c r="AE36" s="41"/>
      <c r="AF36" s="150"/>
      <c r="AG36" s="158"/>
      <c r="AH36" s="151"/>
      <c r="AI36" s="151"/>
      <c r="AJ36" s="152"/>
      <c r="AK36" s="152"/>
      <c r="AL36" s="152"/>
      <c r="AM36" s="152"/>
      <c r="AN36" s="144"/>
      <c r="AO36" s="144"/>
      <c r="AP36" s="144"/>
      <c r="AQ36" s="144"/>
      <c r="AR36" s="144"/>
      <c r="AS36" s="144"/>
    </row>
    <row r="37" spans="1:45" ht="30" customHeight="1" x14ac:dyDescent="0.25">
      <c r="A37" s="96">
        <v>36</v>
      </c>
      <c r="B37" s="97" t="str">
        <f t="shared" si="0"/>
        <v>=Block36==</v>
      </c>
      <c r="C37" s="112" t="str" cm="1">
        <f t="array" aca="1" ref="C37" ca="1">BoxVal($A37,8,COLUMN(INDIRECT("T"&amp;($A37-1)*65+2)),1)</f>
        <v/>
      </c>
      <c r="D37" s="112" t="str" cm="1">
        <f t="array" aca="1" ref="D37" ca="1">BoxVal($A37,2,COLUMN(INDIRECT("T"&amp;($A37-1)*65+2)),1)</f>
        <v/>
      </c>
      <c r="E37" s="112" t="str" cm="1">
        <f t="array" aca="1" ref="E37" ca="1">BoxVal($A37,3,COLUMN(INDIRECT("T"&amp;($A37-1)*65+2)),1)</f>
        <v/>
      </c>
      <c r="F37" s="112" t="str" cm="1">
        <f t="array" aca="1" ref="F37" ca="1">BoxVal($A37,16,COLUMN(INDIRECT("T"&amp;($A37-1)*65+2)),1)</f>
        <v/>
      </c>
      <c r="G37" s="112" t="str" cm="1">
        <f t="array" aca="1" ref="G37" ca="1">BoxVal($A37,4,COLUMN(INDIRECT("T"&amp;($A37-1)*65+2)),1)</f>
        <v/>
      </c>
      <c r="H37" s="112" t="str" cm="1">
        <f t="array" aca="1" ref="H37" ca="1">BoxVal($A37,5,COLUMN(INDIRECT("T"&amp;($A37-1)*65+2)),1)</f>
        <v/>
      </c>
      <c r="I37" s="112" t="str" cm="1">
        <f t="array" aca="1" ref="I37" ca="1">BoxVal($A37,6,COLUMN(INDIRECT("T"&amp;($A37-1)*65+2)),1)</f>
        <v/>
      </c>
      <c r="J37" s="112" t="str" cm="1">
        <f t="array" aca="1" ref="J37" ca="1">BoxVal($A37,21,COLUMN(INDIRECT("T"&amp;($A37-1)*65+2)),1)</f>
        <v/>
      </c>
      <c r="K37" s="112" t="str" cm="1">
        <f t="array" aca="1" ref="K37" ca="1">BoxVal($A37,25,COLUMN(INDIRECT("T"&amp;($A37-1)*65+2)),1)</f>
        <v/>
      </c>
      <c r="L37" s="113" t="str" cm="1">
        <f t="array" aca="1" ref="L37" ca="1">BoxVal($A37,32,COLUMN(INDIRECT("T"&amp;($A37-1)*65+2)),1)</f>
        <v/>
      </c>
      <c r="M37" s="112" t="str" cm="1">
        <f t="array" aca="1" ref="M37" ca="1">BoxVal($A37,31,COLUMN(INDIRECT("T"&amp;($A37-1)*65+2)),1)</f>
        <v/>
      </c>
      <c r="N37" s="112" t="str" cm="1">
        <f t="array" aca="1" ref="N37" ca="1">BoxVal($A37,12,COLUMN(INDIRECT("T"&amp;($A37-1)*65+2)),1)</f>
        <v/>
      </c>
      <c r="O37" s="114" t="str" cm="1">
        <f t="array" ref="O37">BoxVal($A37,2,COLUMN(V38),1)</f>
        <v/>
      </c>
      <c r="P37" s="114" t="str" cm="1">
        <f t="array" aca="1" ref="P37" ca="1">BoxVal($A37,2,COLUMN(INDIRECT("AB"&amp;($A37-1)*65+2)),1)</f>
        <v/>
      </c>
      <c r="Q37" s="114" t="str" cm="1">
        <f t="array" aca="1" ref="Q37" ca="1">BoxVal($A37,2,COLUMN(INDIRECT("AJ"&amp;($A37-1)*65+2)),1)</f>
        <v/>
      </c>
      <c r="R37" s="116"/>
      <c r="S37" s="4" t="str">
        <f>$BB$4</f>
        <v>13V</v>
      </c>
      <c r="T37" s="3">
        <v>0</v>
      </c>
      <c r="U37" s="144"/>
      <c r="V37" s="145"/>
      <c r="W37" s="145"/>
      <c r="X37" s="155"/>
      <c r="Y37" s="155"/>
      <c r="Z37" s="157"/>
      <c r="AA37" s="148"/>
      <c r="AB37" s="149"/>
      <c r="AC37" s="149"/>
      <c r="AD37" s="149"/>
      <c r="AE37" s="41"/>
      <c r="AF37" s="150"/>
      <c r="AG37" s="158"/>
      <c r="AH37" s="151"/>
      <c r="AI37" s="151"/>
      <c r="AJ37" s="152"/>
      <c r="AK37" s="152"/>
      <c r="AL37" s="152"/>
      <c r="AM37" s="152"/>
      <c r="AN37" s="144"/>
      <c r="AO37" s="144"/>
      <c r="AP37" s="144"/>
      <c r="AQ37" s="144"/>
      <c r="AR37" s="144"/>
      <c r="AS37" s="144"/>
    </row>
    <row r="38" spans="1:45" ht="30" customHeight="1" x14ac:dyDescent="0.25">
      <c r="A38" s="96">
        <v>37</v>
      </c>
      <c r="B38" s="97" t="str">
        <f t="shared" si="0"/>
        <v>=Block37==</v>
      </c>
      <c r="C38" s="112" t="str" cm="1">
        <f t="array" aca="1" ref="C38" ca="1">BoxVal($A38,8,COLUMN(INDIRECT("T"&amp;($A38-1)*65+2)),1)</f>
        <v/>
      </c>
      <c r="D38" s="112" t="str" cm="1">
        <f t="array" aca="1" ref="D38" ca="1">BoxVal($A38,2,COLUMN(INDIRECT("T"&amp;($A38-1)*65+2)),1)</f>
        <v/>
      </c>
      <c r="E38" s="112" t="str" cm="1">
        <f t="array" aca="1" ref="E38" ca="1">BoxVal($A38,3,COLUMN(INDIRECT("T"&amp;($A38-1)*65+2)),1)</f>
        <v/>
      </c>
      <c r="F38" s="112" t="str" cm="1">
        <f t="array" aca="1" ref="F38" ca="1">BoxVal($A38,16,COLUMN(INDIRECT("T"&amp;($A38-1)*65+2)),1)</f>
        <v/>
      </c>
      <c r="G38" s="112" t="str" cm="1">
        <f t="array" aca="1" ref="G38" ca="1">BoxVal($A38,4,COLUMN(INDIRECT("T"&amp;($A38-1)*65+2)),1)</f>
        <v/>
      </c>
      <c r="H38" s="112" t="str" cm="1">
        <f t="array" aca="1" ref="H38" ca="1">BoxVal($A38,5,COLUMN(INDIRECT("T"&amp;($A38-1)*65+2)),1)</f>
        <v/>
      </c>
      <c r="I38" s="112" t="str" cm="1">
        <f t="array" aca="1" ref="I38" ca="1">BoxVal($A38,6,COLUMN(INDIRECT("T"&amp;($A38-1)*65+2)),1)</f>
        <v/>
      </c>
      <c r="J38" s="112" t="str" cm="1">
        <f t="array" aca="1" ref="J38" ca="1">BoxVal($A38,21,COLUMN(INDIRECT("T"&amp;($A38-1)*65+2)),1)</f>
        <v/>
      </c>
      <c r="K38" s="112" t="str" cm="1">
        <f t="array" aca="1" ref="K38" ca="1">BoxVal($A38,25,COLUMN(INDIRECT("T"&amp;($A38-1)*65+2)),1)</f>
        <v/>
      </c>
      <c r="L38" s="113" t="str" cm="1">
        <f t="array" aca="1" ref="L38" ca="1">BoxVal($A38,32,COLUMN(INDIRECT("T"&amp;($A38-1)*65+2)),1)</f>
        <v/>
      </c>
      <c r="M38" s="112" t="str" cm="1">
        <f t="array" aca="1" ref="M38" ca="1">BoxVal($A38,31,COLUMN(INDIRECT("T"&amp;($A38-1)*65+2)),1)</f>
        <v/>
      </c>
      <c r="N38" s="112" t="str" cm="1">
        <f t="array" aca="1" ref="N38" ca="1">BoxVal($A38,12,COLUMN(INDIRECT("T"&amp;($A38-1)*65+2)),1)</f>
        <v/>
      </c>
      <c r="O38" s="114" t="str" cm="1">
        <f t="array" ref="O38">BoxVal($A38,2,COLUMN(V39),1)</f>
        <v/>
      </c>
      <c r="P38" s="114" t="str" cm="1">
        <f t="array" aca="1" ref="P38" ca="1">BoxVal($A38,2,COLUMN(INDIRECT("AB"&amp;($A38-1)*65+2)),1)</f>
        <v/>
      </c>
      <c r="Q38" s="114" t="str" cm="1">
        <f t="array" aca="1" ref="Q38" ca="1">BoxVal($A38,2,COLUMN(INDIRECT("AJ"&amp;($A38-1)*65+2)),1)</f>
        <v/>
      </c>
      <c r="R38" s="116"/>
      <c r="S38" s="4" t="str">
        <f>$BB$5</f>
        <v>12V</v>
      </c>
      <c r="T38" s="3" t="s">
        <v>562</v>
      </c>
      <c r="U38" s="144"/>
      <c r="V38" s="145"/>
      <c r="W38" s="145"/>
      <c r="X38" s="155"/>
      <c r="Y38" s="155"/>
      <c r="Z38" s="157"/>
      <c r="AA38" s="148"/>
      <c r="AB38" s="149"/>
      <c r="AC38" s="149"/>
      <c r="AD38" s="149"/>
      <c r="AE38" s="41"/>
      <c r="AF38" s="150"/>
      <c r="AG38" s="158"/>
      <c r="AH38" s="151"/>
      <c r="AI38" s="151"/>
      <c r="AJ38" s="152"/>
      <c r="AK38" s="152"/>
      <c r="AL38" s="152"/>
      <c r="AM38" s="152"/>
      <c r="AN38" s="144"/>
      <c r="AO38" s="144"/>
      <c r="AP38" s="144"/>
      <c r="AQ38" s="144"/>
      <c r="AR38" s="144"/>
      <c r="AS38" s="144"/>
    </row>
    <row r="39" spans="1:45" ht="30" customHeight="1" x14ac:dyDescent="0.25">
      <c r="A39" s="96">
        <v>38</v>
      </c>
      <c r="B39" s="97" t="str">
        <f t="shared" si="0"/>
        <v>=Block38==</v>
      </c>
      <c r="C39" s="112" t="str" cm="1">
        <f t="array" aca="1" ref="C39" ca="1">BoxVal($A39,8,COLUMN(INDIRECT("T"&amp;($A39-1)*65+2)),1)</f>
        <v/>
      </c>
      <c r="D39" s="112" t="str" cm="1">
        <f t="array" aca="1" ref="D39" ca="1">BoxVal($A39,2,COLUMN(INDIRECT("T"&amp;($A39-1)*65+2)),1)</f>
        <v/>
      </c>
      <c r="E39" s="112" t="str" cm="1">
        <f t="array" aca="1" ref="E39" ca="1">BoxVal($A39,3,COLUMN(INDIRECT("T"&amp;($A39-1)*65+2)),1)</f>
        <v/>
      </c>
      <c r="F39" s="112" t="str" cm="1">
        <f t="array" aca="1" ref="F39" ca="1">BoxVal($A39,16,COLUMN(INDIRECT("T"&amp;($A39-1)*65+2)),1)</f>
        <v/>
      </c>
      <c r="G39" s="112" t="str" cm="1">
        <f t="array" aca="1" ref="G39" ca="1">BoxVal($A39,4,COLUMN(INDIRECT("T"&amp;($A39-1)*65+2)),1)</f>
        <v/>
      </c>
      <c r="H39" s="112" t="str" cm="1">
        <f t="array" aca="1" ref="H39" ca="1">BoxVal($A39,5,COLUMN(INDIRECT("T"&amp;($A39-1)*65+2)),1)</f>
        <v/>
      </c>
      <c r="I39" s="112" t="str" cm="1">
        <f t="array" aca="1" ref="I39" ca="1">BoxVal($A39,6,COLUMN(INDIRECT("T"&amp;($A39-1)*65+2)),1)</f>
        <v/>
      </c>
      <c r="J39" s="112" t="str" cm="1">
        <f t="array" aca="1" ref="J39" ca="1">BoxVal($A39,21,COLUMN(INDIRECT("T"&amp;($A39-1)*65+2)),1)</f>
        <v/>
      </c>
      <c r="K39" s="112" t="str" cm="1">
        <f t="array" aca="1" ref="K39" ca="1">BoxVal($A39,25,COLUMN(INDIRECT("T"&amp;($A39-1)*65+2)),1)</f>
        <v/>
      </c>
      <c r="L39" s="113" t="str" cm="1">
        <f t="array" aca="1" ref="L39" ca="1">BoxVal($A39,32,COLUMN(INDIRECT("T"&amp;($A39-1)*65+2)),1)</f>
        <v/>
      </c>
      <c r="M39" s="112" t="str" cm="1">
        <f t="array" aca="1" ref="M39" ca="1">BoxVal($A39,31,COLUMN(INDIRECT("T"&amp;($A39-1)*65+2)),1)</f>
        <v/>
      </c>
      <c r="N39" s="112" t="str" cm="1">
        <f t="array" aca="1" ref="N39" ca="1">BoxVal($A39,12,COLUMN(INDIRECT("T"&amp;($A39-1)*65+2)),1)</f>
        <v/>
      </c>
      <c r="O39" s="114" t="str" cm="1">
        <f t="array" ref="O39">BoxVal($A39,2,COLUMN(V40),1)</f>
        <v/>
      </c>
      <c r="P39" s="114" t="str" cm="1">
        <f t="array" aca="1" ref="P39" ca="1">BoxVal($A39,2,COLUMN(INDIRECT("AB"&amp;($A39-1)*65+2)),1)</f>
        <v/>
      </c>
      <c r="Q39" s="114" t="str" cm="1">
        <f t="array" aca="1" ref="Q39" ca="1">BoxVal($A39,2,COLUMN(INDIRECT("AJ"&amp;($A39-1)*65+2)),1)</f>
        <v/>
      </c>
      <c r="R39" s="116"/>
      <c r="S39" s="4" t="str">
        <f>$BB$6</f>
        <v>11V</v>
      </c>
      <c r="T39" s="3" t="s">
        <v>562</v>
      </c>
      <c r="U39" s="144"/>
      <c r="V39" s="145"/>
      <c r="W39" s="145"/>
      <c r="X39" s="155"/>
      <c r="Y39" s="155"/>
      <c r="Z39" s="157"/>
      <c r="AA39" s="148"/>
      <c r="AB39" s="149"/>
      <c r="AC39" s="149"/>
      <c r="AD39" s="149"/>
      <c r="AE39" s="41"/>
      <c r="AF39" s="150"/>
      <c r="AG39" s="158"/>
      <c r="AH39" s="151"/>
      <c r="AI39" s="151"/>
      <c r="AJ39" s="152"/>
      <c r="AK39" s="152"/>
      <c r="AL39" s="152"/>
      <c r="AM39" s="152"/>
      <c r="AN39" s="144"/>
      <c r="AO39" s="144"/>
      <c r="AP39" s="144"/>
      <c r="AQ39" s="144"/>
      <c r="AR39" s="144"/>
      <c r="AS39" s="144"/>
    </row>
    <row r="40" spans="1:45" ht="30" customHeight="1" x14ac:dyDescent="0.25">
      <c r="A40" s="96">
        <v>39</v>
      </c>
      <c r="B40" s="97" t="str">
        <f t="shared" si="0"/>
        <v>=Block39==</v>
      </c>
      <c r="C40" s="112" t="str" cm="1">
        <f t="array" aca="1" ref="C40" ca="1">BoxVal($A40,8,COLUMN(INDIRECT("T"&amp;($A40-1)*65+2)),1)</f>
        <v/>
      </c>
      <c r="D40" s="112" t="str" cm="1">
        <f t="array" aca="1" ref="D40" ca="1">BoxVal($A40,2,COLUMN(INDIRECT("T"&amp;($A40-1)*65+2)),1)</f>
        <v/>
      </c>
      <c r="E40" s="112" t="str" cm="1">
        <f t="array" aca="1" ref="E40" ca="1">BoxVal($A40,3,COLUMN(INDIRECT("T"&amp;($A40-1)*65+2)),1)</f>
        <v/>
      </c>
      <c r="F40" s="112" t="str" cm="1">
        <f t="array" aca="1" ref="F40" ca="1">BoxVal($A40,16,COLUMN(INDIRECT("T"&amp;($A40-1)*65+2)),1)</f>
        <v/>
      </c>
      <c r="G40" s="112" t="str" cm="1">
        <f t="array" aca="1" ref="G40" ca="1">BoxVal($A40,4,COLUMN(INDIRECT("T"&amp;($A40-1)*65+2)),1)</f>
        <v/>
      </c>
      <c r="H40" s="112" t="str" cm="1">
        <f t="array" aca="1" ref="H40" ca="1">BoxVal($A40,5,COLUMN(INDIRECT("T"&amp;($A40-1)*65+2)),1)</f>
        <v/>
      </c>
      <c r="I40" s="112" t="str" cm="1">
        <f t="array" aca="1" ref="I40" ca="1">BoxVal($A40,6,COLUMN(INDIRECT("T"&amp;($A40-1)*65+2)),1)</f>
        <v/>
      </c>
      <c r="J40" s="112" t="str" cm="1">
        <f t="array" aca="1" ref="J40" ca="1">BoxVal($A40,21,COLUMN(INDIRECT("T"&amp;($A40-1)*65+2)),1)</f>
        <v/>
      </c>
      <c r="K40" s="112" t="str" cm="1">
        <f t="array" aca="1" ref="K40" ca="1">BoxVal($A40,25,COLUMN(INDIRECT("T"&amp;($A40-1)*65+2)),1)</f>
        <v/>
      </c>
      <c r="L40" s="113" t="str" cm="1">
        <f t="array" aca="1" ref="L40" ca="1">BoxVal($A40,32,COLUMN(INDIRECT("T"&amp;($A40-1)*65+2)),1)</f>
        <v/>
      </c>
      <c r="M40" s="112" t="str" cm="1">
        <f t="array" aca="1" ref="M40" ca="1">BoxVal($A40,31,COLUMN(INDIRECT("T"&amp;($A40-1)*65+2)),1)</f>
        <v/>
      </c>
      <c r="N40" s="112" t="str" cm="1">
        <f t="array" aca="1" ref="N40" ca="1">BoxVal($A40,12,COLUMN(INDIRECT("T"&amp;($A40-1)*65+2)),1)</f>
        <v/>
      </c>
      <c r="O40" s="114" t="str" cm="1">
        <f t="array" ref="O40">BoxVal($A40,2,COLUMN(V41),1)</f>
        <v/>
      </c>
      <c r="P40" s="114" t="str" cm="1">
        <f t="array" aca="1" ref="P40" ca="1">BoxVal($A40,2,COLUMN(INDIRECT("AB"&amp;($A40-1)*65+2)),1)</f>
        <v/>
      </c>
      <c r="Q40" s="114" t="str" cm="1">
        <f t="array" aca="1" ref="Q40" ca="1">BoxVal($A40,2,COLUMN(INDIRECT("AJ"&amp;($A40-1)*65+2)),1)</f>
        <v/>
      </c>
      <c r="R40" s="116"/>
      <c r="S40" s="4" t="str">
        <f>$BB$7</f>
        <v>10V</v>
      </c>
      <c r="T40" s="3" t="s">
        <v>562</v>
      </c>
      <c r="U40" s="144"/>
      <c r="V40" s="145"/>
      <c r="W40" s="145"/>
      <c r="X40" s="155"/>
      <c r="Y40" s="155"/>
      <c r="Z40" s="157"/>
      <c r="AA40" s="148"/>
      <c r="AB40" s="149"/>
      <c r="AC40" s="149"/>
      <c r="AD40" s="149"/>
      <c r="AE40" s="41"/>
      <c r="AF40" s="150"/>
      <c r="AG40" s="158"/>
      <c r="AH40" s="151"/>
      <c r="AI40" s="151"/>
      <c r="AJ40" s="152"/>
      <c r="AK40" s="152"/>
      <c r="AL40" s="152"/>
      <c r="AM40" s="152"/>
      <c r="AN40" s="144"/>
      <c r="AO40" s="144"/>
      <c r="AP40" s="144"/>
      <c r="AQ40" s="144"/>
      <c r="AR40" s="144"/>
      <c r="AS40" s="144"/>
    </row>
    <row r="41" spans="1:45" ht="30" customHeight="1" x14ac:dyDescent="0.25">
      <c r="A41" s="96">
        <v>40</v>
      </c>
      <c r="B41" s="97" t="str">
        <f t="shared" si="0"/>
        <v>=Block40==</v>
      </c>
      <c r="C41" s="112" t="str" cm="1">
        <f t="array" aca="1" ref="C41" ca="1">BoxVal($A41,8,COLUMN(INDIRECT("T"&amp;($A41-1)*65+2)),1)</f>
        <v/>
      </c>
      <c r="D41" s="112" t="str" cm="1">
        <f t="array" aca="1" ref="D41" ca="1">BoxVal($A41,2,COLUMN(INDIRECT("T"&amp;($A41-1)*65+2)),1)</f>
        <v/>
      </c>
      <c r="E41" s="112" t="str" cm="1">
        <f t="array" aca="1" ref="E41" ca="1">BoxVal($A41,3,COLUMN(INDIRECT("T"&amp;($A41-1)*65+2)),1)</f>
        <v/>
      </c>
      <c r="F41" s="112" t="str" cm="1">
        <f t="array" aca="1" ref="F41" ca="1">BoxVal($A41,16,COLUMN(INDIRECT("T"&amp;($A41-1)*65+2)),1)</f>
        <v/>
      </c>
      <c r="G41" s="112" t="str" cm="1">
        <f t="array" aca="1" ref="G41" ca="1">BoxVal($A41,4,COLUMN(INDIRECT("T"&amp;($A41-1)*65+2)),1)</f>
        <v/>
      </c>
      <c r="H41" s="112" t="str" cm="1">
        <f t="array" aca="1" ref="H41" ca="1">BoxVal($A41,5,COLUMN(INDIRECT("T"&amp;($A41-1)*65+2)),1)</f>
        <v/>
      </c>
      <c r="I41" s="112" t="str" cm="1">
        <f t="array" aca="1" ref="I41" ca="1">BoxVal($A41,6,COLUMN(INDIRECT("T"&amp;($A41-1)*65+2)),1)</f>
        <v/>
      </c>
      <c r="J41" s="112" t="str" cm="1">
        <f t="array" aca="1" ref="J41" ca="1">BoxVal($A41,21,COLUMN(INDIRECT("T"&amp;($A41-1)*65+2)),1)</f>
        <v/>
      </c>
      <c r="K41" s="112" t="str" cm="1">
        <f t="array" aca="1" ref="K41" ca="1">BoxVal($A41,25,COLUMN(INDIRECT("T"&amp;($A41-1)*65+2)),1)</f>
        <v/>
      </c>
      <c r="L41" s="113" t="str" cm="1">
        <f t="array" aca="1" ref="L41" ca="1">BoxVal($A41,32,COLUMN(INDIRECT("T"&amp;($A41-1)*65+2)),1)</f>
        <v/>
      </c>
      <c r="M41" s="112" t="str" cm="1">
        <f t="array" aca="1" ref="M41" ca="1">BoxVal($A41,31,COLUMN(INDIRECT("T"&amp;($A41-1)*65+2)),1)</f>
        <v/>
      </c>
      <c r="N41" s="112" t="str" cm="1">
        <f t="array" aca="1" ref="N41" ca="1">BoxVal($A41,12,COLUMN(INDIRECT("T"&amp;($A41-1)*65+2)),1)</f>
        <v/>
      </c>
      <c r="O41" s="114" t="str" cm="1">
        <f t="array" ref="O41">BoxVal($A41,2,COLUMN(V42),1)</f>
        <v/>
      </c>
      <c r="P41" s="114" t="str" cm="1">
        <f t="array" aca="1" ref="P41" ca="1">BoxVal($A41,2,COLUMN(INDIRECT("AB"&amp;($A41-1)*65+2)),1)</f>
        <v/>
      </c>
      <c r="Q41" s="114" t="str" cm="1">
        <f t="array" aca="1" ref="Q41" ca="1">BoxVal($A41,2,COLUMN(INDIRECT("AJ"&amp;($A41-1)*65+2)),1)</f>
        <v/>
      </c>
      <c r="R41" s="116"/>
      <c r="S41" s="4" t="str">
        <f>$BB$8</f>
        <v>9V</v>
      </c>
      <c r="T41" s="3" t="s">
        <v>562</v>
      </c>
      <c r="U41" s="144"/>
      <c r="V41" s="145"/>
      <c r="W41" s="145"/>
      <c r="X41" s="155"/>
      <c r="Y41" s="155"/>
      <c r="Z41" s="157"/>
      <c r="AA41" s="148"/>
      <c r="AB41" s="149"/>
      <c r="AC41" s="149"/>
      <c r="AD41" s="149"/>
      <c r="AE41" s="41"/>
      <c r="AF41" s="150"/>
      <c r="AG41" s="158"/>
      <c r="AH41" s="151"/>
      <c r="AI41" s="151"/>
      <c r="AJ41" s="152"/>
      <c r="AK41" s="152"/>
      <c r="AL41" s="152"/>
      <c r="AM41" s="152"/>
      <c r="AN41" s="144"/>
      <c r="AO41" s="144"/>
      <c r="AP41" s="144"/>
      <c r="AQ41" s="144"/>
      <c r="AR41" s="144"/>
      <c r="AS41" s="144"/>
    </row>
    <row r="42" spans="1:45" ht="30" customHeight="1" x14ac:dyDescent="0.25">
      <c r="A42" s="96">
        <v>41</v>
      </c>
      <c r="B42" s="97" t="str">
        <f t="shared" si="0"/>
        <v>=Block41==</v>
      </c>
      <c r="C42" s="112" t="str" cm="1">
        <f t="array" aca="1" ref="C42" ca="1">BoxVal($A42,8,COLUMN(INDIRECT("T"&amp;($A42-1)*65+2)),1)</f>
        <v/>
      </c>
      <c r="D42" s="112" t="str" cm="1">
        <f t="array" aca="1" ref="D42" ca="1">BoxVal($A42,2,COLUMN(INDIRECT("T"&amp;($A42-1)*65+2)),1)</f>
        <v/>
      </c>
      <c r="E42" s="112" t="str" cm="1">
        <f t="array" aca="1" ref="E42" ca="1">BoxVal($A42,3,COLUMN(INDIRECT("T"&amp;($A42-1)*65+2)),1)</f>
        <v/>
      </c>
      <c r="F42" s="112" t="str" cm="1">
        <f t="array" aca="1" ref="F42" ca="1">BoxVal($A42,16,COLUMN(INDIRECT("T"&amp;($A42-1)*65+2)),1)</f>
        <v/>
      </c>
      <c r="G42" s="112" t="str" cm="1">
        <f t="array" aca="1" ref="G42" ca="1">BoxVal($A42,4,COLUMN(INDIRECT("T"&amp;($A42-1)*65+2)),1)</f>
        <v/>
      </c>
      <c r="H42" s="112" t="str" cm="1">
        <f t="array" aca="1" ref="H42" ca="1">BoxVal($A42,5,COLUMN(INDIRECT("T"&amp;($A42-1)*65+2)),1)</f>
        <v/>
      </c>
      <c r="I42" s="112" t="str" cm="1">
        <f t="array" aca="1" ref="I42" ca="1">BoxVal($A42,6,COLUMN(INDIRECT("T"&amp;($A42-1)*65+2)),1)</f>
        <v/>
      </c>
      <c r="J42" s="112" t="str" cm="1">
        <f t="array" aca="1" ref="J42" ca="1">BoxVal($A42,21,COLUMN(INDIRECT("T"&amp;($A42-1)*65+2)),1)</f>
        <v/>
      </c>
      <c r="K42" s="112" t="str" cm="1">
        <f t="array" aca="1" ref="K42" ca="1">BoxVal($A42,25,COLUMN(INDIRECT("T"&amp;($A42-1)*65+2)),1)</f>
        <v/>
      </c>
      <c r="L42" s="113" t="str" cm="1">
        <f t="array" aca="1" ref="L42" ca="1">BoxVal($A42,32,COLUMN(INDIRECT("T"&amp;($A42-1)*65+2)),1)</f>
        <v/>
      </c>
      <c r="M42" s="112" t="str" cm="1">
        <f t="array" aca="1" ref="M42" ca="1">BoxVal($A42,31,COLUMN(INDIRECT("T"&amp;($A42-1)*65+2)),1)</f>
        <v/>
      </c>
      <c r="N42" s="112" t="str" cm="1">
        <f t="array" aca="1" ref="N42" ca="1">BoxVal($A42,12,COLUMN(INDIRECT("T"&amp;($A42-1)*65+2)),1)</f>
        <v/>
      </c>
      <c r="O42" s="114" t="str" cm="1">
        <f t="array" ref="O42">BoxVal($A42,2,COLUMN(V43),1)</f>
        <v/>
      </c>
      <c r="P42" s="114" t="str" cm="1">
        <f t="array" aca="1" ref="P42" ca="1">BoxVal($A42,2,COLUMN(INDIRECT("AB"&amp;($A42-1)*65+2)),1)</f>
        <v/>
      </c>
      <c r="Q42" s="114" t="str" cm="1">
        <f t="array" aca="1" ref="Q42" ca="1">BoxVal($A42,2,COLUMN(INDIRECT("AJ"&amp;($A42-1)*65+2)),1)</f>
        <v/>
      </c>
      <c r="R42" s="116"/>
      <c r="S42" s="4" t="str">
        <f>$BB$9</f>
        <v>FIX</v>
      </c>
      <c r="T42" s="3" t="s">
        <v>562</v>
      </c>
      <c r="U42" s="144"/>
      <c r="V42" s="145"/>
      <c r="W42" s="145"/>
      <c r="X42" s="155"/>
      <c r="Y42" s="155"/>
      <c r="Z42" s="157"/>
      <c r="AA42" s="148"/>
      <c r="AB42" s="149"/>
      <c r="AC42" s="149"/>
      <c r="AD42" s="149"/>
      <c r="AE42" s="41"/>
      <c r="AF42" s="150"/>
      <c r="AG42" s="158"/>
      <c r="AH42" s="151"/>
      <c r="AI42" s="151"/>
      <c r="AJ42" s="152"/>
      <c r="AK42" s="152"/>
      <c r="AL42" s="152"/>
      <c r="AM42" s="152"/>
      <c r="AN42" s="144"/>
      <c r="AO42" s="144"/>
      <c r="AP42" s="144"/>
      <c r="AQ42" s="144"/>
      <c r="AR42" s="144"/>
      <c r="AS42" s="144"/>
    </row>
    <row r="43" spans="1:45" ht="30" customHeight="1" x14ac:dyDescent="0.25">
      <c r="A43" s="96">
        <v>42</v>
      </c>
      <c r="B43" s="97" t="str">
        <f t="shared" si="0"/>
        <v>=Block42==</v>
      </c>
      <c r="C43" s="112" t="str" cm="1">
        <f t="array" aca="1" ref="C43" ca="1">BoxVal($A43,8,COLUMN(INDIRECT("T"&amp;($A43-1)*65+2)),1)</f>
        <v/>
      </c>
      <c r="D43" s="112" t="str" cm="1">
        <f t="array" aca="1" ref="D43" ca="1">BoxVal($A43,2,COLUMN(INDIRECT("T"&amp;($A43-1)*65+2)),1)</f>
        <v/>
      </c>
      <c r="E43" s="112" t="str" cm="1">
        <f t="array" aca="1" ref="E43" ca="1">BoxVal($A43,3,COLUMN(INDIRECT("T"&amp;($A43-1)*65+2)),1)</f>
        <v/>
      </c>
      <c r="F43" s="112" t="str" cm="1">
        <f t="array" aca="1" ref="F43" ca="1">BoxVal($A43,16,COLUMN(INDIRECT("T"&amp;($A43-1)*65+2)),1)</f>
        <v/>
      </c>
      <c r="G43" s="112" t="str" cm="1">
        <f t="array" aca="1" ref="G43" ca="1">BoxVal($A43,4,COLUMN(INDIRECT("T"&amp;($A43-1)*65+2)),1)</f>
        <v/>
      </c>
      <c r="H43" s="112" t="str" cm="1">
        <f t="array" aca="1" ref="H43" ca="1">BoxVal($A43,5,COLUMN(INDIRECT("T"&amp;($A43-1)*65+2)),1)</f>
        <v/>
      </c>
      <c r="I43" s="112" t="str" cm="1">
        <f t="array" aca="1" ref="I43" ca="1">BoxVal($A43,6,COLUMN(INDIRECT("T"&amp;($A43-1)*65+2)),1)</f>
        <v/>
      </c>
      <c r="J43" s="112" t="str" cm="1">
        <f t="array" aca="1" ref="J43" ca="1">BoxVal($A43,21,COLUMN(INDIRECT("T"&amp;($A43-1)*65+2)),1)</f>
        <v/>
      </c>
      <c r="K43" s="112" t="str" cm="1">
        <f t="array" aca="1" ref="K43" ca="1">BoxVal($A43,25,COLUMN(INDIRECT("T"&amp;($A43-1)*65+2)),1)</f>
        <v/>
      </c>
      <c r="L43" s="113" t="str" cm="1">
        <f t="array" aca="1" ref="L43" ca="1">BoxVal($A43,32,COLUMN(INDIRECT("T"&amp;($A43-1)*65+2)),1)</f>
        <v/>
      </c>
      <c r="M43" s="112" t="str" cm="1">
        <f t="array" aca="1" ref="M43" ca="1">BoxVal($A43,31,COLUMN(INDIRECT("T"&amp;($A43-1)*65+2)),1)</f>
        <v/>
      </c>
      <c r="N43" s="112" t="str" cm="1">
        <f t="array" aca="1" ref="N43" ca="1">BoxVal($A43,12,COLUMN(INDIRECT("T"&amp;($A43-1)*65+2)),1)</f>
        <v/>
      </c>
      <c r="O43" s="114" t="str" cm="1">
        <f t="array" ref="O43">BoxVal($A43,2,COLUMN(V44),1)</f>
        <v/>
      </c>
      <c r="P43" s="114" t="str" cm="1">
        <f t="array" aca="1" ref="P43" ca="1">BoxVal($A43,2,COLUMN(INDIRECT("AB"&amp;($A43-1)*65+2)),1)</f>
        <v/>
      </c>
      <c r="Q43" s="114" t="str" cm="1">
        <f t="array" aca="1" ref="Q43" ca="1">BoxVal($A43,2,COLUMN(INDIRECT("AJ"&amp;($A43-1)*65+2)),1)</f>
        <v/>
      </c>
      <c r="R43" s="116"/>
      <c r="S43" s="4" t="str">
        <f>$BB$10</f>
        <v>Space</v>
      </c>
      <c r="T43" s="3">
        <v>0</v>
      </c>
      <c r="U43" s="144"/>
      <c r="V43" s="145"/>
      <c r="W43" s="145"/>
      <c r="X43" s="155"/>
      <c r="Y43" s="155"/>
      <c r="Z43" s="157"/>
      <c r="AA43" s="148"/>
      <c r="AB43" s="149"/>
      <c r="AC43" s="149"/>
      <c r="AD43" s="149"/>
      <c r="AE43" s="41"/>
      <c r="AF43" s="150"/>
      <c r="AG43" s="158"/>
      <c r="AH43" s="151"/>
      <c r="AI43" s="151"/>
      <c r="AJ43" s="152"/>
      <c r="AK43" s="152"/>
      <c r="AL43" s="152"/>
      <c r="AM43" s="152"/>
      <c r="AN43" s="144"/>
      <c r="AO43" s="144"/>
      <c r="AP43" s="144"/>
      <c r="AQ43" s="144"/>
      <c r="AR43" s="144"/>
      <c r="AS43" s="144"/>
    </row>
    <row r="44" spans="1:45" ht="30" customHeight="1" x14ac:dyDescent="0.25">
      <c r="A44" s="96">
        <v>43</v>
      </c>
      <c r="B44" s="97" t="str">
        <f t="shared" si="0"/>
        <v>=Block43==</v>
      </c>
      <c r="C44" s="112" t="str" cm="1">
        <f t="array" aca="1" ref="C44" ca="1">BoxVal($A44,8,COLUMN(INDIRECT("T"&amp;($A44-1)*65+2)),1)</f>
        <v/>
      </c>
      <c r="D44" s="112" t="str" cm="1">
        <f t="array" aca="1" ref="D44" ca="1">BoxVal($A44,2,COLUMN(INDIRECT("T"&amp;($A44-1)*65+2)),1)</f>
        <v/>
      </c>
      <c r="E44" s="112" t="str" cm="1">
        <f t="array" aca="1" ref="E44" ca="1">BoxVal($A44,3,COLUMN(INDIRECT("T"&amp;($A44-1)*65+2)),1)</f>
        <v/>
      </c>
      <c r="F44" s="112" t="str" cm="1">
        <f t="array" aca="1" ref="F44" ca="1">BoxVal($A44,16,COLUMN(INDIRECT("T"&amp;($A44-1)*65+2)),1)</f>
        <v/>
      </c>
      <c r="G44" s="112" t="str" cm="1">
        <f t="array" aca="1" ref="G44" ca="1">BoxVal($A44,4,COLUMN(INDIRECT("T"&amp;($A44-1)*65+2)),1)</f>
        <v/>
      </c>
      <c r="H44" s="112" t="str" cm="1">
        <f t="array" aca="1" ref="H44" ca="1">BoxVal($A44,5,COLUMN(INDIRECT("T"&amp;($A44-1)*65+2)),1)</f>
        <v/>
      </c>
      <c r="I44" s="112" t="str" cm="1">
        <f t="array" aca="1" ref="I44" ca="1">BoxVal($A44,6,COLUMN(INDIRECT("T"&amp;($A44-1)*65+2)),1)</f>
        <v/>
      </c>
      <c r="J44" s="112" t="str" cm="1">
        <f t="array" aca="1" ref="J44" ca="1">BoxVal($A44,21,COLUMN(INDIRECT("T"&amp;($A44-1)*65+2)),1)</f>
        <v/>
      </c>
      <c r="K44" s="112" t="str" cm="1">
        <f t="array" aca="1" ref="K44" ca="1">BoxVal($A44,25,COLUMN(INDIRECT("T"&amp;($A44-1)*65+2)),1)</f>
        <v/>
      </c>
      <c r="L44" s="113" t="str" cm="1">
        <f t="array" aca="1" ref="L44" ca="1">BoxVal($A44,32,COLUMN(INDIRECT("T"&amp;($A44-1)*65+2)),1)</f>
        <v/>
      </c>
      <c r="M44" s="112" t="str" cm="1">
        <f t="array" aca="1" ref="M44" ca="1">BoxVal($A44,31,COLUMN(INDIRECT("T"&amp;($A44-1)*65+2)),1)</f>
        <v/>
      </c>
      <c r="N44" s="112" t="str" cm="1">
        <f t="array" aca="1" ref="N44" ca="1">BoxVal($A44,12,COLUMN(INDIRECT("T"&amp;($A44-1)*65+2)),1)</f>
        <v/>
      </c>
      <c r="O44" s="114" t="str" cm="1">
        <f t="array" ref="O44">BoxVal($A44,2,COLUMN(V45),1)</f>
        <v/>
      </c>
      <c r="P44" s="114" t="str" cm="1">
        <f t="array" aca="1" ref="P44" ca="1">BoxVal($A44,2,COLUMN(INDIRECT("AB"&amp;($A44-1)*65+2)),1)</f>
        <v/>
      </c>
      <c r="Q44" s="114" t="str" cm="1">
        <f t="array" aca="1" ref="Q44" ca="1">BoxVal($A44,2,COLUMN(INDIRECT("AJ"&amp;($A44-1)*65+2)),1)</f>
        <v/>
      </c>
      <c r="R44" s="116"/>
      <c r="S44" s="4" t="str">
        <f>$BB$11</f>
        <v>Config2</v>
      </c>
      <c r="T44" s="3"/>
      <c r="U44" s="144"/>
      <c r="V44" s="145"/>
      <c r="W44" s="145"/>
      <c r="X44" s="155"/>
      <c r="Y44" s="155"/>
      <c r="Z44" s="157"/>
      <c r="AA44" s="148"/>
      <c r="AB44" s="149"/>
      <c r="AC44" s="149"/>
      <c r="AD44" s="149"/>
      <c r="AE44" s="41"/>
      <c r="AF44" s="150"/>
      <c r="AG44" s="158"/>
      <c r="AH44" s="151"/>
      <c r="AI44" s="151"/>
      <c r="AJ44" s="152"/>
      <c r="AK44" s="152"/>
      <c r="AL44" s="152"/>
      <c r="AM44" s="152"/>
      <c r="AN44" s="144"/>
      <c r="AO44" s="144"/>
      <c r="AP44" s="144"/>
      <c r="AQ44" s="144"/>
      <c r="AR44" s="144"/>
      <c r="AS44" s="144"/>
    </row>
    <row r="45" spans="1:45" ht="30" customHeight="1" x14ac:dyDescent="0.25">
      <c r="A45" s="96">
        <v>44</v>
      </c>
      <c r="B45" s="97" t="str">
        <f t="shared" si="0"/>
        <v>=Block44==</v>
      </c>
      <c r="C45" s="112" t="str" cm="1">
        <f t="array" aca="1" ref="C45" ca="1">BoxVal($A45,8,COLUMN(INDIRECT("T"&amp;($A45-1)*65+2)),1)</f>
        <v/>
      </c>
      <c r="D45" s="112" t="str" cm="1">
        <f t="array" aca="1" ref="D45" ca="1">BoxVal($A45,2,COLUMN(INDIRECT("T"&amp;($A45-1)*65+2)),1)</f>
        <v/>
      </c>
      <c r="E45" s="112" t="str" cm="1">
        <f t="array" aca="1" ref="E45" ca="1">BoxVal($A45,3,COLUMN(INDIRECT("T"&amp;($A45-1)*65+2)),1)</f>
        <v/>
      </c>
      <c r="F45" s="112" t="str" cm="1">
        <f t="array" aca="1" ref="F45" ca="1">BoxVal($A45,16,COLUMN(INDIRECT("T"&amp;($A45-1)*65+2)),1)</f>
        <v/>
      </c>
      <c r="G45" s="112" t="str" cm="1">
        <f t="array" aca="1" ref="G45" ca="1">BoxVal($A45,4,COLUMN(INDIRECT("T"&amp;($A45-1)*65+2)),1)</f>
        <v/>
      </c>
      <c r="H45" s="112" t="str" cm="1">
        <f t="array" aca="1" ref="H45" ca="1">BoxVal($A45,5,COLUMN(INDIRECT("T"&amp;($A45-1)*65+2)),1)</f>
        <v/>
      </c>
      <c r="I45" s="112" t="str" cm="1">
        <f t="array" aca="1" ref="I45" ca="1">BoxVal($A45,6,COLUMN(INDIRECT("T"&amp;($A45-1)*65+2)),1)</f>
        <v/>
      </c>
      <c r="J45" s="112" t="str" cm="1">
        <f t="array" aca="1" ref="J45" ca="1">BoxVal($A45,21,COLUMN(INDIRECT("T"&amp;($A45-1)*65+2)),1)</f>
        <v/>
      </c>
      <c r="K45" s="112" t="str" cm="1">
        <f t="array" aca="1" ref="K45" ca="1">BoxVal($A45,25,COLUMN(INDIRECT("T"&amp;($A45-1)*65+2)),1)</f>
        <v/>
      </c>
      <c r="L45" s="113" t="str" cm="1">
        <f t="array" aca="1" ref="L45" ca="1">BoxVal($A45,32,COLUMN(INDIRECT("T"&amp;($A45-1)*65+2)),1)</f>
        <v/>
      </c>
      <c r="M45" s="112" t="str" cm="1">
        <f t="array" aca="1" ref="M45" ca="1">BoxVal($A45,31,COLUMN(INDIRECT("T"&amp;($A45-1)*65+2)),1)</f>
        <v/>
      </c>
      <c r="N45" s="112" t="str" cm="1">
        <f t="array" aca="1" ref="N45" ca="1">BoxVal($A45,12,COLUMN(INDIRECT("T"&amp;($A45-1)*65+2)),1)</f>
        <v/>
      </c>
      <c r="O45" s="114" t="str" cm="1">
        <f t="array" ref="O45">BoxVal($A45,2,COLUMN(V46),1)</f>
        <v/>
      </c>
      <c r="P45" s="114" t="str" cm="1">
        <f t="array" aca="1" ref="P45" ca="1">BoxVal($A45,2,COLUMN(INDIRECT("AB"&amp;($A45-1)*65+2)),1)</f>
        <v/>
      </c>
      <c r="Q45" s="114" t="str" cm="1">
        <f t="array" aca="1" ref="Q45" ca="1">BoxVal($A45,2,COLUMN(INDIRECT("AJ"&amp;($A45-1)*65+2)),1)</f>
        <v/>
      </c>
      <c r="R45" s="116"/>
      <c r="S45" s="4" t="str">
        <f>$BB$12</f>
        <v>-</v>
      </c>
      <c r="T45" s="3"/>
      <c r="U45" s="144"/>
      <c r="V45" s="145"/>
      <c r="W45" s="145"/>
      <c r="X45" s="155"/>
      <c r="Y45" s="155"/>
      <c r="Z45" s="157"/>
      <c r="AA45" s="148"/>
      <c r="AB45" s="149"/>
      <c r="AC45" s="149"/>
      <c r="AD45" s="149"/>
      <c r="AE45" s="41"/>
      <c r="AF45" s="150"/>
      <c r="AG45" s="158"/>
      <c r="AH45" s="151"/>
      <c r="AI45" s="151"/>
      <c r="AJ45" s="152"/>
      <c r="AK45" s="152"/>
      <c r="AL45" s="152"/>
      <c r="AM45" s="152"/>
      <c r="AN45" s="144"/>
      <c r="AO45" s="144"/>
      <c r="AP45" s="144"/>
      <c r="AQ45" s="144"/>
      <c r="AR45" s="144"/>
      <c r="AS45" s="144"/>
    </row>
    <row r="46" spans="1:45" ht="30" customHeight="1" x14ac:dyDescent="0.25">
      <c r="A46" s="96">
        <v>45</v>
      </c>
      <c r="B46" s="97" t="str">
        <f t="shared" si="0"/>
        <v>=Block45==</v>
      </c>
      <c r="C46" s="112" t="str" cm="1">
        <f t="array" aca="1" ref="C46" ca="1">BoxVal($A46,8,COLUMN(INDIRECT("T"&amp;($A46-1)*65+2)),1)</f>
        <v/>
      </c>
      <c r="D46" s="112" t="str" cm="1">
        <f t="array" aca="1" ref="D46" ca="1">BoxVal($A46,2,COLUMN(INDIRECT("T"&amp;($A46-1)*65+2)),1)</f>
        <v/>
      </c>
      <c r="E46" s="112" t="str" cm="1">
        <f t="array" aca="1" ref="E46" ca="1">BoxVal($A46,3,COLUMN(INDIRECT("T"&amp;($A46-1)*65+2)),1)</f>
        <v/>
      </c>
      <c r="F46" s="112" t="str" cm="1">
        <f t="array" aca="1" ref="F46" ca="1">BoxVal($A46,16,COLUMN(INDIRECT("T"&amp;($A46-1)*65+2)),1)</f>
        <v/>
      </c>
      <c r="G46" s="112" t="str" cm="1">
        <f t="array" aca="1" ref="G46" ca="1">BoxVal($A46,4,COLUMN(INDIRECT("T"&amp;($A46-1)*65+2)),1)</f>
        <v/>
      </c>
      <c r="H46" s="112" t="str" cm="1">
        <f t="array" aca="1" ref="H46" ca="1">BoxVal($A46,5,COLUMN(INDIRECT("T"&amp;($A46-1)*65+2)),1)</f>
        <v/>
      </c>
      <c r="I46" s="112" t="str" cm="1">
        <f t="array" aca="1" ref="I46" ca="1">BoxVal($A46,6,COLUMN(INDIRECT("T"&amp;($A46-1)*65+2)),1)</f>
        <v/>
      </c>
      <c r="J46" s="112" t="str" cm="1">
        <f t="array" aca="1" ref="J46" ca="1">BoxVal($A46,21,COLUMN(INDIRECT("T"&amp;($A46-1)*65+2)),1)</f>
        <v/>
      </c>
      <c r="K46" s="112" t="str" cm="1">
        <f t="array" aca="1" ref="K46" ca="1">BoxVal($A46,25,COLUMN(INDIRECT("T"&amp;($A46-1)*65+2)),1)</f>
        <v/>
      </c>
      <c r="L46" s="113" t="str" cm="1">
        <f t="array" aca="1" ref="L46" ca="1">BoxVal($A46,32,COLUMN(INDIRECT("T"&amp;($A46-1)*65+2)),1)</f>
        <v/>
      </c>
      <c r="M46" s="112" t="str" cm="1">
        <f t="array" aca="1" ref="M46" ca="1">BoxVal($A46,31,COLUMN(INDIRECT("T"&amp;($A46-1)*65+2)),1)</f>
        <v/>
      </c>
      <c r="N46" s="112" t="str" cm="1">
        <f t="array" aca="1" ref="N46" ca="1">BoxVal($A46,12,COLUMN(INDIRECT("T"&amp;($A46-1)*65+2)),1)</f>
        <v/>
      </c>
      <c r="O46" s="114" t="str" cm="1">
        <f t="array" ref="O46">BoxVal($A46,2,COLUMN(V47),1)</f>
        <v/>
      </c>
      <c r="P46" s="114" t="str" cm="1">
        <f t="array" aca="1" ref="P46" ca="1">BoxVal($A46,2,COLUMN(INDIRECT("AB"&amp;($A46-1)*65+2)),1)</f>
        <v/>
      </c>
      <c r="Q46" s="114" t="str" cm="1">
        <f t="array" aca="1" ref="Q46" ca="1">BoxVal($A46,2,COLUMN(INDIRECT("AJ"&amp;($A46-1)*65+2)),1)</f>
        <v/>
      </c>
      <c r="R46" s="116"/>
      <c r="S46" s="4" t="str">
        <f>$BB$13</f>
        <v>-</v>
      </c>
      <c r="T46" s="3"/>
      <c r="U46" s="144"/>
      <c r="V46" s="145"/>
      <c r="W46" s="145"/>
      <c r="X46" s="155"/>
      <c r="Y46" s="155"/>
      <c r="Z46" s="157"/>
      <c r="AA46" s="148"/>
      <c r="AB46" s="149"/>
      <c r="AC46" s="149"/>
      <c r="AD46" s="149"/>
      <c r="AE46" s="41"/>
      <c r="AF46" s="150"/>
      <c r="AG46" s="158"/>
      <c r="AH46" s="151"/>
      <c r="AI46" s="151"/>
      <c r="AJ46" s="152"/>
      <c r="AK46" s="152"/>
      <c r="AL46" s="152"/>
      <c r="AM46" s="152"/>
      <c r="AN46" s="144"/>
      <c r="AO46" s="144"/>
      <c r="AP46" s="144"/>
      <c r="AQ46" s="144"/>
      <c r="AR46" s="144"/>
      <c r="AS46" s="144"/>
    </row>
    <row r="47" spans="1:45" ht="30" customHeight="1" x14ac:dyDescent="0.25">
      <c r="A47" s="96">
        <v>46</v>
      </c>
      <c r="B47" s="97" t="str">
        <f t="shared" si="0"/>
        <v>=Block46==</v>
      </c>
      <c r="C47" s="112" t="str" cm="1">
        <f t="array" aca="1" ref="C47" ca="1">BoxVal($A47,8,COLUMN(INDIRECT("T"&amp;($A47-1)*65+2)),1)</f>
        <v/>
      </c>
      <c r="D47" s="112" t="str" cm="1">
        <f t="array" aca="1" ref="D47" ca="1">BoxVal($A47,2,COLUMN(INDIRECT("T"&amp;($A47-1)*65+2)),1)</f>
        <v/>
      </c>
      <c r="E47" s="112" t="str" cm="1">
        <f t="array" aca="1" ref="E47" ca="1">BoxVal($A47,3,COLUMN(INDIRECT("T"&amp;($A47-1)*65+2)),1)</f>
        <v/>
      </c>
      <c r="F47" s="112" t="str" cm="1">
        <f t="array" aca="1" ref="F47" ca="1">BoxVal($A47,16,COLUMN(INDIRECT("T"&amp;($A47-1)*65+2)),1)</f>
        <v/>
      </c>
      <c r="G47" s="112" t="str" cm="1">
        <f t="array" aca="1" ref="G47" ca="1">BoxVal($A47,4,COLUMN(INDIRECT("T"&amp;($A47-1)*65+2)),1)</f>
        <v/>
      </c>
      <c r="H47" s="112" t="str" cm="1">
        <f t="array" aca="1" ref="H47" ca="1">BoxVal($A47,5,COLUMN(INDIRECT("T"&amp;($A47-1)*65+2)),1)</f>
        <v/>
      </c>
      <c r="I47" s="112" t="str" cm="1">
        <f t="array" aca="1" ref="I47" ca="1">BoxVal($A47,6,COLUMN(INDIRECT("T"&amp;($A47-1)*65+2)),1)</f>
        <v/>
      </c>
      <c r="J47" s="112" t="str" cm="1">
        <f t="array" aca="1" ref="J47" ca="1">BoxVal($A47,21,COLUMN(INDIRECT("T"&amp;($A47-1)*65+2)),1)</f>
        <v/>
      </c>
      <c r="K47" s="112" t="str" cm="1">
        <f t="array" aca="1" ref="K47" ca="1">BoxVal($A47,25,COLUMN(INDIRECT("T"&amp;($A47-1)*65+2)),1)</f>
        <v/>
      </c>
      <c r="L47" s="113" t="str" cm="1">
        <f t="array" aca="1" ref="L47" ca="1">BoxVal($A47,32,COLUMN(INDIRECT("T"&amp;($A47-1)*65+2)),1)</f>
        <v/>
      </c>
      <c r="M47" s="112" t="str" cm="1">
        <f t="array" aca="1" ref="M47" ca="1">BoxVal($A47,31,COLUMN(INDIRECT("T"&amp;($A47-1)*65+2)),1)</f>
        <v/>
      </c>
      <c r="N47" s="112" t="str" cm="1">
        <f t="array" aca="1" ref="N47" ca="1">BoxVal($A47,12,COLUMN(INDIRECT("T"&amp;($A47-1)*65+2)),1)</f>
        <v/>
      </c>
      <c r="O47" s="114" t="str" cm="1">
        <f t="array" ref="O47">BoxVal($A47,2,COLUMN(V48),1)</f>
        <v/>
      </c>
      <c r="P47" s="114" t="str" cm="1">
        <f t="array" aca="1" ref="P47" ca="1">BoxVal($A47,2,COLUMN(INDIRECT("AB"&amp;($A47-1)*65+2)),1)</f>
        <v/>
      </c>
      <c r="Q47" s="114" t="str" cm="1">
        <f t="array" aca="1" ref="Q47" ca="1">BoxVal($A47,2,COLUMN(INDIRECT("AJ"&amp;($A47-1)*65+2)),1)</f>
        <v/>
      </c>
      <c r="R47" s="116"/>
      <c r="S47" s="4" t="str">
        <f>$BB$14</f>
        <v>-</v>
      </c>
      <c r="T47" s="3"/>
      <c r="U47" s="144"/>
      <c r="V47" s="145"/>
      <c r="W47" s="145"/>
      <c r="X47" s="155"/>
      <c r="Y47" s="155"/>
      <c r="Z47" s="157"/>
      <c r="AA47" s="148"/>
      <c r="AB47" s="149"/>
      <c r="AC47" s="149"/>
      <c r="AD47" s="149"/>
      <c r="AE47" s="41"/>
      <c r="AF47" s="150"/>
      <c r="AG47" s="158"/>
      <c r="AH47" s="151"/>
      <c r="AI47" s="151"/>
      <c r="AJ47" s="152"/>
      <c r="AK47" s="152"/>
      <c r="AL47" s="152"/>
      <c r="AM47" s="152"/>
      <c r="AN47" s="144"/>
      <c r="AO47" s="144"/>
      <c r="AP47" s="144"/>
      <c r="AQ47" s="144"/>
      <c r="AR47" s="144"/>
      <c r="AS47" s="144"/>
    </row>
    <row r="48" spans="1:45" ht="30" customHeight="1" x14ac:dyDescent="0.25">
      <c r="A48" s="96">
        <v>47</v>
      </c>
      <c r="B48" s="97" t="str">
        <f t="shared" si="0"/>
        <v>=Block47==</v>
      </c>
      <c r="C48" s="112" t="str" cm="1">
        <f t="array" aca="1" ref="C48" ca="1">BoxVal($A48,8,COLUMN(INDIRECT("T"&amp;($A48-1)*65+2)),1)</f>
        <v/>
      </c>
      <c r="D48" s="112" t="str" cm="1">
        <f t="array" aca="1" ref="D48" ca="1">BoxVal($A48,2,COLUMN(INDIRECT("T"&amp;($A48-1)*65+2)),1)</f>
        <v/>
      </c>
      <c r="E48" s="112" t="str" cm="1">
        <f t="array" aca="1" ref="E48" ca="1">BoxVal($A48,3,COLUMN(INDIRECT("T"&amp;($A48-1)*65+2)),1)</f>
        <v/>
      </c>
      <c r="F48" s="112" t="str" cm="1">
        <f t="array" aca="1" ref="F48" ca="1">BoxVal($A48,16,COLUMN(INDIRECT("T"&amp;($A48-1)*65+2)),1)</f>
        <v/>
      </c>
      <c r="G48" s="112" t="str" cm="1">
        <f t="array" aca="1" ref="G48" ca="1">BoxVal($A48,4,COLUMN(INDIRECT("T"&amp;($A48-1)*65+2)),1)</f>
        <v/>
      </c>
      <c r="H48" s="112" t="str" cm="1">
        <f t="array" aca="1" ref="H48" ca="1">BoxVal($A48,5,COLUMN(INDIRECT("T"&amp;($A48-1)*65+2)),1)</f>
        <v/>
      </c>
      <c r="I48" s="112" t="str" cm="1">
        <f t="array" aca="1" ref="I48" ca="1">BoxVal($A48,6,COLUMN(INDIRECT("T"&amp;($A48-1)*65+2)),1)</f>
        <v/>
      </c>
      <c r="J48" s="112" t="str" cm="1">
        <f t="array" aca="1" ref="J48" ca="1">BoxVal($A48,21,COLUMN(INDIRECT("T"&amp;($A48-1)*65+2)),1)</f>
        <v/>
      </c>
      <c r="K48" s="112" t="str" cm="1">
        <f t="array" aca="1" ref="K48" ca="1">BoxVal($A48,25,COLUMN(INDIRECT("T"&amp;($A48-1)*65+2)),1)</f>
        <v/>
      </c>
      <c r="L48" s="113" t="str" cm="1">
        <f t="array" aca="1" ref="L48" ca="1">BoxVal($A48,32,COLUMN(INDIRECT("T"&amp;($A48-1)*65+2)),1)</f>
        <v/>
      </c>
      <c r="M48" s="112" t="str" cm="1">
        <f t="array" aca="1" ref="M48" ca="1">BoxVal($A48,31,COLUMN(INDIRECT("T"&amp;($A48-1)*65+2)),1)</f>
        <v/>
      </c>
      <c r="N48" s="112" t="str" cm="1">
        <f t="array" aca="1" ref="N48" ca="1">BoxVal($A48,12,COLUMN(INDIRECT("T"&amp;($A48-1)*65+2)),1)</f>
        <v/>
      </c>
      <c r="O48" s="114" t="str" cm="1">
        <f t="array" ref="O48">BoxVal($A48,2,COLUMN(V49),1)</f>
        <v/>
      </c>
      <c r="P48" s="114" t="str" cm="1">
        <f t="array" aca="1" ref="P48" ca="1">BoxVal($A48,2,COLUMN(INDIRECT("AB"&amp;($A48-1)*65+2)),1)</f>
        <v/>
      </c>
      <c r="Q48" s="114" t="str" cm="1">
        <f t="array" aca="1" ref="Q48" ca="1">BoxVal($A48,2,COLUMN(INDIRECT("AJ"&amp;($A48-1)*65+2)),1)</f>
        <v/>
      </c>
      <c r="R48" s="116"/>
      <c r="S48" s="4" t="str">
        <f>$BB$15</f>
        <v>-</v>
      </c>
      <c r="T48" s="3"/>
      <c r="U48" s="144"/>
      <c r="V48" s="145"/>
      <c r="W48" s="145"/>
      <c r="X48" s="155"/>
      <c r="Y48" s="155"/>
      <c r="Z48" s="157"/>
      <c r="AA48" s="148"/>
      <c r="AB48" s="149"/>
      <c r="AC48" s="149"/>
      <c r="AD48" s="149"/>
      <c r="AE48" s="41"/>
      <c r="AF48" s="150"/>
      <c r="AG48" s="158"/>
      <c r="AH48" s="151"/>
      <c r="AI48" s="151"/>
      <c r="AJ48" s="152"/>
      <c r="AK48" s="152"/>
      <c r="AL48" s="152"/>
      <c r="AM48" s="152"/>
      <c r="AN48" s="144"/>
      <c r="AO48" s="144"/>
      <c r="AP48" s="144"/>
      <c r="AQ48" s="144"/>
      <c r="AR48" s="144"/>
      <c r="AS48" s="144"/>
    </row>
    <row r="49" spans="1:45" ht="30" customHeight="1" x14ac:dyDescent="0.25">
      <c r="A49" s="96">
        <v>48</v>
      </c>
      <c r="B49" s="97" t="str">
        <f t="shared" si="0"/>
        <v>=Block48==</v>
      </c>
      <c r="C49" s="112" t="str" cm="1">
        <f t="array" aca="1" ref="C49" ca="1">BoxVal($A49,8,COLUMN(INDIRECT("T"&amp;($A49-1)*65+2)),1)</f>
        <v/>
      </c>
      <c r="D49" s="112" t="str" cm="1">
        <f t="array" aca="1" ref="D49" ca="1">BoxVal($A49,2,COLUMN(INDIRECT("T"&amp;($A49-1)*65+2)),1)</f>
        <v/>
      </c>
      <c r="E49" s="112" t="str" cm="1">
        <f t="array" aca="1" ref="E49" ca="1">BoxVal($A49,3,COLUMN(INDIRECT("T"&amp;($A49-1)*65+2)),1)</f>
        <v/>
      </c>
      <c r="F49" s="112" t="str" cm="1">
        <f t="array" aca="1" ref="F49" ca="1">BoxVal($A49,16,COLUMN(INDIRECT("T"&amp;($A49-1)*65+2)),1)</f>
        <v/>
      </c>
      <c r="G49" s="112" t="str" cm="1">
        <f t="array" aca="1" ref="G49" ca="1">BoxVal($A49,4,COLUMN(INDIRECT("T"&amp;($A49-1)*65+2)),1)</f>
        <v/>
      </c>
      <c r="H49" s="112" t="str" cm="1">
        <f t="array" aca="1" ref="H49" ca="1">BoxVal($A49,5,COLUMN(INDIRECT("T"&amp;($A49-1)*65+2)),1)</f>
        <v/>
      </c>
      <c r="I49" s="112" t="str" cm="1">
        <f t="array" aca="1" ref="I49" ca="1">BoxVal($A49,6,COLUMN(INDIRECT("T"&amp;($A49-1)*65+2)),1)</f>
        <v/>
      </c>
      <c r="J49" s="112" t="str" cm="1">
        <f t="array" aca="1" ref="J49" ca="1">BoxVal($A49,21,COLUMN(INDIRECT("T"&amp;($A49-1)*65+2)),1)</f>
        <v/>
      </c>
      <c r="K49" s="112" t="str" cm="1">
        <f t="array" aca="1" ref="K49" ca="1">BoxVal($A49,25,COLUMN(INDIRECT("T"&amp;($A49-1)*65+2)),1)</f>
        <v/>
      </c>
      <c r="L49" s="113" t="str" cm="1">
        <f t="array" aca="1" ref="L49" ca="1">BoxVal($A49,32,COLUMN(INDIRECT("T"&amp;($A49-1)*65+2)),1)</f>
        <v/>
      </c>
      <c r="M49" s="112" t="str" cm="1">
        <f t="array" aca="1" ref="M49" ca="1">BoxVal($A49,31,COLUMN(INDIRECT("T"&amp;($A49-1)*65+2)),1)</f>
        <v/>
      </c>
      <c r="N49" s="112" t="str" cm="1">
        <f t="array" aca="1" ref="N49" ca="1">BoxVal($A49,12,COLUMN(INDIRECT("T"&amp;($A49-1)*65+2)),1)</f>
        <v/>
      </c>
      <c r="O49" s="114" t="str" cm="1">
        <f t="array" ref="O49">BoxVal($A49,2,COLUMN(V50),1)</f>
        <v/>
      </c>
      <c r="P49" s="114" t="str" cm="1">
        <f t="array" aca="1" ref="P49" ca="1">BoxVal($A49,2,COLUMN(INDIRECT("AB"&amp;($A49-1)*65+2)),1)</f>
        <v/>
      </c>
      <c r="Q49" s="114" t="str" cm="1">
        <f t="array" aca="1" ref="Q49" ca="1">BoxVal($A49,2,COLUMN(INDIRECT("AJ"&amp;($A49-1)*65+2)),1)</f>
        <v/>
      </c>
      <c r="R49" s="116"/>
      <c r="S49" s="4" t="str">
        <f>$BB$16</f>
        <v>-</v>
      </c>
      <c r="T49" s="3"/>
      <c r="U49" s="144"/>
      <c r="V49" s="145"/>
      <c r="W49" s="145"/>
      <c r="X49" s="155"/>
      <c r="Y49" s="155"/>
      <c r="Z49" s="157"/>
      <c r="AA49" s="148"/>
      <c r="AB49" s="149"/>
      <c r="AC49" s="149"/>
      <c r="AD49" s="149"/>
      <c r="AE49" s="41"/>
      <c r="AF49" s="150"/>
      <c r="AG49" s="158"/>
      <c r="AH49" s="151"/>
      <c r="AI49" s="151"/>
      <c r="AJ49" s="152"/>
      <c r="AK49" s="152"/>
      <c r="AL49" s="152"/>
      <c r="AM49" s="152"/>
      <c r="AN49" s="144"/>
      <c r="AO49" s="144"/>
      <c r="AP49" s="144"/>
      <c r="AQ49" s="144"/>
      <c r="AR49" s="144"/>
      <c r="AS49" s="144"/>
    </row>
    <row r="50" spans="1:45" ht="30" customHeight="1" x14ac:dyDescent="0.25">
      <c r="A50" s="96">
        <v>49</v>
      </c>
      <c r="B50" s="97" t="str">
        <f t="shared" si="0"/>
        <v>=Block49==</v>
      </c>
      <c r="C50" s="112" t="str" cm="1">
        <f t="array" aca="1" ref="C50" ca="1">BoxVal($A50,8,COLUMN(INDIRECT("T"&amp;($A50-1)*65+2)),1)</f>
        <v/>
      </c>
      <c r="D50" s="112" t="str" cm="1">
        <f t="array" aca="1" ref="D50" ca="1">BoxVal($A50,2,COLUMN(INDIRECT("T"&amp;($A50-1)*65+2)),1)</f>
        <v/>
      </c>
      <c r="E50" s="112" t="str" cm="1">
        <f t="array" aca="1" ref="E50" ca="1">BoxVal($A50,3,COLUMN(INDIRECT("T"&amp;($A50-1)*65+2)),1)</f>
        <v/>
      </c>
      <c r="F50" s="112" t="str" cm="1">
        <f t="array" aca="1" ref="F50" ca="1">BoxVal($A50,16,COLUMN(INDIRECT("T"&amp;($A50-1)*65+2)),1)</f>
        <v/>
      </c>
      <c r="G50" s="112" t="str" cm="1">
        <f t="array" aca="1" ref="G50" ca="1">BoxVal($A50,4,COLUMN(INDIRECT("T"&amp;($A50-1)*65+2)),1)</f>
        <v/>
      </c>
      <c r="H50" s="112" t="str" cm="1">
        <f t="array" aca="1" ref="H50" ca="1">BoxVal($A50,5,COLUMN(INDIRECT("T"&amp;($A50-1)*65+2)),1)</f>
        <v/>
      </c>
      <c r="I50" s="112" t="str" cm="1">
        <f t="array" aca="1" ref="I50" ca="1">BoxVal($A50,6,COLUMN(INDIRECT("T"&amp;($A50-1)*65+2)),1)</f>
        <v/>
      </c>
      <c r="J50" s="112" t="str" cm="1">
        <f t="array" aca="1" ref="J50" ca="1">BoxVal($A50,21,COLUMN(INDIRECT("T"&amp;($A50-1)*65+2)),1)</f>
        <v/>
      </c>
      <c r="K50" s="112" t="str" cm="1">
        <f t="array" aca="1" ref="K50" ca="1">BoxVal($A50,25,COLUMN(INDIRECT("T"&amp;($A50-1)*65+2)),1)</f>
        <v/>
      </c>
      <c r="L50" s="113" t="str" cm="1">
        <f t="array" aca="1" ref="L50" ca="1">BoxVal($A50,32,COLUMN(INDIRECT("T"&amp;($A50-1)*65+2)),1)</f>
        <v/>
      </c>
      <c r="M50" s="112" t="str" cm="1">
        <f t="array" aca="1" ref="M50" ca="1">BoxVal($A50,31,COLUMN(INDIRECT("T"&amp;($A50-1)*65+2)),1)</f>
        <v/>
      </c>
      <c r="N50" s="112" t="str" cm="1">
        <f t="array" aca="1" ref="N50" ca="1">BoxVal($A50,12,COLUMN(INDIRECT("T"&amp;($A50-1)*65+2)),1)</f>
        <v/>
      </c>
      <c r="O50" s="114" t="str" cm="1">
        <f t="array" ref="O50">BoxVal($A50,2,COLUMN(V51),1)</f>
        <v/>
      </c>
      <c r="P50" s="114" t="str" cm="1">
        <f t="array" aca="1" ref="P50" ca="1">BoxVal($A50,2,COLUMN(INDIRECT("AB"&amp;($A50-1)*65+2)),1)</f>
        <v/>
      </c>
      <c r="Q50" s="114" t="str" cm="1">
        <f t="array" aca="1" ref="Q50" ca="1">BoxVal($A50,2,COLUMN(INDIRECT("AJ"&amp;($A50-1)*65+2)),1)</f>
        <v/>
      </c>
      <c r="R50" s="116"/>
      <c r="S50" s="4" t="str">
        <f>$BB$17</f>
        <v>-</v>
      </c>
      <c r="T50" s="3"/>
      <c r="U50" s="144"/>
      <c r="V50" s="145"/>
      <c r="W50" s="145"/>
      <c r="X50" s="155"/>
      <c r="Y50" s="155"/>
      <c r="Z50" s="157"/>
      <c r="AA50" s="148"/>
      <c r="AB50" s="149"/>
      <c r="AC50" s="149"/>
      <c r="AD50" s="149"/>
      <c r="AE50" s="41"/>
      <c r="AF50" s="150"/>
      <c r="AG50" s="158"/>
      <c r="AH50" s="151"/>
      <c r="AI50" s="151"/>
      <c r="AJ50" s="152"/>
      <c r="AK50" s="152"/>
      <c r="AL50" s="152"/>
      <c r="AM50" s="152"/>
      <c r="AN50" s="144"/>
      <c r="AO50" s="144"/>
      <c r="AP50" s="144"/>
      <c r="AQ50" s="144"/>
      <c r="AR50" s="144"/>
      <c r="AS50" s="144"/>
    </row>
    <row r="51" spans="1:45" ht="30" customHeight="1" x14ac:dyDescent="0.25">
      <c r="A51" s="96">
        <v>50</v>
      </c>
      <c r="B51" s="97" t="str">
        <f t="shared" si="0"/>
        <v>=Block50==</v>
      </c>
      <c r="C51" s="112" t="str" cm="1">
        <f t="array" aca="1" ref="C51" ca="1">BoxVal($A51,8,COLUMN(INDIRECT("T"&amp;($A51-1)*65+2)),1)</f>
        <v/>
      </c>
      <c r="D51" s="112" t="str" cm="1">
        <f t="array" aca="1" ref="D51" ca="1">BoxVal($A51,2,COLUMN(INDIRECT("T"&amp;($A51-1)*65+2)),1)</f>
        <v/>
      </c>
      <c r="E51" s="112" t="str" cm="1">
        <f t="array" aca="1" ref="E51" ca="1">BoxVal($A51,3,COLUMN(INDIRECT("T"&amp;($A51-1)*65+2)),1)</f>
        <v/>
      </c>
      <c r="F51" s="112" t="str" cm="1">
        <f t="array" aca="1" ref="F51" ca="1">BoxVal($A51,16,COLUMN(INDIRECT("T"&amp;($A51-1)*65+2)),1)</f>
        <v/>
      </c>
      <c r="G51" s="112" t="str" cm="1">
        <f t="array" aca="1" ref="G51" ca="1">BoxVal($A51,4,COLUMN(INDIRECT("T"&amp;($A51-1)*65+2)),1)</f>
        <v/>
      </c>
      <c r="H51" s="112" t="str" cm="1">
        <f t="array" aca="1" ref="H51" ca="1">BoxVal($A51,5,COLUMN(INDIRECT("T"&amp;($A51-1)*65+2)),1)</f>
        <v/>
      </c>
      <c r="I51" s="112" t="str" cm="1">
        <f t="array" aca="1" ref="I51" ca="1">BoxVal($A51,6,COLUMN(INDIRECT("T"&amp;($A51-1)*65+2)),1)</f>
        <v/>
      </c>
      <c r="J51" s="112" t="str" cm="1">
        <f t="array" aca="1" ref="J51" ca="1">BoxVal($A51,21,COLUMN(INDIRECT("T"&amp;($A51-1)*65+2)),1)</f>
        <v/>
      </c>
      <c r="K51" s="112" t="str" cm="1">
        <f t="array" aca="1" ref="K51" ca="1">BoxVal($A51,25,COLUMN(INDIRECT("T"&amp;($A51-1)*65+2)),1)</f>
        <v/>
      </c>
      <c r="L51" s="113" t="str" cm="1">
        <f t="array" aca="1" ref="L51" ca="1">BoxVal($A51,32,COLUMN(INDIRECT("T"&amp;($A51-1)*65+2)),1)</f>
        <v/>
      </c>
      <c r="M51" s="112" t="str" cm="1">
        <f t="array" aca="1" ref="M51" ca="1">BoxVal($A51,31,COLUMN(INDIRECT("T"&amp;($A51-1)*65+2)),1)</f>
        <v/>
      </c>
      <c r="N51" s="112" t="str" cm="1">
        <f t="array" aca="1" ref="N51" ca="1">BoxVal($A51,12,COLUMN(INDIRECT("T"&amp;($A51-1)*65+2)),1)</f>
        <v/>
      </c>
      <c r="O51" s="114" t="str" cm="1">
        <f t="array" ref="O51">BoxVal($A51,2,COLUMN(V52),1)</f>
        <v/>
      </c>
      <c r="P51" s="114" t="str" cm="1">
        <f t="array" aca="1" ref="P51" ca="1">BoxVal($A51,2,COLUMN(INDIRECT("AB"&amp;($A51-1)*65+2)),1)</f>
        <v/>
      </c>
      <c r="Q51" s="114" t="str" cm="1">
        <f t="array" aca="1" ref="Q51" ca="1">BoxVal($A51,2,COLUMN(INDIRECT("AJ"&amp;($A51-1)*65+2)),1)</f>
        <v/>
      </c>
      <c r="R51" s="116"/>
      <c r="S51" s="4" t="str">
        <f>$BB$18</f>
        <v>-</v>
      </c>
      <c r="T51" s="3"/>
      <c r="U51" s="144"/>
      <c r="V51" s="145"/>
      <c r="W51" s="145"/>
      <c r="X51" s="155"/>
      <c r="Y51" s="155"/>
      <c r="Z51" s="157"/>
      <c r="AA51" s="148"/>
      <c r="AB51" s="149"/>
      <c r="AC51" s="149"/>
      <c r="AD51" s="149"/>
      <c r="AE51" s="41"/>
      <c r="AF51" s="150"/>
      <c r="AG51" s="158"/>
      <c r="AH51" s="151"/>
      <c r="AI51" s="151"/>
      <c r="AJ51" s="152"/>
      <c r="AK51" s="152"/>
      <c r="AL51" s="152"/>
      <c r="AM51" s="152"/>
      <c r="AN51" s="144"/>
      <c r="AO51" s="144"/>
      <c r="AP51" s="144"/>
      <c r="AQ51" s="144"/>
      <c r="AR51" s="144"/>
      <c r="AS51" s="144"/>
    </row>
    <row r="52" spans="1:45" ht="30" customHeight="1" x14ac:dyDescent="0.25">
      <c r="R52" s="116"/>
      <c r="S52" s="4" t="str">
        <f>$BB$19</f>
        <v>-</v>
      </c>
      <c r="T52" s="3"/>
      <c r="U52" s="144"/>
      <c r="V52" s="145"/>
      <c r="W52" s="145"/>
      <c r="X52" s="155"/>
      <c r="Y52" s="155"/>
      <c r="Z52" s="157"/>
      <c r="AA52" s="148"/>
      <c r="AB52" s="149"/>
      <c r="AC52" s="149"/>
      <c r="AD52" s="149"/>
      <c r="AE52" s="41"/>
      <c r="AF52" s="150"/>
      <c r="AG52" s="158"/>
      <c r="AH52" s="151"/>
      <c r="AI52" s="151"/>
      <c r="AJ52" s="152"/>
      <c r="AK52" s="152"/>
      <c r="AL52" s="152"/>
      <c r="AM52" s="152"/>
      <c r="AN52" s="144"/>
      <c r="AO52" s="144"/>
      <c r="AP52" s="144"/>
      <c r="AQ52" s="144"/>
      <c r="AR52" s="144"/>
      <c r="AS52" s="144"/>
    </row>
    <row r="53" spans="1:45" ht="30" customHeight="1" x14ac:dyDescent="0.25">
      <c r="R53" s="116"/>
      <c r="S53" s="4" t="str">
        <f>$BB$20</f>
        <v>-</v>
      </c>
      <c r="T53" s="3"/>
      <c r="U53" s="144"/>
      <c r="V53" s="145"/>
      <c r="W53" s="145"/>
      <c r="X53" s="155"/>
      <c r="Y53" s="155"/>
      <c r="Z53" s="157"/>
      <c r="AA53" s="148"/>
      <c r="AB53" s="149"/>
      <c r="AC53" s="149"/>
      <c r="AD53" s="149"/>
      <c r="AE53" s="41"/>
      <c r="AF53" s="150"/>
      <c r="AG53" s="158"/>
      <c r="AH53" s="151"/>
      <c r="AI53" s="151"/>
      <c r="AJ53" s="152"/>
      <c r="AK53" s="152"/>
      <c r="AL53" s="152"/>
      <c r="AM53" s="152"/>
      <c r="AN53" s="144"/>
      <c r="AO53" s="144"/>
      <c r="AP53" s="144"/>
      <c r="AQ53" s="144"/>
      <c r="AR53" s="144"/>
      <c r="AS53" s="144"/>
    </row>
    <row r="54" spans="1:45" ht="30" customHeight="1" x14ac:dyDescent="0.25">
      <c r="R54" s="116"/>
      <c r="S54" s="4" t="str">
        <f>$BB$21</f>
        <v>-</v>
      </c>
      <c r="T54" s="3"/>
      <c r="U54" s="144"/>
      <c r="V54" s="145"/>
      <c r="W54" s="145"/>
      <c r="X54" s="155"/>
      <c r="Y54" s="155"/>
      <c r="Z54" s="157"/>
      <c r="AA54" s="148"/>
      <c r="AB54" s="149"/>
      <c r="AC54" s="149"/>
      <c r="AD54" s="149"/>
      <c r="AE54" s="41"/>
      <c r="AF54" s="150"/>
      <c r="AG54" s="158"/>
      <c r="AH54" s="151"/>
      <c r="AI54" s="151"/>
      <c r="AJ54" s="152"/>
      <c r="AK54" s="152"/>
      <c r="AL54" s="152"/>
      <c r="AM54" s="152"/>
      <c r="AN54" s="144"/>
      <c r="AO54" s="144"/>
      <c r="AP54" s="144"/>
      <c r="AQ54" s="144"/>
      <c r="AR54" s="144"/>
      <c r="AS54" s="144"/>
    </row>
    <row r="55" spans="1:45" ht="30" customHeight="1" x14ac:dyDescent="0.25">
      <c r="R55" s="116"/>
      <c r="S55" s="4" t="str">
        <f>$BB$22</f>
        <v>-</v>
      </c>
      <c r="T55" s="3"/>
      <c r="U55" s="144"/>
      <c r="V55" s="145"/>
      <c r="W55" s="145"/>
      <c r="X55" s="155"/>
      <c r="Y55" s="155"/>
      <c r="Z55" s="157"/>
      <c r="AA55" s="148"/>
      <c r="AB55" s="149"/>
      <c r="AC55" s="149"/>
      <c r="AD55" s="149"/>
      <c r="AE55" s="41"/>
      <c r="AF55" s="150"/>
      <c r="AG55" s="158"/>
      <c r="AH55" s="151"/>
      <c r="AI55" s="151"/>
      <c r="AJ55" s="152"/>
      <c r="AK55" s="152"/>
      <c r="AL55" s="152"/>
      <c r="AM55" s="152"/>
      <c r="AN55" s="144"/>
      <c r="AO55" s="144"/>
      <c r="AP55" s="144"/>
      <c r="AQ55" s="144"/>
      <c r="AR55" s="144"/>
      <c r="AS55" s="144"/>
    </row>
    <row r="56" spans="1:45" ht="30" customHeight="1" x14ac:dyDescent="0.25">
      <c r="R56" s="116"/>
      <c r="S56" s="4" t="str">
        <f>$BB$23</f>
        <v>-</v>
      </c>
      <c r="T56" s="3"/>
      <c r="U56" s="144"/>
      <c r="V56" s="145"/>
      <c r="W56" s="145"/>
      <c r="X56" s="155"/>
      <c r="Y56" s="155"/>
      <c r="Z56" s="157"/>
      <c r="AA56" s="148"/>
      <c r="AB56" s="149"/>
      <c r="AC56" s="149"/>
      <c r="AD56" s="149"/>
      <c r="AE56" s="41"/>
      <c r="AF56" s="150"/>
      <c r="AG56" s="158"/>
      <c r="AH56" s="151"/>
      <c r="AI56" s="151"/>
      <c r="AJ56" s="152"/>
      <c r="AK56" s="152"/>
      <c r="AL56" s="152"/>
      <c r="AM56" s="152"/>
      <c r="AN56" s="144"/>
      <c r="AO56" s="144"/>
      <c r="AP56" s="144"/>
      <c r="AQ56" s="144"/>
      <c r="AR56" s="144"/>
      <c r="AS56" s="144"/>
    </row>
    <row r="57" spans="1:45" ht="30" customHeight="1" x14ac:dyDescent="0.25">
      <c r="R57" s="116"/>
      <c r="S57" s="4" t="str">
        <f>$BB$24</f>
        <v>-</v>
      </c>
      <c r="T57" s="3"/>
      <c r="U57" s="144"/>
      <c r="V57" s="145"/>
      <c r="W57" s="145"/>
      <c r="X57" s="155"/>
      <c r="Y57" s="155"/>
      <c r="Z57" s="157"/>
      <c r="AA57" s="148"/>
      <c r="AB57" s="149"/>
      <c r="AC57" s="149"/>
      <c r="AD57" s="149"/>
      <c r="AE57" s="41"/>
      <c r="AF57" s="150"/>
      <c r="AG57" s="158"/>
      <c r="AH57" s="151"/>
      <c r="AI57" s="151"/>
      <c r="AJ57" s="152"/>
      <c r="AK57" s="152"/>
      <c r="AL57" s="152"/>
      <c r="AM57" s="152"/>
      <c r="AN57" s="144"/>
      <c r="AO57" s="144"/>
      <c r="AP57" s="144"/>
      <c r="AQ57" s="144"/>
      <c r="AR57" s="144"/>
      <c r="AS57" s="144"/>
    </row>
    <row r="58" spans="1:45" ht="30" customHeight="1" x14ac:dyDescent="0.25">
      <c r="R58" s="116"/>
      <c r="S58" s="4" t="str">
        <f>$BB$25</f>
        <v>-</v>
      </c>
      <c r="T58" s="3"/>
      <c r="U58" s="144"/>
      <c r="V58" s="145"/>
      <c r="W58" s="145"/>
      <c r="X58" s="155"/>
      <c r="Y58" s="155"/>
      <c r="Z58" s="157"/>
      <c r="AA58" s="148"/>
      <c r="AB58" s="149"/>
      <c r="AC58" s="149"/>
      <c r="AD58" s="149"/>
      <c r="AE58" s="41"/>
      <c r="AF58" s="150"/>
      <c r="AG58" s="158"/>
      <c r="AH58" s="151"/>
      <c r="AI58" s="151"/>
      <c r="AJ58" s="152"/>
      <c r="AK58" s="152"/>
      <c r="AL58" s="152"/>
      <c r="AM58" s="152"/>
      <c r="AN58" s="144"/>
      <c r="AO58" s="144"/>
      <c r="AP58" s="144"/>
      <c r="AQ58" s="144"/>
      <c r="AR58" s="144"/>
      <c r="AS58" s="144"/>
    </row>
    <row r="59" spans="1:45" ht="30" customHeight="1" x14ac:dyDescent="0.25">
      <c r="R59" s="116"/>
      <c r="S59" s="4" t="str">
        <f>$BB$26</f>
        <v>-</v>
      </c>
      <c r="T59" s="3"/>
      <c r="U59" s="144"/>
      <c r="V59" s="145"/>
      <c r="W59" s="145"/>
      <c r="X59" s="155"/>
      <c r="Y59" s="155"/>
      <c r="Z59" s="157"/>
      <c r="AA59" s="148"/>
      <c r="AB59" s="149"/>
      <c r="AC59" s="149"/>
      <c r="AD59" s="149"/>
      <c r="AE59" s="41"/>
      <c r="AF59" s="150"/>
      <c r="AG59" s="158"/>
      <c r="AH59" s="151"/>
      <c r="AI59" s="151"/>
      <c r="AJ59" s="152"/>
      <c r="AK59" s="152"/>
      <c r="AL59" s="152"/>
      <c r="AM59" s="152"/>
      <c r="AN59" s="144"/>
      <c r="AO59" s="144"/>
      <c r="AP59" s="144"/>
      <c r="AQ59" s="144"/>
      <c r="AR59" s="144"/>
      <c r="AS59" s="144"/>
    </row>
    <row r="60" spans="1:45" ht="30" customHeight="1" x14ac:dyDescent="0.25">
      <c r="R60" s="116"/>
      <c r="S60" s="4" t="str">
        <f>$BB$27</f>
        <v>-</v>
      </c>
      <c r="T60" s="3"/>
      <c r="U60" s="144"/>
      <c r="V60" s="145"/>
      <c r="W60" s="145"/>
      <c r="X60" s="155"/>
      <c r="Y60" s="155"/>
      <c r="Z60" s="157"/>
      <c r="AA60" s="148"/>
      <c r="AB60" s="149"/>
      <c r="AC60" s="149"/>
      <c r="AD60" s="149"/>
      <c r="AE60" s="41"/>
      <c r="AF60" s="150"/>
      <c r="AG60" s="158"/>
      <c r="AH60" s="151"/>
      <c r="AI60" s="151"/>
      <c r="AJ60" s="152"/>
      <c r="AK60" s="152"/>
      <c r="AL60" s="152"/>
      <c r="AM60" s="152"/>
      <c r="AN60" s="144"/>
      <c r="AO60" s="144"/>
      <c r="AP60" s="144"/>
      <c r="AQ60" s="144"/>
      <c r="AR60" s="144"/>
      <c r="AS60" s="144"/>
    </row>
    <row r="61" spans="1:45" ht="30" customHeight="1" x14ac:dyDescent="0.25">
      <c r="R61" s="116"/>
      <c r="S61" s="4" t="str">
        <f>$BB$28</f>
        <v>-</v>
      </c>
      <c r="T61" s="3"/>
      <c r="U61" s="144"/>
      <c r="V61" s="145"/>
      <c r="W61" s="145"/>
      <c r="X61" s="155"/>
      <c r="Y61" s="155"/>
      <c r="Z61" s="157"/>
      <c r="AA61" s="148"/>
      <c r="AB61" s="149"/>
      <c r="AC61" s="149"/>
      <c r="AD61" s="149"/>
      <c r="AE61" s="41"/>
      <c r="AF61" s="150"/>
      <c r="AG61" s="158"/>
      <c r="AH61" s="151"/>
      <c r="AI61" s="151"/>
      <c r="AJ61" s="152"/>
      <c r="AK61" s="152"/>
      <c r="AL61" s="152"/>
      <c r="AM61" s="152"/>
      <c r="AN61" s="144"/>
      <c r="AO61" s="144"/>
      <c r="AP61" s="144"/>
      <c r="AQ61" s="144"/>
      <c r="AR61" s="144"/>
      <c r="AS61" s="144"/>
    </row>
    <row r="62" spans="1:45" ht="30" customHeight="1" x14ac:dyDescent="0.25">
      <c r="R62" s="116"/>
      <c r="S62" s="4" t="str">
        <f>$BB$29</f>
        <v>-</v>
      </c>
      <c r="T62" s="3"/>
      <c r="U62" s="144"/>
      <c r="V62" s="145"/>
      <c r="W62" s="145"/>
      <c r="X62" s="155"/>
      <c r="Y62" s="155"/>
      <c r="Z62" s="157"/>
      <c r="AA62" s="148"/>
      <c r="AB62" s="149"/>
      <c r="AC62" s="149"/>
      <c r="AD62" s="149"/>
      <c r="AE62" s="41"/>
      <c r="AF62" s="150"/>
      <c r="AG62" s="158"/>
      <c r="AH62" s="151"/>
      <c r="AI62" s="151"/>
      <c r="AJ62" s="152"/>
      <c r="AK62" s="152"/>
      <c r="AL62" s="152"/>
      <c r="AM62" s="152"/>
      <c r="AN62" s="144"/>
      <c r="AO62" s="144"/>
      <c r="AP62" s="144"/>
      <c r="AQ62" s="144"/>
      <c r="AR62" s="144"/>
      <c r="AS62" s="144"/>
    </row>
    <row r="63" spans="1:45" ht="30" customHeight="1" x14ac:dyDescent="0.25">
      <c r="R63" s="116"/>
      <c r="S63" s="4" t="str">
        <f>$BB$30</f>
        <v>-</v>
      </c>
      <c r="T63" s="3"/>
      <c r="U63" s="144"/>
      <c r="V63" s="145"/>
      <c r="W63" s="145"/>
      <c r="X63" s="155"/>
      <c r="Y63" s="155"/>
      <c r="Z63" s="157"/>
      <c r="AA63" s="148"/>
      <c r="AB63" s="149"/>
      <c r="AC63" s="149"/>
      <c r="AD63" s="149"/>
      <c r="AE63" s="41"/>
      <c r="AF63" s="150"/>
      <c r="AG63" s="158"/>
      <c r="AH63" s="151"/>
      <c r="AI63" s="151"/>
      <c r="AJ63" s="152"/>
      <c r="AK63" s="152"/>
      <c r="AL63" s="152"/>
      <c r="AM63" s="152"/>
      <c r="AN63" s="144"/>
      <c r="AO63" s="144"/>
      <c r="AP63" s="144"/>
      <c r="AQ63" s="144"/>
      <c r="AR63" s="144"/>
      <c r="AS63" s="144"/>
    </row>
    <row r="64" spans="1:45" ht="30" customHeight="1" x14ac:dyDescent="0.25">
      <c r="R64" s="116"/>
      <c r="S64" s="4" t="str">
        <f>$BB$31</f>
        <v>-</v>
      </c>
      <c r="T64" s="3"/>
      <c r="U64" s="144"/>
      <c r="V64" s="145"/>
      <c r="W64" s="145"/>
      <c r="X64" s="155"/>
      <c r="Y64" s="155"/>
      <c r="Z64" s="157"/>
      <c r="AA64" s="148"/>
      <c r="AB64" s="149"/>
      <c r="AC64" s="149"/>
      <c r="AD64" s="149"/>
      <c r="AE64" s="41"/>
      <c r="AF64" s="150"/>
      <c r="AG64" s="158"/>
      <c r="AH64" s="151"/>
      <c r="AI64" s="151"/>
      <c r="AJ64" s="152"/>
      <c r="AK64" s="152"/>
      <c r="AL64" s="152"/>
      <c r="AM64" s="152"/>
      <c r="AN64" s="144"/>
      <c r="AO64" s="144"/>
      <c r="AP64" s="144"/>
      <c r="AQ64" s="144"/>
      <c r="AR64" s="144"/>
      <c r="AS64" s="144"/>
    </row>
    <row r="65" spans="19:45" ht="30" customHeight="1" x14ac:dyDescent="0.25">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63"/>
      <c r="AS65" s="163"/>
    </row>
    <row r="66" spans="19:45" ht="30" customHeight="1" x14ac:dyDescent="0.25">
      <c r="S66" s="117" cm="1">
        <f t="array" ref="S66">BoxNum(ROW($S66))</f>
        <v>2</v>
      </c>
      <c r="T66" s="118" t="s">
        <v>698</v>
      </c>
      <c r="U66" s="119" t="s">
        <v>585</v>
      </c>
      <c r="V66" s="120"/>
      <c r="W66" s="121"/>
      <c r="X66" s="120"/>
      <c r="Y66" s="118" t="str">
        <f>VLOOKUP(U66,$DX$1:$DZ$21,3,FALSE)</f>
        <v>-</v>
      </c>
      <c r="AD66" s="123"/>
    </row>
    <row r="67" spans="19:45" ht="30" customHeight="1" x14ac:dyDescent="0.25">
      <c r="S67" s="118" t="s">
        <v>24</v>
      </c>
      <c r="T67" s="119" t="s">
        <v>433</v>
      </c>
      <c r="U67" s="122" t="s">
        <v>23</v>
      </c>
      <c r="V67" s="118" t="str">
        <f>VLOOKUP(U66,$DX$1:$DZ$21,2,FALSE)</f>
        <v>-</v>
      </c>
      <c r="W67" s="128"/>
      <c r="X67" s="128"/>
      <c r="Y67" s="128"/>
      <c r="Z67" s="128"/>
      <c r="AA67" s="122" t="s">
        <v>592</v>
      </c>
      <c r="AB67" s="129" t="str">
        <f>T86&amp;"_"&amp;ABS(T84)&amp;"dB_"&amp;T88&amp;"_"&amp;T89&amp;"_"&amp;GetAbsMaxMinText(AF70:AG129)&amp;"_"&amp;T69&amp;"_"&amp;T68&amp;S66&amp;"."&amp;T92</f>
        <v>13V_NormalMode_42dB_2322D_2227F_406_465_ZTS6011F_MP2.0</v>
      </c>
      <c r="AC67" s="130"/>
      <c r="AD67" s="130"/>
      <c r="AE67" s="130"/>
      <c r="AF67" s="130"/>
      <c r="AG67" s="130"/>
      <c r="AH67" s="128"/>
      <c r="AI67" s="128" t="s">
        <v>2</v>
      </c>
      <c r="AJ67" s="131"/>
      <c r="AK67" s="131"/>
      <c r="AL67" s="131"/>
      <c r="AM67" s="131"/>
      <c r="AN67" s="131"/>
      <c r="AO67" s="131"/>
      <c r="AP67" s="131"/>
      <c r="AQ67" s="131"/>
      <c r="AR67" s="131"/>
      <c r="AS67" s="131"/>
    </row>
    <row r="68" spans="19:45" ht="30" customHeight="1" x14ac:dyDescent="0.25">
      <c r="S68" s="118" t="s">
        <v>5</v>
      </c>
      <c r="T68" s="119" t="s">
        <v>430</v>
      </c>
      <c r="U68" s="135" t="str">
        <f>HYPERLINK("#A"&amp;(S66+1),"&lt;==Block" &amp; $S66 &amp;"==&gt;")</f>
        <v>&lt;==Block2==&gt;</v>
      </c>
      <c r="V68" s="136"/>
      <c r="W68" s="128"/>
      <c r="X68" s="128"/>
      <c r="Y68" s="137"/>
      <c r="Z68" s="123"/>
      <c r="AA68" s="128"/>
      <c r="AB68" s="128"/>
      <c r="AC68" s="128"/>
      <c r="AD68" s="128"/>
      <c r="AE68" s="128"/>
      <c r="AF68" s="128"/>
      <c r="AG68" s="128"/>
      <c r="AH68" s="128"/>
      <c r="AI68" s="128"/>
      <c r="AJ68" s="128"/>
      <c r="AK68" s="128"/>
      <c r="AL68" s="128"/>
      <c r="AM68" s="128"/>
      <c r="AN68" s="138" t="s">
        <v>723</v>
      </c>
      <c r="AO68" s="138" t="s">
        <v>709</v>
      </c>
      <c r="AP68" s="138" t="s">
        <v>710</v>
      </c>
      <c r="AQ68" s="138" t="s">
        <v>611</v>
      </c>
      <c r="AR68" s="138" t="s">
        <v>711</v>
      </c>
      <c r="AS68" s="139"/>
    </row>
    <row r="69" spans="19:45" ht="30" customHeight="1" x14ac:dyDescent="0.25">
      <c r="S69" s="118" t="s">
        <v>10</v>
      </c>
      <c r="T69" s="119" t="s">
        <v>256</v>
      </c>
      <c r="U69" s="140" t="s">
        <v>775</v>
      </c>
      <c r="V69" s="141" t="s">
        <v>601</v>
      </c>
      <c r="W69" s="141" t="s">
        <v>602</v>
      </c>
      <c r="X69" s="141" t="s">
        <v>603</v>
      </c>
      <c r="Y69" s="141" t="s">
        <v>603</v>
      </c>
      <c r="Z69" s="141" t="s">
        <v>591</v>
      </c>
      <c r="AA69" s="141" t="s">
        <v>7</v>
      </c>
      <c r="AB69" s="141" t="s">
        <v>563</v>
      </c>
      <c r="AC69" s="141" t="s">
        <v>577</v>
      </c>
      <c r="AD69" s="141" t="s">
        <v>611</v>
      </c>
      <c r="AE69" s="141" t="s">
        <v>569</v>
      </c>
      <c r="AF69" s="142" t="s">
        <v>593</v>
      </c>
      <c r="AG69" s="142" t="s">
        <v>594</v>
      </c>
      <c r="AH69" s="142" t="s">
        <v>595</v>
      </c>
      <c r="AI69" s="142" t="s">
        <v>596</v>
      </c>
      <c r="AJ69" s="143" t="s">
        <v>597</v>
      </c>
      <c r="AK69" s="143" t="s">
        <v>598</v>
      </c>
      <c r="AL69" s="143" t="s">
        <v>599</v>
      </c>
      <c r="AM69" s="143" t="s">
        <v>600</v>
      </c>
      <c r="AN69" s="143" t="str">
        <f>VLOOKUP($T77,$DE$1:$DJ$31,2,FALSE)</f>
        <v>Full</v>
      </c>
      <c r="AO69" s="143" t="str">
        <f>VLOOKUP($T77,$DE$1:$DJ$31,3,FALSE)</f>
        <v>Full</v>
      </c>
      <c r="AP69" s="143" t="str">
        <f>VLOOKUP($T77,$DE$1:$DJ$31,4,FALSE)</f>
        <v>non</v>
      </c>
      <c r="AQ69" s="143" t="str">
        <f>VLOOKUP($T77,$DE$1:$DJ$31,5,FALSE)</f>
        <v>non</v>
      </c>
      <c r="AR69" s="143" t="str">
        <f>VLOOKUP($T77,$DE$1:$DJ$31,6,FALSE)</f>
        <v>Full</v>
      </c>
      <c r="AS69" s="142" t="s">
        <v>726</v>
      </c>
    </row>
    <row r="70" spans="19:45" ht="30" customHeight="1" x14ac:dyDescent="0.25">
      <c r="S70" s="118" t="s">
        <v>18</v>
      </c>
      <c r="T70" s="119" t="s">
        <v>31</v>
      </c>
      <c r="U70" s="144" t="str">
        <f t="shared" ref="U70:U80" ca="1" si="9">ConfigCode($AA70,$AN70,$AO70,$AP70,$AQ70,$AR70,$AF70,$AG70,2)</f>
        <v>0x02=-41.50,-40.60;</v>
      </c>
      <c r="V70" s="145"/>
      <c r="W70" s="145"/>
      <c r="X70" s="146"/>
      <c r="Y70" s="146"/>
      <c r="Z70" s="147">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148" t="s">
        <v>580</v>
      </c>
      <c r="AB70" s="149">
        <v>-1</v>
      </c>
      <c r="AC70" s="149" t="s">
        <v>995</v>
      </c>
      <c r="AD70" s="149">
        <v>1</v>
      </c>
      <c r="AE70" s="41">
        <v>0</v>
      </c>
      <c r="AF70" s="150">
        <v>-41.5</v>
      </c>
      <c r="AG70" s="150">
        <v>-40.6</v>
      </c>
      <c r="AH70" s="151">
        <f ca="1">$AF70+$Z70</f>
        <v>-42.5</v>
      </c>
      <c r="AI70" s="151">
        <f ca="1">$AG70+$Z70</f>
        <v>-41.6</v>
      </c>
      <c r="AJ70" s="152" cm="1">
        <f t="array" aca="1" ref="AJ70" ca="1" xml:space="preserve">
N("initial sens-loopgain")+
$AF70-BoxVal(ROW($AA70),26,COLUMN(INDIRECT("T"&amp;(INT(ROW($AA87)/65))*65+2)))</f>
        <v>-41.5</v>
      </c>
      <c r="AK70" s="152">
        <f t="shared" ref="AK70:AK76" ca="1" si="11">AJ70+(AG70-AF70)</f>
        <v>-40.6</v>
      </c>
      <c r="AL70" s="152" cm="1">
        <f t="array" aca="1" ref="AL70" ca="1" xml:space="preserve">
N("initial sens-loopgain-gain-gain ref-vcm")+
$AH70-
BoxVal(ROW($AA70),26,COLUMN(INDIRECT("T"&amp;(INT(ROW($AA87)/65))*65+2)))-
$AB70-
$W70-
IFERROR(VLOOKUP($AC70,$CT$1:$DC$31,7,FALSE),0)</f>
        <v>-41.5</v>
      </c>
      <c r="AM70" s="152">
        <f t="shared" ref="AM70:AM76" ca="1" si="12">AL70+(AG70-AF70)</f>
        <v>-40.6</v>
      </c>
      <c r="AN70" s="144" t="str">
        <f t="shared" ref="AN70:AN76" ca="1" si="13">IF(BoxVal(ROW(AA70),9,COLUMN(T68))="FIX","00",ManualLookup(AA70,BoxVal(ROW(AA70),4,COLUMN(AN68)),INDIRECT(DN$3)))</f>
        <v>00</v>
      </c>
      <c r="AO70" s="144" t="str" cm="1">
        <f t="array" aca="1" ref="AO70" ca="1">ManualLookup(AB70,BoxVal(ROW(AB70),4,COLUMN(AO68)),INDIRECT(DO$3))</f>
        <v>02</v>
      </c>
      <c r="AP70" s="144" t="str" cm="1">
        <f t="array" aca="1" ref="AP70" ca="1">ManualLookup(AC70,BoxVal(ROW(AC70),4,COLUMN(AP68)),INDIRECT(DP$3))</f>
        <v>00</v>
      </c>
      <c r="AQ70" s="144" t="str" cm="1">
        <f t="array" aca="1" ref="AQ70" ca="1">ManualLookup(AD70,BoxVal(ROW(AD70),4,COLUMN(AQ68)),INDIRECT(DQ$3))</f>
        <v>00</v>
      </c>
      <c r="AR70" s="144" t="str" cm="1">
        <f t="array" aca="1" ref="AR70" ca="1">ManualLookup(AE70,BoxVal(ROW(AE70),4,COLUMN(AR68)),INDIRECT(DR$3))</f>
        <v>00</v>
      </c>
      <c r="AS70" s="141"/>
    </row>
    <row r="71" spans="19:45" ht="30" customHeight="1" x14ac:dyDescent="0.25">
      <c r="S71" s="118" t="s">
        <v>13</v>
      </c>
      <c r="T71" s="119" t="s">
        <v>367</v>
      </c>
      <c r="U71" s="144" t="str">
        <f t="shared" ca="1" si="9"/>
        <v>0x00=-42.30,-41.50;</v>
      </c>
      <c r="V71" s="145"/>
      <c r="W71" s="145"/>
      <c r="X71" s="146"/>
      <c r="Y71" s="146"/>
      <c r="Z71" s="147">
        <f t="shared" ca="1" si="10"/>
        <v>0</v>
      </c>
      <c r="AA71" s="148" t="s">
        <v>580</v>
      </c>
      <c r="AB71" s="149">
        <v>0</v>
      </c>
      <c r="AC71" s="149" t="s">
        <v>995</v>
      </c>
      <c r="AD71" s="149">
        <v>1</v>
      </c>
      <c r="AE71" s="41">
        <v>0</v>
      </c>
      <c r="AF71" s="150">
        <v>-42.3</v>
      </c>
      <c r="AG71" s="153">
        <f>AF70</f>
        <v>-41.5</v>
      </c>
      <c r="AH71" s="151">
        <f t="shared" ref="AH71:AH80" ca="1" si="14">$AF71+$Z71</f>
        <v>-42.3</v>
      </c>
      <c r="AI71" s="151">
        <f t="shared" ref="AI71:AI80" ca="1" si="15">$AG71+$Z71</f>
        <v>-41.5</v>
      </c>
      <c r="AJ71" s="152" cm="1">
        <f t="array" aca="1" ref="AJ71" ca="1" xml:space="preserve">
N("initial sens-loopgain")+
$AF71-BoxVal(ROW($AA71),26,COLUMN(INDIRECT("T"&amp;(INT(ROW($AA88)/65))*65+2)))</f>
        <v>-42.3</v>
      </c>
      <c r="AK71" s="152">
        <f t="shared" ca="1" si="11"/>
        <v>-41.5</v>
      </c>
      <c r="AL71" s="152" cm="1">
        <f t="array" aca="1" ref="AL71" ca="1" xml:space="preserve">
N("initial sens-loopgain-gain-gain ref-vcm")+
$AH71-
BoxVal(ROW($AA71),26,COLUMN(INDIRECT("T"&amp;(INT(ROW($AA88)/65))*65+2)))-
$AB71-
$W71-
IFERROR(VLOOKUP($AC71,$CT$1:$DC$31,7,FALSE),0)</f>
        <v>-42.3</v>
      </c>
      <c r="AM71" s="152">
        <f t="shared" ca="1" si="12"/>
        <v>-41.5</v>
      </c>
      <c r="AN71" s="144" t="str">
        <f t="shared" ca="1" si="13"/>
        <v>00</v>
      </c>
      <c r="AO71" s="144" t="str" cm="1">
        <f t="array" aca="1" ref="AO71" ca="1">ManualLookup(AB71,BoxVal(ROW(AB71),4,COLUMN(AO69)),INDIRECT(DO$3))</f>
        <v>00</v>
      </c>
      <c r="AP71" s="144" t="str" cm="1">
        <f t="array" aca="1" ref="AP71" ca="1">ManualLookup(AC71,BoxVal(ROW(AC71),4,COLUMN(AP69)),INDIRECT(DP$3))</f>
        <v>00</v>
      </c>
      <c r="AQ71" s="144" t="str" cm="1">
        <f t="array" aca="1" ref="AQ71" ca="1">ManualLookup(AD71,BoxVal(ROW(AD71),4,COLUMN(AQ69)),INDIRECT(DQ$3))</f>
        <v>00</v>
      </c>
      <c r="AR71" s="144" t="str" cm="1">
        <f t="array" aca="1" ref="AR71" ca="1">ManualLookup(AE71,BoxVal(ROW(AE71),4,COLUMN(AR69)),INDIRECT(DR$3))</f>
        <v>00</v>
      </c>
      <c r="AS71" s="144"/>
    </row>
    <row r="72" spans="19:45" ht="30" customHeight="1" x14ac:dyDescent="0.25">
      <c r="S72" s="129"/>
      <c r="T72" s="154"/>
      <c r="U72" s="144" t="str">
        <f t="shared" ca="1" si="9"/>
        <v>0x03=-42.80,-42.30;</v>
      </c>
      <c r="V72" s="145"/>
      <c r="W72" s="145"/>
      <c r="X72" s="146"/>
      <c r="Y72" s="146"/>
      <c r="Z72" s="147">
        <f t="shared" ca="1" si="10"/>
        <v>0.5</v>
      </c>
      <c r="AA72" s="148" t="s">
        <v>580</v>
      </c>
      <c r="AB72" s="149">
        <v>0.5</v>
      </c>
      <c r="AC72" s="149" t="s">
        <v>995</v>
      </c>
      <c r="AD72" s="149">
        <v>1</v>
      </c>
      <c r="AE72" s="41">
        <v>0</v>
      </c>
      <c r="AF72" s="150">
        <v>-42.8</v>
      </c>
      <c r="AG72" s="153">
        <f t="shared" ref="AG72:AG76" si="16">AF71</f>
        <v>-42.3</v>
      </c>
      <c r="AH72" s="151">
        <f t="shared" ca="1" si="14"/>
        <v>-42.3</v>
      </c>
      <c r="AI72" s="151">
        <f t="shared" ca="1" si="15"/>
        <v>-41.8</v>
      </c>
      <c r="AJ72" s="152" cm="1">
        <f t="array" aca="1" ref="AJ72" ca="1" xml:space="preserve">
N("initial sens-loopgain")+
$AF72-BoxVal(ROW($AA72),26,COLUMN(INDIRECT("T"&amp;(INT(ROW($AA89)/65))*65+2)))</f>
        <v>-42.8</v>
      </c>
      <c r="AK72" s="152">
        <f t="shared" ca="1" si="11"/>
        <v>-42.3</v>
      </c>
      <c r="AL72" s="152" cm="1">
        <f t="array" aca="1" ref="AL72" ca="1" xml:space="preserve">
N("initial sens-loopgain-gain-gain ref-vcm")+
$AH72-
BoxVal(ROW($AA72),26,COLUMN(INDIRECT("T"&amp;(INT(ROW($AA89)/65))*65+2)))-
$AB72-
$W72-
IFERROR(VLOOKUP($AC72,$CT$1:$DC$31,7,FALSE),0)</f>
        <v>-42.8</v>
      </c>
      <c r="AM72" s="152">
        <f t="shared" ca="1" si="12"/>
        <v>-42.3</v>
      </c>
      <c r="AN72" s="144" t="str">
        <f t="shared" ca="1" si="13"/>
        <v>00</v>
      </c>
      <c r="AO72" s="144" t="str" cm="1">
        <f t="array" aca="1" ref="AO72" ca="1">ManualLookup(AB72,BoxVal(ROW(AB72),4,COLUMN(AO70)),INDIRECT(DO$3))</f>
        <v>03</v>
      </c>
      <c r="AP72" s="144" t="str" cm="1">
        <f t="array" aca="1" ref="AP72" ca="1">ManualLookup(AC72,BoxVal(ROW(AC72),4,COLUMN(AP70)),INDIRECT(DP$3))</f>
        <v>00</v>
      </c>
      <c r="AQ72" s="144" t="str" cm="1">
        <f t="array" aca="1" ref="AQ72" ca="1">ManualLookup(AD72,BoxVal(ROW(AD72),4,COLUMN(AQ70)),INDIRECT(DQ$3))</f>
        <v>00</v>
      </c>
      <c r="AR72" s="144" t="str" cm="1">
        <f t="array" aca="1" ref="AR72" ca="1">ManualLookup(AE72,BoxVal(ROW(AE72),4,COLUMN(AR70)),INDIRECT(DR$3))</f>
        <v>00</v>
      </c>
      <c r="AS72" s="144"/>
    </row>
    <row r="73" spans="19:45" ht="30" customHeight="1" x14ac:dyDescent="0.25">
      <c r="S73" s="118" t="s">
        <v>19</v>
      </c>
      <c r="T73" s="119" t="s">
        <v>580</v>
      </c>
      <c r="U73" s="144" t="str">
        <f t="shared" ca="1" si="9"/>
        <v>0x04=-43.30,-42.80;</v>
      </c>
      <c r="V73" s="145"/>
      <c r="W73" s="145"/>
      <c r="X73" s="146"/>
      <c r="Y73" s="146"/>
      <c r="Z73" s="147">
        <f t="shared" ca="1" si="10"/>
        <v>1</v>
      </c>
      <c r="AA73" s="148" t="s">
        <v>580</v>
      </c>
      <c r="AB73" s="149">
        <v>1</v>
      </c>
      <c r="AC73" s="149" t="s">
        <v>995</v>
      </c>
      <c r="AD73" s="149">
        <v>1</v>
      </c>
      <c r="AE73" s="41">
        <v>0</v>
      </c>
      <c r="AF73" s="150">
        <v>-43.3</v>
      </c>
      <c r="AG73" s="153">
        <f t="shared" si="16"/>
        <v>-42.8</v>
      </c>
      <c r="AH73" s="151">
        <f t="shared" ca="1" si="14"/>
        <v>-42.3</v>
      </c>
      <c r="AI73" s="151">
        <f t="shared" ca="1" si="15"/>
        <v>-41.8</v>
      </c>
      <c r="AJ73" s="152" cm="1">
        <f t="array" aca="1" ref="AJ73" ca="1" xml:space="preserve">
N("initial sens-loopgain")+
$AF73-BoxVal(ROW($AA73),26,COLUMN(INDIRECT("T"&amp;(INT(ROW($AA90)/65))*65+2)))</f>
        <v>-43.3</v>
      </c>
      <c r="AK73" s="152">
        <f t="shared" ca="1" si="11"/>
        <v>-42.8</v>
      </c>
      <c r="AL73" s="152" cm="1">
        <f t="array" aca="1" ref="AL73" ca="1" xml:space="preserve">
N("initial sens-loopgain-gain-gain ref-vcm")+
$AH73-
BoxVal(ROW($AA73),26,COLUMN(INDIRECT("T"&amp;(INT(ROW($AA90)/65))*65+2)))-
$AB73-
$W73-
IFERROR(VLOOKUP($AC73,$CT$1:$DC$31,7,FALSE),0)</f>
        <v>-43.3</v>
      </c>
      <c r="AM73" s="152">
        <f t="shared" ca="1" si="12"/>
        <v>-42.8</v>
      </c>
      <c r="AN73" s="144" t="str">
        <f t="shared" ca="1" si="13"/>
        <v>00</v>
      </c>
      <c r="AO73" s="144" t="str" cm="1">
        <f t="array" aca="1" ref="AO73" ca="1">ManualLookup(AB73,BoxVal(ROW(AB73),4,COLUMN(AO71)),INDIRECT(DO$3))</f>
        <v>04</v>
      </c>
      <c r="AP73" s="144" t="str" cm="1">
        <f t="array" aca="1" ref="AP73" ca="1">ManualLookup(AC73,BoxVal(ROW(AC73),4,COLUMN(AP71)),INDIRECT(DP$3))</f>
        <v>00</v>
      </c>
      <c r="AQ73" s="144" t="str" cm="1">
        <f t="array" aca="1" ref="AQ73" ca="1">ManualLookup(AD73,BoxVal(ROW(AD73),4,COLUMN(AQ71)),INDIRECT(DQ$3))</f>
        <v>00</v>
      </c>
      <c r="AR73" s="144" t="str" cm="1">
        <f t="array" aca="1" ref="AR73" ca="1">ManualLookup(AE73,BoxVal(ROW(AE73),4,COLUMN(AR71)),INDIRECT(DR$3))</f>
        <v>00</v>
      </c>
      <c r="AS73" s="144"/>
    </row>
    <row r="74" spans="19:45" ht="30" customHeight="1" x14ac:dyDescent="0.25">
      <c r="S74" s="118" t="s">
        <v>15</v>
      </c>
      <c r="T74" s="119" t="s">
        <v>801</v>
      </c>
      <c r="U74" s="144" t="str">
        <f t="shared" ca="1" si="9"/>
        <v>0x63=-43.80,-43.30;</v>
      </c>
      <c r="V74" s="145"/>
      <c r="W74" s="145"/>
      <c r="X74" s="146"/>
      <c r="Y74" s="146"/>
      <c r="Z74" s="147">
        <f t="shared" ca="1" si="10"/>
        <v>1.5</v>
      </c>
      <c r="AA74" s="148" t="s">
        <v>581</v>
      </c>
      <c r="AB74" s="149">
        <v>0.5</v>
      </c>
      <c r="AC74" s="149" t="s">
        <v>995</v>
      </c>
      <c r="AD74" s="149">
        <v>1</v>
      </c>
      <c r="AE74" s="41">
        <v>0</v>
      </c>
      <c r="AF74" s="150">
        <v>-43.8</v>
      </c>
      <c r="AG74" s="153">
        <f t="shared" si="16"/>
        <v>-43.3</v>
      </c>
      <c r="AH74" s="151">
        <f t="shared" ca="1" si="14"/>
        <v>-42.3</v>
      </c>
      <c r="AI74" s="151">
        <f t="shared" ca="1" si="15"/>
        <v>-41.8</v>
      </c>
      <c r="AJ74" s="152" cm="1">
        <f t="array" aca="1" ref="AJ74" ca="1" xml:space="preserve">
N("initial sens-loopgain")+
$AF74-BoxVal(ROW($AA74),26,COLUMN(INDIRECT("T"&amp;(INT(ROW($AA91)/65))*65+2)))</f>
        <v>-43.8</v>
      </c>
      <c r="AK74" s="152">
        <f t="shared" ca="1" si="11"/>
        <v>-43.3</v>
      </c>
      <c r="AL74" s="152" cm="1">
        <f t="array" aca="1" ref="AL74" ca="1" xml:space="preserve">
N("initial sens-loopgain-gain-gain ref-vcm")+
$AH74-
BoxVal(ROW($AA74),26,COLUMN(INDIRECT("T"&amp;(INT(ROW($AA91)/65))*65+2)))-
$AB74-
$W74-
IFERROR(VLOOKUP($AC74,$CT$1:$DC$31,7,FALSE),0)</f>
        <v>-42.8</v>
      </c>
      <c r="AM74" s="152">
        <f t="shared" ca="1" si="12"/>
        <v>-42.3</v>
      </c>
      <c r="AN74" s="144" t="str">
        <f t="shared" ca="1" si="13"/>
        <v>60</v>
      </c>
      <c r="AO74" s="144" t="str" cm="1">
        <f t="array" aca="1" ref="AO74" ca="1">ManualLookup(AB74,BoxVal(ROW(AB74),4,COLUMN(AO72)),INDIRECT(DO$3))</f>
        <v>03</v>
      </c>
      <c r="AP74" s="144" t="str" cm="1">
        <f t="array" aca="1" ref="AP74" ca="1">ManualLookup(AC74,BoxVal(ROW(AC74),4,COLUMN(AP72)),INDIRECT(DP$3))</f>
        <v>00</v>
      </c>
      <c r="AQ74" s="144" t="str" cm="1">
        <f t="array" aca="1" ref="AQ74" ca="1">ManualLookup(AD74,BoxVal(ROW(AD74),4,COLUMN(AQ72)),INDIRECT(DQ$3))</f>
        <v>00</v>
      </c>
      <c r="AR74" s="144" t="str" cm="1">
        <f t="array" aca="1" ref="AR74" ca="1">ManualLookup(AE74,BoxVal(ROW(AE74),4,COLUMN(AR72)),INDIRECT(DR$3))</f>
        <v>00</v>
      </c>
      <c r="AS74" s="144"/>
    </row>
    <row r="75" spans="19:45" ht="30" customHeight="1" x14ac:dyDescent="0.25">
      <c r="S75" s="118" t="s">
        <v>705</v>
      </c>
      <c r="T75" s="119" t="s">
        <v>990</v>
      </c>
      <c r="U75" s="144" t="str">
        <f t="shared" ca="1" si="9"/>
        <v>0x64=-44.30,-43.80;</v>
      </c>
      <c r="V75" s="145"/>
      <c r="W75" s="145"/>
      <c r="X75" s="146"/>
      <c r="Y75" s="146"/>
      <c r="Z75" s="147">
        <f t="shared" ca="1" si="10"/>
        <v>2</v>
      </c>
      <c r="AA75" s="148" t="s">
        <v>581</v>
      </c>
      <c r="AB75" s="149">
        <v>1</v>
      </c>
      <c r="AC75" s="149" t="s">
        <v>995</v>
      </c>
      <c r="AD75" s="149">
        <v>1</v>
      </c>
      <c r="AE75" s="41">
        <v>0</v>
      </c>
      <c r="AF75" s="150">
        <v>-44.3</v>
      </c>
      <c r="AG75" s="153">
        <f t="shared" si="16"/>
        <v>-43.8</v>
      </c>
      <c r="AH75" s="151">
        <f t="shared" ca="1" si="14"/>
        <v>-42.3</v>
      </c>
      <c r="AI75" s="151">
        <f t="shared" ca="1" si="15"/>
        <v>-41.8</v>
      </c>
      <c r="AJ75" s="152" cm="1">
        <f t="array" aca="1" ref="AJ75" ca="1" xml:space="preserve">
N("initial sens-loopgain")+
$AF75-BoxVal(ROW($AA75),26,COLUMN(INDIRECT("T"&amp;(INT(ROW($AA92)/65))*65+2)))</f>
        <v>-44.3</v>
      </c>
      <c r="AK75" s="152">
        <f t="shared" ca="1" si="11"/>
        <v>-43.8</v>
      </c>
      <c r="AL75" s="152" cm="1">
        <f t="array" aca="1" ref="AL75" ca="1" xml:space="preserve">
N("initial sens-loopgain-gain-gain ref-vcm")+
$AH75-
BoxVal(ROW($AA75),26,COLUMN(INDIRECT("T"&amp;(INT(ROW($AA92)/65))*65+2)))-
$AB75-
$W75-
IFERROR(VLOOKUP($AC75,$CT$1:$DC$31,7,FALSE),0)</f>
        <v>-43.3</v>
      </c>
      <c r="AM75" s="152">
        <f t="shared" ca="1" si="12"/>
        <v>-42.8</v>
      </c>
      <c r="AN75" s="144" t="str">
        <f t="shared" ca="1" si="13"/>
        <v>60</v>
      </c>
      <c r="AO75" s="144" t="str" cm="1">
        <f t="array" aca="1" ref="AO75" ca="1">ManualLookup(AB75,BoxVal(ROW(AB75),4,COLUMN(AO73)),INDIRECT(DO$3))</f>
        <v>04</v>
      </c>
      <c r="AP75" s="144" t="str" cm="1">
        <f t="array" aca="1" ref="AP75" ca="1">ManualLookup(AC75,BoxVal(ROW(AC75),4,COLUMN(AP73)),INDIRECT(DP$3))</f>
        <v>00</v>
      </c>
      <c r="AQ75" s="144" t="str" cm="1">
        <f t="array" aca="1" ref="AQ75" ca="1">ManualLookup(AD75,BoxVal(ROW(AD75),4,COLUMN(AQ73)),INDIRECT(DQ$3))</f>
        <v>00</v>
      </c>
      <c r="AR75" s="144" t="str" cm="1">
        <f t="array" aca="1" ref="AR75" ca="1">ManualLookup(AE75,BoxVal(ROW(AE75),4,COLUMN(AR73)),INDIRECT(DR$3))</f>
        <v>00</v>
      </c>
      <c r="AS75" s="144"/>
    </row>
    <row r="76" spans="19:45" ht="30" customHeight="1" x14ac:dyDescent="0.25">
      <c r="S76" s="118" t="s">
        <v>605</v>
      </c>
      <c r="T76" s="119" t="s">
        <v>991</v>
      </c>
      <c r="U76" s="144" t="str">
        <f t="shared" ca="1" si="9"/>
        <v>0x65=-44.80,-44.30;</v>
      </c>
      <c r="V76" s="145"/>
      <c r="W76" s="145"/>
      <c r="X76" s="146"/>
      <c r="Y76" s="146"/>
      <c r="Z76" s="147">
        <f t="shared" ca="1" si="10"/>
        <v>2.5</v>
      </c>
      <c r="AA76" s="148" t="s">
        <v>581</v>
      </c>
      <c r="AB76" s="149">
        <v>1.5</v>
      </c>
      <c r="AC76" s="149" t="s">
        <v>995</v>
      </c>
      <c r="AD76" s="149">
        <v>1</v>
      </c>
      <c r="AE76" s="41">
        <v>0</v>
      </c>
      <c r="AF76" s="150">
        <v>-44.8</v>
      </c>
      <c r="AG76" s="153">
        <f t="shared" si="16"/>
        <v>-44.3</v>
      </c>
      <c r="AH76" s="151">
        <f t="shared" ca="1" si="14"/>
        <v>-42.3</v>
      </c>
      <c r="AI76" s="151">
        <f t="shared" ca="1" si="15"/>
        <v>-41.8</v>
      </c>
      <c r="AJ76" s="152" cm="1">
        <f t="array" aca="1" ref="AJ76" ca="1" xml:space="preserve">
N("initial sens-loopgain")+
$AF76-BoxVal(ROW($AA76),26,COLUMN(INDIRECT("T"&amp;(INT(ROW($AA93)/65))*65+2)))</f>
        <v>-44.8</v>
      </c>
      <c r="AK76" s="152">
        <f t="shared" ca="1" si="11"/>
        <v>-44.3</v>
      </c>
      <c r="AL76" s="152" cm="1">
        <f t="array" aca="1" ref="AL76" ca="1" xml:space="preserve">
N("initial sens-loopgain-gain-gain ref-vcm")+
$AH76-
BoxVal(ROW($AA76),26,COLUMN(INDIRECT("T"&amp;(INT(ROW($AA93)/65))*65+2)))-
$AB76-
$W76-
IFERROR(VLOOKUP($AC76,$CT$1:$DC$31,7,FALSE),0)</f>
        <v>-43.8</v>
      </c>
      <c r="AM76" s="152">
        <f t="shared" ca="1" si="12"/>
        <v>-43.3</v>
      </c>
      <c r="AN76" s="144" t="str">
        <f t="shared" ca="1" si="13"/>
        <v>60</v>
      </c>
      <c r="AO76" s="144" t="str" cm="1">
        <f t="array" aca="1" ref="AO76" ca="1">ManualLookup(AB76,BoxVal(ROW(AB76),4,COLUMN(AO74)),INDIRECT(DO$3))</f>
        <v>05</v>
      </c>
      <c r="AP76" s="144" t="str" cm="1">
        <f t="array" aca="1" ref="AP76" ca="1">ManualLookup(AC76,BoxVal(ROW(AC76),4,COLUMN(AP74)),INDIRECT(DP$3))</f>
        <v>00</v>
      </c>
      <c r="AQ76" s="144" t="str" cm="1">
        <f t="array" aca="1" ref="AQ76" ca="1">ManualLookup(AD76,BoxVal(ROW(AD76),4,COLUMN(AQ74)),INDIRECT(DQ$3))</f>
        <v>00</v>
      </c>
      <c r="AR76" s="144" t="str" cm="1">
        <f t="array" aca="1" ref="AR76" ca="1">ManualLookup(AE76,BoxVal(ROW(AE76),4,COLUMN(AR74)),INDIRECT(DR$3))</f>
        <v>00</v>
      </c>
      <c r="AS76" s="144"/>
    </row>
    <row r="77" spans="19:45" ht="30" customHeight="1" x14ac:dyDescent="0.25">
      <c r="S77" s="118" t="s">
        <v>721</v>
      </c>
      <c r="T77" s="119" t="s">
        <v>26</v>
      </c>
      <c r="U77" s="144" t="str">
        <f t="shared" ca="1" si="9"/>
        <v>0x66=-45.30,-44.80;</v>
      </c>
      <c r="V77" s="145"/>
      <c r="W77" s="145"/>
      <c r="X77" s="146"/>
      <c r="Y77" s="146"/>
      <c r="Z77" s="147">
        <f t="shared" ca="1" si="10"/>
        <v>3</v>
      </c>
      <c r="AA77" s="148" t="s">
        <v>581</v>
      </c>
      <c r="AB77" s="149">
        <v>2</v>
      </c>
      <c r="AC77" s="149" t="s">
        <v>995</v>
      </c>
      <c r="AD77" s="149">
        <v>1</v>
      </c>
      <c r="AE77" s="41">
        <v>0</v>
      </c>
      <c r="AF77" s="150">
        <v>-45.3</v>
      </c>
      <c r="AG77" s="153">
        <f t="shared" ref="AG77:AG80" si="17">AF76</f>
        <v>-44.8</v>
      </c>
      <c r="AH77" s="151">
        <f t="shared" ca="1" si="14"/>
        <v>-42.3</v>
      </c>
      <c r="AI77" s="151">
        <f t="shared" ca="1" si="15"/>
        <v>-41.8</v>
      </c>
      <c r="AJ77" s="152" cm="1">
        <f t="array" aca="1" ref="AJ77" ca="1" xml:space="preserve">
N("initial sens-loopgain")+
$AF77-BoxVal(ROW($AA77),26,COLUMN(INDIRECT("T"&amp;(INT(ROW($AA94)/65))*65+2)))</f>
        <v>-45.3</v>
      </c>
      <c r="AK77" s="152">
        <f t="shared" ref="AK77:AK80" ca="1" si="18">AJ77+(AG77-AF77)</f>
        <v>-44.8</v>
      </c>
      <c r="AL77" s="152" cm="1">
        <f t="array" aca="1" ref="AL77" ca="1" xml:space="preserve">
N("initial sens-loopgain-gain-gain ref-vcm")+
$AH77-
BoxVal(ROW($AA77),26,COLUMN(INDIRECT("T"&amp;(INT(ROW($AA94)/65))*65+2)))-
$AB77-
$W77-
IFERROR(VLOOKUP($AC77,$CT$1:$DC$31,7,FALSE),0)</f>
        <v>-44.3</v>
      </c>
      <c r="AM77" s="152">
        <f t="shared" ref="AM77:AM80" ca="1" si="19">AL77+(AG77-AF77)</f>
        <v>-43.8</v>
      </c>
      <c r="AN77" s="144" t="str">
        <f t="shared" ref="AN77:AN80" ca="1" si="20">IF(BoxVal(ROW(AA77),9,COLUMN(T75))="FIX","00",ManualLookup(AA77,BoxVal(ROW(AA77),4,COLUMN(AN75)),INDIRECT(DN$3)))</f>
        <v>60</v>
      </c>
      <c r="AO77" s="144" t="str" cm="1">
        <f t="array" aca="1" ref="AO77" ca="1">ManualLookup(AB77,BoxVal(ROW(AB77),4,COLUMN(AO75)),INDIRECT(DO$3))</f>
        <v>06</v>
      </c>
      <c r="AP77" s="144" t="str" cm="1">
        <f t="array" aca="1" ref="AP77" ca="1">ManualLookup(AC77,BoxVal(ROW(AC77),4,COLUMN(AP75)),INDIRECT(DP$3))</f>
        <v>00</v>
      </c>
      <c r="AQ77" s="144" t="str" cm="1">
        <f t="array" aca="1" ref="AQ77" ca="1">ManualLookup(AD77,BoxVal(ROW(AD77),4,COLUMN(AQ75)),INDIRECT(DQ$3))</f>
        <v>00</v>
      </c>
      <c r="AR77" s="144" t="str" cm="1">
        <f t="array" aca="1" ref="AR77" ca="1">ManualLookup(AE77,BoxVal(ROW(AE77),4,COLUMN(AR75)),INDIRECT(DR$3))</f>
        <v>00</v>
      </c>
      <c r="AS77" s="144"/>
    </row>
    <row r="78" spans="19:45" ht="30" customHeight="1" x14ac:dyDescent="0.25">
      <c r="S78" s="118" t="s">
        <v>20</v>
      </c>
      <c r="T78" s="119">
        <v>-41</v>
      </c>
      <c r="U78" s="144" t="str">
        <f t="shared" ca="1" si="9"/>
        <v>0x67=-45.80,-45.30;</v>
      </c>
      <c r="V78" s="145"/>
      <c r="W78" s="145"/>
      <c r="X78" s="155"/>
      <c r="Y78" s="155"/>
      <c r="Z78" s="147">
        <f t="shared" ca="1" si="10"/>
        <v>3.5</v>
      </c>
      <c r="AA78" s="148" t="s">
        <v>581</v>
      </c>
      <c r="AB78" s="149">
        <v>2.5</v>
      </c>
      <c r="AC78" s="149" t="s">
        <v>995</v>
      </c>
      <c r="AD78" s="149">
        <v>1</v>
      </c>
      <c r="AE78" s="41">
        <v>0</v>
      </c>
      <c r="AF78" s="150">
        <v>-45.8</v>
      </c>
      <c r="AG78" s="153">
        <f t="shared" si="17"/>
        <v>-45.3</v>
      </c>
      <c r="AH78" s="151">
        <f t="shared" ca="1" si="14"/>
        <v>-42.3</v>
      </c>
      <c r="AI78" s="151">
        <f t="shared" ca="1" si="15"/>
        <v>-41.8</v>
      </c>
      <c r="AJ78" s="152" cm="1">
        <f t="array" aca="1" ref="AJ78" ca="1" xml:space="preserve">
N("initial sens-loopgain")+
$AF78-BoxVal(ROW($AA78),26,COLUMN(INDIRECT("T"&amp;(INT(ROW($AA95)/65))*65+2)))</f>
        <v>-45.8</v>
      </c>
      <c r="AK78" s="152">
        <f t="shared" ca="1" si="18"/>
        <v>-45.3</v>
      </c>
      <c r="AL78" s="152" cm="1">
        <f t="array" aca="1" ref="AL78" ca="1" xml:space="preserve">
N("initial sens-loopgain-gain-gain ref-vcm")+
$AH78-
BoxVal(ROW($AA78),26,COLUMN(INDIRECT("T"&amp;(INT(ROW($AA95)/65))*65+2)))-
$AB78-
$W78-
IFERROR(VLOOKUP($AC78,$CT$1:$DC$31,7,FALSE),0)</f>
        <v>-44.8</v>
      </c>
      <c r="AM78" s="152">
        <f t="shared" ca="1" si="19"/>
        <v>-44.3</v>
      </c>
      <c r="AN78" s="144" t="str">
        <f t="shared" ca="1" si="20"/>
        <v>60</v>
      </c>
      <c r="AO78" s="144" t="str" cm="1">
        <f t="array" aca="1" ref="AO78" ca="1">ManualLookup(AB78,BoxVal(ROW(AB78),4,COLUMN(AO76)),INDIRECT(DO$3))</f>
        <v>07</v>
      </c>
      <c r="AP78" s="144" t="str" cm="1">
        <f t="array" aca="1" ref="AP78" ca="1">ManualLookup(AC78,BoxVal(ROW(AC78),4,COLUMN(AP76)),INDIRECT(DP$3))</f>
        <v>00</v>
      </c>
      <c r="AQ78" s="144" t="str" cm="1">
        <f t="array" aca="1" ref="AQ78" ca="1">ManualLookup(AD78,BoxVal(ROW(AD78),4,COLUMN(AQ76)),INDIRECT(DQ$3))</f>
        <v>00</v>
      </c>
      <c r="AR78" s="144" t="str" cm="1">
        <f t="array" aca="1" ref="AR78" ca="1">ManualLookup(AE78,BoxVal(ROW(AE78),4,COLUMN(AR76)),INDIRECT(DR$3))</f>
        <v>00</v>
      </c>
      <c r="AS78" s="144"/>
    </row>
    <row r="79" spans="19:45" ht="30" customHeight="1" x14ac:dyDescent="0.25">
      <c r="S79" s="118" t="s">
        <v>691</v>
      </c>
      <c r="T79" s="119" t="s">
        <v>1098</v>
      </c>
      <c r="U79" s="144" t="str">
        <f t="shared" ca="1" si="9"/>
        <v>0x75=-46.00,-45.80;</v>
      </c>
      <c r="V79" s="145"/>
      <c r="W79" s="145"/>
      <c r="X79" s="155"/>
      <c r="Y79" s="155"/>
      <c r="Z79" s="147">
        <f t="shared" ca="1" si="10"/>
        <v>3.7</v>
      </c>
      <c r="AA79" s="148" t="s">
        <v>582</v>
      </c>
      <c r="AB79" s="149">
        <v>1.5</v>
      </c>
      <c r="AC79" s="149" t="s">
        <v>995</v>
      </c>
      <c r="AD79" s="149">
        <v>1</v>
      </c>
      <c r="AE79" s="41">
        <v>0</v>
      </c>
      <c r="AF79" s="150">
        <v>-46</v>
      </c>
      <c r="AG79" s="153">
        <f t="shared" si="17"/>
        <v>-45.8</v>
      </c>
      <c r="AH79" s="151">
        <f t="shared" ca="1" si="14"/>
        <v>-42.3</v>
      </c>
      <c r="AI79" s="151">
        <f t="shared" ca="1" si="15"/>
        <v>-42.099999999999994</v>
      </c>
      <c r="AJ79" s="152" cm="1">
        <f t="array" aca="1" ref="AJ79" ca="1" xml:space="preserve">
N("initial sens-loopgain")+
$AF79-BoxVal(ROW($AA79),26,COLUMN(INDIRECT("T"&amp;(INT(ROW($AA96)/65))*65+2)))</f>
        <v>-46</v>
      </c>
      <c r="AK79" s="152">
        <f t="shared" ca="1" si="18"/>
        <v>-45.8</v>
      </c>
      <c r="AL79" s="152" cm="1">
        <f t="array" aca="1" ref="AL79" ca="1" xml:space="preserve">
N("initial sens-loopgain-gain-gain ref-vcm")+
$AH79-
BoxVal(ROW($AA79),26,COLUMN(INDIRECT("T"&amp;(INT(ROW($AA96)/65))*65+2)))-
$AB79-
$W79-
IFERROR(VLOOKUP($AC79,$CT$1:$DC$31,7,FALSE),0)</f>
        <v>-43.8</v>
      </c>
      <c r="AM79" s="152">
        <f t="shared" ca="1" si="19"/>
        <v>-43.599999999999994</v>
      </c>
      <c r="AN79" s="144" t="str">
        <f t="shared" ca="1" si="20"/>
        <v>70</v>
      </c>
      <c r="AO79" s="144" t="str" cm="1">
        <f t="array" aca="1" ref="AO79" ca="1">ManualLookup(AB79,BoxVal(ROW(AB79),4,COLUMN(AO77)),INDIRECT(DO$3))</f>
        <v>05</v>
      </c>
      <c r="AP79" s="144" t="str" cm="1">
        <f t="array" aca="1" ref="AP79" ca="1">ManualLookup(AC79,BoxVal(ROW(AC79),4,COLUMN(AP77)),INDIRECT(DP$3))</f>
        <v>00</v>
      </c>
      <c r="AQ79" s="144" t="str" cm="1">
        <f t="array" aca="1" ref="AQ79" ca="1">ManualLookup(AD79,BoxVal(ROW(AD79),4,COLUMN(AQ77)),INDIRECT(DQ$3))</f>
        <v>00</v>
      </c>
      <c r="AR79" s="144" t="str" cm="1">
        <f t="array" aca="1" ref="AR79" ca="1">ManualLookup(AE79,BoxVal(ROW(AE79),4,COLUMN(AR77)),INDIRECT(DR$3))</f>
        <v>00</v>
      </c>
      <c r="AS79" s="144"/>
    </row>
    <row r="80" spans="19:45" ht="30" customHeight="1" x14ac:dyDescent="0.25">
      <c r="S80" s="118" t="s">
        <v>544</v>
      </c>
      <c r="T80" s="119" t="s">
        <v>993</v>
      </c>
      <c r="U80" s="144" t="str">
        <f t="shared" ca="1" si="9"/>
        <v>0x76=-46.50,-46.00;</v>
      </c>
      <c r="V80" s="145"/>
      <c r="W80" s="145"/>
      <c r="X80" s="155"/>
      <c r="Y80" s="155"/>
      <c r="Z80" s="147">
        <f t="shared" ca="1" si="10"/>
        <v>4.2</v>
      </c>
      <c r="AA80" s="148" t="s">
        <v>582</v>
      </c>
      <c r="AB80" s="149">
        <v>2</v>
      </c>
      <c r="AC80" s="149" t="s">
        <v>995</v>
      </c>
      <c r="AD80" s="149">
        <v>1</v>
      </c>
      <c r="AE80" s="41">
        <v>0</v>
      </c>
      <c r="AF80" s="150">
        <v>-46.5</v>
      </c>
      <c r="AG80" s="153">
        <f t="shared" si="17"/>
        <v>-46</v>
      </c>
      <c r="AH80" s="151">
        <f t="shared" ca="1" si="14"/>
        <v>-42.3</v>
      </c>
      <c r="AI80" s="151">
        <f t="shared" ca="1" si="15"/>
        <v>-41.8</v>
      </c>
      <c r="AJ80" s="152" cm="1">
        <f t="array" aca="1" ref="AJ80" ca="1" xml:space="preserve">
N("initial sens-loopgain")+
$AF80-BoxVal(ROW($AA80),26,COLUMN(INDIRECT("T"&amp;(INT(ROW($AA97)/65))*65+2)))</f>
        <v>-46.5</v>
      </c>
      <c r="AK80" s="152">
        <f t="shared" ca="1" si="18"/>
        <v>-46</v>
      </c>
      <c r="AL80" s="152" cm="1">
        <f t="array" aca="1" ref="AL80" ca="1" xml:space="preserve">
N("initial sens-loopgain-gain-gain ref-vcm")+
$AH80-
BoxVal(ROW($AA80),26,COLUMN(INDIRECT("T"&amp;(INT(ROW($AA97)/65))*65+2)))-
$AB80-
$W80-
IFERROR(VLOOKUP($AC80,$CT$1:$DC$31,7,FALSE),0)</f>
        <v>-44.3</v>
      </c>
      <c r="AM80" s="152">
        <f t="shared" ca="1" si="19"/>
        <v>-43.8</v>
      </c>
      <c r="AN80" s="144" t="str">
        <f t="shared" ca="1" si="20"/>
        <v>70</v>
      </c>
      <c r="AO80" s="144" t="str" cm="1">
        <f t="array" aca="1" ref="AO80" ca="1">ManualLookup(AB80,BoxVal(ROW(AB80),4,COLUMN(AO78)),INDIRECT(DO$3))</f>
        <v>06</v>
      </c>
      <c r="AP80" s="144" t="str" cm="1">
        <f t="array" aca="1" ref="AP80" ca="1">ManualLookup(AC80,BoxVal(ROW(AC80),4,COLUMN(AP78)),INDIRECT(DP$3))</f>
        <v>00</v>
      </c>
      <c r="AQ80" s="144" t="str" cm="1">
        <f t="array" aca="1" ref="AQ80" ca="1">ManualLookup(AD80,BoxVal(ROW(AD80),4,COLUMN(AQ78)),INDIRECT(DQ$3))</f>
        <v>00</v>
      </c>
      <c r="AR80" s="144" t="str" cm="1">
        <f t="array" aca="1" ref="AR80" ca="1">ManualLookup(AE80,BoxVal(ROW(AE80),4,COLUMN(AR78)),INDIRECT(DR$3))</f>
        <v>00</v>
      </c>
      <c r="AS80" s="144"/>
    </row>
    <row r="81" spans="19:45" ht="30" customHeight="1" x14ac:dyDescent="0.25">
      <c r="S81" s="118" t="s">
        <v>12</v>
      </c>
      <c r="T81" s="119" t="s">
        <v>548</v>
      </c>
      <c r="U81" s="144"/>
      <c r="V81" s="145"/>
      <c r="W81" s="145"/>
      <c r="X81" s="155"/>
      <c r="Y81" s="155"/>
      <c r="Z81" s="157"/>
      <c r="AA81" s="148"/>
      <c r="AB81" s="149"/>
      <c r="AC81" s="149"/>
      <c r="AD81" s="149"/>
      <c r="AE81" s="41"/>
      <c r="AF81" s="150"/>
      <c r="AG81" s="158"/>
      <c r="AH81" s="151"/>
      <c r="AI81" s="151"/>
      <c r="AJ81" s="152"/>
      <c r="AK81" s="152"/>
      <c r="AL81" s="152"/>
      <c r="AM81" s="152"/>
      <c r="AN81" s="144"/>
      <c r="AO81" s="144"/>
      <c r="AP81" s="144"/>
      <c r="AQ81" s="144"/>
      <c r="AR81" s="144"/>
      <c r="AS81" s="144"/>
    </row>
    <row r="82" spans="19:45" ht="30" customHeight="1" x14ac:dyDescent="0.25">
      <c r="S82" s="129" t="s">
        <v>773</v>
      </c>
      <c r="T82" s="119" t="s">
        <v>562</v>
      </c>
      <c r="U82" s="144"/>
      <c r="V82" s="145"/>
      <c r="W82" s="145"/>
      <c r="X82" s="155"/>
      <c r="Y82" s="155"/>
      <c r="Z82" s="157"/>
      <c r="AA82" s="148"/>
      <c r="AB82" s="149"/>
      <c r="AC82" s="149"/>
      <c r="AD82" s="149"/>
      <c r="AE82" s="41"/>
      <c r="AF82" s="150"/>
      <c r="AG82" s="158"/>
      <c r="AH82" s="151"/>
      <c r="AI82" s="151"/>
      <c r="AJ82" s="152"/>
      <c r="AK82" s="152"/>
      <c r="AL82" s="152"/>
      <c r="AM82" s="152"/>
      <c r="AN82" s="144"/>
      <c r="AO82" s="144"/>
      <c r="AP82" s="144"/>
      <c r="AQ82" s="144"/>
      <c r="AR82" s="144"/>
      <c r="AS82" s="144"/>
    </row>
    <row r="83" spans="19:45" ht="30" customHeight="1" x14ac:dyDescent="0.25">
      <c r="S83" s="118" t="s">
        <v>573</v>
      </c>
      <c r="T83" s="119">
        <v>1.1000000000000001</v>
      </c>
      <c r="U83" s="144"/>
      <c r="V83" s="145"/>
      <c r="W83" s="145"/>
      <c r="X83" s="155"/>
      <c r="Y83" s="155"/>
      <c r="Z83" s="157"/>
      <c r="AA83" s="148"/>
      <c r="AB83" s="149"/>
      <c r="AC83" s="149"/>
      <c r="AD83" s="149"/>
      <c r="AE83" s="41"/>
      <c r="AF83" s="150"/>
      <c r="AG83" s="158"/>
      <c r="AH83" s="151"/>
      <c r="AI83" s="151"/>
      <c r="AJ83" s="152"/>
      <c r="AK83" s="152"/>
      <c r="AL83" s="152"/>
      <c r="AM83" s="152"/>
      <c r="AN83" s="144"/>
      <c r="AO83" s="144"/>
      <c r="AP83" s="144"/>
      <c r="AQ83" s="144"/>
      <c r="AR83" s="144"/>
      <c r="AS83" s="144"/>
    </row>
    <row r="84" spans="19:45" ht="30" customHeight="1" x14ac:dyDescent="0.25">
      <c r="S84" s="118" t="s">
        <v>590</v>
      </c>
      <c r="T84" s="119">
        <f>VLOOKUP(T69,MPN!$A$1:$E$997,4,FALSE)</f>
        <v>-42</v>
      </c>
      <c r="U84" s="144"/>
      <c r="V84" s="145"/>
      <c r="W84" s="145"/>
      <c r="X84" s="155"/>
      <c r="Y84" s="155"/>
      <c r="Z84" s="157"/>
      <c r="AA84" s="148"/>
      <c r="AB84" s="149"/>
      <c r="AC84" s="149"/>
      <c r="AD84" s="149"/>
      <c r="AE84" s="41"/>
      <c r="AF84" s="150"/>
      <c r="AG84" s="158"/>
      <c r="AH84" s="151"/>
      <c r="AI84" s="151"/>
      <c r="AJ84" s="152"/>
      <c r="AK84" s="152"/>
      <c r="AL84" s="152"/>
      <c r="AM84" s="152"/>
      <c r="AN84" s="144"/>
      <c r="AO84" s="144"/>
      <c r="AP84" s="144"/>
      <c r="AQ84" s="144"/>
      <c r="AR84" s="144"/>
      <c r="AS84" s="144"/>
    </row>
    <row r="85" spans="19:45" ht="30" customHeight="1" x14ac:dyDescent="0.25">
      <c r="S85" s="118" t="s">
        <v>693</v>
      </c>
      <c r="T85" s="119">
        <v>0.8</v>
      </c>
      <c r="U85" s="144"/>
      <c r="V85" s="145"/>
      <c r="W85" s="145"/>
      <c r="X85" s="155"/>
      <c r="Y85" s="155"/>
      <c r="Z85" s="157"/>
      <c r="AA85" s="148"/>
      <c r="AB85" s="149"/>
      <c r="AC85" s="149"/>
      <c r="AD85" s="149"/>
      <c r="AE85" s="41"/>
      <c r="AF85" s="150"/>
      <c r="AG85" s="158"/>
      <c r="AH85" s="151"/>
      <c r="AI85" s="151"/>
      <c r="AJ85" s="152"/>
      <c r="AK85" s="152"/>
      <c r="AL85" s="152"/>
      <c r="AM85" s="152"/>
      <c r="AN85" s="144"/>
      <c r="AO85" s="144"/>
      <c r="AP85" s="144"/>
      <c r="AQ85" s="144"/>
      <c r="AR85" s="144"/>
      <c r="AS85" s="144"/>
    </row>
    <row r="86" spans="19:45" ht="30" customHeight="1" x14ac:dyDescent="0.25">
      <c r="S86" s="118" t="s">
        <v>604</v>
      </c>
      <c r="T86" s="118" t="str">
        <f>VLOOKUP($T73,$AU$1:$AZ$31,MATCH($T67,$AU$1:$AZ$1,0),FALSE)&amp;"_"&amp;T75</f>
        <v>13V_NormalMode</v>
      </c>
      <c r="U86" s="144"/>
      <c r="V86" s="145"/>
      <c r="W86" s="145"/>
      <c r="X86" s="155"/>
      <c r="Y86" s="155"/>
      <c r="Z86" s="157"/>
      <c r="AA86" s="148"/>
      <c r="AB86" s="149"/>
      <c r="AC86" s="149"/>
      <c r="AD86" s="149"/>
      <c r="AE86" s="41"/>
      <c r="AF86" s="150"/>
      <c r="AG86" s="158"/>
      <c r="AH86" s="151"/>
      <c r="AI86" s="151"/>
      <c r="AJ86" s="152"/>
      <c r="AK86" s="152"/>
      <c r="AL86" s="152"/>
      <c r="AM86" s="152"/>
      <c r="AN86" s="144"/>
      <c r="AO86" s="144"/>
      <c r="AP86" s="144"/>
      <c r="AQ86" s="144"/>
      <c r="AR86" s="144"/>
      <c r="AS86" s="144"/>
    </row>
    <row r="87" spans="19:45" ht="30" customHeight="1" x14ac:dyDescent="0.25">
      <c r="S87" s="118" t="s">
        <v>424</v>
      </c>
      <c r="T87" s="118" t="str">
        <f>VLOOKUP($T69,MPN!$A$1:$E$497,2,FALSE)</f>
        <v>AMIC</v>
      </c>
      <c r="U87" s="144"/>
      <c r="V87" s="145"/>
      <c r="W87" s="145"/>
      <c r="X87" s="155"/>
      <c r="Y87" s="155"/>
      <c r="Z87" s="157"/>
      <c r="AA87" s="148"/>
      <c r="AB87" s="149"/>
      <c r="AC87" s="149"/>
      <c r="AD87" s="149"/>
      <c r="AE87" s="41"/>
      <c r="AF87" s="150"/>
      <c r="AG87" s="158"/>
      <c r="AH87" s="151"/>
      <c r="AI87" s="151"/>
      <c r="AJ87" s="152"/>
      <c r="AK87" s="152"/>
      <c r="AL87" s="152"/>
      <c r="AM87" s="152"/>
      <c r="AN87" s="144"/>
      <c r="AO87" s="144"/>
      <c r="AP87" s="144"/>
      <c r="AQ87" s="144"/>
      <c r="AR87" s="144"/>
      <c r="AS87" s="144"/>
    </row>
    <row r="88" spans="19:45" ht="30" customHeight="1" x14ac:dyDescent="0.25">
      <c r="S88" s="118" t="s">
        <v>16</v>
      </c>
      <c r="T88" s="118" t="str">
        <f>VLOOKUP($T70,ASIC!$A$1:$B$200,2,FALSE)</f>
        <v>2322D</v>
      </c>
      <c r="U88" s="144"/>
      <c r="V88" s="145"/>
      <c r="W88" s="145"/>
      <c r="X88" s="155"/>
      <c r="Y88" s="155"/>
      <c r="Z88" s="157"/>
      <c r="AA88" s="148"/>
      <c r="AB88" s="149"/>
      <c r="AC88" s="149"/>
      <c r="AD88" s="149"/>
      <c r="AE88" s="41"/>
      <c r="AF88" s="150"/>
      <c r="AG88" s="158"/>
      <c r="AH88" s="151"/>
      <c r="AI88" s="151"/>
      <c r="AJ88" s="152"/>
      <c r="AK88" s="152"/>
      <c r="AL88" s="152"/>
      <c r="AM88" s="152"/>
      <c r="AN88" s="144"/>
      <c r="AO88" s="144"/>
      <c r="AP88" s="144"/>
      <c r="AQ88" s="144"/>
      <c r="AR88" s="144"/>
      <c r="AS88" s="144"/>
    </row>
    <row r="89" spans="19:45" ht="30" customHeight="1" x14ac:dyDescent="0.25">
      <c r="S89" s="118" t="s">
        <v>17</v>
      </c>
      <c r="T89" s="118" t="str">
        <f>VLOOKUP($T71,Sensor!$A$1:$B$100,2,FALSE)</f>
        <v>2227F</v>
      </c>
      <c r="U89" s="144"/>
      <c r="V89" s="145"/>
      <c r="W89" s="145"/>
      <c r="X89" s="155"/>
      <c r="Y89" s="155"/>
      <c r="Z89" s="157"/>
      <c r="AA89" s="148"/>
      <c r="AB89" s="149"/>
      <c r="AC89" s="149"/>
      <c r="AD89" s="149"/>
      <c r="AE89" s="41"/>
      <c r="AF89" s="150"/>
      <c r="AG89" s="158"/>
      <c r="AH89" s="151"/>
      <c r="AI89" s="151"/>
      <c r="AJ89" s="152"/>
      <c r="AK89" s="152"/>
      <c r="AL89" s="152"/>
      <c r="AM89" s="152"/>
      <c r="AN89" s="144"/>
      <c r="AO89" s="144"/>
      <c r="AP89" s="144"/>
      <c r="AQ89" s="144"/>
      <c r="AR89" s="144"/>
      <c r="AS89" s="144"/>
    </row>
    <row r="90" spans="19:45" ht="30" customHeight="1" x14ac:dyDescent="0.25">
      <c r="S90" s="118" t="s">
        <v>21</v>
      </c>
      <c r="T90" s="118" t="str">
        <f>VLOOKUP($T69,MPN!$A$1:$E$497,5,FALSE)</f>
        <v>Default</v>
      </c>
      <c r="U90" s="144"/>
      <c r="V90" s="145"/>
      <c r="W90" s="145"/>
      <c r="X90" s="155"/>
      <c r="Y90" s="155"/>
      <c r="Z90" s="157"/>
      <c r="AA90" s="148"/>
      <c r="AB90" s="149"/>
      <c r="AC90" s="149"/>
      <c r="AD90" s="149"/>
      <c r="AE90" s="41"/>
      <c r="AF90" s="150"/>
      <c r="AG90" s="158"/>
      <c r="AH90" s="151"/>
      <c r="AI90" s="151"/>
      <c r="AJ90" s="152"/>
      <c r="AK90" s="152"/>
      <c r="AL90" s="152"/>
      <c r="AM90" s="152"/>
      <c r="AN90" s="144"/>
      <c r="AO90" s="144"/>
      <c r="AP90" s="144"/>
      <c r="AQ90" s="144"/>
      <c r="AR90" s="144"/>
      <c r="AS90" s="144"/>
    </row>
    <row r="91" spans="19:45" ht="30" customHeight="1" x14ac:dyDescent="0.25">
      <c r="S91" s="118" t="s">
        <v>545</v>
      </c>
      <c r="T91" s="118">
        <f>VLOOKUP(T80,$DT$1:$DV$31,3,FALSE)</f>
        <v>0</v>
      </c>
      <c r="U91" s="144"/>
      <c r="V91" s="145"/>
      <c r="W91" s="145"/>
      <c r="X91" s="155"/>
      <c r="Y91" s="155"/>
      <c r="Z91" s="157"/>
      <c r="AA91" s="148"/>
      <c r="AB91" s="149"/>
      <c r="AC91" s="149"/>
      <c r="AD91" s="149"/>
      <c r="AE91" s="41"/>
      <c r="AF91" s="150"/>
      <c r="AG91" s="158"/>
      <c r="AH91" s="151"/>
      <c r="AI91" s="151"/>
      <c r="AJ91" s="152"/>
      <c r="AK91" s="152"/>
      <c r="AL91" s="152"/>
      <c r="AM91" s="152"/>
      <c r="AN91" s="144"/>
      <c r="AO91" s="144"/>
      <c r="AP91" s="144"/>
      <c r="AQ91" s="144"/>
      <c r="AR91" s="144"/>
      <c r="AS91" s="144"/>
    </row>
    <row r="92" spans="19:45" ht="30" customHeight="1" x14ac:dyDescent="0.25">
      <c r="S92" s="118" t="s">
        <v>22</v>
      </c>
      <c r="T92" s="119">
        <v>0</v>
      </c>
      <c r="U92" s="144"/>
      <c r="V92" s="145"/>
      <c r="W92" s="145"/>
      <c r="X92" s="155"/>
      <c r="Y92" s="155"/>
      <c r="Z92" s="157"/>
      <c r="AA92" s="148"/>
      <c r="AB92" s="149"/>
      <c r="AC92" s="149"/>
      <c r="AD92" s="149"/>
      <c r="AE92" s="41"/>
      <c r="AF92" s="150"/>
      <c r="AG92" s="158"/>
      <c r="AH92" s="151"/>
      <c r="AI92" s="151"/>
      <c r="AJ92" s="152"/>
      <c r="AK92" s="152"/>
      <c r="AL92" s="152"/>
      <c r="AM92" s="152"/>
      <c r="AN92" s="144"/>
      <c r="AO92" s="144"/>
      <c r="AP92" s="144"/>
      <c r="AQ92" s="144"/>
      <c r="AR92" s="144"/>
      <c r="AS92" s="144"/>
    </row>
    <row r="93" spans="19:45" ht="30" customHeight="1" x14ac:dyDescent="0.25">
      <c r="S93" s="118" t="s">
        <v>696</v>
      </c>
      <c r="T93" s="159"/>
      <c r="U93" s="144"/>
      <c r="V93" s="145"/>
      <c r="W93" s="145"/>
      <c r="X93" s="155"/>
      <c r="Y93" s="155"/>
      <c r="Z93" s="157"/>
      <c r="AA93" s="148"/>
      <c r="AB93" s="149"/>
      <c r="AC93" s="149"/>
      <c r="AD93" s="149"/>
      <c r="AE93" s="41"/>
      <c r="AF93" s="150"/>
      <c r="AG93" s="158"/>
      <c r="AH93" s="151"/>
      <c r="AI93" s="151"/>
      <c r="AJ93" s="152"/>
      <c r="AK93" s="152"/>
      <c r="AL93" s="152"/>
      <c r="AM93" s="152"/>
      <c r="AN93" s="144"/>
      <c r="AO93" s="144"/>
      <c r="AP93" s="144"/>
      <c r="AQ93" s="144"/>
      <c r="AR93" s="144"/>
      <c r="AS93" s="144"/>
    </row>
    <row r="94" spans="19:45" ht="30" customHeight="1" x14ac:dyDescent="0.25">
      <c r="S94" s="118" t="s">
        <v>694</v>
      </c>
      <c r="T94" s="119" t="s">
        <v>994</v>
      </c>
      <c r="U94" s="144"/>
      <c r="V94" s="145"/>
      <c r="W94" s="145"/>
      <c r="X94" s="155"/>
      <c r="Y94" s="155"/>
      <c r="Z94" s="157"/>
      <c r="AA94" s="148"/>
      <c r="AB94" s="149"/>
      <c r="AC94" s="149"/>
      <c r="AD94" s="149"/>
      <c r="AE94" s="41"/>
      <c r="AF94" s="150"/>
      <c r="AG94" s="158"/>
      <c r="AH94" s="151"/>
      <c r="AI94" s="151"/>
      <c r="AJ94" s="152"/>
      <c r="AK94" s="152"/>
      <c r="AL94" s="152"/>
      <c r="AM94" s="152"/>
      <c r="AN94" s="144"/>
      <c r="AO94" s="144"/>
      <c r="AP94" s="144"/>
      <c r="AQ94" s="144"/>
      <c r="AR94" s="144"/>
      <c r="AS94" s="144"/>
    </row>
    <row r="95" spans="19:45" ht="30" customHeight="1" x14ac:dyDescent="0.25">
      <c r="S95" s="118" t="s">
        <v>697</v>
      </c>
      <c r="T95" s="118">
        <f ca="1">COUNTA(U70:U129)</f>
        <v>11</v>
      </c>
      <c r="U95" s="144"/>
      <c r="V95" s="145"/>
      <c r="W95" s="145"/>
      <c r="X95" s="155"/>
      <c r="Y95" s="155"/>
      <c r="Z95" s="157"/>
      <c r="AA95" s="148"/>
      <c r="AB95" s="149"/>
      <c r="AC95" s="149"/>
      <c r="AD95" s="149"/>
      <c r="AE95" s="41"/>
      <c r="AF95" s="150"/>
      <c r="AG95" s="158"/>
      <c r="AH95" s="151"/>
      <c r="AI95" s="151"/>
      <c r="AJ95" s="152"/>
      <c r="AK95" s="152"/>
      <c r="AL95" s="152"/>
      <c r="AM95" s="152"/>
      <c r="AN95" s="144"/>
      <c r="AO95" s="144"/>
      <c r="AP95" s="144"/>
      <c r="AQ95" s="144"/>
      <c r="AR95" s="144"/>
      <c r="AS95" s="144"/>
    </row>
    <row r="96" spans="19:45" ht="30" customHeight="1" x14ac:dyDescent="0.25">
      <c r="S96" s="118" t="s">
        <v>715</v>
      </c>
      <c r="T96" s="118" t="str">
        <f>T84&amp;"+/-"&amp;T85&amp;" "&amp;T94</f>
        <v>-42+/-0.8 dBV</v>
      </c>
      <c r="U96" s="144"/>
      <c r="V96" s="145"/>
      <c r="W96" s="145"/>
      <c r="X96" s="155"/>
      <c r="Y96" s="155"/>
      <c r="Z96" s="157"/>
      <c r="AA96" s="148"/>
      <c r="AB96" s="149"/>
      <c r="AC96" s="149"/>
      <c r="AD96" s="149"/>
      <c r="AE96" s="41"/>
      <c r="AF96" s="150"/>
      <c r="AG96" s="158"/>
      <c r="AH96" s="151"/>
      <c r="AI96" s="151"/>
      <c r="AJ96" s="152"/>
      <c r="AK96" s="152"/>
      <c r="AL96" s="152"/>
      <c r="AM96" s="152"/>
      <c r="AN96" s="144"/>
      <c r="AO96" s="144"/>
      <c r="AP96" s="144"/>
      <c r="AQ96" s="144"/>
      <c r="AR96" s="144"/>
      <c r="AS96" s="144"/>
    </row>
    <row r="97" spans="19:45" ht="30" customHeight="1" x14ac:dyDescent="0.25">
      <c r="S97" s="118" t="s">
        <v>719</v>
      </c>
      <c r="T97" s="160" t="str">
        <f>T76&amp;" : "&amp;T79&amp;" "&amp;"(uA)"&amp;CHAR(10)&amp;"Vdc&amp;Remark: "&amp;T82</f>
        <v>3.3V : 100~200 (uA)
Vdc&amp;Remark: -</v>
      </c>
      <c r="U97" s="144"/>
      <c r="V97" s="145"/>
      <c r="W97" s="145"/>
      <c r="X97" s="155"/>
      <c r="Y97" s="155"/>
      <c r="Z97" s="157"/>
      <c r="AA97" s="148"/>
      <c r="AB97" s="149"/>
      <c r="AC97" s="149"/>
      <c r="AD97" s="149"/>
      <c r="AE97" s="41"/>
      <c r="AF97" s="150"/>
      <c r="AG97" s="158"/>
      <c r="AH97" s="151"/>
      <c r="AI97" s="151"/>
      <c r="AJ97" s="152"/>
      <c r="AK97" s="152"/>
      <c r="AL97" s="152"/>
      <c r="AM97" s="152"/>
      <c r="AN97" s="144"/>
      <c r="AO97" s="144"/>
      <c r="AP97" s="144"/>
      <c r="AQ97" s="144"/>
      <c r="AR97" s="144"/>
      <c r="AS97" s="144"/>
    </row>
    <row r="98" spans="19:45" ht="30" customHeight="1" x14ac:dyDescent="0.25">
      <c r="U98" s="144"/>
      <c r="V98" s="145"/>
      <c r="W98" s="145"/>
      <c r="X98" s="155"/>
      <c r="Y98" s="155"/>
      <c r="Z98" s="157"/>
      <c r="AA98" s="148"/>
      <c r="AB98" s="149"/>
      <c r="AC98" s="149"/>
      <c r="AD98" s="149"/>
      <c r="AE98" s="41"/>
      <c r="AF98" s="150"/>
      <c r="AG98" s="158"/>
      <c r="AH98" s="151"/>
      <c r="AI98" s="151"/>
      <c r="AJ98" s="152"/>
      <c r="AK98" s="152"/>
      <c r="AL98" s="152"/>
      <c r="AM98" s="152"/>
      <c r="AN98" s="144"/>
      <c r="AO98" s="144"/>
      <c r="AP98" s="144"/>
      <c r="AQ98" s="144"/>
      <c r="AR98" s="144"/>
      <c r="AS98" s="144"/>
    </row>
    <row r="99" spans="19:45" ht="30" customHeight="1" x14ac:dyDescent="0.25">
      <c r="S99" s="2" t="s">
        <v>14</v>
      </c>
      <c r="T99" s="2" t="str">
        <f>ADDRESS(ROW(S99),COLUMN($S$1))&amp;":"&amp;ADDRESS(ROW(S129),COLUMN($T$1))</f>
        <v>$S$99:$T$129</v>
      </c>
      <c r="U99" s="144"/>
      <c r="V99" s="145"/>
      <c r="W99" s="145"/>
      <c r="X99" s="155"/>
      <c r="Y99" s="155"/>
      <c r="Z99" s="157"/>
      <c r="AA99" s="148"/>
      <c r="AB99" s="149"/>
      <c r="AC99" s="149"/>
      <c r="AD99" s="149"/>
      <c r="AE99" s="41"/>
      <c r="AF99" s="150"/>
      <c r="AG99" s="158"/>
      <c r="AH99" s="151"/>
      <c r="AI99" s="151"/>
      <c r="AJ99" s="152"/>
      <c r="AK99" s="152"/>
      <c r="AL99" s="152"/>
      <c r="AM99" s="152"/>
      <c r="AN99" s="144"/>
      <c r="AO99" s="144"/>
      <c r="AP99" s="144"/>
      <c r="AQ99" s="144"/>
      <c r="AR99" s="144"/>
      <c r="AS99" s="144"/>
    </row>
    <row r="100" spans="19:45" ht="30" customHeight="1" x14ac:dyDescent="0.25">
      <c r="S100" s="4" t="str">
        <f>$BB$2</f>
        <v>15V</v>
      </c>
      <c r="T100" s="3">
        <v>2.2000000000000002</v>
      </c>
      <c r="U100" s="144"/>
      <c r="V100" s="145"/>
      <c r="W100" s="145"/>
      <c r="X100" s="155"/>
      <c r="Y100" s="155"/>
      <c r="Z100" s="157"/>
      <c r="AA100" s="148"/>
      <c r="AB100" s="149"/>
      <c r="AC100" s="149"/>
      <c r="AD100" s="149"/>
      <c r="AE100" s="41"/>
      <c r="AF100" s="150"/>
      <c r="AG100" s="158"/>
      <c r="AH100" s="151"/>
      <c r="AI100" s="151"/>
      <c r="AJ100" s="152"/>
      <c r="AK100" s="152"/>
      <c r="AL100" s="152"/>
      <c r="AM100" s="152"/>
      <c r="AN100" s="144"/>
      <c r="AO100" s="144"/>
      <c r="AP100" s="144"/>
      <c r="AQ100" s="144"/>
      <c r="AR100" s="144"/>
      <c r="AS100" s="144"/>
    </row>
    <row r="101" spans="19:45" ht="30" customHeight="1" x14ac:dyDescent="0.25">
      <c r="S101" s="4" t="str">
        <f>$BB$3</f>
        <v>14V</v>
      </c>
      <c r="T101" s="3">
        <v>1</v>
      </c>
      <c r="U101" s="144"/>
      <c r="V101" s="145"/>
      <c r="W101" s="145"/>
      <c r="X101" s="155"/>
      <c r="Y101" s="155"/>
      <c r="Z101" s="157"/>
      <c r="AA101" s="148"/>
      <c r="AB101" s="149"/>
      <c r="AC101" s="149"/>
      <c r="AD101" s="149"/>
      <c r="AE101" s="41"/>
      <c r="AF101" s="150"/>
      <c r="AG101" s="158"/>
      <c r="AH101" s="151"/>
      <c r="AI101" s="151"/>
      <c r="AJ101" s="152"/>
      <c r="AK101" s="152"/>
      <c r="AL101" s="152"/>
      <c r="AM101" s="152"/>
      <c r="AN101" s="144"/>
      <c r="AO101" s="144"/>
      <c r="AP101" s="144"/>
      <c r="AQ101" s="144"/>
      <c r="AR101" s="144"/>
      <c r="AS101" s="144"/>
    </row>
    <row r="102" spans="19:45" ht="30" customHeight="1" x14ac:dyDescent="0.25">
      <c r="S102" s="4" t="str">
        <f>$BB$4</f>
        <v>13V</v>
      </c>
      <c r="T102" s="3">
        <v>0</v>
      </c>
      <c r="U102" s="144"/>
      <c r="V102" s="145"/>
      <c r="W102" s="145"/>
      <c r="X102" s="155"/>
      <c r="Y102" s="155"/>
      <c r="Z102" s="157"/>
      <c r="AA102" s="148"/>
      <c r="AB102" s="149"/>
      <c r="AC102" s="149"/>
      <c r="AD102" s="149"/>
      <c r="AE102" s="41"/>
      <c r="AF102" s="150"/>
      <c r="AG102" s="158"/>
      <c r="AH102" s="151"/>
      <c r="AI102" s="151"/>
      <c r="AJ102" s="152"/>
      <c r="AK102" s="152"/>
      <c r="AL102" s="152"/>
      <c r="AM102" s="152"/>
      <c r="AN102" s="144"/>
      <c r="AO102" s="144"/>
      <c r="AP102" s="144"/>
      <c r="AQ102" s="144"/>
      <c r="AR102" s="144"/>
      <c r="AS102" s="144"/>
    </row>
    <row r="103" spans="19:45" ht="30" customHeight="1" x14ac:dyDescent="0.25">
      <c r="S103" s="4" t="str">
        <f>$BB$5</f>
        <v>12V</v>
      </c>
      <c r="T103" s="3" t="s">
        <v>562</v>
      </c>
      <c r="U103" s="144"/>
      <c r="V103" s="145"/>
      <c r="W103" s="145"/>
      <c r="X103" s="155"/>
      <c r="Y103" s="155"/>
      <c r="Z103" s="157"/>
      <c r="AA103" s="148"/>
      <c r="AB103" s="149"/>
      <c r="AC103" s="149"/>
      <c r="AD103" s="149"/>
      <c r="AE103" s="41"/>
      <c r="AF103" s="150"/>
      <c r="AG103" s="158"/>
      <c r="AH103" s="151"/>
      <c r="AI103" s="151"/>
      <c r="AJ103" s="152"/>
      <c r="AK103" s="152"/>
      <c r="AL103" s="152"/>
      <c r="AM103" s="152"/>
      <c r="AN103" s="144"/>
      <c r="AO103" s="144"/>
      <c r="AP103" s="144"/>
      <c r="AQ103" s="144"/>
      <c r="AR103" s="144"/>
      <c r="AS103" s="144"/>
    </row>
    <row r="104" spans="19:45" ht="30" customHeight="1" x14ac:dyDescent="0.25">
      <c r="S104" s="4" t="str">
        <f>$BB$6</f>
        <v>11V</v>
      </c>
      <c r="T104" s="3" t="s">
        <v>562</v>
      </c>
      <c r="U104" s="144"/>
      <c r="V104" s="145"/>
      <c r="W104" s="145"/>
      <c r="X104" s="155"/>
      <c r="Y104" s="155"/>
      <c r="Z104" s="157"/>
      <c r="AA104" s="148"/>
      <c r="AB104" s="149"/>
      <c r="AC104" s="149"/>
      <c r="AD104" s="149"/>
      <c r="AE104" s="41"/>
      <c r="AF104" s="150"/>
      <c r="AG104" s="158"/>
      <c r="AH104" s="151"/>
      <c r="AI104" s="151"/>
      <c r="AJ104" s="152"/>
      <c r="AK104" s="152"/>
      <c r="AL104" s="152"/>
      <c r="AM104" s="152"/>
      <c r="AN104" s="144"/>
      <c r="AO104" s="144"/>
      <c r="AP104" s="144"/>
      <c r="AQ104" s="144"/>
      <c r="AR104" s="144"/>
      <c r="AS104" s="144"/>
    </row>
    <row r="105" spans="19:45" ht="30" customHeight="1" x14ac:dyDescent="0.25">
      <c r="S105" s="4" t="str">
        <f>$BB$7</f>
        <v>10V</v>
      </c>
      <c r="T105" s="3" t="s">
        <v>562</v>
      </c>
      <c r="U105" s="144"/>
      <c r="V105" s="145"/>
      <c r="W105" s="145"/>
      <c r="X105" s="155"/>
      <c r="Y105" s="155"/>
      <c r="Z105" s="157"/>
      <c r="AA105" s="148"/>
      <c r="AB105" s="149"/>
      <c r="AC105" s="149"/>
      <c r="AD105" s="149"/>
      <c r="AE105" s="41"/>
      <c r="AF105" s="150"/>
      <c r="AG105" s="158"/>
      <c r="AH105" s="151"/>
      <c r="AI105" s="151"/>
      <c r="AJ105" s="152"/>
      <c r="AK105" s="152"/>
      <c r="AL105" s="152"/>
      <c r="AM105" s="152"/>
      <c r="AN105" s="144"/>
      <c r="AO105" s="144"/>
      <c r="AP105" s="144"/>
      <c r="AQ105" s="144"/>
      <c r="AR105" s="144"/>
      <c r="AS105" s="144"/>
    </row>
    <row r="106" spans="19:45" ht="30" customHeight="1" x14ac:dyDescent="0.25">
      <c r="S106" s="4" t="str">
        <f>$BB$8</f>
        <v>9V</v>
      </c>
      <c r="T106" s="3" t="s">
        <v>562</v>
      </c>
      <c r="U106" s="144"/>
      <c r="V106" s="145"/>
      <c r="W106" s="145"/>
      <c r="X106" s="155"/>
      <c r="Y106" s="155"/>
      <c r="Z106" s="157"/>
      <c r="AA106" s="148"/>
      <c r="AB106" s="149"/>
      <c r="AC106" s="149"/>
      <c r="AD106" s="149"/>
      <c r="AE106" s="41"/>
      <c r="AF106" s="150"/>
      <c r="AG106" s="158"/>
      <c r="AH106" s="151"/>
      <c r="AI106" s="151"/>
      <c r="AJ106" s="152"/>
      <c r="AK106" s="152"/>
      <c r="AL106" s="152"/>
      <c r="AM106" s="152"/>
      <c r="AN106" s="144"/>
      <c r="AO106" s="144"/>
      <c r="AP106" s="144"/>
      <c r="AQ106" s="144"/>
      <c r="AR106" s="144"/>
      <c r="AS106" s="144"/>
    </row>
    <row r="107" spans="19:45" ht="30" customHeight="1" x14ac:dyDescent="0.25">
      <c r="S107" s="4" t="str">
        <f>$BB$9</f>
        <v>FIX</v>
      </c>
      <c r="T107" s="3" t="s">
        <v>562</v>
      </c>
      <c r="U107" s="144"/>
      <c r="V107" s="145"/>
      <c r="W107" s="145"/>
      <c r="X107" s="155"/>
      <c r="Y107" s="155"/>
      <c r="Z107" s="157"/>
      <c r="AA107" s="148"/>
      <c r="AB107" s="149"/>
      <c r="AC107" s="149"/>
      <c r="AD107" s="149"/>
      <c r="AE107" s="41"/>
      <c r="AF107" s="150"/>
      <c r="AG107" s="158"/>
      <c r="AH107" s="151"/>
      <c r="AI107" s="151"/>
      <c r="AJ107" s="152"/>
      <c r="AK107" s="152"/>
      <c r="AL107" s="152"/>
      <c r="AM107" s="152"/>
      <c r="AN107" s="144"/>
      <c r="AO107" s="144"/>
      <c r="AP107" s="144"/>
      <c r="AQ107" s="144"/>
      <c r="AR107" s="144"/>
      <c r="AS107" s="144"/>
    </row>
    <row r="108" spans="19:45" ht="30" customHeight="1" x14ac:dyDescent="0.25">
      <c r="S108" s="4" t="str">
        <f>$BB$10</f>
        <v>Space</v>
      </c>
      <c r="T108" s="3">
        <v>0</v>
      </c>
      <c r="U108" s="144"/>
      <c r="V108" s="145"/>
      <c r="W108" s="145"/>
      <c r="X108" s="155"/>
      <c r="Y108" s="155"/>
      <c r="Z108" s="157"/>
      <c r="AA108" s="148"/>
      <c r="AB108" s="149"/>
      <c r="AC108" s="149"/>
      <c r="AD108" s="149"/>
      <c r="AE108" s="41"/>
      <c r="AF108" s="150"/>
      <c r="AG108" s="158"/>
      <c r="AH108" s="151"/>
      <c r="AI108" s="151"/>
      <c r="AJ108" s="152"/>
      <c r="AK108" s="152"/>
      <c r="AL108" s="152"/>
      <c r="AM108" s="152"/>
      <c r="AN108" s="144"/>
      <c r="AO108" s="144"/>
      <c r="AP108" s="144"/>
      <c r="AQ108" s="144"/>
      <c r="AR108" s="144"/>
      <c r="AS108" s="144"/>
    </row>
    <row r="109" spans="19:45" ht="30" customHeight="1" x14ac:dyDescent="0.25">
      <c r="S109" s="4" t="str">
        <f>$BB$11</f>
        <v>Config2</v>
      </c>
      <c r="T109" s="3"/>
      <c r="U109" s="144"/>
      <c r="V109" s="145"/>
      <c r="W109" s="145"/>
      <c r="X109" s="155"/>
      <c r="Y109" s="155"/>
      <c r="Z109" s="157"/>
      <c r="AA109" s="148"/>
      <c r="AB109" s="149"/>
      <c r="AC109" s="149"/>
      <c r="AD109" s="149"/>
      <c r="AE109" s="41"/>
      <c r="AF109" s="150"/>
      <c r="AG109" s="158"/>
      <c r="AH109" s="151"/>
      <c r="AI109" s="151"/>
      <c r="AJ109" s="152"/>
      <c r="AK109" s="152"/>
      <c r="AL109" s="152"/>
      <c r="AM109" s="152"/>
      <c r="AN109" s="144"/>
      <c r="AO109" s="144"/>
      <c r="AP109" s="144"/>
      <c r="AQ109" s="144"/>
      <c r="AR109" s="144"/>
      <c r="AS109" s="144"/>
    </row>
    <row r="110" spans="19:45" ht="30" customHeight="1" x14ac:dyDescent="0.25">
      <c r="S110" s="4" t="str">
        <f>$BB$12</f>
        <v>-</v>
      </c>
      <c r="T110" s="3"/>
      <c r="U110" s="144"/>
      <c r="V110" s="145"/>
      <c r="W110" s="145"/>
      <c r="X110" s="155"/>
      <c r="Y110" s="155"/>
      <c r="Z110" s="157"/>
      <c r="AA110" s="148"/>
      <c r="AB110" s="149"/>
      <c r="AC110" s="149"/>
      <c r="AD110" s="149"/>
      <c r="AE110" s="41"/>
      <c r="AF110" s="150"/>
      <c r="AG110" s="158"/>
      <c r="AH110" s="151"/>
      <c r="AI110" s="151"/>
      <c r="AJ110" s="152"/>
      <c r="AK110" s="152"/>
      <c r="AL110" s="152"/>
      <c r="AM110" s="152"/>
      <c r="AN110" s="144"/>
      <c r="AO110" s="144"/>
      <c r="AP110" s="144"/>
      <c r="AQ110" s="144"/>
      <c r="AR110" s="144"/>
      <c r="AS110" s="144"/>
    </row>
    <row r="111" spans="19:45" ht="30" customHeight="1" x14ac:dyDescent="0.25">
      <c r="S111" s="4" t="str">
        <f>$BB$13</f>
        <v>-</v>
      </c>
      <c r="T111" s="3"/>
      <c r="U111" s="144"/>
      <c r="V111" s="145"/>
      <c r="W111" s="145"/>
      <c r="X111" s="155"/>
      <c r="Y111" s="155"/>
      <c r="Z111" s="157"/>
      <c r="AA111" s="148"/>
      <c r="AB111" s="149"/>
      <c r="AC111" s="149"/>
      <c r="AD111" s="149"/>
      <c r="AE111" s="41"/>
      <c r="AF111" s="150"/>
      <c r="AG111" s="158"/>
      <c r="AH111" s="151"/>
      <c r="AI111" s="151"/>
      <c r="AJ111" s="152"/>
      <c r="AK111" s="152"/>
      <c r="AL111" s="152"/>
      <c r="AM111" s="152"/>
      <c r="AN111" s="144"/>
      <c r="AO111" s="144"/>
      <c r="AP111" s="144"/>
      <c r="AQ111" s="144"/>
      <c r="AR111" s="144"/>
      <c r="AS111" s="144"/>
    </row>
    <row r="112" spans="19:45" ht="30" customHeight="1" x14ac:dyDescent="0.25">
      <c r="S112" s="4" t="str">
        <f>$BB$14</f>
        <v>-</v>
      </c>
      <c r="T112" s="3"/>
      <c r="U112" s="144"/>
      <c r="V112" s="145"/>
      <c r="W112" s="145"/>
      <c r="X112" s="155"/>
      <c r="Y112" s="155"/>
      <c r="Z112" s="157"/>
      <c r="AA112" s="148"/>
      <c r="AB112" s="149"/>
      <c r="AC112" s="149"/>
      <c r="AD112" s="149"/>
      <c r="AE112" s="41"/>
      <c r="AF112" s="150"/>
      <c r="AG112" s="158"/>
      <c r="AH112" s="151"/>
      <c r="AI112" s="151"/>
      <c r="AJ112" s="152"/>
      <c r="AK112" s="152"/>
      <c r="AL112" s="152"/>
      <c r="AM112" s="152"/>
      <c r="AN112" s="144"/>
      <c r="AO112" s="144"/>
      <c r="AP112" s="144"/>
      <c r="AQ112" s="144"/>
      <c r="AR112" s="144"/>
      <c r="AS112" s="144"/>
    </row>
    <row r="113" spans="19:45" ht="30" customHeight="1" x14ac:dyDescent="0.25">
      <c r="S113" s="4" t="str">
        <f>$BB$15</f>
        <v>-</v>
      </c>
      <c r="T113" s="3"/>
      <c r="U113" s="144"/>
      <c r="V113" s="145"/>
      <c r="W113" s="145"/>
      <c r="X113" s="155"/>
      <c r="Y113" s="155"/>
      <c r="Z113" s="157"/>
      <c r="AA113" s="148"/>
      <c r="AB113" s="149"/>
      <c r="AC113" s="149"/>
      <c r="AD113" s="149"/>
      <c r="AE113" s="41"/>
      <c r="AF113" s="150"/>
      <c r="AG113" s="158"/>
      <c r="AH113" s="151"/>
      <c r="AI113" s="151"/>
      <c r="AJ113" s="152"/>
      <c r="AK113" s="152"/>
      <c r="AL113" s="152"/>
      <c r="AM113" s="152"/>
      <c r="AN113" s="144"/>
      <c r="AO113" s="144"/>
      <c r="AP113" s="144"/>
      <c r="AQ113" s="144"/>
      <c r="AR113" s="144"/>
      <c r="AS113" s="144"/>
    </row>
    <row r="114" spans="19:45" ht="30" customHeight="1" x14ac:dyDescent="0.25">
      <c r="S114" s="4" t="str">
        <f>$BB$16</f>
        <v>-</v>
      </c>
      <c r="T114" s="3"/>
      <c r="U114" s="144"/>
      <c r="V114" s="145"/>
      <c r="W114" s="145"/>
      <c r="X114" s="155"/>
      <c r="Y114" s="155"/>
      <c r="Z114" s="157"/>
      <c r="AA114" s="148"/>
      <c r="AB114" s="149"/>
      <c r="AC114" s="149"/>
      <c r="AD114" s="149"/>
      <c r="AE114" s="41"/>
      <c r="AF114" s="150"/>
      <c r="AG114" s="158"/>
      <c r="AH114" s="151"/>
      <c r="AI114" s="151"/>
      <c r="AJ114" s="152"/>
      <c r="AK114" s="152"/>
      <c r="AL114" s="152"/>
      <c r="AM114" s="152"/>
      <c r="AN114" s="144"/>
      <c r="AO114" s="144"/>
      <c r="AP114" s="144"/>
      <c r="AQ114" s="144"/>
      <c r="AR114" s="144"/>
      <c r="AS114" s="144"/>
    </row>
    <row r="115" spans="19:45" ht="30" customHeight="1" x14ac:dyDescent="0.25">
      <c r="S115" s="4" t="str">
        <f>$BB$17</f>
        <v>-</v>
      </c>
      <c r="T115" s="3"/>
      <c r="U115" s="144"/>
      <c r="V115" s="145"/>
      <c r="W115" s="145"/>
      <c r="X115" s="155"/>
      <c r="Y115" s="155"/>
      <c r="Z115" s="157"/>
      <c r="AA115" s="148"/>
      <c r="AB115" s="149"/>
      <c r="AC115" s="149"/>
      <c r="AD115" s="149"/>
      <c r="AE115" s="41"/>
      <c r="AF115" s="150"/>
      <c r="AG115" s="158"/>
      <c r="AH115" s="151"/>
      <c r="AI115" s="151"/>
      <c r="AJ115" s="152"/>
      <c r="AK115" s="152"/>
      <c r="AL115" s="152"/>
      <c r="AM115" s="152"/>
      <c r="AN115" s="144"/>
      <c r="AO115" s="144"/>
      <c r="AP115" s="144"/>
      <c r="AQ115" s="144"/>
      <c r="AR115" s="144"/>
      <c r="AS115" s="144"/>
    </row>
    <row r="116" spans="19:45" ht="30" customHeight="1" x14ac:dyDescent="0.25">
      <c r="S116" s="4" t="str">
        <f>$BB$18</f>
        <v>-</v>
      </c>
      <c r="T116" s="3"/>
      <c r="U116" s="144"/>
      <c r="V116" s="145"/>
      <c r="W116" s="145"/>
      <c r="X116" s="155"/>
      <c r="Y116" s="155"/>
      <c r="Z116" s="157"/>
      <c r="AA116" s="148"/>
      <c r="AB116" s="149"/>
      <c r="AC116" s="149"/>
      <c r="AD116" s="149"/>
      <c r="AE116" s="41"/>
      <c r="AF116" s="150"/>
      <c r="AG116" s="158"/>
      <c r="AH116" s="151"/>
      <c r="AI116" s="151"/>
      <c r="AJ116" s="152"/>
      <c r="AK116" s="152"/>
      <c r="AL116" s="152"/>
      <c r="AM116" s="152"/>
      <c r="AN116" s="144"/>
      <c r="AO116" s="144"/>
      <c r="AP116" s="144"/>
      <c r="AQ116" s="144"/>
      <c r="AR116" s="144"/>
      <c r="AS116" s="144"/>
    </row>
    <row r="117" spans="19:45" ht="30" customHeight="1" x14ac:dyDescent="0.25">
      <c r="S117" s="4" t="str">
        <f>$BB$19</f>
        <v>-</v>
      </c>
      <c r="T117" s="3"/>
      <c r="U117" s="144"/>
      <c r="V117" s="145"/>
      <c r="W117" s="145"/>
      <c r="X117" s="155"/>
      <c r="Y117" s="155"/>
      <c r="Z117" s="157"/>
      <c r="AA117" s="148"/>
      <c r="AB117" s="149"/>
      <c r="AC117" s="149"/>
      <c r="AD117" s="149"/>
      <c r="AE117" s="41"/>
      <c r="AF117" s="150"/>
      <c r="AG117" s="158"/>
      <c r="AH117" s="151"/>
      <c r="AI117" s="151"/>
      <c r="AJ117" s="152"/>
      <c r="AK117" s="152"/>
      <c r="AL117" s="152"/>
      <c r="AM117" s="152"/>
      <c r="AN117" s="144"/>
      <c r="AO117" s="144"/>
      <c r="AP117" s="144"/>
      <c r="AQ117" s="144"/>
      <c r="AR117" s="144"/>
      <c r="AS117" s="144"/>
    </row>
    <row r="118" spans="19:45" ht="30" customHeight="1" x14ac:dyDescent="0.25">
      <c r="S118" s="4" t="str">
        <f>$BB$20</f>
        <v>-</v>
      </c>
      <c r="T118" s="3"/>
      <c r="U118" s="144"/>
      <c r="V118" s="145"/>
      <c r="W118" s="145"/>
      <c r="X118" s="155"/>
      <c r="Y118" s="155"/>
      <c r="Z118" s="157"/>
      <c r="AA118" s="148"/>
      <c r="AB118" s="149"/>
      <c r="AC118" s="149"/>
      <c r="AD118" s="149"/>
      <c r="AE118" s="41"/>
      <c r="AF118" s="150"/>
      <c r="AG118" s="158"/>
      <c r="AH118" s="151"/>
      <c r="AI118" s="151"/>
      <c r="AJ118" s="152"/>
      <c r="AK118" s="152"/>
      <c r="AL118" s="152"/>
      <c r="AM118" s="152"/>
      <c r="AN118" s="144"/>
      <c r="AO118" s="144"/>
      <c r="AP118" s="144"/>
      <c r="AQ118" s="144"/>
      <c r="AR118" s="144"/>
      <c r="AS118" s="144"/>
    </row>
    <row r="119" spans="19:45" ht="30" customHeight="1" x14ac:dyDescent="0.25">
      <c r="S119" s="4" t="str">
        <f>$BB$21</f>
        <v>-</v>
      </c>
      <c r="T119" s="3"/>
      <c r="U119" s="144"/>
      <c r="V119" s="145"/>
      <c r="W119" s="145"/>
      <c r="X119" s="155"/>
      <c r="Y119" s="155"/>
      <c r="Z119" s="157"/>
      <c r="AA119" s="148"/>
      <c r="AB119" s="149"/>
      <c r="AC119" s="149"/>
      <c r="AD119" s="149"/>
      <c r="AE119" s="41"/>
      <c r="AF119" s="150"/>
      <c r="AG119" s="158"/>
      <c r="AH119" s="151"/>
      <c r="AI119" s="151"/>
      <c r="AJ119" s="152"/>
      <c r="AK119" s="152"/>
      <c r="AL119" s="152"/>
      <c r="AM119" s="152"/>
      <c r="AN119" s="144"/>
      <c r="AO119" s="144"/>
      <c r="AP119" s="144"/>
      <c r="AQ119" s="144"/>
      <c r="AR119" s="144"/>
      <c r="AS119" s="144"/>
    </row>
    <row r="120" spans="19:45" ht="30" customHeight="1" x14ac:dyDescent="0.25">
      <c r="S120" s="4" t="str">
        <f>$BB$22</f>
        <v>-</v>
      </c>
      <c r="T120" s="3"/>
      <c r="U120" s="144"/>
      <c r="V120" s="145"/>
      <c r="W120" s="145"/>
      <c r="X120" s="155"/>
      <c r="Y120" s="155"/>
      <c r="Z120" s="157"/>
      <c r="AA120" s="148"/>
      <c r="AB120" s="149"/>
      <c r="AC120" s="149"/>
      <c r="AD120" s="149"/>
      <c r="AE120" s="41"/>
      <c r="AF120" s="150"/>
      <c r="AG120" s="158"/>
      <c r="AH120" s="151"/>
      <c r="AI120" s="151"/>
      <c r="AJ120" s="152"/>
      <c r="AK120" s="152"/>
      <c r="AL120" s="152"/>
      <c r="AM120" s="152"/>
      <c r="AN120" s="144"/>
      <c r="AO120" s="144"/>
      <c r="AP120" s="144"/>
      <c r="AQ120" s="144"/>
      <c r="AR120" s="144"/>
      <c r="AS120" s="144"/>
    </row>
    <row r="121" spans="19:45" ht="30" customHeight="1" x14ac:dyDescent="0.25">
      <c r="S121" s="4" t="str">
        <f>$BB$23</f>
        <v>-</v>
      </c>
      <c r="T121" s="3"/>
      <c r="U121" s="144"/>
      <c r="V121" s="145"/>
      <c r="W121" s="145"/>
      <c r="X121" s="155"/>
      <c r="Y121" s="155"/>
      <c r="Z121" s="157"/>
      <c r="AA121" s="148"/>
      <c r="AB121" s="149"/>
      <c r="AC121" s="149"/>
      <c r="AD121" s="149"/>
      <c r="AE121" s="41"/>
      <c r="AF121" s="150"/>
      <c r="AG121" s="158"/>
      <c r="AH121" s="151"/>
      <c r="AI121" s="151"/>
      <c r="AJ121" s="152"/>
      <c r="AK121" s="152"/>
      <c r="AL121" s="152"/>
      <c r="AM121" s="152"/>
      <c r="AN121" s="144"/>
      <c r="AO121" s="144"/>
      <c r="AP121" s="144"/>
      <c r="AQ121" s="144"/>
      <c r="AR121" s="144"/>
      <c r="AS121" s="144"/>
    </row>
    <row r="122" spans="19:45" ht="30" customHeight="1" x14ac:dyDescent="0.25">
      <c r="S122" s="4" t="str">
        <f>$BB$24</f>
        <v>-</v>
      </c>
      <c r="T122" s="3"/>
      <c r="U122" s="144"/>
      <c r="V122" s="145"/>
      <c r="W122" s="145"/>
      <c r="X122" s="155"/>
      <c r="Y122" s="155"/>
      <c r="Z122" s="157"/>
      <c r="AA122" s="148"/>
      <c r="AB122" s="149"/>
      <c r="AC122" s="149"/>
      <c r="AD122" s="149"/>
      <c r="AE122" s="41"/>
      <c r="AF122" s="150"/>
      <c r="AG122" s="158"/>
      <c r="AH122" s="151"/>
      <c r="AI122" s="151"/>
      <c r="AJ122" s="152"/>
      <c r="AK122" s="152"/>
      <c r="AL122" s="152"/>
      <c r="AM122" s="152"/>
      <c r="AN122" s="144"/>
      <c r="AO122" s="144"/>
      <c r="AP122" s="144"/>
      <c r="AQ122" s="144"/>
      <c r="AR122" s="144"/>
      <c r="AS122" s="144"/>
    </row>
    <row r="123" spans="19:45" ht="30" customHeight="1" x14ac:dyDescent="0.25">
      <c r="S123" s="4" t="str">
        <f>$BB$25</f>
        <v>-</v>
      </c>
      <c r="T123" s="3"/>
      <c r="U123" s="144"/>
      <c r="V123" s="145"/>
      <c r="W123" s="145"/>
      <c r="X123" s="155"/>
      <c r="Y123" s="155"/>
      <c r="Z123" s="157"/>
      <c r="AA123" s="148"/>
      <c r="AB123" s="149"/>
      <c r="AC123" s="149"/>
      <c r="AD123" s="149"/>
      <c r="AE123" s="41"/>
      <c r="AF123" s="150"/>
      <c r="AG123" s="158"/>
      <c r="AH123" s="151"/>
      <c r="AI123" s="151"/>
      <c r="AJ123" s="152"/>
      <c r="AK123" s="152"/>
      <c r="AL123" s="152"/>
      <c r="AM123" s="152"/>
      <c r="AN123" s="144"/>
      <c r="AO123" s="144"/>
      <c r="AP123" s="144"/>
      <c r="AQ123" s="144"/>
      <c r="AR123" s="144"/>
      <c r="AS123" s="144"/>
    </row>
    <row r="124" spans="19:45" ht="30" customHeight="1" x14ac:dyDescent="0.25">
      <c r="S124" s="4" t="str">
        <f>$BB$26</f>
        <v>-</v>
      </c>
      <c r="T124" s="3"/>
      <c r="U124" s="144"/>
      <c r="V124" s="145"/>
      <c r="W124" s="145"/>
      <c r="X124" s="155"/>
      <c r="Y124" s="155"/>
      <c r="Z124" s="157"/>
      <c r="AA124" s="148"/>
      <c r="AB124" s="149"/>
      <c r="AC124" s="149"/>
      <c r="AD124" s="149"/>
      <c r="AE124" s="41"/>
      <c r="AF124" s="150"/>
      <c r="AG124" s="158"/>
      <c r="AH124" s="151"/>
      <c r="AI124" s="151"/>
      <c r="AJ124" s="152"/>
      <c r="AK124" s="152"/>
      <c r="AL124" s="152"/>
      <c r="AM124" s="152"/>
      <c r="AN124" s="144"/>
      <c r="AO124" s="144"/>
      <c r="AP124" s="144"/>
      <c r="AQ124" s="144"/>
      <c r="AR124" s="144"/>
      <c r="AS124" s="144"/>
    </row>
    <row r="125" spans="19:45" ht="30" customHeight="1" x14ac:dyDescent="0.25">
      <c r="S125" s="4" t="str">
        <f>$BB$27</f>
        <v>-</v>
      </c>
      <c r="T125" s="3"/>
      <c r="U125" s="144"/>
      <c r="V125" s="145"/>
      <c r="W125" s="145"/>
      <c r="X125" s="155"/>
      <c r="Y125" s="155"/>
      <c r="Z125" s="157"/>
      <c r="AA125" s="148"/>
      <c r="AB125" s="149"/>
      <c r="AC125" s="149"/>
      <c r="AD125" s="149"/>
      <c r="AE125" s="41"/>
      <c r="AF125" s="150"/>
      <c r="AG125" s="158"/>
      <c r="AH125" s="151"/>
      <c r="AI125" s="151"/>
      <c r="AJ125" s="152"/>
      <c r="AK125" s="152"/>
      <c r="AL125" s="152"/>
      <c r="AM125" s="152"/>
      <c r="AN125" s="144"/>
      <c r="AO125" s="144"/>
      <c r="AP125" s="144"/>
      <c r="AQ125" s="144"/>
      <c r="AR125" s="144"/>
      <c r="AS125" s="144"/>
    </row>
    <row r="126" spans="19:45" ht="30" customHeight="1" x14ac:dyDescent="0.25">
      <c r="S126" s="4" t="str">
        <f>$BB$28</f>
        <v>-</v>
      </c>
      <c r="T126" s="3"/>
      <c r="U126" s="144"/>
      <c r="V126" s="145"/>
      <c r="W126" s="145"/>
      <c r="X126" s="155"/>
      <c r="Y126" s="155"/>
      <c r="Z126" s="157"/>
      <c r="AA126" s="148"/>
      <c r="AB126" s="149"/>
      <c r="AC126" s="149"/>
      <c r="AD126" s="149"/>
      <c r="AE126" s="41"/>
      <c r="AF126" s="150"/>
      <c r="AG126" s="158"/>
      <c r="AH126" s="151"/>
      <c r="AI126" s="151"/>
      <c r="AJ126" s="152"/>
      <c r="AK126" s="152"/>
      <c r="AL126" s="152"/>
      <c r="AM126" s="152"/>
      <c r="AN126" s="144"/>
      <c r="AO126" s="144"/>
      <c r="AP126" s="144"/>
      <c r="AQ126" s="144"/>
      <c r="AR126" s="144"/>
      <c r="AS126" s="144"/>
    </row>
    <row r="127" spans="19:45" ht="30" customHeight="1" x14ac:dyDescent="0.25">
      <c r="S127" s="4" t="str">
        <f>$BB$29</f>
        <v>-</v>
      </c>
      <c r="T127" s="3"/>
      <c r="U127" s="144"/>
      <c r="V127" s="145"/>
      <c r="W127" s="145"/>
      <c r="X127" s="155"/>
      <c r="Y127" s="155"/>
      <c r="Z127" s="157"/>
      <c r="AA127" s="148"/>
      <c r="AB127" s="149"/>
      <c r="AC127" s="149"/>
      <c r="AD127" s="149"/>
      <c r="AE127" s="41"/>
      <c r="AF127" s="150"/>
      <c r="AG127" s="158"/>
      <c r="AH127" s="151"/>
      <c r="AI127" s="151"/>
      <c r="AJ127" s="152"/>
      <c r="AK127" s="152"/>
      <c r="AL127" s="152"/>
      <c r="AM127" s="152"/>
      <c r="AN127" s="144"/>
      <c r="AO127" s="144"/>
      <c r="AP127" s="144"/>
      <c r="AQ127" s="144"/>
      <c r="AR127" s="144"/>
      <c r="AS127" s="144"/>
    </row>
    <row r="128" spans="19:45" ht="30" customHeight="1" x14ac:dyDescent="0.25">
      <c r="S128" s="4" t="str">
        <f>$BB$30</f>
        <v>-</v>
      </c>
      <c r="T128" s="3"/>
      <c r="U128" s="144"/>
      <c r="V128" s="145"/>
      <c r="W128" s="145"/>
      <c r="X128" s="155"/>
      <c r="Y128" s="155"/>
      <c r="Z128" s="157"/>
      <c r="AA128" s="148"/>
      <c r="AB128" s="149"/>
      <c r="AC128" s="149"/>
      <c r="AD128" s="149"/>
      <c r="AE128" s="41"/>
      <c r="AF128" s="150"/>
      <c r="AG128" s="158"/>
      <c r="AH128" s="151"/>
      <c r="AI128" s="151"/>
      <c r="AJ128" s="152"/>
      <c r="AK128" s="152"/>
      <c r="AL128" s="152"/>
      <c r="AM128" s="152"/>
      <c r="AN128" s="144"/>
      <c r="AO128" s="144"/>
      <c r="AP128" s="144"/>
      <c r="AQ128" s="144"/>
      <c r="AR128" s="144"/>
      <c r="AS128" s="144"/>
    </row>
    <row r="129" spans="19:45" ht="30" customHeight="1" x14ac:dyDescent="0.25">
      <c r="S129" s="4" t="str">
        <f>$BB$31</f>
        <v>-</v>
      </c>
      <c r="T129" s="3"/>
      <c r="U129" s="144"/>
      <c r="V129" s="145"/>
      <c r="W129" s="145"/>
      <c r="X129" s="155"/>
      <c r="Y129" s="155"/>
      <c r="Z129" s="157"/>
      <c r="AA129" s="148"/>
      <c r="AB129" s="149"/>
      <c r="AC129" s="149"/>
      <c r="AD129" s="149"/>
      <c r="AE129" s="41"/>
      <c r="AF129" s="150"/>
      <c r="AG129" s="158"/>
      <c r="AH129" s="151"/>
      <c r="AI129" s="151"/>
      <c r="AJ129" s="152"/>
      <c r="AK129" s="152"/>
      <c r="AL129" s="152"/>
      <c r="AM129" s="152"/>
      <c r="AN129" s="144"/>
      <c r="AO129" s="144"/>
      <c r="AP129" s="144"/>
      <c r="AQ129" s="144"/>
      <c r="AR129" s="144"/>
      <c r="AS129" s="144"/>
    </row>
    <row r="130" spans="19:45" ht="30" customHeight="1" x14ac:dyDescent="0.25">
      <c r="S130" s="116"/>
      <c r="T130" s="116"/>
      <c r="U130" s="116"/>
      <c r="V130" s="116"/>
      <c r="W130" s="116"/>
      <c r="X130" s="116"/>
      <c r="Y130" s="116"/>
      <c r="Z130" s="116"/>
      <c r="AA130" s="116"/>
      <c r="AB130" s="116"/>
      <c r="AC130" s="116"/>
      <c r="AD130" s="116"/>
      <c r="AE130" s="116"/>
      <c r="AF130" s="116"/>
      <c r="AG130" s="116"/>
      <c r="AH130" s="116"/>
      <c r="AI130" s="116"/>
      <c r="AJ130" s="116"/>
      <c r="AK130" s="116"/>
      <c r="AL130" s="116"/>
      <c r="AM130" s="116"/>
      <c r="AN130" s="116"/>
      <c r="AO130" s="116"/>
      <c r="AP130" s="116"/>
      <c r="AQ130" s="116"/>
      <c r="AR130" s="163"/>
      <c r="AS130" s="163"/>
    </row>
    <row r="131" spans="19:45" ht="30" customHeight="1" x14ac:dyDescent="0.25">
      <c r="S131" s="117" cm="1">
        <f t="array" ref="S131">BoxNum(ROW($S131))</f>
        <v>3</v>
      </c>
      <c r="T131" s="118" t="s">
        <v>698</v>
      </c>
      <c r="U131" s="119" t="s">
        <v>585</v>
      </c>
      <c r="V131" s="120"/>
      <c r="W131" s="121"/>
      <c r="X131" s="120"/>
      <c r="Y131" s="118" t="str">
        <f>VLOOKUP(U131,$DX$1:$DZ$21,3,FALSE)</f>
        <v>-</v>
      </c>
      <c r="AD131" s="123"/>
    </row>
    <row r="132" spans="19:45" ht="30" customHeight="1" x14ac:dyDescent="0.25">
      <c r="S132" s="118" t="s">
        <v>24</v>
      </c>
      <c r="T132" s="119" t="s">
        <v>450</v>
      </c>
      <c r="U132" s="122" t="s">
        <v>23</v>
      </c>
      <c r="V132" s="118" t="str">
        <f>VLOOKUP(U131,$DX$1:$DZ$21,2,FALSE)</f>
        <v>-</v>
      </c>
      <c r="W132" s="128"/>
      <c r="X132" s="128"/>
      <c r="Y132" s="128"/>
      <c r="Z132" s="128"/>
      <c r="AA132" s="122" t="s">
        <v>592</v>
      </c>
      <c r="AB132" s="129" t="str">
        <f>T151&amp;"_"&amp;ABS(T149)&amp;"dB_"&amp;T153&amp;"_"&amp;T154&amp;"_"&amp;GetAbsMaxMinText(AF135:AG194)&amp;"_"&amp;T134&amp;"_"&amp;T133&amp;S131&amp;"."&amp;T157</f>
        <v>default_NormalMode_42dB_2322D_2227F_377_465_ZTS6011F_MP3.6</v>
      </c>
      <c r="AC132" s="130"/>
      <c r="AD132" s="130"/>
      <c r="AE132" s="130"/>
      <c r="AF132" s="130"/>
      <c r="AG132" s="130"/>
      <c r="AH132" s="128"/>
      <c r="AI132" s="128" t="s">
        <v>2</v>
      </c>
      <c r="AJ132" s="131" t="s">
        <v>1094</v>
      </c>
      <c r="AK132" s="131"/>
      <c r="AL132" s="131"/>
      <c r="AM132" s="131"/>
      <c r="AN132" s="131"/>
      <c r="AO132" s="131"/>
      <c r="AP132" s="131"/>
      <c r="AQ132" s="131"/>
      <c r="AR132" s="131"/>
      <c r="AS132" s="131"/>
    </row>
    <row r="133" spans="19:45" ht="30" customHeight="1" x14ac:dyDescent="0.25">
      <c r="S133" s="118" t="s">
        <v>5</v>
      </c>
      <c r="T133" s="119" t="s">
        <v>430</v>
      </c>
      <c r="U133" s="135" t="str">
        <f>HYPERLINK("#A"&amp;(S131+1),"&lt;==Block" &amp; $S131 &amp;"==&gt;")</f>
        <v>&lt;==Block3==&gt;</v>
      </c>
      <c r="V133" s="136"/>
      <c r="W133" s="128"/>
      <c r="X133" s="128"/>
      <c r="Y133" s="137"/>
      <c r="Z133" s="123"/>
      <c r="AA133" s="128"/>
      <c r="AB133" s="128"/>
      <c r="AC133" s="128"/>
      <c r="AD133" s="128"/>
      <c r="AE133" s="128"/>
      <c r="AF133" s="128"/>
      <c r="AG133" s="128"/>
      <c r="AH133" s="128"/>
      <c r="AI133" s="128"/>
      <c r="AJ133" s="128"/>
      <c r="AK133" s="128"/>
      <c r="AL133" s="128"/>
      <c r="AM133" s="128"/>
      <c r="AN133" s="138" t="s">
        <v>723</v>
      </c>
      <c r="AO133" s="138" t="s">
        <v>709</v>
      </c>
      <c r="AP133" s="138" t="s">
        <v>710</v>
      </c>
      <c r="AQ133" s="138" t="s">
        <v>611</v>
      </c>
      <c r="AR133" s="138" t="s">
        <v>711</v>
      </c>
      <c r="AS133" s="139"/>
    </row>
    <row r="134" spans="19:45" ht="30" customHeight="1" x14ac:dyDescent="0.25">
      <c r="S134" s="118" t="s">
        <v>10</v>
      </c>
      <c r="T134" s="119" t="s">
        <v>256</v>
      </c>
      <c r="U134" s="140" t="s">
        <v>775</v>
      </c>
      <c r="V134" s="141" t="s">
        <v>601</v>
      </c>
      <c r="W134" s="141" t="s">
        <v>602</v>
      </c>
      <c r="X134" s="141" t="s">
        <v>603</v>
      </c>
      <c r="Y134" s="141" t="s">
        <v>603</v>
      </c>
      <c r="Z134" s="141" t="s">
        <v>591</v>
      </c>
      <c r="AA134" s="141" t="s">
        <v>7</v>
      </c>
      <c r="AB134" s="141" t="s">
        <v>563</v>
      </c>
      <c r="AC134" s="141" t="s">
        <v>577</v>
      </c>
      <c r="AD134" s="141" t="s">
        <v>611</v>
      </c>
      <c r="AE134" s="141" t="s">
        <v>569</v>
      </c>
      <c r="AF134" s="142" t="s">
        <v>593</v>
      </c>
      <c r="AG134" s="142" t="s">
        <v>594</v>
      </c>
      <c r="AH134" s="142" t="s">
        <v>595</v>
      </c>
      <c r="AI134" s="142" t="s">
        <v>596</v>
      </c>
      <c r="AJ134" s="143" t="s">
        <v>597</v>
      </c>
      <c r="AK134" s="143" t="s">
        <v>598</v>
      </c>
      <c r="AL134" s="143" t="s">
        <v>599</v>
      </c>
      <c r="AM134" s="143" t="s">
        <v>600</v>
      </c>
      <c r="AN134" s="143" t="str">
        <f>VLOOKUP($T142,$DE$1:$DJ$31,2,FALSE)</f>
        <v>Full</v>
      </c>
      <c r="AO134" s="143" t="str">
        <f>VLOOKUP($T142,$DE$1:$DJ$31,3,FALSE)</f>
        <v>Full</v>
      </c>
      <c r="AP134" s="143" t="str">
        <f>VLOOKUP($T142,$DE$1:$DJ$31,4,FALSE)</f>
        <v>non</v>
      </c>
      <c r="AQ134" s="143" t="str">
        <f>VLOOKUP($T142,$DE$1:$DJ$31,5,FALSE)</f>
        <v>non</v>
      </c>
      <c r="AR134" s="143" t="str">
        <f>VLOOKUP($T142,$DE$1:$DJ$31,6,FALSE)</f>
        <v>Full</v>
      </c>
      <c r="AS134" s="142" t="s">
        <v>726</v>
      </c>
    </row>
    <row r="135" spans="19:45" ht="30" customHeight="1" x14ac:dyDescent="0.25">
      <c r="S135" s="118" t="s">
        <v>18</v>
      </c>
      <c r="T135" s="119" t="s">
        <v>31</v>
      </c>
      <c r="U135" s="144" t="str">
        <f t="shared" ref="U135:U151" ca="1" si="21">ConfigCode($AA135,$AN135,$AO135,$AP135,$AQ135,$AR135,$AF135,$AG135,2)</f>
        <v>0x20=-38.10,-37.80;</v>
      </c>
      <c r="V135" s="145">
        <v>-0.2</v>
      </c>
      <c r="W135" s="145"/>
      <c r="X135" s="146"/>
      <c r="Y135" s="146"/>
      <c r="Z135" s="147">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148" t="s">
        <v>584</v>
      </c>
      <c r="AB135" s="149">
        <v>0</v>
      </c>
      <c r="AC135" s="149" t="s">
        <v>995</v>
      </c>
      <c r="AD135" s="149">
        <v>1</v>
      </c>
      <c r="AE135" s="41">
        <v>0</v>
      </c>
      <c r="AF135" s="150">
        <v>-38.1</v>
      </c>
      <c r="AG135" s="150">
        <v>-37.799999999999997</v>
      </c>
      <c r="AH135" s="151">
        <f ca="1">$AF135+$Z135</f>
        <v>-42.5</v>
      </c>
      <c r="AI135" s="151">
        <f ca="1">$AG135+$Z135</f>
        <v>-42.199999999999996</v>
      </c>
      <c r="AJ135" s="152" cm="1">
        <f t="array" aca="1" ref="AJ135" ca="1" xml:space="preserve">
N("initial sens-loopgain")+
$AF135-BoxVal(ROW($AA135),26,COLUMN(INDIRECT("T"&amp;(INT(ROW($AA152)/65))*65+2)))</f>
        <v>-38.1</v>
      </c>
      <c r="AK135" s="152">
        <f t="shared" ref="AK135:AK145" ca="1" si="23">AJ135+(AG135-AF135)</f>
        <v>-37.799999999999997</v>
      </c>
      <c r="AL135" s="152" cm="1">
        <f t="array" aca="1" ref="AL135" ca="1" xml:space="preserve">
N("initial sens-loopgain-gain-gain ref-vcm")+
$AH135-
BoxVal(ROW($AA135),26,COLUMN(INDIRECT("T"&amp;(INT(ROW($AA152)/65))*65+2)))-
$AB135-
$W135-
IFERROR(VLOOKUP($AC135,$CT$1:$DC$31,7,FALSE),0)</f>
        <v>-42.5</v>
      </c>
      <c r="AM135" s="152">
        <f t="shared" ref="AM135:AM145" ca="1" si="24">AL135+(AG135-AF135)</f>
        <v>-42.199999999999996</v>
      </c>
      <c r="AN135" s="144" t="str">
        <f t="shared" ref="AN135:AN145" ca="1" si="25">IF(BoxVal(ROW(AA135),9,COLUMN(T133))="FIX","00",ManualLookup(AA135,BoxVal(ROW(AA135),4,COLUMN(AN133)),INDIRECT(DN$3)))</f>
        <v>20</v>
      </c>
      <c r="AO135" s="144" t="str" cm="1">
        <f t="array" aca="1" ref="AO135" ca="1">ManualLookup(AB135,BoxVal(ROW(AB135),4,COLUMN(AO133)),INDIRECT(DO$3))</f>
        <v>00</v>
      </c>
      <c r="AP135" s="144" t="str" cm="1">
        <f t="array" aca="1" ref="AP135" ca="1">ManualLookup(AC135,BoxVal(ROW(AC135),4,COLUMN(AP133)),INDIRECT(DP$3))</f>
        <v>00</v>
      </c>
      <c r="AQ135" s="144" t="str" cm="1">
        <f t="array" aca="1" ref="AQ135" ca="1">ManualLookup(AD135,BoxVal(ROW(AD135),4,COLUMN(AQ133)),INDIRECT(DQ$3))</f>
        <v>00</v>
      </c>
      <c r="AR135" s="144" t="str" cm="1">
        <f t="array" aca="1" ref="AR135" ca="1">ManualLookup(AE135,BoxVal(ROW(AE135),4,COLUMN(AR133)),INDIRECT(DR$3))</f>
        <v>00</v>
      </c>
      <c r="AS135" s="141"/>
    </row>
    <row r="136" spans="19:45" ht="30" customHeight="1" x14ac:dyDescent="0.25">
      <c r="S136" s="118" t="s">
        <v>13</v>
      </c>
      <c r="T136" s="119" t="s">
        <v>367</v>
      </c>
      <c r="U136" s="144" t="str">
        <f t="shared" ca="1" si="21"/>
        <v>0x23=-38.80,-38.10;</v>
      </c>
      <c r="V136" s="145"/>
      <c r="W136" s="145"/>
      <c r="X136" s="146"/>
      <c r="Y136" s="146"/>
      <c r="Z136" s="147">
        <f t="shared" ca="1" si="22"/>
        <v>-3.7</v>
      </c>
      <c r="AA136" s="148" t="s">
        <v>584</v>
      </c>
      <c r="AB136" s="149">
        <v>0.5</v>
      </c>
      <c r="AC136" s="149" t="s">
        <v>995</v>
      </c>
      <c r="AD136" s="149">
        <v>1</v>
      </c>
      <c r="AE136" s="41">
        <v>0</v>
      </c>
      <c r="AF136" s="150">
        <v>-38.799999999999997</v>
      </c>
      <c r="AG136" s="153">
        <f>AF135</f>
        <v>-38.1</v>
      </c>
      <c r="AH136" s="151">
        <f t="shared" ref="AH136:AH151" ca="1" si="26">$AF136+$Z136</f>
        <v>-42.5</v>
      </c>
      <c r="AI136" s="151">
        <f t="shared" ref="AI136:AI151" ca="1" si="27">$AG136+$Z136</f>
        <v>-41.800000000000004</v>
      </c>
      <c r="AJ136" s="152" cm="1">
        <f t="array" aca="1" ref="AJ136" ca="1" xml:space="preserve">
N("initial sens-loopgain")+
$AF136-BoxVal(ROW($AA136),26,COLUMN(INDIRECT("T"&amp;(INT(ROW($AA153)/65))*65+2)))</f>
        <v>-38.799999999999997</v>
      </c>
      <c r="AK136" s="152">
        <f t="shared" ca="1" si="23"/>
        <v>-38.1</v>
      </c>
      <c r="AL136" s="152" cm="1">
        <f t="array" aca="1" ref="AL136" ca="1" xml:space="preserve">
N("initial sens-loopgain-gain-gain ref-vcm")+
$AH136-
BoxVal(ROW($AA136),26,COLUMN(INDIRECT("T"&amp;(INT(ROW($AA153)/65))*65+2)))-
$AB136-
$W136-
IFERROR(VLOOKUP($AC136,$CT$1:$DC$31,7,FALSE),0)</f>
        <v>-43</v>
      </c>
      <c r="AM136" s="152">
        <f t="shared" ca="1" si="24"/>
        <v>-42.300000000000004</v>
      </c>
      <c r="AN136" s="144" t="str">
        <f t="shared" ca="1" si="25"/>
        <v>20</v>
      </c>
      <c r="AO136" s="144" t="str" cm="1">
        <f t="array" aca="1" ref="AO136" ca="1">ManualLookup(AB136,BoxVal(ROW(AB136),4,COLUMN(AO134)),INDIRECT(DO$3))</f>
        <v>03</v>
      </c>
      <c r="AP136" s="144" t="str" cm="1">
        <f t="array" aca="1" ref="AP136" ca="1">ManualLookup(AC136,BoxVal(ROW(AC136),4,COLUMN(AP134)),INDIRECT(DP$3))</f>
        <v>00</v>
      </c>
      <c r="AQ136" s="144" t="str" cm="1">
        <f t="array" aca="1" ref="AQ136" ca="1">ManualLookup(AD136,BoxVal(ROW(AD136),4,COLUMN(AQ134)),INDIRECT(DQ$3))</f>
        <v>00</v>
      </c>
      <c r="AR136" s="144" t="str" cm="1">
        <f t="array" aca="1" ref="AR136" ca="1">ManualLookup(AE136,BoxVal(ROW(AE136),4,COLUMN(AR134)),INDIRECT(DR$3))</f>
        <v>00</v>
      </c>
      <c r="AS136" s="144"/>
    </row>
    <row r="137" spans="19:45" ht="30" customHeight="1" x14ac:dyDescent="0.25">
      <c r="S137" s="129"/>
      <c r="T137" s="154"/>
      <c r="U137" s="144" t="str">
        <f t="shared" ca="1" si="21"/>
        <v>0x24=-39.30,-38.80;</v>
      </c>
      <c r="V137" s="145">
        <v>0.1</v>
      </c>
      <c r="W137" s="145"/>
      <c r="X137" s="146"/>
      <c r="Y137" s="146"/>
      <c r="Z137" s="147">
        <f t="shared" ca="1" si="22"/>
        <v>-3.1</v>
      </c>
      <c r="AA137" s="148" t="s">
        <v>584</v>
      </c>
      <c r="AB137" s="149">
        <v>1</v>
      </c>
      <c r="AC137" s="149" t="s">
        <v>995</v>
      </c>
      <c r="AD137" s="149">
        <v>1</v>
      </c>
      <c r="AE137" s="41">
        <v>0</v>
      </c>
      <c r="AF137" s="150">
        <v>-39.299999999999997</v>
      </c>
      <c r="AG137" s="153">
        <f t="shared" ref="AG137:AG145" si="28">AF136</f>
        <v>-38.799999999999997</v>
      </c>
      <c r="AH137" s="151">
        <f t="shared" ca="1" si="26"/>
        <v>-42.4</v>
      </c>
      <c r="AI137" s="151">
        <f t="shared" ca="1" si="27"/>
        <v>-41.9</v>
      </c>
      <c r="AJ137" s="152" cm="1">
        <f t="array" aca="1" ref="AJ137" ca="1" xml:space="preserve">
N("initial sens-loopgain")+
$AF137-BoxVal(ROW($AA137),26,COLUMN(INDIRECT("T"&amp;(INT(ROW($AA154)/65))*65+2)))</f>
        <v>-39.299999999999997</v>
      </c>
      <c r="AK137" s="152">
        <f t="shared" ca="1" si="23"/>
        <v>-38.799999999999997</v>
      </c>
      <c r="AL137" s="152" cm="1">
        <f t="array" aca="1" ref="AL137" ca="1" xml:space="preserve">
N("initial sens-loopgain-gain-gain ref-vcm")+
$AH137-
BoxVal(ROW($AA137),26,COLUMN(INDIRECT("T"&amp;(INT(ROW($AA154)/65))*65+2)))-
$AB137-
$W137-
IFERROR(VLOOKUP($AC137,$CT$1:$DC$31,7,FALSE),0)</f>
        <v>-43.4</v>
      </c>
      <c r="AM137" s="152">
        <f t="shared" ca="1" si="24"/>
        <v>-42.9</v>
      </c>
      <c r="AN137" s="144" t="str">
        <f t="shared" ca="1" si="25"/>
        <v>20</v>
      </c>
      <c r="AO137" s="144" t="str" cm="1">
        <f t="array" aca="1" ref="AO137" ca="1">ManualLookup(AB137,BoxVal(ROW(AB137),4,COLUMN(AO135)),INDIRECT(DO$3))</f>
        <v>04</v>
      </c>
      <c r="AP137" s="144" t="str" cm="1">
        <f t="array" aca="1" ref="AP137" ca="1">ManualLookup(AC137,BoxVal(ROW(AC137),4,COLUMN(AP135)),INDIRECT(DP$3))</f>
        <v>00</v>
      </c>
      <c r="AQ137" s="144" t="str" cm="1">
        <f t="array" aca="1" ref="AQ137" ca="1">ManualLookup(AD137,BoxVal(ROW(AD137),4,COLUMN(AQ135)),INDIRECT(DQ$3))</f>
        <v>00</v>
      </c>
      <c r="AR137" s="144" t="str" cm="1">
        <f t="array" aca="1" ref="AR137" ca="1">ManualLookup(AE137,BoxVal(ROW(AE137),4,COLUMN(AR135)),INDIRECT(DR$3))</f>
        <v>00</v>
      </c>
      <c r="AS137" s="144"/>
    </row>
    <row r="138" spans="19:45" ht="30" customHeight="1" x14ac:dyDescent="0.25">
      <c r="S138" s="118" t="s">
        <v>19</v>
      </c>
      <c r="T138" s="119" t="s">
        <v>580</v>
      </c>
      <c r="U138" s="144" t="str">
        <f t="shared" ca="1" si="21"/>
        <v>0x30=-39.80,-39.30;</v>
      </c>
      <c r="V138" s="145"/>
      <c r="W138" s="145"/>
      <c r="X138" s="146"/>
      <c r="Y138" s="146"/>
      <c r="Z138" s="147">
        <f t="shared" ca="1" si="22"/>
        <v>-2.5</v>
      </c>
      <c r="AA138" s="148" t="s">
        <v>586</v>
      </c>
      <c r="AB138" s="149">
        <v>0</v>
      </c>
      <c r="AC138" s="149" t="s">
        <v>995</v>
      </c>
      <c r="AD138" s="149">
        <v>1</v>
      </c>
      <c r="AE138" s="41">
        <v>0</v>
      </c>
      <c r="AF138" s="150">
        <v>-39.799999999999997</v>
      </c>
      <c r="AG138" s="153">
        <f t="shared" si="28"/>
        <v>-39.299999999999997</v>
      </c>
      <c r="AH138" s="151">
        <f t="shared" ca="1" si="26"/>
        <v>-42.3</v>
      </c>
      <c r="AI138" s="151">
        <f t="shared" ca="1" si="27"/>
        <v>-41.8</v>
      </c>
      <c r="AJ138" s="152" cm="1">
        <f t="array" aca="1" ref="AJ138" ca="1" xml:space="preserve">
N("initial sens-loopgain")+
$AF138-BoxVal(ROW($AA138),26,COLUMN(INDIRECT("T"&amp;(INT(ROW($AA155)/65))*65+2)))</f>
        <v>-39.799999999999997</v>
      </c>
      <c r="AK138" s="152">
        <f t="shared" ca="1" si="23"/>
        <v>-39.299999999999997</v>
      </c>
      <c r="AL138" s="152" cm="1">
        <f t="array" aca="1" ref="AL138" ca="1" xml:space="preserve">
N("initial sens-loopgain-gain-gain ref-vcm")+
$AH138-
BoxVal(ROW($AA138),26,COLUMN(INDIRECT("T"&amp;(INT(ROW($AA155)/65))*65+2)))-
$AB138-
$W138-
IFERROR(VLOOKUP($AC138,$CT$1:$DC$31,7,FALSE),0)</f>
        <v>-42.3</v>
      </c>
      <c r="AM138" s="152">
        <f t="shared" ca="1" si="24"/>
        <v>-41.8</v>
      </c>
      <c r="AN138" s="144" t="str">
        <f t="shared" ca="1" si="25"/>
        <v>30</v>
      </c>
      <c r="AO138" s="144" t="str" cm="1">
        <f t="array" aca="1" ref="AO138" ca="1">ManualLookup(AB138,BoxVal(ROW(AB138),4,COLUMN(AO136)),INDIRECT(DO$3))</f>
        <v>00</v>
      </c>
      <c r="AP138" s="144" t="str" cm="1">
        <f t="array" aca="1" ref="AP138" ca="1">ManualLookup(AC138,BoxVal(ROW(AC138),4,COLUMN(AP136)),INDIRECT(DP$3))</f>
        <v>00</v>
      </c>
      <c r="AQ138" s="144" t="str" cm="1">
        <f t="array" aca="1" ref="AQ138" ca="1">ManualLookup(AD138,BoxVal(ROW(AD138),4,COLUMN(AQ136)),INDIRECT(DQ$3))</f>
        <v>00</v>
      </c>
      <c r="AR138" s="144" t="str" cm="1">
        <f t="array" aca="1" ref="AR138" ca="1">ManualLookup(AE138,BoxVal(ROW(AE138),4,COLUMN(AR136)),INDIRECT(DR$3))</f>
        <v>00</v>
      </c>
      <c r="AS138" s="144"/>
    </row>
    <row r="139" spans="19:45" ht="30" customHeight="1" x14ac:dyDescent="0.25">
      <c r="S139" s="118" t="s">
        <v>15</v>
      </c>
      <c r="T139" s="119" t="s">
        <v>801</v>
      </c>
      <c r="U139" s="144" t="str">
        <f t="shared" ca="1" si="21"/>
        <v>0x33=-40.30,-39.80;</v>
      </c>
      <c r="V139" s="145"/>
      <c r="W139" s="145"/>
      <c r="X139" s="146"/>
      <c r="Y139" s="146"/>
      <c r="Z139" s="147">
        <f t="shared" ca="1" si="22"/>
        <v>-2</v>
      </c>
      <c r="AA139" s="148" t="s">
        <v>586</v>
      </c>
      <c r="AB139" s="149">
        <v>0.5</v>
      </c>
      <c r="AC139" s="149" t="s">
        <v>995</v>
      </c>
      <c r="AD139" s="149">
        <v>1</v>
      </c>
      <c r="AE139" s="41">
        <v>0</v>
      </c>
      <c r="AF139" s="150">
        <v>-40.299999999999997</v>
      </c>
      <c r="AG139" s="153">
        <f t="shared" si="28"/>
        <v>-39.799999999999997</v>
      </c>
      <c r="AH139" s="151">
        <f t="shared" ca="1" si="26"/>
        <v>-42.3</v>
      </c>
      <c r="AI139" s="151">
        <f t="shared" ca="1" si="27"/>
        <v>-41.8</v>
      </c>
      <c r="AJ139" s="152" cm="1">
        <f t="array" aca="1" ref="AJ139" ca="1" xml:space="preserve">
N("initial sens-loopgain")+
$AF139-BoxVal(ROW($AA139),26,COLUMN(INDIRECT("T"&amp;(INT(ROW($AA156)/65))*65+2)))</f>
        <v>-40.299999999999997</v>
      </c>
      <c r="AK139" s="152">
        <f t="shared" ca="1" si="23"/>
        <v>-39.799999999999997</v>
      </c>
      <c r="AL139" s="152" cm="1">
        <f t="array" aca="1" ref="AL139" ca="1" xml:space="preserve">
N("initial sens-loopgain-gain-gain ref-vcm")+
$AH139-
BoxVal(ROW($AA139),26,COLUMN(INDIRECT("T"&amp;(INT(ROW($AA156)/65))*65+2)))-
$AB139-
$W139-
IFERROR(VLOOKUP($AC139,$CT$1:$DC$31,7,FALSE),0)</f>
        <v>-42.8</v>
      </c>
      <c r="AM139" s="152">
        <f t="shared" ca="1" si="24"/>
        <v>-42.3</v>
      </c>
      <c r="AN139" s="144" t="str">
        <f t="shared" ca="1" si="25"/>
        <v>30</v>
      </c>
      <c r="AO139" s="144" t="str" cm="1">
        <f t="array" aca="1" ref="AO139" ca="1">ManualLookup(AB139,BoxVal(ROW(AB139),4,COLUMN(AO137)),INDIRECT(DO$3))</f>
        <v>03</v>
      </c>
      <c r="AP139" s="144" t="str" cm="1">
        <f t="array" aca="1" ref="AP139" ca="1">ManualLookup(AC139,BoxVal(ROW(AC139),4,COLUMN(AP137)),INDIRECT(DP$3))</f>
        <v>00</v>
      </c>
      <c r="AQ139" s="144" t="str" cm="1">
        <f t="array" aca="1" ref="AQ139" ca="1">ManualLookup(AD139,BoxVal(ROW(AD139),4,COLUMN(AQ137)),INDIRECT(DQ$3))</f>
        <v>00</v>
      </c>
      <c r="AR139" s="144" t="str" cm="1">
        <f t="array" aca="1" ref="AR139" ca="1">ManualLookup(AE139,BoxVal(ROW(AE139),4,COLUMN(AR137)),INDIRECT(DR$3))</f>
        <v>00</v>
      </c>
      <c r="AS139" s="144"/>
    </row>
    <row r="140" spans="19:45" ht="30" customHeight="1" x14ac:dyDescent="0.25">
      <c r="S140" s="118" t="s">
        <v>705</v>
      </c>
      <c r="T140" s="119" t="s">
        <v>990</v>
      </c>
      <c r="U140" s="144" t="str">
        <f t="shared" ca="1" si="21"/>
        <v>0x34=-40.80,-40.30;</v>
      </c>
      <c r="V140" s="145"/>
      <c r="W140" s="145"/>
      <c r="X140" s="146"/>
      <c r="Y140" s="146"/>
      <c r="Z140" s="147">
        <f t="shared" ca="1" si="22"/>
        <v>-1.5</v>
      </c>
      <c r="AA140" s="148" t="s">
        <v>586</v>
      </c>
      <c r="AB140" s="149">
        <v>1</v>
      </c>
      <c r="AC140" s="149" t="s">
        <v>995</v>
      </c>
      <c r="AD140" s="149">
        <v>1</v>
      </c>
      <c r="AE140" s="41">
        <v>0</v>
      </c>
      <c r="AF140" s="150">
        <v>-40.799999999999997</v>
      </c>
      <c r="AG140" s="153">
        <f t="shared" si="28"/>
        <v>-40.299999999999997</v>
      </c>
      <c r="AH140" s="151">
        <f t="shared" ca="1" si="26"/>
        <v>-42.3</v>
      </c>
      <c r="AI140" s="151">
        <f t="shared" ca="1" si="27"/>
        <v>-41.8</v>
      </c>
      <c r="AJ140" s="152" cm="1">
        <f t="array" aca="1" ref="AJ140" ca="1" xml:space="preserve">
N("initial sens-loopgain")+
$AF140-BoxVal(ROW($AA140),26,COLUMN(INDIRECT("T"&amp;(INT(ROW($AA157)/65))*65+2)))</f>
        <v>-40.799999999999997</v>
      </c>
      <c r="AK140" s="152">
        <f t="shared" ca="1" si="23"/>
        <v>-40.299999999999997</v>
      </c>
      <c r="AL140" s="152" cm="1">
        <f t="array" aca="1" ref="AL140" ca="1" xml:space="preserve">
N("initial sens-loopgain-gain-gain ref-vcm")+
$AH140-
BoxVal(ROW($AA140),26,COLUMN(INDIRECT("T"&amp;(INT(ROW($AA157)/65))*65+2)))-
$AB140-
$W140-
IFERROR(VLOOKUP($AC140,$CT$1:$DC$31,7,FALSE),0)</f>
        <v>-43.3</v>
      </c>
      <c r="AM140" s="152">
        <f t="shared" ca="1" si="24"/>
        <v>-42.8</v>
      </c>
      <c r="AN140" s="144" t="str">
        <f t="shared" ca="1" si="25"/>
        <v>30</v>
      </c>
      <c r="AO140" s="144" t="str" cm="1">
        <f t="array" aca="1" ref="AO140" ca="1">ManualLookup(AB140,BoxVal(ROW(AB140),4,COLUMN(AO138)),INDIRECT(DO$3))</f>
        <v>04</v>
      </c>
      <c r="AP140" s="144" t="str" cm="1">
        <f t="array" aca="1" ref="AP140" ca="1">ManualLookup(AC140,BoxVal(ROW(AC140),4,COLUMN(AP138)),INDIRECT(DP$3))</f>
        <v>00</v>
      </c>
      <c r="AQ140" s="144" t="str" cm="1">
        <f t="array" aca="1" ref="AQ140" ca="1">ManualLookup(AD140,BoxVal(ROW(AD140),4,COLUMN(AQ138)),INDIRECT(DQ$3))</f>
        <v>00</v>
      </c>
      <c r="AR140" s="144" t="str" cm="1">
        <f t="array" aca="1" ref="AR140" ca="1">ManualLookup(AE140,BoxVal(ROW(AE140),4,COLUMN(AR138)),INDIRECT(DR$3))</f>
        <v>00</v>
      </c>
      <c r="AS140" s="144"/>
    </row>
    <row r="141" spans="19:45" ht="30" customHeight="1" x14ac:dyDescent="0.25">
      <c r="S141" s="118" t="s">
        <v>605</v>
      </c>
      <c r="T141" s="119" t="s">
        <v>991</v>
      </c>
      <c r="U141" s="144" t="str">
        <f t="shared" ca="1" si="21"/>
        <v>0x43=-41.50,-40.80;</v>
      </c>
      <c r="V141" s="145"/>
      <c r="W141" s="145"/>
      <c r="X141" s="146"/>
      <c r="Y141" s="146"/>
      <c r="Z141" s="147">
        <f t="shared" ca="1" si="22"/>
        <v>-0.8</v>
      </c>
      <c r="AA141" s="148" t="s">
        <v>587</v>
      </c>
      <c r="AB141" s="149">
        <v>0.5</v>
      </c>
      <c r="AC141" s="149" t="s">
        <v>995</v>
      </c>
      <c r="AD141" s="149">
        <v>1</v>
      </c>
      <c r="AE141" s="41">
        <v>0</v>
      </c>
      <c r="AF141" s="150">
        <v>-41.5</v>
      </c>
      <c r="AG141" s="153">
        <f t="shared" si="28"/>
        <v>-40.799999999999997</v>
      </c>
      <c r="AH141" s="151">
        <f t="shared" ca="1" si="26"/>
        <v>-42.3</v>
      </c>
      <c r="AI141" s="151">
        <f t="shared" ca="1" si="27"/>
        <v>-41.599999999999994</v>
      </c>
      <c r="AJ141" s="152" cm="1">
        <f t="array" aca="1" ref="AJ141" ca="1" xml:space="preserve">
N("initial sens-loopgain")+
$AF141-BoxVal(ROW($AA141),26,COLUMN(INDIRECT("T"&amp;(INT(ROW($AA158)/65))*65+2)))</f>
        <v>-41.5</v>
      </c>
      <c r="AK141" s="152">
        <f t="shared" ca="1" si="23"/>
        <v>-40.799999999999997</v>
      </c>
      <c r="AL141" s="152" cm="1">
        <f t="array" aca="1" ref="AL141" ca="1" xml:space="preserve">
N("initial sens-loopgain-gain-gain ref-vcm")+
$AH141-
BoxVal(ROW($AA141),26,COLUMN(INDIRECT("T"&amp;(INT(ROW($AA158)/65))*65+2)))-
$AB141-
$W141-
IFERROR(VLOOKUP($AC141,$CT$1:$DC$31,7,FALSE),0)</f>
        <v>-42.8</v>
      </c>
      <c r="AM141" s="152">
        <f t="shared" ca="1" si="24"/>
        <v>-42.099999999999994</v>
      </c>
      <c r="AN141" s="144" t="str">
        <f t="shared" ca="1" si="25"/>
        <v>40</v>
      </c>
      <c r="AO141" s="144" t="str" cm="1">
        <f t="array" aca="1" ref="AO141" ca="1">ManualLookup(AB141,BoxVal(ROW(AB141),4,COLUMN(AO139)),INDIRECT(DO$3))</f>
        <v>03</v>
      </c>
      <c r="AP141" s="144" t="str" cm="1">
        <f t="array" aca="1" ref="AP141" ca="1">ManualLookup(AC141,BoxVal(ROW(AC141),4,COLUMN(AP139)),INDIRECT(DP$3))</f>
        <v>00</v>
      </c>
      <c r="AQ141" s="144" t="str" cm="1">
        <f t="array" aca="1" ref="AQ141" ca="1">ManualLookup(AD141,BoxVal(ROW(AD141),4,COLUMN(AQ139)),INDIRECT(DQ$3))</f>
        <v>00</v>
      </c>
      <c r="AR141" s="144" t="str" cm="1">
        <f t="array" aca="1" ref="AR141" ca="1">ManualLookup(AE141,BoxVal(ROW(AE141),4,COLUMN(AR139)),INDIRECT(DR$3))</f>
        <v>00</v>
      </c>
      <c r="AS141" s="144"/>
    </row>
    <row r="142" spans="19:45" ht="30" customHeight="1" x14ac:dyDescent="0.25">
      <c r="S142" s="118" t="s">
        <v>721</v>
      </c>
      <c r="T142" s="119" t="s">
        <v>26</v>
      </c>
      <c r="U142" s="144" t="str">
        <f t="shared" ca="1" si="21"/>
        <v>0x00=-42.30,-41.50;</v>
      </c>
      <c r="V142" s="145"/>
      <c r="W142" s="145"/>
      <c r="X142" s="146"/>
      <c r="Y142" s="146"/>
      <c r="Z142" s="147">
        <f t="shared" ca="1" si="22"/>
        <v>0</v>
      </c>
      <c r="AA142" s="148" t="s">
        <v>580</v>
      </c>
      <c r="AB142" s="149">
        <v>0</v>
      </c>
      <c r="AC142" s="149" t="s">
        <v>995</v>
      </c>
      <c r="AD142" s="149">
        <v>1</v>
      </c>
      <c r="AE142" s="41">
        <v>0</v>
      </c>
      <c r="AF142" s="150">
        <v>-42.3</v>
      </c>
      <c r="AG142" s="153">
        <f t="shared" si="28"/>
        <v>-41.5</v>
      </c>
      <c r="AH142" s="151">
        <f t="shared" ca="1" si="26"/>
        <v>-42.3</v>
      </c>
      <c r="AI142" s="151">
        <f t="shared" ca="1" si="27"/>
        <v>-41.5</v>
      </c>
      <c r="AJ142" s="152" cm="1">
        <f t="array" aca="1" ref="AJ142" ca="1" xml:space="preserve">
N("initial sens-loopgain")+
$AF142-BoxVal(ROW($AA142),26,COLUMN(INDIRECT("T"&amp;(INT(ROW($AA159)/65))*65+2)))</f>
        <v>-42.3</v>
      </c>
      <c r="AK142" s="152">
        <f t="shared" ca="1" si="23"/>
        <v>-41.5</v>
      </c>
      <c r="AL142" s="152" cm="1">
        <f t="array" aca="1" ref="AL142" ca="1" xml:space="preserve">
N("initial sens-loopgain-gain-gain ref-vcm")+
$AH142-
BoxVal(ROW($AA142),26,COLUMN(INDIRECT("T"&amp;(INT(ROW($AA159)/65))*65+2)))-
$AB142-
$W142-
IFERROR(VLOOKUP($AC142,$CT$1:$DC$31,7,FALSE),0)</f>
        <v>-42.3</v>
      </c>
      <c r="AM142" s="152">
        <f t="shared" ca="1" si="24"/>
        <v>-41.5</v>
      </c>
      <c r="AN142" s="144" t="str">
        <f t="shared" ca="1" si="25"/>
        <v>00</v>
      </c>
      <c r="AO142" s="144" t="str" cm="1">
        <f t="array" aca="1" ref="AO142" ca="1">ManualLookup(AB142,BoxVal(ROW(AB142),4,COLUMN(AO140)),INDIRECT(DO$3))</f>
        <v>00</v>
      </c>
      <c r="AP142" s="144" t="str" cm="1">
        <f t="array" aca="1" ref="AP142" ca="1">ManualLookup(AC142,BoxVal(ROW(AC142),4,COLUMN(AP140)),INDIRECT(DP$3))</f>
        <v>00</v>
      </c>
      <c r="AQ142" s="144" t="str" cm="1">
        <f t="array" aca="1" ref="AQ142" ca="1">ManualLookup(AD142,BoxVal(ROW(AD142),4,COLUMN(AQ140)),INDIRECT(DQ$3))</f>
        <v>00</v>
      </c>
      <c r="AR142" s="144" t="str" cm="1">
        <f t="array" aca="1" ref="AR142" ca="1">ManualLookup(AE142,BoxVal(ROW(AE142),4,COLUMN(AR140)),INDIRECT(DR$3))</f>
        <v>00</v>
      </c>
      <c r="AS142" s="144"/>
    </row>
    <row r="143" spans="19:45" ht="30" customHeight="1" x14ac:dyDescent="0.25">
      <c r="S143" s="118" t="s">
        <v>20</v>
      </c>
      <c r="T143" s="119">
        <v>-41</v>
      </c>
      <c r="U143" s="144" t="str">
        <f t="shared" ca="1" si="21"/>
        <v>0x03=-42.80,-42.30;</v>
      </c>
      <c r="V143" s="145"/>
      <c r="W143" s="145"/>
      <c r="X143" s="155"/>
      <c r="Y143" s="155"/>
      <c r="Z143" s="147">
        <f t="shared" ca="1" si="22"/>
        <v>0.5</v>
      </c>
      <c r="AA143" s="148" t="s">
        <v>580</v>
      </c>
      <c r="AB143" s="149">
        <v>0.5</v>
      </c>
      <c r="AC143" s="149" t="s">
        <v>995</v>
      </c>
      <c r="AD143" s="149">
        <v>1</v>
      </c>
      <c r="AE143" s="41">
        <v>0</v>
      </c>
      <c r="AF143" s="150">
        <v>-42.8</v>
      </c>
      <c r="AG143" s="153">
        <f t="shared" si="28"/>
        <v>-42.3</v>
      </c>
      <c r="AH143" s="151">
        <f t="shared" ca="1" si="26"/>
        <v>-42.3</v>
      </c>
      <c r="AI143" s="151">
        <f t="shared" ca="1" si="27"/>
        <v>-41.8</v>
      </c>
      <c r="AJ143" s="152" cm="1">
        <f t="array" aca="1" ref="AJ143" ca="1" xml:space="preserve">
N("initial sens-loopgain")+
$AF143-BoxVal(ROW($AA143),26,COLUMN(INDIRECT("T"&amp;(INT(ROW($AA160)/65))*65+2)))</f>
        <v>-42.8</v>
      </c>
      <c r="AK143" s="152">
        <f t="shared" ca="1" si="23"/>
        <v>-42.3</v>
      </c>
      <c r="AL143" s="152" cm="1">
        <f t="array" aca="1" ref="AL143" ca="1" xml:space="preserve">
N("initial sens-loopgain-gain-gain ref-vcm")+
$AH143-
BoxVal(ROW($AA143),26,COLUMN(INDIRECT("T"&amp;(INT(ROW($AA160)/65))*65+2)))-
$AB143-
$W143-
IFERROR(VLOOKUP($AC143,$CT$1:$DC$31,7,FALSE),0)</f>
        <v>-42.8</v>
      </c>
      <c r="AM143" s="152">
        <f t="shared" ca="1" si="24"/>
        <v>-42.3</v>
      </c>
      <c r="AN143" s="144" t="str">
        <f t="shared" ca="1" si="25"/>
        <v>00</v>
      </c>
      <c r="AO143" s="144" t="str" cm="1">
        <f t="array" aca="1" ref="AO143" ca="1">ManualLookup(AB143,BoxVal(ROW(AB143),4,COLUMN(AO141)),INDIRECT(DO$3))</f>
        <v>03</v>
      </c>
      <c r="AP143" s="144" t="str" cm="1">
        <f t="array" aca="1" ref="AP143" ca="1">ManualLookup(AC143,BoxVal(ROW(AC143),4,COLUMN(AP141)),INDIRECT(DP$3))</f>
        <v>00</v>
      </c>
      <c r="AQ143" s="144" t="str" cm="1">
        <f t="array" aca="1" ref="AQ143" ca="1">ManualLookup(AD143,BoxVal(ROW(AD143),4,COLUMN(AQ141)),INDIRECT(DQ$3))</f>
        <v>00</v>
      </c>
      <c r="AR143" s="144" t="str" cm="1">
        <f t="array" aca="1" ref="AR143" ca="1">ManualLookup(AE143,BoxVal(ROW(AE143),4,COLUMN(AR141)),INDIRECT(DR$3))</f>
        <v>00</v>
      </c>
      <c r="AS143" s="144"/>
    </row>
    <row r="144" spans="19:45" ht="30" customHeight="1" x14ac:dyDescent="0.25">
      <c r="S144" s="118" t="s">
        <v>691</v>
      </c>
      <c r="T144" s="119" t="s">
        <v>1088</v>
      </c>
      <c r="U144" s="144" t="str">
        <f t="shared" ca="1" si="21"/>
        <v>0x04=-43.30,-42.80;</v>
      </c>
      <c r="V144" s="145"/>
      <c r="W144" s="145"/>
      <c r="X144" s="155"/>
      <c r="Y144" s="155"/>
      <c r="Z144" s="147">
        <f t="shared" ca="1" si="22"/>
        <v>1</v>
      </c>
      <c r="AA144" s="148" t="s">
        <v>580</v>
      </c>
      <c r="AB144" s="149">
        <v>1</v>
      </c>
      <c r="AC144" s="149" t="s">
        <v>995</v>
      </c>
      <c r="AD144" s="149">
        <v>1</v>
      </c>
      <c r="AE144" s="41">
        <v>0</v>
      </c>
      <c r="AF144" s="150">
        <v>-43.3</v>
      </c>
      <c r="AG144" s="153">
        <f t="shared" si="28"/>
        <v>-42.8</v>
      </c>
      <c r="AH144" s="151">
        <f t="shared" ca="1" si="26"/>
        <v>-42.3</v>
      </c>
      <c r="AI144" s="151">
        <f t="shared" ca="1" si="27"/>
        <v>-41.8</v>
      </c>
      <c r="AJ144" s="152" cm="1">
        <f t="array" aca="1" ref="AJ144" ca="1" xml:space="preserve">
N("initial sens-loopgain")+
$AF144-BoxVal(ROW($AA144),26,COLUMN(INDIRECT("T"&amp;(INT(ROW($AA161)/65))*65+2)))</f>
        <v>-43.3</v>
      </c>
      <c r="AK144" s="152">
        <f t="shared" ca="1" si="23"/>
        <v>-42.8</v>
      </c>
      <c r="AL144" s="152" cm="1">
        <f t="array" aca="1" ref="AL144" ca="1" xml:space="preserve">
N("initial sens-loopgain-gain-gain ref-vcm")+
$AH144-
BoxVal(ROW($AA144),26,COLUMN(INDIRECT("T"&amp;(INT(ROW($AA161)/65))*65+2)))-
$AB144-
$W144-
IFERROR(VLOOKUP($AC144,$CT$1:$DC$31,7,FALSE),0)</f>
        <v>-43.3</v>
      </c>
      <c r="AM144" s="152">
        <f t="shared" ca="1" si="24"/>
        <v>-42.8</v>
      </c>
      <c r="AN144" s="144" t="str">
        <f t="shared" ca="1" si="25"/>
        <v>00</v>
      </c>
      <c r="AO144" s="144" t="str" cm="1">
        <f t="array" aca="1" ref="AO144" ca="1">ManualLookup(AB144,BoxVal(ROW(AB144),4,COLUMN(AO142)),INDIRECT(DO$3))</f>
        <v>04</v>
      </c>
      <c r="AP144" s="144" t="str" cm="1">
        <f t="array" aca="1" ref="AP144" ca="1">ManualLookup(AC144,BoxVal(ROW(AC144),4,COLUMN(AP142)),INDIRECT(DP$3))</f>
        <v>00</v>
      </c>
      <c r="AQ144" s="144" t="str" cm="1">
        <f t="array" aca="1" ref="AQ144" ca="1">ManualLookup(AD144,BoxVal(ROW(AD144),4,COLUMN(AQ142)),INDIRECT(DQ$3))</f>
        <v>00</v>
      </c>
      <c r="AR144" s="144" t="str" cm="1">
        <f t="array" aca="1" ref="AR144" ca="1">ManualLookup(AE144,BoxVal(ROW(AE144),4,COLUMN(AR142)),INDIRECT(DR$3))</f>
        <v>00</v>
      </c>
      <c r="AS144" s="144"/>
    </row>
    <row r="145" spans="19:45" ht="30" customHeight="1" x14ac:dyDescent="0.25">
      <c r="S145" s="118" t="s">
        <v>544</v>
      </c>
      <c r="T145" s="119" t="s">
        <v>993</v>
      </c>
      <c r="U145" s="144" t="str">
        <f t="shared" ca="1" si="21"/>
        <v>0x63=-43.80,-43.30;</v>
      </c>
      <c r="V145" s="145"/>
      <c r="W145" s="145"/>
      <c r="X145" s="155"/>
      <c r="Y145" s="155"/>
      <c r="Z145" s="147">
        <f t="shared" ca="1" si="22"/>
        <v>1.5</v>
      </c>
      <c r="AA145" s="148" t="s">
        <v>581</v>
      </c>
      <c r="AB145" s="149">
        <v>0.5</v>
      </c>
      <c r="AC145" s="149" t="s">
        <v>995</v>
      </c>
      <c r="AD145" s="149">
        <v>1</v>
      </c>
      <c r="AE145" s="41">
        <v>0</v>
      </c>
      <c r="AF145" s="150">
        <v>-43.8</v>
      </c>
      <c r="AG145" s="153">
        <f t="shared" si="28"/>
        <v>-43.3</v>
      </c>
      <c r="AH145" s="151">
        <f t="shared" ca="1" si="26"/>
        <v>-42.3</v>
      </c>
      <c r="AI145" s="151">
        <f t="shared" ca="1" si="27"/>
        <v>-41.8</v>
      </c>
      <c r="AJ145" s="152" cm="1">
        <f t="array" aca="1" ref="AJ145" ca="1" xml:space="preserve">
N("initial sens-loopgain")+
$AF145-BoxVal(ROW($AA145),26,COLUMN(INDIRECT("T"&amp;(INT(ROW($AA162)/65))*65+2)))</f>
        <v>-43.8</v>
      </c>
      <c r="AK145" s="152">
        <f t="shared" ca="1" si="23"/>
        <v>-43.3</v>
      </c>
      <c r="AL145" s="152" cm="1">
        <f t="array" aca="1" ref="AL145" ca="1" xml:space="preserve">
N("initial sens-loopgain-gain-gain ref-vcm")+
$AH145-
BoxVal(ROW($AA145),26,COLUMN(INDIRECT("T"&amp;(INT(ROW($AA162)/65))*65+2)))-
$AB145-
$W145-
IFERROR(VLOOKUP($AC145,$CT$1:$DC$31,7,FALSE),0)</f>
        <v>-42.8</v>
      </c>
      <c r="AM145" s="152">
        <f t="shared" ca="1" si="24"/>
        <v>-42.3</v>
      </c>
      <c r="AN145" s="144" t="str">
        <f t="shared" ca="1" si="25"/>
        <v>60</v>
      </c>
      <c r="AO145" s="144" t="str" cm="1">
        <f t="array" aca="1" ref="AO145" ca="1">ManualLookup(AB145,BoxVal(ROW(AB145),4,COLUMN(AO143)),INDIRECT(DO$3))</f>
        <v>03</v>
      </c>
      <c r="AP145" s="144" t="str" cm="1">
        <f t="array" aca="1" ref="AP145" ca="1">ManualLookup(AC145,BoxVal(ROW(AC145),4,COLUMN(AP143)),INDIRECT(DP$3))</f>
        <v>00</v>
      </c>
      <c r="AQ145" s="144" t="str" cm="1">
        <f t="array" aca="1" ref="AQ145" ca="1">ManualLookup(AD145,BoxVal(ROW(AD145),4,COLUMN(AQ143)),INDIRECT(DQ$3))</f>
        <v>00</v>
      </c>
      <c r="AR145" s="144" t="str" cm="1">
        <f t="array" aca="1" ref="AR145" ca="1">ManualLookup(AE145,BoxVal(ROW(AE145),4,COLUMN(AR143)),INDIRECT(DR$3))</f>
        <v>00</v>
      </c>
      <c r="AS145" s="144"/>
    </row>
    <row r="146" spans="19:45" ht="30" customHeight="1" x14ac:dyDescent="0.25">
      <c r="S146" s="118" t="s">
        <v>12</v>
      </c>
      <c r="T146" s="119" t="s">
        <v>548</v>
      </c>
      <c r="U146" s="144" t="str">
        <f t="shared" ca="1" si="21"/>
        <v>0x64=-44.30,-43.80;</v>
      </c>
      <c r="V146" s="145"/>
      <c r="W146" s="145"/>
      <c r="X146" s="155"/>
      <c r="Y146" s="155"/>
      <c r="Z146" s="147">
        <f t="shared" ca="1" si="22"/>
        <v>2</v>
      </c>
      <c r="AA146" s="148" t="s">
        <v>581</v>
      </c>
      <c r="AB146" s="149">
        <v>1</v>
      </c>
      <c r="AC146" s="149" t="s">
        <v>995</v>
      </c>
      <c r="AD146" s="149">
        <v>1</v>
      </c>
      <c r="AE146" s="41">
        <v>0</v>
      </c>
      <c r="AF146" s="150">
        <v>-44.3</v>
      </c>
      <c r="AG146" s="153">
        <f t="shared" ref="AG146:AG151" si="29">AF145</f>
        <v>-43.8</v>
      </c>
      <c r="AH146" s="151">
        <f t="shared" ca="1" si="26"/>
        <v>-42.3</v>
      </c>
      <c r="AI146" s="151">
        <f t="shared" ca="1" si="27"/>
        <v>-41.8</v>
      </c>
      <c r="AJ146" s="152" cm="1">
        <f t="array" aca="1" ref="AJ146" ca="1" xml:space="preserve">
N("initial sens-loopgain")+
$AF146-BoxVal(ROW($AA146),26,COLUMN(INDIRECT("T"&amp;(INT(ROW($AA163)/65))*65+2)))</f>
        <v>-44.3</v>
      </c>
      <c r="AK146" s="152">
        <f t="shared" ref="AK146:AK151" ca="1" si="30">AJ146+(AG146-AF146)</f>
        <v>-43.8</v>
      </c>
      <c r="AL146" s="152" cm="1">
        <f t="array" aca="1" ref="AL146" ca="1" xml:space="preserve">
N("initial sens-loopgain-gain-gain ref-vcm")+
$AH146-
BoxVal(ROW($AA146),26,COLUMN(INDIRECT("T"&amp;(INT(ROW($AA163)/65))*65+2)))-
$AB146-
$W146-
IFERROR(VLOOKUP($AC146,$CT$1:$DC$31,7,FALSE),0)</f>
        <v>-43.3</v>
      </c>
      <c r="AM146" s="152">
        <f t="shared" ref="AM146:AM151" ca="1" si="31">AL146+(AG146-AF146)</f>
        <v>-42.8</v>
      </c>
      <c r="AN146" s="144" t="str">
        <f t="shared" ref="AN146:AN151" ca="1" si="32">IF(BoxVal(ROW(AA146),9,COLUMN(T144))="FIX","00",ManualLookup(AA146,BoxVal(ROW(AA146),4,COLUMN(AN144)),INDIRECT(DN$3)))</f>
        <v>60</v>
      </c>
      <c r="AO146" s="144" t="str" cm="1">
        <f t="array" aca="1" ref="AO146" ca="1">ManualLookup(AB146,BoxVal(ROW(AB146),4,COLUMN(AO144)),INDIRECT(DO$3))</f>
        <v>04</v>
      </c>
      <c r="AP146" s="144" t="str" cm="1">
        <f t="array" aca="1" ref="AP146" ca="1">ManualLookup(AC146,BoxVal(ROW(AC146),4,COLUMN(AP144)),INDIRECT(DP$3))</f>
        <v>00</v>
      </c>
      <c r="AQ146" s="144" t="str" cm="1">
        <f t="array" aca="1" ref="AQ146" ca="1">ManualLookup(AD146,BoxVal(ROW(AD146),4,COLUMN(AQ144)),INDIRECT(DQ$3))</f>
        <v>00</v>
      </c>
      <c r="AR146" s="144" t="str" cm="1">
        <f t="array" aca="1" ref="AR146" ca="1">ManualLookup(AE146,BoxVal(ROW(AE146),4,COLUMN(AR144)),INDIRECT(DR$3))</f>
        <v>00</v>
      </c>
      <c r="AS146" s="144"/>
    </row>
    <row r="147" spans="19:45" ht="30" customHeight="1" x14ac:dyDescent="0.25">
      <c r="S147" s="129" t="s">
        <v>773</v>
      </c>
      <c r="T147" s="119" t="s">
        <v>562</v>
      </c>
      <c r="U147" s="144" t="str">
        <f t="shared" ca="1" si="21"/>
        <v>0x65=-44.80,-44.30;</v>
      </c>
      <c r="V147" s="145"/>
      <c r="W147" s="145"/>
      <c r="X147" s="155"/>
      <c r="Y147" s="155"/>
      <c r="Z147" s="147">
        <f t="shared" ca="1" si="22"/>
        <v>2.5</v>
      </c>
      <c r="AA147" s="148" t="s">
        <v>581</v>
      </c>
      <c r="AB147" s="149">
        <v>1.5</v>
      </c>
      <c r="AC147" s="149" t="s">
        <v>995</v>
      </c>
      <c r="AD147" s="149">
        <v>1</v>
      </c>
      <c r="AE147" s="41">
        <v>0</v>
      </c>
      <c r="AF147" s="150">
        <v>-44.8</v>
      </c>
      <c r="AG147" s="153">
        <f t="shared" si="29"/>
        <v>-44.3</v>
      </c>
      <c r="AH147" s="151">
        <f t="shared" ca="1" si="26"/>
        <v>-42.3</v>
      </c>
      <c r="AI147" s="151">
        <f t="shared" ca="1" si="27"/>
        <v>-41.8</v>
      </c>
      <c r="AJ147" s="152" cm="1">
        <f t="array" aca="1" ref="AJ147" ca="1" xml:space="preserve">
N("initial sens-loopgain")+
$AF147-BoxVal(ROW($AA147),26,COLUMN(INDIRECT("T"&amp;(INT(ROW($AA164)/65))*65+2)))</f>
        <v>-44.8</v>
      </c>
      <c r="AK147" s="152">
        <f t="shared" ca="1" si="30"/>
        <v>-44.3</v>
      </c>
      <c r="AL147" s="152" cm="1">
        <f t="array" aca="1" ref="AL147" ca="1" xml:space="preserve">
N("initial sens-loopgain-gain-gain ref-vcm")+
$AH147-
BoxVal(ROW($AA147),26,COLUMN(INDIRECT("T"&amp;(INT(ROW($AA164)/65))*65+2)))-
$AB147-
$W147-
IFERROR(VLOOKUP($AC147,$CT$1:$DC$31,7,FALSE),0)</f>
        <v>-43.8</v>
      </c>
      <c r="AM147" s="152">
        <f t="shared" ca="1" si="31"/>
        <v>-43.3</v>
      </c>
      <c r="AN147" s="144" t="str">
        <f t="shared" ca="1" si="32"/>
        <v>60</v>
      </c>
      <c r="AO147" s="144" t="str" cm="1">
        <f t="array" aca="1" ref="AO147" ca="1">ManualLookup(AB147,BoxVal(ROW(AB147),4,COLUMN(AO145)),INDIRECT(DO$3))</f>
        <v>05</v>
      </c>
      <c r="AP147" s="144" t="str" cm="1">
        <f t="array" aca="1" ref="AP147" ca="1">ManualLookup(AC147,BoxVal(ROW(AC147),4,COLUMN(AP145)),INDIRECT(DP$3))</f>
        <v>00</v>
      </c>
      <c r="AQ147" s="144" t="str" cm="1">
        <f t="array" aca="1" ref="AQ147" ca="1">ManualLookup(AD147,BoxVal(ROW(AD147),4,COLUMN(AQ145)),INDIRECT(DQ$3))</f>
        <v>00</v>
      </c>
      <c r="AR147" s="144" t="str" cm="1">
        <f t="array" aca="1" ref="AR147" ca="1">ManualLookup(AE147,BoxVal(ROW(AE147),4,COLUMN(AR145)),INDIRECT(DR$3))</f>
        <v>00</v>
      </c>
      <c r="AS147" s="144"/>
    </row>
    <row r="148" spans="19:45" ht="30" customHeight="1" x14ac:dyDescent="0.25">
      <c r="S148" s="118" t="s">
        <v>573</v>
      </c>
      <c r="T148" s="119">
        <v>1.1000000000000001</v>
      </c>
      <c r="U148" s="144" t="str">
        <f t="shared" ca="1" si="21"/>
        <v>0x66=-45.30,-44.80;</v>
      </c>
      <c r="V148" s="145"/>
      <c r="W148" s="145"/>
      <c r="X148" s="155"/>
      <c r="Y148" s="155"/>
      <c r="Z148" s="147">
        <f t="shared" ca="1" si="22"/>
        <v>3</v>
      </c>
      <c r="AA148" s="148" t="s">
        <v>581</v>
      </c>
      <c r="AB148" s="149">
        <v>2</v>
      </c>
      <c r="AC148" s="149" t="s">
        <v>995</v>
      </c>
      <c r="AD148" s="149">
        <v>1</v>
      </c>
      <c r="AE148" s="41">
        <v>0</v>
      </c>
      <c r="AF148" s="150">
        <v>-45.3</v>
      </c>
      <c r="AG148" s="153">
        <f t="shared" si="29"/>
        <v>-44.8</v>
      </c>
      <c r="AH148" s="151">
        <f t="shared" ca="1" si="26"/>
        <v>-42.3</v>
      </c>
      <c r="AI148" s="151">
        <f t="shared" ca="1" si="27"/>
        <v>-41.8</v>
      </c>
      <c r="AJ148" s="152" cm="1">
        <f t="array" aca="1" ref="AJ148" ca="1" xml:space="preserve">
N("initial sens-loopgain")+
$AF148-BoxVal(ROW($AA148),26,COLUMN(INDIRECT("T"&amp;(INT(ROW($AA165)/65))*65+2)))</f>
        <v>-45.3</v>
      </c>
      <c r="AK148" s="152">
        <f t="shared" ca="1" si="30"/>
        <v>-44.8</v>
      </c>
      <c r="AL148" s="152" cm="1">
        <f t="array" aca="1" ref="AL148" ca="1" xml:space="preserve">
N("initial sens-loopgain-gain-gain ref-vcm")+
$AH148-
BoxVal(ROW($AA148),26,COLUMN(INDIRECT("T"&amp;(INT(ROW($AA165)/65))*65+2)))-
$AB148-
$W148-
IFERROR(VLOOKUP($AC148,$CT$1:$DC$31,7,FALSE),0)</f>
        <v>-44.3</v>
      </c>
      <c r="AM148" s="152">
        <f t="shared" ca="1" si="31"/>
        <v>-43.8</v>
      </c>
      <c r="AN148" s="144" t="str">
        <f t="shared" ca="1" si="32"/>
        <v>60</v>
      </c>
      <c r="AO148" s="144" t="str" cm="1">
        <f t="array" aca="1" ref="AO148" ca="1">ManualLookup(AB148,BoxVal(ROW(AB148),4,COLUMN(AO146)),INDIRECT(DO$3))</f>
        <v>06</v>
      </c>
      <c r="AP148" s="144" t="str" cm="1">
        <f t="array" aca="1" ref="AP148" ca="1">ManualLookup(AC148,BoxVal(ROW(AC148),4,COLUMN(AP146)),INDIRECT(DP$3))</f>
        <v>00</v>
      </c>
      <c r="AQ148" s="144" t="str" cm="1">
        <f t="array" aca="1" ref="AQ148" ca="1">ManualLookup(AD148,BoxVal(ROW(AD148),4,COLUMN(AQ146)),INDIRECT(DQ$3))</f>
        <v>00</v>
      </c>
      <c r="AR148" s="144" t="str" cm="1">
        <f t="array" aca="1" ref="AR148" ca="1">ManualLookup(AE148,BoxVal(ROW(AE148),4,COLUMN(AR146)),INDIRECT(DR$3))</f>
        <v>00</v>
      </c>
      <c r="AS148" s="144"/>
    </row>
    <row r="149" spans="19:45" ht="30" customHeight="1" x14ac:dyDescent="0.25">
      <c r="S149" s="118" t="s">
        <v>590</v>
      </c>
      <c r="T149" s="119">
        <f>VLOOKUP(T134,MPN!$A$1:$E$997,4,FALSE)</f>
        <v>-42</v>
      </c>
      <c r="U149" s="144" t="str">
        <f t="shared" ca="1" si="21"/>
        <v>0x67=-45.80,-45.30;</v>
      </c>
      <c r="V149" s="145"/>
      <c r="W149" s="145"/>
      <c r="X149" s="155"/>
      <c r="Y149" s="155"/>
      <c r="Z149" s="147">
        <f t="shared" ca="1" si="22"/>
        <v>3.5</v>
      </c>
      <c r="AA149" s="148" t="s">
        <v>581</v>
      </c>
      <c r="AB149" s="149">
        <v>2.5</v>
      </c>
      <c r="AC149" s="149" t="s">
        <v>995</v>
      </c>
      <c r="AD149" s="149">
        <v>1</v>
      </c>
      <c r="AE149" s="41">
        <v>0</v>
      </c>
      <c r="AF149" s="150">
        <v>-45.8</v>
      </c>
      <c r="AG149" s="153">
        <f t="shared" si="29"/>
        <v>-45.3</v>
      </c>
      <c r="AH149" s="151">
        <f t="shared" ca="1" si="26"/>
        <v>-42.3</v>
      </c>
      <c r="AI149" s="151">
        <f t="shared" ca="1" si="27"/>
        <v>-41.8</v>
      </c>
      <c r="AJ149" s="152" cm="1">
        <f t="array" aca="1" ref="AJ149" ca="1" xml:space="preserve">
N("initial sens-loopgain")+
$AF149-BoxVal(ROW($AA149),26,COLUMN(INDIRECT("T"&amp;(INT(ROW($AA166)/65))*65+2)))</f>
        <v>-45.8</v>
      </c>
      <c r="AK149" s="152">
        <f t="shared" ca="1" si="30"/>
        <v>-45.3</v>
      </c>
      <c r="AL149" s="152" cm="1">
        <f t="array" aca="1" ref="AL149" ca="1" xml:space="preserve">
N("initial sens-loopgain-gain-gain ref-vcm")+
$AH149-
BoxVal(ROW($AA149),26,COLUMN(INDIRECT("T"&amp;(INT(ROW($AA166)/65))*65+2)))-
$AB149-
$W149-
IFERROR(VLOOKUP($AC149,$CT$1:$DC$31,7,FALSE),0)</f>
        <v>-44.8</v>
      </c>
      <c r="AM149" s="152">
        <f t="shared" ca="1" si="31"/>
        <v>-44.3</v>
      </c>
      <c r="AN149" s="144" t="str">
        <f t="shared" ca="1" si="32"/>
        <v>60</v>
      </c>
      <c r="AO149" s="144" t="str" cm="1">
        <f t="array" aca="1" ref="AO149" ca="1">ManualLookup(AB149,BoxVal(ROW(AB149),4,COLUMN(AO147)),INDIRECT(DO$3))</f>
        <v>07</v>
      </c>
      <c r="AP149" s="144" t="str" cm="1">
        <f t="array" aca="1" ref="AP149" ca="1">ManualLookup(AC149,BoxVal(ROW(AC149),4,COLUMN(AP147)),INDIRECT(DP$3))</f>
        <v>00</v>
      </c>
      <c r="AQ149" s="144" t="str" cm="1">
        <f t="array" aca="1" ref="AQ149" ca="1">ManualLookup(AD149,BoxVal(ROW(AD149),4,COLUMN(AQ147)),INDIRECT(DQ$3))</f>
        <v>00</v>
      </c>
      <c r="AR149" s="144" t="str" cm="1">
        <f t="array" aca="1" ref="AR149" ca="1">ManualLookup(AE149,BoxVal(ROW(AE149),4,COLUMN(AR147)),INDIRECT(DR$3))</f>
        <v>00</v>
      </c>
      <c r="AS149" s="144"/>
    </row>
    <row r="150" spans="19:45" ht="30" customHeight="1" x14ac:dyDescent="0.25">
      <c r="S150" s="118" t="s">
        <v>693</v>
      </c>
      <c r="T150" s="119">
        <v>0.8</v>
      </c>
      <c r="U150" s="144" t="str">
        <f t="shared" ca="1" si="21"/>
        <v>0x75=-46.00,-45.80;</v>
      </c>
      <c r="V150" s="145"/>
      <c r="W150" s="145"/>
      <c r="X150" s="155"/>
      <c r="Y150" s="155"/>
      <c r="Z150" s="147">
        <f t="shared" ca="1" si="22"/>
        <v>3.7</v>
      </c>
      <c r="AA150" s="148" t="s">
        <v>582</v>
      </c>
      <c r="AB150" s="149">
        <v>1.5</v>
      </c>
      <c r="AC150" s="149" t="s">
        <v>995</v>
      </c>
      <c r="AD150" s="149">
        <v>1</v>
      </c>
      <c r="AE150" s="41">
        <v>0</v>
      </c>
      <c r="AF150" s="150">
        <v>-46</v>
      </c>
      <c r="AG150" s="153">
        <f t="shared" si="29"/>
        <v>-45.8</v>
      </c>
      <c r="AH150" s="151">
        <f t="shared" ca="1" si="26"/>
        <v>-42.3</v>
      </c>
      <c r="AI150" s="151">
        <f t="shared" ca="1" si="27"/>
        <v>-42.099999999999994</v>
      </c>
      <c r="AJ150" s="152" cm="1">
        <f t="array" aca="1" ref="AJ150" ca="1" xml:space="preserve">
N("initial sens-loopgain")+
$AF150-BoxVal(ROW($AA150),26,COLUMN(INDIRECT("T"&amp;(INT(ROW($AA167)/65))*65+2)))</f>
        <v>-46</v>
      </c>
      <c r="AK150" s="152">
        <f t="shared" ca="1" si="30"/>
        <v>-45.8</v>
      </c>
      <c r="AL150" s="152" cm="1">
        <f t="array" aca="1" ref="AL150" ca="1" xml:space="preserve">
N("initial sens-loopgain-gain-gain ref-vcm")+
$AH150-
BoxVal(ROW($AA150),26,COLUMN(INDIRECT("T"&amp;(INT(ROW($AA167)/65))*65+2)))-
$AB150-
$W150-
IFERROR(VLOOKUP($AC150,$CT$1:$DC$31,7,FALSE),0)</f>
        <v>-43.8</v>
      </c>
      <c r="AM150" s="152">
        <f t="shared" ca="1" si="31"/>
        <v>-43.599999999999994</v>
      </c>
      <c r="AN150" s="144" t="str">
        <f t="shared" ca="1" si="32"/>
        <v>70</v>
      </c>
      <c r="AO150" s="144" t="str" cm="1">
        <f t="array" aca="1" ref="AO150" ca="1">ManualLookup(AB150,BoxVal(ROW(AB150),4,COLUMN(AO148)),INDIRECT(DO$3))</f>
        <v>05</v>
      </c>
      <c r="AP150" s="144" t="str" cm="1">
        <f t="array" aca="1" ref="AP150" ca="1">ManualLookup(AC150,BoxVal(ROW(AC150),4,COLUMN(AP148)),INDIRECT(DP$3))</f>
        <v>00</v>
      </c>
      <c r="AQ150" s="144" t="str" cm="1">
        <f t="array" aca="1" ref="AQ150" ca="1">ManualLookup(AD150,BoxVal(ROW(AD150),4,COLUMN(AQ148)),INDIRECT(DQ$3))</f>
        <v>00</v>
      </c>
      <c r="AR150" s="144" t="str" cm="1">
        <f t="array" aca="1" ref="AR150" ca="1">ManualLookup(AE150,BoxVal(ROW(AE150),4,COLUMN(AR148)),INDIRECT(DR$3))</f>
        <v>00</v>
      </c>
      <c r="AS150" s="144"/>
    </row>
    <row r="151" spans="19:45" ht="30" customHeight="1" x14ac:dyDescent="0.25">
      <c r="S151" s="118" t="s">
        <v>604</v>
      </c>
      <c r="T151" s="118" t="str">
        <f>VLOOKUP($T138,$AU$1:$AZ$31,MATCH($T132,$AU$1:$AZ$1,0),FALSE)&amp;"_"&amp;T140</f>
        <v>default_NormalMode</v>
      </c>
      <c r="U151" s="144" t="str">
        <f t="shared" ca="1" si="21"/>
        <v>0x76=-46.50,-46.00;</v>
      </c>
      <c r="V151" s="145"/>
      <c r="W151" s="145"/>
      <c r="X151" s="155"/>
      <c r="Y151" s="155"/>
      <c r="Z151" s="147">
        <f t="shared" ca="1" si="22"/>
        <v>4.2</v>
      </c>
      <c r="AA151" s="148" t="s">
        <v>582</v>
      </c>
      <c r="AB151" s="149">
        <v>2</v>
      </c>
      <c r="AC151" s="149" t="s">
        <v>995</v>
      </c>
      <c r="AD151" s="149">
        <v>1</v>
      </c>
      <c r="AE151" s="41">
        <v>0</v>
      </c>
      <c r="AF151" s="150">
        <v>-46.5</v>
      </c>
      <c r="AG151" s="153">
        <f t="shared" si="29"/>
        <v>-46</v>
      </c>
      <c r="AH151" s="151">
        <f t="shared" ca="1" si="26"/>
        <v>-42.3</v>
      </c>
      <c r="AI151" s="151">
        <f t="shared" ca="1" si="27"/>
        <v>-41.8</v>
      </c>
      <c r="AJ151" s="152" cm="1">
        <f t="array" aca="1" ref="AJ151" ca="1" xml:space="preserve">
N("initial sens-loopgain")+
$AF151-BoxVal(ROW($AA151),26,COLUMN(INDIRECT("T"&amp;(INT(ROW($AA168)/65))*65+2)))</f>
        <v>-46.5</v>
      </c>
      <c r="AK151" s="152">
        <f t="shared" ca="1" si="30"/>
        <v>-46</v>
      </c>
      <c r="AL151" s="152" cm="1">
        <f t="array" aca="1" ref="AL151" ca="1" xml:space="preserve">
N("initial sens-loopgain-gain-gain ref-vcm")+
$AH151-
BoxVal(ROW($AA151),26,COLUMN(INDIRECT("T"&amp;(INT(ROW($AA168)/65))*65+2)))-
$AB151-
$W151-
IFERROR(VLOOKUP($AC151,$CT$1:$DC$31,7,FALSE),0)</f>
        <v>-44.3</v>
      </c>
      <c r="AM151" s="152">
        <f t="shared" ca="1" si="31"/>
        <v>-43.8</v>
      </c>
      <c r="AN151" s="144" t="str">
        <f t="shared" ca="1" si="32"/>
        <v>70</v>
      </c>
      <c r="AO151" s="144" t="str" cm="1">
        <f t="array" aca="1" ref="AO151" ca="1">ManualLookup(AB151,BoxVal(ROW(AB151),4,COLUMN(AO149)),INDIRECT(DO$3))</f>
        <v>06</v>
      </c>
      <c r="AP151" s="144" t="str" cm="1">
        <f t="array" aca="1" ref="AP151" ca="1">ManualLookup(AC151,BoxVal(ROW(AC151),4,COLUMN(AP149)),INDIRECT(DP$3))</f>
        <v>00</v>
      </c>
      <c r="AQ151" s="144" t="str" cm="1">
        <f t="array" aca="1" ref="AQ151" ca="1">ManualLookup(AD151,BoxVal(ROW(AD151),4,COLUMN(AQ149)),INDIRECT(DQ$3))</f>
        <v>00</v>
      </c>
      <c r="AR151" s="144" t="str" cm="1">
        <f t="array" aca="1" ref="AR151" ca="1">ManualLookup(AE151,BoxVal(ROW(AE151),4,COLUMN(AR149)),INDIRECT(DR$3))</f>
        <v>00</v>
      </c>
      <c r="AS151" s="144"/>
    </row>
    <row r="152" spans="19:45" ht="30" customHeight="1" x14ac:dyDescent="0.25">
      <c r="S152" s="118" t="s">
        <v>424</v>
      </c>
      <c r="T152" s="118" t="str">
        <f>VLOOKUP($T134,MPN!$A$1:$E$497,2,FALSE)</f>
        <v>AMIC</v>
      </c>
      <c r="U152" s="144"/>
      <c r="V152" s="145"/>
      <c r="W152" s="145"/>
      <c r="X152" s="155"/>
      <c r="Y152" s="155"/>
      <c r="Z152" s="157"/>
      <c r="AA152" s="148"/>
      <c r="AB152" s="149"/>
      <c r="AC152" s="149"/>
      <c r="AD152" s="149"/>
      <c r="AE152" s="41"/>
      <c r="AF152" s="150"/>
      <c r="AG152" s="158"/>
      <c r="AH152" s="151"/>
      <c r="AI152" s="151"/>
      <c r="AJ152" s="152"/>
      <c r="AK152" s="152"/>
      <c r="AL152" s="152"/>
      <c r="AM152" s="152"/>
      <c r="AN152" s="144"/>
      <c r="AO152" s="144"/>
      <c r="AP152" s="144"/>
      <c r="AQ152" s="144"/>
      <c r="AR152" s="144"/>
      <c r="AS152" s="144"/>
    </row>
    <row r="153" spans="19:45" ht="30" customHeight="1" x14ac:dyDescent="0.25">
      <c r="S153" s="118" t="s">
        <v>16</v>
      </c>
      <c r="T153" s="118" t="str">
        <f>VLOOKUP($T135,ASIC!$A$1:$B$200,2,FALSE)</f>
        <v>2322D</v>
      </c>
      <c r="U153" s="144"/>
      <c r="V153" s="145"/>
      <c r="W153" s="145"/>
      <c r="X153" s="155"/>
      <c r="Y153" s="155"/>
      <c r="Z153" s="157"/>
      <c r="AA153" s="148"/>
      <c r="AB153" s="149"/>
      <c r="AC153" s="149"/>
      <c r="AD153" s="149"/>
      <c r="AE153" s="41"/>
      <c r="AF153" s="150"/>
      <c r="AG153" s="158"/>
      <c r="AH153" s="151"/>
      <c r="AI153" s="151"/>
      <c r="AJ153" s="152"/>
      <c r="AK153" s="152"/>
      <c r="AL153" s="152"/>
      <c r="AM153" s="152"/>
      <c r="AN153" s="144"/>
      <c r="AO153" s="144"/>
      <c r="AP153" s="144"/>
      <c r="AQ153" s="144"/>
      <c r="AR153" s="144"/>
      <c r="AS153" s="144"/>
    </row>
    <row r="154" spans="19:45" ht="30" customHeight="1" x14ac:dyDescent="0.25">
      <c r="S154" s="118" t="s">
        <v>17</v>
      </c>
      <c r="T154" s="118" t="str">
        <f>VLOOKUP($T136,Sensor!$A$1:$B$100,2,FALSE)</f>
        <v>2227F</v>
      </c>
      <c r="U154" s="144"/>
      <c r="V154" s="145"/>
      <c r="W154" s="145"/>
      <c r="X154" s="155"/>
      <c r="Y154" s="155"/>
      <c r="Z154" s="157"/>
      <c r="AA154" s="148"/>
      <c r="AB154" s="149"/>
      <c r="AC154" s="149"/>
      <c r="AD154" s="149"/>
      <c r="AE154" s="41"/>
      <c r="AF154" s="150"/>
      <c r="AG154" s="158"/>
      <c r="AH154" s="151"/>
      <c r="AI154" s="151"/>
      <c r="AJ154" s="152"/>
      <c r="AK154" s="152"/>
      <c r="AL154" s="152"/>
      <c r="AM154" s="152"/>
      <c r="AN154" s="144"/>
      <c r="AO154" s="144"/>
      <c r="AP154" s="144"/>
      <c r="AQ154" s="144"/>
      <c r="AR154" s="144"/>
      <c r="AS154" s="144"/>
    </row>
    <row r="155" spans="19:45" ht="30" customHeight="1" x14ac:dyDescent="0.25">
      <c r="S155" s="118" t="s">
        <v>21</v>
      </c>
      <c r="T155" s="118" t="str">
        <f>VLOOKUP($T134,MPN!$A$1:$E$497,5,FALSE)</f>
        <v>Default</v>
      </c>
      <c r="U155" s="144"/>
      <c r="V155" s="145"/>
      <c r="W155" s="145"/>
      <c r="X155" s="155"/>
      <c r="Y155" s="155"/>
      <c r="Z155" s="157"/>
      <c r="AA155" s="148"/>
      <c r="AB155" s="149"/>
      <c r="AC155" s="149"/>
      <c r="AD155" s="149"/>
      <c r="AE155" s="41"/>
      <c r="AF155" s="150"/>
      <c r="AG155" s="158"/>
      <c r="AH155" s="151"/>
      <c r="AI155" s="151"/>
      <c r="AJ155" s="152"/>
      <c r="AK155" s="152"/>
      <c r="AL155" s="152"/>
      <c r="AM155" s="152"/>
      <c r="AN155" s="144"/>
      <c r="AO155" s="144"/>
      <c r="AP155" s="144"/>
      <c r="AQ155" s="144"/>
      <c r="AR155" s="144"/>
      <c r="AS155" s="144"/>
    </row>
    <row r="156" spans="19:45" ht="30" customHeight="1" x14ac:dyDescent="0.25">
      <c r="S156" s="118" t="s">
        <v>545</v>
      </c>
      <c r="T156" s="118">
        <f>VLOOKUP(T145,$DT$1:$DV$31,3,FALSE)</f>
        <v>0</v>
      </c>
      <c r="U156" s="144"/>
      <c r="V156" s="145"/>
      <c r="W156" s="145"/>
      <c r="X156" s="155"/>
      <c r="Y156" s="155"/>
      <c r="Z156" s="157"/>
      <c r="AA156" s="148"/>
      <c r="AB156" s="149"/>
      <c r="AC156" s="149"/>
      <c r="AD156" s="149"/>
      <c r="AE156" s="41"/>
      <c r="AF156" s="150"/>
      <c r="AG156" s="158"/>
      <c r="AH156" s="151"/>
      <c r="AI156" s="151"/>
      <c r="AJ156" s="152"/>
      <c r="AK156" s="152"/>
      <c r="AL156" s="152"/>
      <c r="AM156" s="152"/>
      <c r="AN156" s="144"/>
      <c r="AO156" s="144"/>
      <c r="AP156" s="144"/>
      <c r="AQ156" s="144"/>
      <c r="AR156" s="144"/>
      <c r="AS156" s="144"/>
    </row>
    <row r="157" spans="19:45" ht="30" customHeight="1" x14ac:dyDescent="0.25">
      <c r="S157" s="118" t="s">
        <v>22</v>
      </c>
      <c r="T157" s="119">
        <v>6</v>
      </c>
      <c r="U157" s="144"/>
      <c r="V157" s="145"/>
      <c r="W157" s="145"/>
      <c r="X157" s="155"/>
      <c r="Y157" s="155"/>
      <c r="Z157" s="157"/>
      <c r="AA157" s="148"/>
      <c r="AB157" s="149"/>
      <c r="AC157" s="149"/>
      <c r="AD157" s="149"/>
      <c r="AE157" s="41"/>
      <c r="AF157" s="150"/>
      <c r="AG157" s="158"/>
      <c r="AH157" s="151"/>
      <c r="AI157" s="151"/>
      <c r="AJ157" s="152"/>
      <c r="AK157" s="152"/>
      <c r="AL157" s="152"/>
      <c r="AM157" s="152"/>
      <c r="AN157" s="144"/>
      <c r="AO157" s="144"/>
      <c r="AP157" s="144"/>
      <c r="AQ157" s="144"/>
      <c r="AR157" s="144"/>
      <c r="AS157" s="144"/>
    </row>
    <row r="158" spans="19:45" ht="30" customHeight="1" x14ac:dyDescent="0.25">
      <c r="S158" s="118" t="s">
        <v>696</v>
      </c>
      <c r="T158" s="159">
        <v>45135</v>
      </c>
      <c r="U158" s="144"/>
      <c r="V158" s="145"/>
      <c r="W158" s="145"/>
      <c r="X158" s="155"/>
      <c r="Y158" s="155"/>
      <c r="Z158" s="157"/>
      <c r="AA158" s="148"/>
      <c r="AB158" s="149"/>
      <c r="AC158" s="149"/>
      <c r="AD158" s="149"/>
      <c r="AE158" s="41"/>
      <c r="AF158" s="150"/>
      <c r="AG158" s="158"/>
      <c r="AH158" s="151"/>
      <c r="AI158" s="151"/>
      <c r="AJ158" s="152"/>
      <c r="AK158" s="152"/>
      <c r="AL158" s="152"/>
      <c r="AM158" s="152"/>
      <c r="AN158" s="144"/>
      <c r="AO158" s="144"/>
      <c r="AP158" s="144"/>
      <c r="AQ158" s="144"/>
      <c r="AR158" s="144"/>
      <c r="AS158" s="144"/>
    </row>
    <row r="159" spans="19:45" ht="30" customHeight="1" x14ac:dyDescent="0.25">
      <c r="S159" s="118" t="s">
        <v>694</v>
      </c>
      <c r="T159" s="119" t="s">
        <v>994</v>
      </c>
      <c r="U159" s="144"/>
      <c r="V159" s="145"/>
      <c r="W159" s="145"/>
      <c r="X159" s="155"/>
      <c r="Y159" s="155"/>
      <c r="Z159" s="157"/>
      <c r="AA159" s="148"/>
      <c r="AB159" s="149"/>
      <c r="AC159" s="149"/>
      <c r="AD159" s="149"/>
      <c r="AE159" s="41"/>
      <c r="AF159" s="150"/>
      <c r="AG159" s="158"/>
      <c r="AH159" s="151"/>
      <c r="AI159" s="151"/>
      <c r="AJ159" s="152"/>
      <c r="AK159" s="152"/>
      <c r="AL159" s="152"/>
      <c r="AM159" s="152"/>
      <c r="AN159" s="144"/>
      <c r="AO159" s="144"/>
      <c r="AP159" s="144"/>
      <c r="AQ159" s="144"/>
      <c r="AR159" s="144"/>
      <c r="AS159" s="144"/>
    </row>
    <row r="160" spans="19:45" ht="30" customHeight="1" x14ac:dyDescent="0.25">
      <c r="S160" s="118" t="s">
        <v>697</v>
      </c>
      <c r="T160" s="118">
        <f ca="1">COUNTA(U135:U194)</f>
        <v>17</v>
      </c>
      <c r="U160" s="144"/>
      <c r="V160" s="145"/>
      <c r="W160" s="145"/>
      <c r="X160" s="155"/>
      <c r="Y160" s="155"/>
      <c r="Z160" s="157"/>
      <c r="AA160" s="148"/>
      <c r="AB160" s="149"/>
      <c r="AC160" s="149"/>
      <c r="AD160" s="149"/>
      <c r="AE160" s="41"/>
      <c r="AF160" s="150"/>
      <c r="AG160" s="158"/>
      <c r="AH160" s="151"/>
      <c r="AI160" s="151"/>
      <c r="AJ160" s="152"/>
      <c r="AK160" s="152"/>
      <c r="AL160" s="152"/>
      <c r="AM160" s="152"/>
      <c r="AN160" s="144"/>
      <c r="AO160" s="144"/>
      <c r="AP160" s="144"/>
      <c r="AQ160" s="144"/>
      <c r="AR160" s="144"/>
      <c r="AS160" s="144"/>
    </row>
    <row r="161" spans="19:45" ht="30" customHeight="1" x14ac:dyDescent="0.25">
      <c r="S161" s="118" t="s">
        <v>715</v>
      </c>
      <c r="T161" s="118" t="str">
        <f>T149&amp;"+/-"&amp;T150&amp;" "&amp;T159</f>
        <v>-42+/-0.8 dBV</v>
      </c>
      <c r="U161" s="144"/>
      <c r="V161" s="145"/>
      <c r="W161" s="145"/>
      <c r="X161" s="155"/>
      <c r="Y161" s="155"/>
      <c r="Z161" s="157"/>
      <c r="AA161" s="148"/>
      <c r="AB161" s="149"/>
      <c r="AC161" s="149"/>
      <c r="AD161" s="149"/>
      <c r="AE161" s="41"/>
      <c r="AF161" s="150"/>
      <c r="AG161" s="158"/>
      <c r="AH161" s="151"/>
      <c r="AI161" s="151"/>
      <c r="AJ161" s="152"/>
      <c r="AK161" s="152"/>
      <c r="AL161" s="152"/>
      <c r="AM161" s="152"/>
      <c r="AN161" s="144"/>
      <c r="AO161" s="144"/>
      <c r="AP161" s="144"/>
      <c r="AQ161" s="144"/>
      <c r="AR161" s="144"/>
      <c r="AS161" s="144"/>
    </row>
    <row r="162" spans="19:45" ht="30" customHeight="1" x14ac:dyDescent="0.25">
      <c r="S162" s="118" t="s">
        <v>719</v>
      </c>
      <c r="T162" s="160" t="str">
        <f>T141&amp;" : "&amp;T144&amp;" "&amp;"(uA)"&amp;CHAR(10)&amp;"Vdc&amp;Remark: "&amp;T147</f>
        <v>3.3V : 70~150 (uA)
Vdc&amp;Remark: -</v>
      </c>
      <c r="U162" s="144"/>
      <c r="V162" s="145"/>
      <c r="W162" s="145"/>
      <c r="X162" s="155"/>
      <c r="Y162" s="155"/>
      <c r="Z162" s="157"/>
      <c r="AA162" s="148"/>
      <c r="AB162" s="149"/>
      <c r="AC162" s="149"/>
      <c r="AD162" s="149"/>
      <c r="AE162" s="41"/>
      <c r="AF162" s="150"/>
      <c r="AG162" s="158"/>
      <c r="AH162" s="151"/>
      <c r="AI162" s="151"/>
      <c r="AJ162" s="152"/>
      <c r="AK162" s="152"/>
      <c r="AL162" s="152"/>
      <c r="AM162" s="152"/>
      <c r="AN162" s="144"/>
      <c r="AO162" s="144"/>
      <c r="AP162" s="144"/>
      <c r="AQ162" s="144"/>
      <c r="AR162" s="144"/>
      <c r="AS162" s="144"/>
    </row>
    <row r="163" spans="19:45" ht="30" customHeight="1" x14ac:dyDescent="0.25">
      <c r="U163" s="144"/>
      <c r="V163" s="145"/>
      <c r="W163" s="145"/>
      <c r="X163" s="155"/>
      <c r="Y163" s="155"/>
      <c r="Z163" s="157"/>
      <c r="AA163" s="148"/>
      <c r="AB163" s="149"/>
      <c r="AC163" s="149"/>
      <c r="AD163" s="149"/>
      <c r="AE163" s="41"/>
      <c r="AF163" s="150"/>
      <c r="AG163" s="158"/>
      <c r="AH163" s="151"/>
      <c r="AI163" s="151"/>
      <c r="AJ163" s="152"/>
      <c r="AK163" s="152"/>
      <c r="AL163" s="152"/>
      <c r="AM163" s="152"/>
      <c r="AN163" s="144"/>
      <c r="AO163" s="144"/>
      <c r="AP163" s="144"/>
      <c r="AQ163" s="144"/>
      <c r="AR163" s="144"/>
      <c r="AS163" s="144"/>
    </row>
    <row r="164" spans="19:45" ht="30" customHeight="1" x14ac:dyDescent="0.25">
      <c r="S164" s="2" t="s">
        <v>14</v>
      </c>
      <c r="T164" s="2" t="str">
        <f>ADDRESS(ROW(S164),COLUMN($S$1))&amp;":"&amp;ADDRESS(ROW(S194),COLUMN($T$1))</f>
        <v>$S$164:$T$194</v>
      </c>
      <c r="U164" s="144"/>
      <c r="V164" s="145"/>
      <c r="W164" s="145"/>
      <c r="X164" s="155"/>
      <c r="Y164" s="155"/>
      <c r="Z164" s="157"/>
      <c r="AA164" s="148"/>
      <c r="AB164" s="149"/>
      <c r="AC164" s="149"/>
      <c r="AD164" s="149"/>
      <c r="AE164" s="41"/>
      <c r="AF164" s="150"/>
      <c r="AG164" s="158"/>
      <c r="AH164" s="151"/>
      <c r="AI164" s="151"/>
      <c r="AJ164" s="152"/>
      <c r="AK164" s="152"/>
      <c r="AL164" s="152"/>
      <c r="AM164" s="152"/>
      <c r="AN164" s="144"/>
      <c r="AO164" s="144"/>
      <c r="AP164" s="144"/>
      <c r="AQ164" s="144"/>
      <c r="AR164" s="144"/>
      <c r="AS164" s="144"/>
    </row>
    <row r="165" spans="19:45" ht="30" customHeight="1" x14ac:dyDescent="0.25">
      <c r="S165" s="4" t="str">
        <f>$BB$2</f>
        <v>15V</v>
      </c>
      <c r="T165" s="3">
        <v>2.2000000000000002</v>
      </c>
      <c r="U165" s="144"/>
      <c r="V165" s="145"/>
      <c r="W165" s="145"/>
      <c r="X165" s="155"/>
      <c r="Y165" s="155"/>
      <c r="Z165" s="157"/>
      <c r="AA165" s="148"/>
      <c r="AB165" s="149"/>
      <c r="AC165" s="149"/>
      <c r="AD165" s="149"/>
      <c r="AE165" s="41"/>
      <c r="AF165" s="150"/>
      <c r="AG165" s="158"/>
      <c r="AH165" s="151"/>
      <c r="AI165" s="151"/>
      <c r="AJ165" s="152"/>
      <c r="AK165" s="152"/>
      <c r="AL165" s="152"/>
      <c r="AM165" s="152"/>
      <c r="AN165" s="144"/>
      <c r="AO165" s="144"/>
      <c r="AP165" s="144"/>
      <c r="AQ165" s="144"/>
      <c r="AR165" s="144"/>
      <c r="AS165" s="144"/>
    </row>
    <row r="166" spans="19:45" ht="30" customHeight="1" x14ac:dyDescent="0.25">
      <c r="S166" s="4" t="str">
        <f>$BB$3</f>
        <v>14V</v>
      </c>
      <c r="T166" s="3">
        <v>1</v>
      </c>
      <c r="U166" s="144"/>
      <c r="V166" s="145"/>
      <c r="W166" s="145"/>
      <c r="X166" s="155"/>
      <c r="Y166" s="155"/>
      <c r="Z166" s="157"/>
      <c r="AA166" s="148"/>
      <c r="AB166" s="149"/>
      <c r="AC166" s="149"/>
      <c r="AD166" s="149"/>
      <c r="AE166" s="41"/>
      <c r="AF166" s="150"/>
      <c r="AG166" s="158"/>
      <c r="AH166" s="151"/>
      <c r="AI166" s="151"/>
      <c r="AJ166" s="152"/>
      <c r="AK166" s="152"/>
      <c r="AL166" s="152"/>
      <c r="AM166" s="152"/>
      <c r="AN166" s="144"/>
      <c r="AO166" s="144"/>
      <c r="AP166" s="144"/>
      <c r="AQ166" s="144"/>
      <c r="AR166" s="144"/>
      <c r="AS166" s="144"/>
    </row>
    <row r="167" spans="19:45" ht="30" customHeight="1" x14ac:dyDescent="0.25">
      <c r="S167" s="4" t="str">
        <f>$BB$4</f>
        <v>13V</v>
      </c>
      <c r="T167" s="3">
        <v>0</v>
      </c>
      <c r="U167" s="144"/>
      <c r="V167" s="145"/>
      <c r="W167" s="145"/>
      <c r="X167" s="155"/>
      <c r="Y167" s="155"/>
      <c r="Z167" s="157"/>
      <c r="AA167" s="148"/>
      <c r="AB167" s="149"/>
      <c r="AC167" s="149"/>
      <c r="AD167" s="149"/>
      <c r="AE167" s="41"/>
      <c r="AF167" s="150"/>
      <c r="AG167" s="158"/>
      <c r="AH167" s="151"/>
      <c r="AI167" s="151"/>
      <c r="AJ167" s="152"/>
      <c r="AK167" s="152"/>
      <c r="AL167" s="152"/>
      <c r="AM167" s="152"/>
      <c r="AN167" s="144"/>
      <c r="AO167" s="144"/>
      <c r="AP167" s="144"/>
      <c r="AQ167" s="144"/>
      <c r="AR167" s="144"/>
      <c r="AS167" s="144"/>
    </row>
    <row r="168" spans="19:45" ht="30" customHeight="1" x14ac:dyDescent="0.25">
      <c r="S168" s="4" t="str">
        <f>$BB$5</f>
        <v>12V</v>
      </c>
      <c r="T168" s="3">
        <v>-1.3</v>
      </c>
      <c r="U168" s="144"/>
      <c r="V168" s="145"/>
      <c r="W168" s="145"/>
      <c r="X168" s="155"/>
      <c r="Y168" s="155"/>
      <c r="Z168" s="157"/>
      <c r="AA168" s="148"/>
      <c r="AB168" s="149"/>
      <c r="AC168" s="149"/>
      <c r="AD168" s="149"/>
      <c r="AE168" s="41"/>
      <c r="AF168" s="150"/>
      <c r="AG168" s="158"/>
      <c r="AH168" s="151"/>
      <c r="AI168" s="151"/>
      <c r="AJ168" s="152"/>
      <c r="AK168" s="152"/>
      <c r="AL168" s="152"/>
      <c r="AM168" s="152"/>
      <c r="AN168" s="144"/>
      <c r="AO168" s="144"/>
      <c r="AP168" s="144"/>
      <c r="AQ168" s="144"/>
      <c r="AR168" s="144"/>
      <c r="AS168" s="144"/>
    </row>
    <row r="169" spans="19:45" ht="30" customHeight="1" x14ac:dyDescent="0.25">
      <c r="S169" s="4" t="str">
        <f>$BB$6</f>
        <v>11V</v>
      </c>
      <c r="T169" s="3">
        <v>-2.5</v>
      </c>
      <c r="U169" s="144"/>
      <c r="V169" s="145"/>
      <c r="W169" s="145"/>
      <c r="X169" s="155"/>
      <c r="Y169" s="155"/>
      <c r="Z169" s="157"/>
      <c r="AA169" s="148"/>
      <c r="AB169" s="149"/>
      <c r="AC169" s="149"/>
      <c r="AD169" s="149"/>
      <c r="AE169" s="41"/>
      <c r="AF169" s="150"/>
      <c r="AG169" s="158"/>
      <c r="AH169" s="151"/>
      <c r="AI169" s="151"/>
      <c r="AJ169" s="152"/>
      <c r="AK169" s="152"/>
      <c r="AL169" s="152"/>
      <c r="AM169" s="152"/>
      <c r="AN169" s="144"/>
      <c r="AO169" s="144"/>
      <c r="AP169" s="144"/>
      <c r="AQ169" s="144"/>
      <c r="AR169" s="144"/>
      <c r="AS169" s="144"/>
    </row>
    <row r="170" spans="19:45" ht="30" customHeight="1" x14ac:dyDescent="0.25">
      <c r="S170" s="4" t="str">
        <f>$BB$7</f>
        <v>10V</v>
      </c>
      <c r="T170" s="3">
        <v>-4.2</v>
      </c>
      <c r="U170" s="144"/>
      <c r="V170" s="145"/>
      <c r="W170" s="145"/>
      <c r="X170" s="155"/>
      <c r="Y170" s="155"/>
      <c r="Z170" s="157"/>
      <c r="AA170" s="148"/>
      <c r="AB170" s="149"/>
      <c r="AC170" s="149"/>
      <c r="AD170" s="149"/>
      <c r="AE170" s="41"/>
      <c r="AF170" s="150"/>
      <c r="AG170" s="158"/>
      <c r="AH170" s="151"/>
      <c r="AI170" s="151"/>
      <c r="AJ170" s="152"/>
      <c r="AK170" s="152"/>
      <c r="AL170" s="152"/>
      <c r="AM170" s="152"/>
      <c r="AN170" s="144"/>
      <c r="AO170" s="144"/>
      <c r="AP170" s="144"/>
      <c r="AQ170" s="144"/>
      <c r="AR170" s="144"/>
      <c r="AS170" s="144"/>
    </row>
    <row r="171" spans="19:45" ht="30" customHeight="1" x14ac:dyDescent="0.25">
      <c r="S171" s="4" t="str">
        <f>$BB$8</f>
        <v>9V</v>
      </c>
      <c r="T171" s="3" t="s">
        <v>562</v>
      </c>
      <c r="U171" s="144"/>
      <c r="V171" s="145"/>
      <c r="W171" s="145"/>
      <c r="X171" s="155"/>
      <c r="Y171" s="155"/>
      <c r="Z171" s="157"/>
      <c r="AA171" s="148"/>
      <c r="AB171" s="149"/>
      <c r="AC171" s="149"/>
      <c r="AD171" s="149"/>
      <c r="AE171" s="41"/>
      <c r="AF171" s="150"/>
      <c r="AG171" s="158"/>
      <c r="AH171" s="151"/>
      <c r="AI171" s="151"/>
      <c r="AJ171" s="152"/>
      <c r="AK171" s="152"/>
      <c r="AL171" s="152"/>
      <c r="AM171" s="152"/>
      <c r="AN171" s="144"/>
      <c r="AO171" s="144"/>
      <c r="AP171" s="144"/>
      <c r="AQ171" s="144"/>
      <c r="AR171" s="144"/>
      <c r="AS171" s="144"/>
    </row>
    <row r="172" spans="19:45" ht="30" customHeight="1" x14ac:dyDescent="0.25">
      <c r="S172" s="4" t="str">
        <f>$BB$9</f>
        <v>FIX</v>
      </c>
      <c r="T172" s="3" t="s">
        <v>562</v>
      </c>
      <c r="U172" s="144"/>
      <c r="V172" s="145"/>
      <c r="W172" s="145"/>
      <c r="X172" s="155"/>
      <c r="Y172" s="155"/>
      <c r="Z172" s="157"/>
      <c r="AA172" s="148"/>
      <c r="AB172" s="149"/>
      <c r="AC172" s="149"/>
      <c r="AD172" s="149"/>
      <c r="AE172" s="41"/>
      <c r="AF172" s="150"/>
      <c r="AG172" s="158"/>
      <c r="AH172" s="151"/>
      <c r="AI172" s="151"/>
      <c r="AJ172" s="152"/>
      <c r="AK172" s="152"/>
      <c r="AL172" s="152"/>
      <c r="AM172" s="152"/>
      <c r="AN172" s="144"/>
      <c r="AO172" s="144"/>
      <c r="AP172" s="144"/>
      <c r="AQ172" s="144"/>
      <c r="AR172" s="144"/>
      <c r="AS172" s="144"/>
    </row>
    <row r="173" spans="19:45" ht="30" customHeight="1" x14ac:dyDescent="0.25">
      <c r="S173" s="4" t="str">
        <f>$BB$10</f>
        <v>Space</v>
      </c>
      <c r="T173" s="3">
        <v>0</v>
      </c>
      <c r="U173" s="144"/>
      <c r="V173" s="145"/>
      <c r="W173" s="145"/>
      <c r="X173" s="155"/>
      <c r="Y173" s="155"/>
      <c r="Z173" s="157"/>
      <c r="AA173" s="148"/>
      <c r="AB173" s="149"/>
      <c r="AC173" s="149"/>
      <c r="AD173" s="149"/>
      <c r="AE173" s="41"/>
      <c r="AF173" s="150"/>
      <c r="AG173" s="158"/>
      <c r="AH173" s="151"/>
      <c r="AI173" s="151"/>
      <c r="AJ173" s="152"/>
      <c r="AK173" s="152"/>
      <c r="AL173" s="152"/>
      <c r="AM173" s="152"/>
      <c r="AN173" s="144"/>
      <c r="AO173" s="144"/>
      <c r="AP173" s="144"/>
      <c r="AQ173" s="144"/>
      <c r="AR173" s="144"/>
      <c r="AS173" s="144"/>
    </row>
    <row r="174" spans="19:45" ht="30" customHeight="1" x14ac:dyDescent="0.25">
      <c r="S174" s="4" t="str">
        <f>$BB$11</f>
        <v>Config2</v>
      </c>
      <c r="T174" s="3"/>
      <c r="U174" s="144"/>
      <c r="V174" s="145"/>
      <c r="W174" s="145"/>
      <c r="X174" s="155"/>
      <c r="Y174" s="155"/>
      <c r="Z174" s="157"/>
      <c r="AA174" s="148"/>
      <c r="AB174" s="149"/>
      <c r="AC174" s="149"/>
      <c r="AD174" s="149"/>
      <c r="AE174" s="41"/>
      <c r="AF174" s="150"/>
      <c r="AG174" s="158"/>
      <c r="AH174" s="151"/>
      <c r="AI174" s="151"/>
      <c r="AJ174" s="152"/>
      <c r="AK174" s="152"/>
      <c r="AL174" s="152"/>
      <c r="AM174" s="152"/>
      <c r="AN174" s="144"/>
      <c r="AO174" s="144"/>
      <c r="AP174" s="144"/>
      <c r="AQ174" s="144"/>
      <c r="AR174" s="144"/>
      <c r="AS174" s="144"/>
    </row>
    <row r="175" spans="19:45" ht="30" customHeight="1" x14ac:dyDescent="0.25">
      <c r="S175" s="4" t="str">
        <f>$BB$12</f>
        <v>-</v>
      </c>
      <c r="T175" s="3"/>
      <c r="U175" s="144"/>
      <c r="V175" s="145"/>
      <c r="W175" s="145"/>
      <c r="X175" s="155"/>
      <c r="Y175" s="155"/>
      <c r="Z175" s="157"/>
      <c r="AA175" s="148"/>
      <c r="AB175" s="149"/>
      <c r="AC175" s="149"/>
      <c r="AD175" s="149"/>
      <c r="AE175" s="41"/>
      <c r="AF175" s="150"/>
      <c r="AG175" s="158"/>
      <c r="AH175" s="151"/>
      <c r="AI175" s="151"/>
      <c r="AJ175" s="152"/>
      <c r="AK175" s="152"/>
      <c r="AL175" s="152"/>
      <c r="AM175" s="152"/>
      <c r="AN175" s="144"/>
      <c r="AO175" s="144"/>
      <c r="AP175" s="144"/>
      <c r="AQ175" s="144"/>
      <c r="AR175" s="144"/>
      <c r="AS175" s="144"/>
    </row>
    <row r="176" spans="19:45" ht="30" customHeight="1" x14ac:dyDescent="0.25">
      <c r="S176" s="4" t="str">
        <f>$BB$13</f>
        <v>-</v>
      </c>
      <c r="T176" s="3"/>
      <c r="U176" s="144"/>
      <c r="V176" s="145"/>
      <c r="W176" s="145"/>
      <c r="X176" s="155"/>
      <c r="Y176" s="155"/>
      <c r="Z176" s="157"/>
      <c r="AA176" s="148"/>
      <c r="AB176" s="149"/>
      <c r="AC176" s="149"/>
      <c r="AD176" s="149"/>
      <c r="AE176" s="41"/>
      <c r="AF176" s="150"/>
      <c r="AG176" s="158"/>
      <c r="AH176" s="151"/>
      <c r="AI176" s="151"/>
      <c r="AJ176" s="152"/>
      <c r="AK176" s="152"/>
      <c r="AL176" s="152"/>
      <c r="AM176" s="152"/>
      <c r="AN176" s="144"/>
      <c r="AO176" s="144"/>
      <c r="AP176" s="144"/>
      <c r="AQ176" s="144"/>
      <c r="AR176" s="144"/>
      <c r="AS176" s="144"/>
    </row>
    <row r="177" spans="19:45" ht="30" customHeight="1" x14ac:dyDescent="0.25">
      <c r="S177" s="4" t="str">
        <f>$BB$14</f>
        <v>-</v>
      </c>
      <c r="T177" s="3"/>
      <c r="U177" s="144"/>
      <c r="V177" s="145"/>
      <c r="W177" s="145"/>
      <c r="X177" s="155"/>
      <c r="Y177" s="155"/>
      <c r="Z177" s="157"/>
      <c r="AA177" s="148"/>
      <c r="AB177" s="149"/>
      <c r="AC177" s="149"/>
      <c r="AD177" s="149"/>
      <c r="AE177" s="41"/>
      <c r="AF177" s="150"/>
      <c r="AG177" s="158"/>
      <c r="AH177" s="151"/>
      <c r="AI177" s="151"/>
      <c r="AJ177" s="152"/>
      <c r="AK177" s="152"/>
      <c r="AL177" s="152"/>
      <c r="AM177" s="152"/>
      <c r="AN177" s="144"/>
      <c r="AO177" s="144"/>
      <c r="AP177" s="144"/>
      <c r="AQ177" s="144"/>
      <c r="AR177" s="144"/>
      <c r="AS177" s="144"/>
    </row>
    <row r="178" spans="19:45" ht="30" customHeight="1" x14ac:dyDescent="0.25">
      <c r="S178" s="4" t="str">
        <f>$BB$15</f>
        <v>-</v>
      </c>
      <c r="T178" s="3"/>
      <c r="U178" s="144"/>
      <c r="V178" s="145"/>
      <c r="W178" s="145"/>
      <c r="X178" s="155"/>
      <c r="Y178" s="155"/>
      <c r="Z178" s="157"/>
      <c r="AA178" s="148"/>
      <c r="AB178" s="149"/>
      <c r="AC178" s="149"/>
      <c r="AD178" s="149"/>
      <c r="AE178" s="41"/>
      <c r="AF178" s="150"/>
      <c r="AG178" s="158"/>
      <c r="AH178" s="151"/>
      <c r="AI178" s="151"/>
      <c r="AJ178" s="152"/>
      <c r="AK178" s="152"/>
      <c r="AL178" s="152"/>
      <c r="AM178" s="152"/>
      <c r="AN178" s="144"/>
      <c r="AO178" s="144"/>
      <c r="AP178" s="144"/>
      <c r="AQ178" s="144"/>
      <c r="AR178" s="144"/>
      <c r="AS178" s="144"/>
    </row>
    <row r="179" spans="19:45" ht="30" customHeight="1" x14ac:dyDescent="0.25">
      <c r="S179" s="4" t="str">
        <f>$BB$16</f>
        <v>-</v>
      </c>
      <c r="T179" s="3"/>
      <c r="U179" s="144"/>
      <c r="V179" s="145"/>
      <c r="W179" s="145"/>
      <c r="X179" s="155"/>
      <c r="Y179" s="155"/>
      <c r="Z179" s="157"/>
      <c r="AA179" s="148"/>
      <c r="AB179" s="149"/>
      <c r="AC179" s="149"/>
      <c r="AD179" s="149"/>
      <c r="AE179" s="41"/>
      <c r="AF179" s="150"/>
      <c r="AG179" s="158"/>
      <c r="AH179" s="151"/>
      <c r="AI179" s="151"/>
      <c r="AJ179" s="152"/>
      <c r="AK179" s="152"/>
      <c r="AL179" s="152"/>
      <c r="AM179" s="152"/>
      <c r="AN179" s="144"/>
      <c r="AO179" s="144"/>
      <c r="AP179" s="144"/>
      <c r="AQ179" s="144"/>
      <c r="AR179" s="144"/>
      <c r="AS179" s="144"/>
    </row>
    <row r="180" spans="19:45" ht="30" customHeight="1" x14ac:dyDescent="0.25">
      <c r="S180" s="4" t="str">
        <f>$BB$17</f>
        <v>-</v>
      </c>
      <c r="T180" s="3"/>
      <c r="U180" s="144"/>
      <c r="V180" s="145"/>
      <c r="W180" s="145"/>
      <c r="X180" s="155"/>
      <c r="Y180" s="155"/>
      <c r="Z180" s="157"/>
      <c r="AA180" s="148"/>
      <c r="AB180" s="149"/>
      <c r="AC180" s="149"/>
      <c r="AD180" s="149"/>
      <c r="AE180" s="41"/>
      <c r="AF180" s="150"/>
      <c r="AG180" s="158"/>
      <c r="AH180" s="151"/>
      <c r="AI180" s="151"/>
      <c r="AJ180" s="152"/>
      <c r="AK180" s="152"/>
      <c r="AL180" s="152"/>
      <c r="AM180" s="152"/>
      <c r="AN180" s="144"/>
      <c r="AO180" s="144"/>
      <c r="AP180" s="144"/>
      <c r="AQ180" s="144"/>
      <c r="AR180" s="144"/>
      <c r="AS180" s="144"/>
    </row>
    <row r="181" spans="19:45" ht="30" customHeight="1" x14ac:dyDescent="0.25">
      <c r="S181" s="4" t="str">
        <f>$BB$18</f>
        <v>-</v>
      </c>
      <c r="T181" s="3"/>
      <c r="U181" s="144"/>
      <c r="V181" s="145"/>
      <c r="W181" s="145"/>
      <c r="X181" s="155"/>
      <c r="Y181" s="155"/>
      <c r="Z181" s="157"/>
      <c r="AA181" s="148"/>
      <c r="AB181" s="149"/>
      <c r="AC181" s="149"/>
      <c r="AD181" s="149"/>
      <c r="AE181" s="41"/>
      <c r="AF181" s="150"/>
      <c r="AG181" s="158"/>
      <c r="AH181" s="151"/>
      <c r="AI181" s="151"/>
      <c r="AJ181" s="152"/>
      <c r="AK181" s="152"/>
      <c r="AL181" s="152"/>
      <c r="AM181" s="152"/>
      <c r="AN181" s="144"/>
      <c r="AO181" s="144"/>
      <c r="AP181" s="144"/>
      <c r="AQ181" s="144"/>
      <c r="AR181" s="144"/>
      <c r="AS181" s="144"/>
    </row>
    <row r="182" spans="19:45" ht="30" customHeight="1" x14ac:dyDescent="0.25">
      <c r="S182" s="4" t="str">
        <f>$BB$19</f>
        <v>-</v>
      </c>
      <c r="T182" s="3"/>
      <c r="U182" s="144"/>
      <c r="V182" s="145"/>
      <c r="W182" s="145"/>
      <c r="X182" s="155"/>
      <c r="Y182" s="155"/>
      <c r="Z182" s="157"/>
      <c r="AA182" s="148"/>
      <c r="AB182" s="149"/>
      <c r="AC182" s="149"/>
      <c r="AD182" s="149"/>
      <c r="AE182" s="41"/>
      <c r="AF182" s="150"/>
      <c r="AG182" s="158"/>
      <c r="AH182" s="151"/>
      <c r="AI182" s="151"/>
      <c r="AJ182" s="152"/>
      <c r="AK182" s="152"/>
      <c r="AL182" s="152"/>
      <c r="AM182" s="152"/>
      <c r="AN182" s="144"/>
      <c r="AO182" s="144"/>
      <c r="AP182" s="144"/>
      <c r="AQ182" s="144"/>
      <c r="AR182" s="144"/>
      <c r="AS182" s="144"/>
    </row>
    <row r="183" spans="19:45" ht="30" customHeight="1" x14ac:dyDescent="0.25">
      <c r="S183" s="4" t="str">
        <f>$BB$20</f>
        <v>-</v>
      </c>
      <c r="T183" s="3"/>
      <c r="U183" s="144"/>
      <c r="V183" s="145"/>
      <c r="W183" s="145"/>
      <c r="X183" s="155"/>
      <c r="Y183" s="155"/>
      <c r="Z183" s="157"/>
      <c r="AA183" s="148"/>
      <c r="AB183" s="149"/>
      <c r="AC183" s="149"/>
      <c r="AD183" s="149"/>
      <c r="AE183" s="41"/>
      <c r="AF183" s="150"/>
      <c r="AG183" s="158"/>
      <c r="AH183" s="151"/>
      <c r="AI183" s="151"/>
      <c r="AJ183" s="152"/>
      <c r="AK183" s="152"/>
      <c r="AL183" s="152"/>
      <c r="AM183" s="152"/>
      <c r="AN183" s="144"/>
      <c r="AO183" s="144"/>
      <c r="AP183" s="144"/>
      <c r="AQ183" s="144"/>
      <c r="AR183" s="144"/>
      <c r="AS183" s="144"/>
    </row>
    <row r="184" spans="19:45" ht="30" customHeight="1" x14ac:dyDescent="0.25">
      <c r="S184" s="4" t="str">
        <f>$BB$21</f>
        <v>-</v>
      </c>
      <c r="T184" s="3"/>
      <c r="U184" s="144"/>
      <c r="V184" s="145"/>
      <c r="W184" s="145"/>
      <c r="X184" s="155"/>
      <c r="Y184" s="155"/>
      <c r="Z184" s="157"/>
      <c r="AA184" s="148"/>
      <c r="AB184" s="149"/>
      <c r="AC184" s="149"/>
      <c r="AD184" s="149"/>
      <c r="AE184" s="41"/>
      <c r="AF184" s="150"/>
      <c r="AG184" s="158"/>
      <c r="AH184" s="151"/>
      <c r="AI184" s="151"/>
      <c r="AJ184" s="152"/>
      <c r="AK184" s="152"/>
      <c r="AL184" s="152"/>
      <c r="AM184" s="152"/>
      <c r="AN184" s="144"/>
      <c r="AO184" s="144"/>
      <c r="AP184" s="144"/>
      <c r="AQ184" s="144"/>
      <c r="AR184" s="144"/>
      <c r="AS184" s="144"/>
    </row>
    <row r="185" spans="19:45" ht="30" customHeight="1" x14ac:dyDescent="0.25">
      <c r="S185" s="4" t="str">
        <f>$BB$22</f>
        <v>-</v>
      </c>
      <c r="T185" s="3"/>
      <c r="U185" s="144"/>
      <c r="V185" s="145"/>
      <c r="W185" s="145"/>
      <c r="X185" s="155"/>
      <c r="Y185" s="155"/>
      <c r="Z185" s="157"/>
      <c r="AA185" s="148"/>
      <c r="AB185" s="149"/>
      <c r="AC185" s="149"/>
      <c r="AD185" s="149"/>
      <c r="AE185" s="41"/>
      <c r="AF185" s="150"/>
      <c r="AG185" s="158"/>
      <c r="AH185" s="151"/>
      <c r="AI185" s="151"/>
      <c r="AJ185" s="152"/>
      <c r="AK185" s="152"/>
      <c r="AL185" s="152"/>
      <c r="AM185" s="152"/>
      <c r="AN185" s="144"/>
      <c r="AO185" s="144"/>
      <c r="AP185" s="144"/>
      <c r="AQ185" s="144"/>
      <c r="AR185" s="144"/>
      <c r="AS185" s="144"/>
    </row>
    <row r="186" spans="19:45" ht="30" customHeight="1" x14ac:dyDescent="0.25">
      <c r="S186" s="4" t="str">
        <f>$BB$23</f>
        <v>-</v>
      </c>
      <c r="T186" s="3"/>
      <c r="U186" s="144"/>
      <c r="V186" s="145"/>
      <c r="W186" s="145"/>
      <c r="X186" s="155"/>
      <c r="Y186" s="155"/>
      <c r="Z186" s="157"/>
      <c r="AA186" s="148"/>
      <c r="AB186" s="149"/>
      <c r="AC186" s="149"/>
      <c r="AD186" s="149"/>
      <c r="AE186" s="41"/>
      <c r="AF186" s="150"/>
      <c r="AG186" s="158"/>
      <c r="AH186" s="151"/>
      <c r="AI186" s="151"/>
      <c r="AJ186" s="152"/>
      <c r="AK186" s="152"/>
      <c r="AL186" s="152"/>
      <c r="AM186" s="152"/>
      <c r="AN186" s="144"/>
      <c r="AO186" s="144"/>
      <c r="AP186" s="144"/>
      <c r="AQ186" s="144"/>
      <c r="AR186" s="144"/>
      <c r="AS186" s="144"/>
    </row>
    <row r="187" spans="19:45" ht="30" customHeight="1" x14ac:dyDescent="0.25">
      <c r="S187" s="4" t="str">
        <f>$BB$24</f>
        <v>-</v>
      </c>
      <c r="T187" s="3"/>
      <c r="U187" s="144"/>
      <c r="V187" s="145"/>
      <c r="W187" s="145"/>
      <c r="X187" s="155"/>
      <c r="Y187" s="155"/>
      <c r="Z187" s="157"/>
      <c r="AA187" s="148"/>
      <c r="AB187" s="149"/>
      <c r="AC187" s="149"/>
      <c r="AD187" s="149"/>
      <c r="AE187" s="41"/>
      <c r="AF187" s="150"/>
      <c r="AG187" s="158"/>
      <c r="AH187" s="151"/>
      <c r="AI187" s="151"/>
      <c r="AJ187" s="152"/>
      <c r="AK187" s="152"/>
      <c r="AL187" s="152"/>
      <c r="AM187" s="152"/>
      <c r="AN187" s="144"/>
      <c r="AO187" s="144"/>
      <c r="AP187" s="144"/>
      <c r="AQ187" s="144"/>
      <c r="AR187" s="144"/>
      <c r="AS187" s="144"/>
    </row>
    <row r="188" spans="19:45" ht="30" customHeight="1" x14ac:dyDescent="0.25">
      <c r="S188" s="4" t="str">
        <f>$BB$25</f>
        <v>-</v>
      </c>
      <c r="T188" s="3"/>
      <c r="U188" s="144"/>
      <c r="V188" s="145"/>
      <c r="W188" s="145"/>
      <c r="X188" s="155"/>
      <c r="Y188" s="155"/>
      <c r="Z188" s="157"/>
      <c r="AA188" s="148"/>
      <c r="AB188" s="149"/>
      <c r="AC188" s="149"/>
      <c r="AD188" s="149"/>
      <c r="AE188" s="41"/>
      <c r="AF188" s="150"/>
      <c r="AG188" s="158"/>
      <c r="AH188" s="151"/>
      <c r="AI188" s="151"/>
      <c r="AJ188" s="152"/>
      <c r="AK188" s="152"/>
      <c r="AL188" s="152"/>
      <c r="AM188" s="152"/>
      <c r="AN188" s="144"/>
      <c r="AO188" s="144"/>
      <c r="AP188" s="144"/>
      <c r="AQ188" s="144"/>
      <c r="AR188" s="144"/>
      <c r="AS188" s="144"/>
    </row>
    <row r="189" spans="19:45" ht="30" customHeight="1" x14ac:dyDescent="0.25">
      <c r="S189" s="4" t="str">
        <f>$BB$26</f>
        <v>-</v>
      </c>
      <c r="T189" s="3"/>
      <c r="U189" s="144"/>
      <c r="V189" s="145"/>
      <c r="W189" s="145"/>
      <c r="X189" s="155"/>
      <c r="Y189" s="155"/>
      <c r="Z189" s="157"/>
      <c r="AA189" s="148"/>
      <c r="AB189" s="149"/>
      <c r="AC189" s="149"/>
      <c r="AD189" s="149"/>
      <c r="AE189" s="41"/>
      <c r="AF189" s="150"/>
      <c r="AG189" s="158"/>
      <c r="AH189" s="151"/>
      <c r="AI189" s="151"/>
      <c r="AJ189" s="152"/>
      <c r="AK189" s="152"/>
      <c r="AL189" s="152"/>
      <c r="AM189" s="152"/>
      <c r="AN189" s="144"/>
      <c r="AO189" s="144"/>
      <c r="AP189" s="144"/>
      <c r="AQ189" s="144"/>
      <c r="AR189" s="144"/>
      <c r="AS189" s="144"/>
    </row>
    <row r="190" spans="19:45" ht="30" customHeight="1" x14ac:dyDescent="0.25">
      <c r="S190" s="4" t="str">
        <f>$BB$27</f>
        <v>-</v>
      </c>
      <c r="T190" s="3"/>
      <c r="U190" s="144"/>
      <c r="V190" s="145"/>
      <c r="W190" s="145"/>
      <c r="X190" s="155"/>
      <c r="Y190" s="155"/>
      <c r="Z190" s="157"/>
      <c r="AA190" s="148"/>
      <c r="AB190" s="149"/>
      <c r="AC190" s="149"/>
      <c r="AD190" s="149"/>
      <c r="AE190" s="41"/>
      <c r="AF190" s="150"/>
      <c r="AG190" s="158"/>
      <c r="AH190" s="151"/>
      <c r="AI190" s="151"/>
      <c r="AJ190" s="152"/>
      <c r="AK190" s="152"/>
      <c r="AL190" s="152"/>
      <c r="AM190" s="152"/>
      <c r="AN190" s="144"/>
      <c r="AO190" s="144"/>
      <c r="AP190" s="144"/>
      <c r="AQ190" s="144"/>
      <c r="AR190" s="144"/>
      <c r="AS190" s="144"/>
    </row>
    <row r="191" spans="19:45" ht="30" customHeight="1" x14ac:dyDescent="0.25">
      <c r="S191" s="4" t="str">
        <f>$BB$28</f>
        <v>-</v>
      </c>
      <c r="T191" s="3"/>
      <c r="U191" s="144"/>
      <c r="V191" s="145"/>
      <c r="W191" s="145"/>
      <c r="X191" s="155"/>
      <c r="Y191" s="155"/>
      <c r="Z191" s="157"/>
      <c r="AA191" s="148"/>
      <c r="AB191" s="149"/>
      <c r="AC191" s="149"/>
      <c r="AD191" s="149"/>
      <c r="AE191" s="41"/>
      <c r="AF191" s="150"/>
      <c r="AG191" s="158"/>
      <c r="AH191" s="151"/>
      <c r="AI191" s="151"/>
      <c r="AJ191" s="152"/>
      <c r="AK191" s="152"/>
      <c r="AL191" s="152"/>
      <c r="AM191" s="152"/>
      <c r="AN191" s="144"/>
      <c r="AO191" s="144"/>
      <c r="AP191" s="144"/>
      <c r="AQ191" s="144"/>
      <c r="AR191" s="144"/>
      <c r="AS191" s="144"/>
    </row>
    <row r="192" spans="19:45" ht="30" customHeight="1" x14ac:dyDescent="0.25">
      <c r="S192" s="4" t="str">
        <f>$BB$29</f>
        <v>-</v>
      </c>
      <c r="T192" s="3"/>
      <c r="U192" s="144"/>
      <c r="V192" s="145"/>
      <c r="W192" s="145"/>
      <c r="X192" s="155"/>
      <c r="Y192" s="155"/>
      <c r="Z192" s="157"/>
      <c r="AA192" s="148"/>
      <c r="AB192" s="149"/>
      <c r="AC192" s="149"/>
      <c r="AD192" s="149"/>
      <c r="AE192" s="41"/>
      <c r="AF192" s="150"/>
      <c r="AG192" s="158"/>
      <c r="AH192" s="151"/>
      <c r="AI192" s="151"/>
      <c r="AJ192" s="152"/>
      <c r="AK192" s="152"/>
      <c r="AL192" s="152"/>
      <c r="AM192" s="152"/>
      <c r="AN192" s="144"/>
      <c r="AO192" s="144"/>
      <c r="AP192" s="144"/>
      <c r="AQ192" s="144"/>
      <c r="AR192" s="144"/>
      <c r="AS192" s="144"/>
    </row>
    <row r="193" spans="19:45" ht="30" customHeight="1" x14ac:dyDescent="0.25">
      <c r="S193" s="4" t="str">
        <f>$BB$30</f>
        <v>-</v>
      </c>
      <c r="T193" s="3"/>
      <c r="U193" s="144"/>
      <c r="V193" s="145"/>
      <c r="W193" s="145"/>
      <c r="X193" s="155"/>
      <c r="Y193" s="155"/>
      <c r="Z193" s="157"/>
      <c r="AA193" s="148"/>
      <c r="AB193" s="149"/>
      <c r="AC193" s="149"/>
      <c r="AD193" s="149"/>
      <c r="AE193" s="41"/>
      <c r="AF193" s="150"/>
      <c r="AG193" s="158"/>
      <c r="AH193" s="151"/>
      <c r="AI193" s="151"/>
      <c r="AJ193" s="152"/>
      <c r="AK193" s="152"/>
      <c r="AL193" s="152"/>
      <c r="AM193" s="152"/>
      <c r="AN193" s="144"/>
      <c r="AO193" s="144"/>
      <c r="AP193" s="144"/>
      <c r="AQ193" s="144"/>
      <c r="AR193" s="144"/>
      <c r="AS193" s="144"/>
    </row>
    <row r="194" spans="19:45" ht="30" customHeight="1" x14ac:dyDescent="0.25">
      <c r="S194" s="4" t="str">
        <f>$BB$31</f>
        <v>-</v>
      </c>
      <c r="T194" s="3"/>
      <c r="U194" s="144"/>
      <c r="V194" s="145"/>
      <c r="W194" s="145"/>
      <c r="X194" s="155"/>
      <c r="Y194" s="155"/>
      <c r="Z194" s="157"/>
      <c r="AA194" s="148"/>
      <c r="AB194" s="149"/>
      <c r="AC194" s="149"/>
      <c r="AD194" s="149"/>
      <c r="AE194" s="41"/>
      <c r="AF194" s="150"/>
      <c r="AG194" s="158"/>
      <c r="AH194" s="151"/>
      <c r="AI194" s="151"/>
      <c r="AJ194" s="152"/>
      <c r="AK194" s="152"/>
      <c r="AL194" s="152"/>
      <c r="AM194" s="152"/>
      <c r="AN194" s="144"/>
      <c r="AO194" s="144"/>
      <c r="AP194" s="144"/>
      <c r="AQ194" s="144"/>
      <c r="AR194" s="144"/>
      <c r="AS194" s="144"/>
    </row>
    <row r="195" spans="19:45" ht="30" customHeight="1" x14ac:dyDescent="0.25">
      <c r="S195" s="116"/>
      <c r="T195" s="116"/>
      <c r="U195" s="116"/>
      <c r="V195" s="116"/>
      <c r="W195" s="116"/>
      <c r="X195" s="116"/>
      <c r="Y195" s="116"/>
      <c r="Z195" s="116"/>
      <c r="AA195" s="116"/>
      <c r="AB195" s="116"/>
      <c r="AC195" s="116"/>
      <c r="AD195" s="116"/>
      <c r="AE195" s="116"/>
      <c r="AF195" s="116"/>
      <c r="AG195" s="116"/>
      <c r="AH195" s="116"/>
      <c r="AI195" s="116"/>
      <c r="AJ195" s="116"/>
      <c r="AK195" s="116"/>
      <c r="AL195" s="116"/>
      <c r="AM195" s="116"/>
      <c r="AN195" s="116"/>
      <c r="AO195" s="116"/>
      <c r="AP195" s="116"/>
      <c r="AQ195" s="116"/>
      <c r="AR195" s="163"/>
      <c r="AS195" s="163"/>
    </row>
    <row r="196" spans="19:45" ht="30" customHeight="1" x14ac:dyDescent="0.25">
      <c r="S196" s="117" cm="1">
        <f t="array" ref="S196">BoxNum(ROW($S196))</f>
        <v>4</v>
      </c>
      <c r="T196" s="118" t="s">
        <v>698</v>
      </c>
      <c r="U196" s="119" t="s">
        <v>1095</v>
      </c>
      <c r="V196" s="120"/>
      <c r="W196" s="121"/>
      <c r="X196" s="120"/>
      <c r="Y196" s="118" t="str">
        <f>VLOOKUP(U196,$DX$1:$DZ$21,3,FALSE)</f>
        <v>-</v>
      </c>
      <c r="AD196" s="123"/>
    </row>
    <row r="197" spans="19:45" ht="30" customHeight="1" x14ac:dyDescent="0.25">
      <c r="S197" s="118" t="s">
        <v>24</v>
      </c>
      <c r="T197" s="119" t="s">
        <v>450</v>
      </c>
      <c r="U197" s="122" t="s">
        <v>23</v>
      </c>
      <c r="V197" s="118" t="str">
        <f>VLOOKUP(U196,$DX$1:$DZ$21,2,FALSE)</f>
        <v>bit13</v>
      </c>
      <c r="W197" s="128"/>
      <c r="X197" s="128"/>
      <c r="Y197" s="128"/>
      <c r="Z197" s="128"/>
      <c r="AA197" s="122" t="s">
        <v>592</v>
      </c>
      <c r="AB197" s="129" t="str">
        <f>T216&amp;"_"&amp;ABS(T214)&amp;"dB_"&amp;T218&amp;"_"&amp;T219&amp;"_"&amp;GetAbsMaxMinText(AF200:AG259)&amp;"_"&amp;T199&amp;"_"&amp;T198&amp;S196&amp;"."&amp;T222</f>
        <v>default_NormalMode_42dB_2322D_2282A_420_490_ZTS6015-lowiq_MP4.7</v>
      </c>
      <c r="AC197" s="130"/>
      <c r="AD197" s="130"/>
      <c r="AE197" s="130"/>
      <c r="AF197" s="130"/>
      <c r="AG197" s="130"/>
      <c r="AH197" s="128"/>
      <c r="AI197" s="128" t="s">
        <v>2</v>
      </c>
      <c r="AJ197" s="131"/>
      <c r="AK197" s="131"/>
      <c r="AL197" s="131"/>
      <c r="AM197" s="131"/>
      <c r="AN197" s="131"/>
      <c r="AO197" s="131"/>
      <c r="AP197" s="131"/>
      <c r="AQ197" s="131"/>
      <c r="AR197" s="131"/>
      <c r="AS197" s="131"/>
    </row>
    <row r="198" spans="19:45" ht="30" customHeight="1" x14ac:dyDescent="0.25">
      <c r="S198" s="118" t="s">
        <v>5</v>
      </c>
      <c r="T198" s="119" t="s">
        <v>430</v>
      </c>
      <c r="U198" s="135" t="str">
        <f>HYPERLINK("#A"&amp;(S196+1),"&lt;==Block" &amp; $S196 &amp;"==&gt;")</f>
        <v>&lt;==Block4==&gt;</v>
      </c>
      <c r="V198" s="136"/>
      <c r="W198" s="128"/>
      <c r="X198" s="128"/>
      <c r="Y198" s="137"/>
      <c r="Z198" s="123"/>
      <c r="AA198" s="128"/>
      <c r="AB198" s="128"/>
      <c r="AC198" s="128"/>
      <c r="AD198" s="128"/>
      <c r="AE198" s="128"/>
      <c r="AF198" s="128"/>
      <c r="AG198" s="128"/>
      <c r="AH198" s="128"/>
      <c r="AI198" s="128"/>
      <c r="AJ198" s="128"/>
      <c r="AK198" s="128"/>
      <c r="AL198" s="128"/>
      <c r="AM198" s="128"/>
      <c r="AN198" s="138" t="s">
        <v>723</v>
      </c>
      <c r="AO198" s="138" t="s">
        <v>709</v>
      </c>
      <c r="AP198" s="138" t="s">
        <v>710</v>
      </c>
      <c r="AQ198" s="138" t="s">
        <v>611</v>
      </c>
      <c r="AR198" s="138" t="s">
        <v>711</v>
      </c>
      <c r="AS198" s="139"/>
    </row>
    <row r="199" spans="19:45" ht="30" customHeight="1" x14ac:dyDescent="0.25">
      <c r="S199" s="118" t="s">
        <v>10</v>
      </c>
      <c r="T199" s="119" t="s">
        <v>258</v>
      </c>
      <c r="U199" s="140" t="s">
        <v>775</v>
      </c>
      <c r="V199" s="141" t="s">
        <v>601</v>
      </c>
      <c r="W199" s="141" t="s">
        <v>602</v>
      </c>
      <c r="X199" s="141" t="s">
        <v>603</v>
      </c>
      <c r="Y199" s="141" t="s">
        <v>603</v>
      </c>
      <c r="Z199" s="141" t="s">
        <v>591</v>
      </c>
      <c r="AA199" s="141" t="s">
        <v>7</v>
      </c>
      <c r="AB199" s="141" t="s">
        <v>563</v>
      </c>
      <c r="AC199" s="141" t="s">
        <v>577</v>
      </c>
      <c r="AD199" s="141" t="s">
        <v>611</v>
      </c>
      <c r="AE199" s="141" t="s">
        <v>569</v>
      </c>
      <c r="AF199" s="142" t="s">
        <v>593</v>
      </c>
      <c r="AG199" s="142" t="s">
        <v>594</v>
      </c>
      <c r="AH199" s="142" t="s">
        <v>595</v>
      </c>
      <c r="AI199" s="142" t="s">
        <v>596</v>
      </c>
      <c r="AJ199" s="143" t="s">
        <v>597</v>
      </c>
      <c r="AK199" s="143" t="s">
        <v>598</v>
      </c>
      <c r="AL199" s="143" t="s">
        <v>599</v>
      </c>
      <c r="AM199" s="143" t="s">
        <v>600</v>
      </c>
      <c r="AN199" s="143" t="str">
        <f>VLOOKUP($T207,$DE$1:$DJ$31,2,FALSE)</f>
        <v>Full</v>
      </c>
      <c r="AO199" s="143" t="str">
        <f>VLOOKUP($T207,$DE$1:$DJ$31,3,FALSE)</f>
        <v>Full</v>
      </c>
      <c r="AP199" s="143" t="str">
        <f>VLOOKUP($T207,$DE$1:$DJ$31,4,FALSE)</f>
        <v>non</v>
      </c>
      <c r="AQ199" s="143" t="str">
        <f>VLOOKUP($T207,$DE$1:$DJ$31,5,FALSE)</f>
        <v>non</v>
      </c>
      <c r="AR199" s="143" t="str">
        <f>VLOOKUP($T207,$DE$1:$DJ$31,6,FALSE)</f>
        <v>Full</v>
      </c>
      <c r="AS199" s="142" t="s">
        <v>726</v>
      </c>
    </row>
    <row r="200" spans="19:45" ht="30" customHeight="1" x14ac:dyDescent="0.25">
      <c r="S200" s="118" t="s">
        <v>18</v>
      </c>
      <c r="T200" s="119" t="s">
        <v>31</v>
      </c>
      <c r="U200" s="144" t="str">
        <f t="shared" ref="U200:U209" ca="1" si="33">ConfigCode($AA200,$AN200,$AO200,$AP200,$AQ200,$AR200,$AF200,$AG200,2)</f>
        <v>0x00=-42.30,-42.00;</v>
      </c>
      <c r="V200" s="145"/>
      <c r="W200" s="145"/>
      <c r="X200" s="146"/>
      <c r="Y200" s="146"/>
      <c r="Z200" s="147">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148" t="s">
        <v>580</v>
      </c>
      <c r="AB200" s="149">
        <v>0</v>
      </c>
      <c r="AC200" s="149" t="s">
        <v>995</v>
      </c>
      <c r="AD200" s="149">
        <v>1</v>
      </c>
      <c r="AE200" s="41">
        <v>0</v>
      </c>
      <c r="AF200" s="150">
        <v>-42.3</v>
      </c>
      <c r="AG200" s="150">
        <v>-42</v>
      </c>
      <c r="AH200" s="151">
        <f ca="1">$AF200+$Z200</f>
        <v>-42.3</v>
      </c>
      <c r="AI200" s="151">
        <f ca="1">$AG200+$Z200</f>
        <v>-42</v>
      </c>
      <c r="AJ200" s="152" cm="1">
        <f t="array" aca="1" ref="AJ200" ca="1" xml:space="preserve">
N("initial sens-loopgain")+
$AF200-BoxVal(ROW($AA200),26,COLUMN(INDIRECT("T"&amp;(INT(ROW($AA217)/65))*65+2)))</f>
        <v>-42.3</v>
      </c>
      <c r="AK200" s="152">
        <f t="shared" ref="AK200:AK209" ca="1" si="35">AJ200+(AG200-AF200)</f>
        <v>-42</v>
      </c>
      <c r="AL200" s="152" cm="1">
        <f t="array" aca="1" ref="AL200" ca="1" xml:space="preserve">
N("initial sens-loopgain-gain-gain ref-vcm")+
$AH200-
BoxVal(ROW($AA200),26,COLUMN(INDIRECT("T"&amp;(INT(ROW($AA217)/65))*65+2)))-
$AB200-
$W200-
IFERROR(VLOOKUP($AC200,$CT$1:$DC$31,7,FALSE),0)</f>
        <v>-42.3</v>
      </c>
      <c r="AM200" s="152">
        <f t="shared" ref="AM200:AM209" ca="1" si="36">AL200+(AG200-AF200)</f>
        <v>-42</v>
      </c>
      <c r="AN200" s="144" t="str">
        <f t="shared" ref="AN200:AN209" ca="1" si="37">IF(BoxVal(ROW(AA200),9,COLUMN(T198))="FIX","00",ManualLookup(AA200,BoxVal(ROW(AA200),4,COLUMN(AN198)),INDIRECT(DN$3)))</f>
        <v>00</v>
      </c>
      <c r="AO200" s="144" t="str" cm="1">
        <f t="array" aca="1" ref="AO200" ca="1">ManualLookup(AB200,BoxVal(ROW(AB200),4,COLUMN(AO198)),INDIRECT(DO$3))</f>
        <v>00</v>
      </c>
      <c r="AP200" s="144" t="str" cm="1">
        <f t="array" aca="1" ref="AP200" ca="1">ManualLookup(AC200,BoxVal(ROW(AC200),4,COLUMN(AP198)),INDIRECT(DP$3))</f>
        <v>00</v>
      </c>
      <c r="AQ200" s="144" t="str" cm="1">
        <f t="array" aca="1" ref="AQ200" ca="1">ManualLookup(AD200,BoxVal(ROW(AD200),4,COLUMN(AQ198)),INDIRECT(DQ$3))</f>
        <v>00</v>
      </c>
      <c r="AR200" s="144" t="str" cm="1">
        <f t="array" aca="1" ref="AR200" ca="1">ManualLookup(AE200,BoxVal(ROW(AE200),4,COLUMN(AR198)),INDIRECT(DR$3))</f>
        <v>00</v>
      </c>
      <c r="AS200" s="141"/>
    </row>
    <row r="201" spans="19:45" ht="30" customHeight="1" x14ac:dyDescent="0.25">
      <c r="S201" s="118" t="s">
        <v>13</v>
      </c>
      <c r="T201" s="119" t="s">
        <v>377</v>
      </c>
      <c r="U201" s="144" t="str">
        <f t="shared" ca="1" si="33"/>
        <v>0x03=-42.80,-42.30;</v>
      </c>
      <c r="V201" s="145"/>
      <c r="W201" s="145"/>
      <c r="X201" s="146"/>
      <c r="Y201" s="146"/>
      <c r="Z201" s="147">
        <f t="shared" ca="1" si="34"/>
        <v>0.5</v>
      </c>
      <c r="AA201" s="148" t="s">
        <v>580</v>
      </c>
      <c r="AB201" s="149">
        <v>0.5</v>
      </c>
      <c r="AC201" s="149" t="s">
        <v>995</v>
      </c>
      <c r="AD201" s="149">
        <v>1</v>
      </c>
      <c r="AE201" s="41">
        <v>0</v>
      </c>
      <c r="AF201" s="150">
        <v>-42.8</v>
      </c>
      <c r="AG201" s="153">
        <f>AF200</f>
        <v>-42.3</v>
      </c>
      <c r="AH201" s="151">
        <f t="shared" ref="AH201:AH209" ca="1" si="38">$AF201+$Z201</f>
        <v>-42.3</v>
      </c>
      <c r="AI201" s="151">
        <f t="shared" ref="AI201:AI209" ca="1" si="39">$AG201+$Z201</f>
        <v>-41.8</v>
      </c>
      <c r="AJ201" s="152" cm="1">
        <f t="array" aca="1" ref="AJ201" ca="1" xml:space="preserve">
N("initial sens-loopgain")+
$AF201-BoxVal(ROW($AA201),26,COLUMN(INDIRECT("T"&amp;(INT(ROW($AA218)/65))*65+2)))</f>
        <v>-42.8</v>
      </c>
      <c r="AK201" s="152">
        <f t="shared" ca="1" si="35"/>
        <v>-42.3</v>
      </c>
      <c r="AL201" s="152" cm="1">
        <f t="array" aca="1" ref="AL201" ca="1" xml:space="preserve">
N("initial sens-loopgain-gain-gain ref-vcm")+
$AH201-
BoxVal(ROW($AA201),26,COLUMN(INDIRECT("T"&amp;(INT(ROW($AA218)/65))*65+2)))-
$AB201-
$W201-
IFERROR(VLOOKUP($AC201,$CT$1:$DC$31,7,FALSE),0)</f>
        <v>-42.8</v>
      </c>
      <c r="AM201" s="152">
        <f t="shared" ca="1" si="36"/>
        <v>-42.3</v>
      </c>
      <c r="AN201" s="144" t="str">
        <f t="shared" ca="1" si="37"/>
        <v>00</v>
      </c>
      <c r="AO201" s="144" t="str" cm="1">
        <f t="array" aca="1" ref="AO201" ca="1">ManualLookup(AB201,BoxVal(ROW(AB201),4,COLUMN(AO199)),INDIRECT(DO$3))</f>
        <v>03</v>
      </c>
      <c r="AP201" s="144" t="str" cm="1">
        <f t="array" aca="1" ref="AP201" ca="1">ManualLookup(AC201,BoxVal(ROW(AC201),4,COLUMN(AP199)),INDIRECT(DP$3))</f>
        <v>00</v>
      </c>
      <c r="AQ201" s="144" t="str" cm="1">
        <f t="array" aca="1" ref="AQ201" ca="1">ManualLookup(AD201,BoxVal(ROW(AD201),4,COLUMN(AQ199)),INDIRECT(DQ$3))</f>
        <v>00</v>
      </c>
      <c r="AR201" s="144" t="str" cm="1">
        <f t="array" aca="1" ref="AR201" ca="1">ManualLookup(AE201,BoxVal(ROW(AE201),4,COLUMN(AR199)),INDIRECT(DR$3))</f>
        <v>00</v>
      </c>
      <c r="AS201" s="144"/>
    </row>
    <row r="202" spans="19:45" ht="30" customHeight="1" x14ac:dyDescent="0.25">
      <c r="S202" s="129"/>
      <c r="T202" s="154"/>
      <c r="U202" s="144" t="str">
        <f t="shared" ca="1" si="33"/>
        <v>0x04=-43.30,-42.80;</v>
      </c>
      <c r="V202" s="145"/>
      <c r="W202" s="145"/>
      <c r="X202" s="146"/>
      <c r="Y202" s="146"/>
      <c r="Z202" s="147">
        <f t="shared" ca="1" si="34"/>
        <v>1</v>
      </c>
      <c r="AA202" s="148" t="s">
        <v>580</v>
      </c>
      <c r="AB202" s="149">
        <v>1</v>
      </c>
      <c r="AC202" s="149" t="s">
        <v>995</v>
      </c>
      <c r="AD202" s="149">
        <v>1</v>
      </c>
      <c r="AE202" s="41">
        <v>0</v>
      </c>
      <c r="AF202" s="150">
        <v>-43.3</v>
      </c>
      <c r="AG202" s="153">
        <f t="shared" ref="AG202:AG209" si="40">AF201</f>
        <v>-42.8</v>
      </c>
      <c r="AH202" s="151">
        <f t="shared" ca="1" si="38"/>
        <v>-42.3</v>
      </c>
      <c r="AI202" s="151">
        <f t="shared" ca="1" si="39"/>
        <v>-41.8</v>
      </c>
      <c r="AJ202" s="152" cm="1">
        <f t="array" aca="1" ref="AJ202" ca="1" xml:space="preserve">
N("initial sens-loopgain")+
$AF202-BoxVal(ROW($AA202),26,COLUMN(INDIRECT("T"&amp;(INT(ROW($AA219)/65))*65+2)))</f>
        <v>-43.3</v>
      </c>
      <c r="AK202" s="152">
        <f t="shared" ca="1" si="35"/>
        <v>-42.8</v>
      </c>
      <c r="AL202" s="152" cm="1">
        <f t="array" aca="1" ref="AL202" ca="1" xml:space="preserve">
N("initial sens-loopgain-gain-gain ref-vcm")+
$AH202-
BoxVal(ROW($AA202),26,COLUMN(INDIRECT("T"&amp;(INT(ROW($AA219)/65))*65+2)))-
$AB202-
$W202-
IFERROR(VLOOKUP($AC202,$CT$1:$DC$31,7,FALSE),0)</f>
        <v>-43.3</v>
      </c>
      <c r="AM202" s="152">
        <f t="shared" ca="1" si="36"/>
        <v>-42.8</v>
      </c>
      <c r="AN202" s="144" t="str">
        <f t="shared" ca="1" si="37"/>
        <v>00</v>
      </c>
      <c r="AO202" s="144" t="str" cm="1">
        <f t="array" aca="1" ref="AO202" ca="1">ManualLookup(AB202,BoxVal(ROW(AB202),4,COLUMN(AO200)),INDIRECT(DO$3))</f>
        <v>04</v>
      </c>
      <c r="AP202" s="144" t="str" cm="1">
        <f t="array" aca="1" ref="AP202" ca="1">ManualLookup(AC202,BoxVal(ROW(AC202),4,COLUMN(AP200)),INDIRECT(DP$3))</f>
        <v>00</v>
      </c>
      <c r="AQ202" s="144" t="str" cm="1">
        <f t="array" aca="1" ref="AQ202" ca="1">ManualLookup(AD202,BoxVal(ROW(AD202),4,COLUMN(AQ200)),INDIRECT(DQ$3))</f>
        <v>00</v>
      </c>
      <c r="AR202" s="144" t="str" cm="1">
        <f t="array" aca="1" ref="AR202" ca="1">ManualLookup(AE202,BoxVal(ROW(AE202),4,COLUMN(AR200)),INDIRECT(DR$3))</f>
        <v>00</v>
      </c>
      <c r="AS202" s="144"/>
    </row>
    <row r="203" spans="19:45" ht="30" customHeight="1" x14ac:dyDescent="0.25">
      <c r="S203" s="118" t="s">
        <v>19</v>
      </c>
      <c r="T203" s="119" t="s">
        <v>580</v>
      </c>
      <c r="U203" s="144" t="str">
        <f t="shared" ca="1" si="33"/>
        <v>0x05=-43.80,-43.30;</v>
      </c>
      <c r="V203" s="145"/>
      <c r="W203" s="145"/>
      <c r="X203" s="146"/>
      <c r="Y203" s="146"/>
      <c r="Z203" s="147">
        <f t="shared" ca="1" si="34"/>
        <v>1.5</v>
      </c>
      <c r="AA203" s="148" t="s">
        <v>580</v>
      </c>
      <c r="AB203" s="149">
        <v>1.5</v>
      </c>
      <c r="AC203" s="149" t="s">
        <v>995</v>
      </c>
      <c r="AD203" s="149">
        <v>1</v>
      </c>
      <c r="AE203" s="41">
        <v>0</v>
      </c>
      <c r="AF203" s="150">
        <v>-43.8</v>
      </c>
      <c r="AG203" s="153">
        <f t="shared" si="40"/>
        <v>-43.3</v>
      </c>
      <c r="AH203" s="151">
        <f t="shared" ca="1" si="38"/>
        <v>-42.3</v>
      </c>
      <c r="AI203" s="151">
        <f t="shared" ca="1" si="39"/>
        <v>-41.8</v>
      </c>
      <c r="AJ203" s="152" cm="1">
        <f t="array" aca="1" ref="AJ203" ca="1" xml:space="preserve">
N("initial sens-loopgain")+
$AF203-BoxVal(ROW($AA203),26,COLUMN(INDIRECT("T"&amp;(INT(ROW($AA220)/65))*65+2)))</f>
        <v>-43.8</v>
      </c>
      <c r="AK203" s="152">
        <f t="shared" ca="1" si="35"/>
        <v>-43.3</v>
      </c>
      <c r="AL203" s="152" cm="1">
        <f t="array" aca="1" ref="AL203" ca="1" xml:space="preserve">
N("initial sens-loopgain-gain-gain ref-vcm")+
$AH203-
BoxVal(ROW($AA203),26,COLUMN(INDIRECT("T"&amp;(INT(ROW($AA220)/65))*65+2)))-
$AB203-
$W203-
IFERROR(VLOOKUP($AC203,$CT$1:$DC$31,7,FALSE),0)</f>
        <v>-43.8</v>
      </c>
      <c r="AM203" s="152">
        <f t="shared" ca="1" si="36"/>
        <v>-43.3</v>
      </c>
      <c r="AN203" s="144" t="str">
        <f t="shared" ca="1" si="37"/>
        <v>00</v>
      </c>
      <c r="AO203" s="144" t="str" cm="1">
        <f t="array" aca="1" ref="AO203" ca="1">ManualLookup(AB203,BoxVal(ROW(AB203),4,COLUMN(AO201)),INDIRECT(DO$3))</f>
        <v>05</v>
      </c>
      <c r="AP203" s="144" t="str" cm="1">
        <f t="array" aca="1" ref="AP203" ca="1">ManualLookup(AC203,BoxVal(ROW(AC203),4,COLUMN(AP201)),INDIRECT(DP$3))</f>
        <v>00</v>
      </c>
      <c r="AQ203" s="144" t="str" cm="1">
        <f t="array" aca="1" ref="AQ203" ca="1">ManualLookup(AD203,BoxVal(ROW(AD203),4,COLUMN(AQ201)),INDIRECT(DQ$3))</f>
        <v>00</v>
      </c>
      <c r="AR203" s="144" t="str" cm="1">
        <f t="array" aca="1" ref="AR203" ca="1">ManualLookup(AE203,BoxVal(ROW(AE203),4,COLUMN(AR201)),INDIRECT(DR$3))</f>
        <v>00</v>
      </c>
      <c r="AS203" s="144"/>
    </row>
    <row r="204" spans="19:45" ht="30" customHeight="1" x14ac:dyDescent="0.25">
      <c r="S204" s="118" t="s">
        <v>15</v>
      </c>
      <c r="T204" s="119" t="s">
        <v>436</v>
      </c>
      <c r="U204" s="144" t="str">
        <f t="shared" ca="1" si="33"/>
        <v>0x06=-44.30,-43.80;</v>
      </c>
      <c r="V204" s="145"/>
      <c r="W204" s="145"/>
      <c r="X204" s="146"/>
      <c r="Y204" s="146"/>
      <c r="Z204" s="147">
        <f t="shared" ca="1" si="34"/>
        <v>2</v>
      </c>
      <c r="AA204" s="148" t="s">
        <v>580</v>
      </c>
      <c r="AB204" s="149">
        <v>2</v>
      </c>
      <c r="AC204" s="149" t="s">
        <v>995</v>
      </c>
      <c r="AD204" s="149">
        <v>1</v>
      </c>
      <c r="AE204" s="41">
        <v>0</v>
      </c>
      <c r="AF204" s="150">
        <v>-44.3</v>
      </c>
      <c r="AG204" s="153">
        <f t="shared" si="40"/>
        <v>-43.8</v>
      </c>
      <c r="AH204" s="151">
        <f t="shared" ca="1" si="38"/>
        <v>-42.3</v>
      </c>
      <c r="AI204" s="151">
        <f t="shared" ca="1" si="39"/>
        <v>-41.8</v>
      </c>
      <c r="AJ204" s="152" cm="1">
        <f t="array" aca="1" ref="AJ204" ca="1" xml:space="preserve">
N("initial sens-loopgain")+
$AF204-BoxVal(ROW($AA204),26,COLUMN(INDIRECT("T"&amp;(INT(ROW($AA221)/65))*65+2)))</f>
        <v>-44.3</v>
      </c>
      <c r="AK204" s="152">
        <f t="shared" ca="1" si="35"/>
        <v>-43.8</v>
      </c>
      <c r="AL204" s="152" cm="1">
        <f t="array" aca="1" ref="AL204" ca="1" xml:space="preserve">
N("initial sens-loopgain-gain-gain ref-vcm")+
$AH204-
BoxVal(ROW($AA204),26,COLUMN(INDIRECT("T"&amp;(INT(ROW($AA221)/65))*65+2)))-
$AB204-
$W204-
IFERROR(VLOOKUP($AC204,$CT$1:$DC$31,7,FALSE),0)</f>
        <v>-44.3</v>
      </c>
      <c r="AM204" s="152">
        <f t="shared" ca="1" si="36"/>
        <v>-43.8</v>
      </c>
      <c r="AN204" s="144" t="str">
        <f t="shared" ca="1" si="37"/>
        <v>00</v>
      </c>
      <c r="AO204" s="144" t="str" cm="1">
        <f t="array" aca="1" ref="AO204" ca="1">ManualLookup(AB204,BoxVal(ROW(AB204),4,COLUMN(AO202)),INDIRECT(DO$3))</f>
        <v>06</v>
      </c>
      <c r="AP204" s="144" t="str" cm="1">
        <f t="array" aca="1" ref="AP204" ca="1">ManualLookup(AC204,BoxVal(ROW(AC204),4,COLUMN(AP202)),INDIRECT(DP$3))</f>
        <v>00</v>
      </c>
      <c r="AQ204" s="144" t="str" cm="1">
        <f t="array" aca="1" ref="AQ204" ca="1">ManualLookup(AD204,BoxVal(ROW(AD204),4,COLUMN(AQ202)),INDIRECT(DQ$3))</f>
        <v>00</v>
      </c>
      <c r="AR204" s="144" t="str" cm="1">
        <f t="array" aca="1" ref="AR204" ca="1">ManualLookup(AE204,BoxVal(ROW(AE204),4,COLUMN(AR202)),INDIRECT(DR$3))</f>
        <v>00</v>
      </c>
      <c r="AS204" s="144"/>
    </row>
    <row r="205" spans="19:45" ht="30" customHeight="1" x14ac:dyDescent="0.25">
      <c r="S205" s="118" t="s">
        <v>705</v>
      </c>
      <c r="T205" s="119" t="s">
        <v>990</v>
      </c>
      <c r="U205" s="144" t="str">
        <f t="shared" ca="1" si="33"/>
        <v>0x07=-45.00,-44.30;</v>
      </c>
      <c r="V205" s="145"/>
      <c r="W205" s="145"/>
      <c r="X205" s="146"/>
      <c r="Y205" s="146"/>
      <c r="Z205" s="147">
        <f t="shared" ca="1" si="34"/>
        <v>2.5</v>
      </c>
      <c r="AA205" s="148" t="s">
        <v>580</v>
      </c>
      <c r="AB205" s="149">
        <v>2.5</v>
      </c>
      <c r="AC205" s="149" t="s">
        <v>995</v>
      </c>
      <c r="AD205" s="149">
        <v>1</v>
      </c>
      <c r="AE205" s="41">
        <v>0</v>
      </c>
      <c r="AF205" s="150">
        <v>-45</v>
      </c>
      <c r="AG205" s="153">
        <f t="shared" si="40"/>
        <v>-44.3</v>
      </c>
      <c r="AH205" s="151">
        <f t="shared" ca="1" si="38"/>
        <v>-42.5</v>
      </c>
      <c r="AI205" s="151">
        <f t="shared" ca="1" si="39"/>
        <v>-41.8</v>
      </c>
      <c r="AJ205" s="152" cm="1">
        <f t="array" aca="1" ref="AJ205" ca="1" xml:space="preserve">
N("initial sens-loopgain")+
$AF205-BoxVal(ROW($AA205),26,COLUMN(INDIRECT("T"&amp;(INT(ROW($AA222)/65))*65+2)))</f>
        <v>-45</v>
      </c>
      <c r="AK205" s="152">
        <f t="shared" ca="1" si="35"/>
        <v>-44.3</v>
      </c>
      <c r="AL205" s="152" cm="1">
        <f t="array" aca="1" ref="AL205" ca="1" xml:space="preserve">
N("initial sens-loopgain-gain-gain ref-vcm")+
$AH205-
BoxVal(ROW($AA205),26,COLUMN(INDIRECT("T"&amp;(INT(ROW($AA222)/65))*65+2)))-
$AB205-
$W205-
IFERROR(VLOOKUP($AC205,$CT$1:$DC$31,7,FALSE),0)</f>
        <v>-45</v>
      </c>
      <c r="AM205" s="152">
        <f t="shared" ca="1" si="36"/>
        <v>-44.3</v>
      </c>
      <c r="AN205" s="144" t="str">
        <f t="shared" ca="1" si="37"/>
        <v>00</v>
      </c>
      <c r="AO205" s="144" t="str" cm="1">
        <f t="array" aca="1" ref="AO205" ca="1">ManualLookup(AB205,BoxVal(ROW(AB205),4,COLUMN(AO203)),INDIRECT(DO$3))</f>
        <v>07</v>
      </c>
      <c r="AP205" s="144" t="str" cm="1">
        <f t="array" aca="1" ref="AP205" ca="1">ManualLookup(AC205,BoxVal(ROW(AC205),4,COLUMN(AP203)),INDIRECT(DP$3))</f>
        <v>00</v>
      </c>
      <c r="AQ205" s="144" t="str" cm="1">
        <f t="array" aca="1" ref="AQ205" ca="1">ManualLookup(AD205,BoxVal(ROW(AD205),4,COLUMN(AQ203)),INDIRECT(DQ$3))</f>
        <v>00</v>
      </c>
      <c r="AR205" s="144" t="str" cm="1">
        <f t="array" aca="1" ref="AR205" ca="1">ManualLookup(AE205,BoxVal(ROW(AE205),4,COLUMN(AR203)),INDIRECT(DR$3))</f>
        <v>00</v>
      </c>
      <c r="AS205" s="144"/>
    </row>
    <row r="206" spans="19:45" ht="30" customHeight="1" x14ac:dyDescent="0.25">
      <c r="S206" s="118" t="s">
        <v>605</v>
      </c>
      <c r="T206" s="119" t="s">
        <v>991</v>
      </c>
      <c r="U206" s="144" t="str">
        <f t="shared" ca="1" si="33"/>
        <v>0x08=-46.00,-45.00;</v>
      </c>
      <c r="V206" s="145"/>
      <c r="W206" s="145"/>
      <c r="X206" s="146"/>
      <c r="Y206" s="146"/>
      <c r="Z206" s="147">
        <f t="shared" ca="1" si="34"/>
        <v>3.5</v>
      </c>
      <c r="AA206" s="148" t="s">
        <v>580</v>
      </c>
      <c r="AB206" s="149">
        <v>3.5</v>
      </c>
      <c r="AC206" s="149" t="s">
        <v>995</v>
      </c>
      <c r="AD206" s="149">
        <v>1</v>
      </c>
      <c r="AE206" s="41">
        <v>0</v>
      </c>
      <c r="AF206" s="150">
        <v>-46</v>
      </c>
      <c r="AG206" s="153">
        <f t="shared" si="40"/>
        <v>-45</v>
      </c>
      <c r="AH206" s="151">
        <f t="shared" ca="1" si="38"/>
        <v>-42.5</v>
      </c>
      <c r="AI206" s="151">
        <f t="shared" ca="1" si="39"/>
        <v>-41.5</v>
      </c>
      <c r="AJ206" s="152" cm="1">
        <f t="array" aca="1" ref="AJ206" ca="1" xml:space="preserve">
N("initial sens-loopgain")+
$AF206-BoxVal(ROW($AA206),26,COLUMN(INDIRECT("T"&amp;(INT(ROW($AA223)/65))*65+2)))</f>
        <v>-46</v>
      </c>
      <c r="AK206" s="152">
        <f t="shared" ca="1" si="35"/>
        <v>-45</v>
      </c>
      <c r="AL206" s="152" cm="1">
        <f t="array" aca="1" ref="AL206" ca="1" xml:space="preserve">
N("initial sens-loopgain-gain-gain ref-vcm")+
$AH206-
BoxVal(ROW($AA206),26,COLUMN(INDIRECT("T"&amp;(INT(ROW($AA223)/65))*65+2)))-
$AB206-
$W206-
IFERROR(VLOOKUP($AC206,$CT$1:$DC$31,7,FALSE),0)</f>
        <v>-46</v>
      </c>
      <c r="AM206" s="152">
        <f t="shared" ca="1" si="36"/>
        <v>-45</v>
      </c>
      <c r="AN206" s="144" t="str">
        <f t="shared" ca="1" si="37"/>
        <v>00</v>
      </c>
      <c r="AO206" s="144" t="str" cm="1">
        <f t="array" aca="1" ref="AO206" ca="1">ManualLookup(AB206,BoxVal(ROW(AB206),4,COLUMN(AO204)),INDIRECT(DO$3))</f>
        <v>08</v>
      </c>
      <c r="AP206" s="144" t="str" cm="1">
        <f t="array" aca="1" ref="AP206" ca="1">ManualLookup(AC206,BoxVal(ROW(AC206),4,COLUMN(AP204)),INDIRECT(DP$3))</f>
        <v>00</v>
      </c>
      <c r="AQ206" s="144" t="str" cm="1">
        <f t="array" aca="1" ref="AQ206" ca="1">ManualLookup(AD206,BoxVal(ROW(AD206),4,COLUMN(AQ204)),INDIRECT(DQ$3))</f>
        <v>00</v>
      </c>
      <c r="AR206" s="144" t="str" cm="1">
        <f t="array" aca="1" ref="AR206" ca="1">ManualLookup(AE206,BoxVal(ROW(AE206),4,COLUMN(AR204)),INDIRECT(DR$3))</f>
        <v>00</v>
      </c>
      <c r="AS206" s="144"/>
    </row>
    <row r="207" spans="19:45" ht="30" customHeight="1" x14ac:dyDescent="0.25">
      <c r="S207" s="118" t="s">
        <v>721</v>
      </c>
      <c r="T207" s="119" t="s">
        <v>26</v>
      </c>
      <c r="U207" s="144" t="str">
        <f t="shared" ca="1" si="33"/>
        <v>0x09=-47.00,-46.00;</v>
      </c>
      <c r="V207" s="145"/>
      <c r="W207" s="145"/>
      <c r="X207" s="146"/>
      <c r="Y207" s="146"/>
      <c r="Z207" s="147">
        <f t="shared" ca="1" si="34"/>
        <v>4.5</v>
      </c>
      <c r="AA207" s="148" t="s">
        <v>580</v>
      </c>
      <c r="AB207" s="149">
        <v>4.5</v>
      </c>
      <c r="AC207" s="149" t="s">
        <v>995</v>
      </c>
      <c r="AD207" s="149">
        <v>1</v>
      </c>
      <c r="AE207" s="41">
        <v>0</v>
      </c>
      <c r="AF207" s="150">
        <v>-47</v>
      </c>
      <c r="AG207" s="153">
        <f t="shared" si="40"/>
        <v>-46</v>
      </c>
      <c r="AH207" s="151">
        <f t="shared" ca="1" si="38"/>
        <v>-42.5</v>
      </c>
      <c r="AI207" s="151">
        <f t="shared" ca="1" si="39"/>
        <v>-41.5</v>
      </c>
      <c r="AJ207" s="152" cm="1">
        <f t="array" aca="1" ref="AJ207" ca="1" xml:space="preserve">
N("initial sens-loopgain")+
$AF207-BoxVal(ROW($AA207),26,COLUMN(INDIRECT("T"&amp;(INT(ROW($AA224)/65))*65+2)))</f>
        <v>-47</v>
      </c>
      <c r="AK207" s="152">
        <f t="shared" ca="1" si="35"/>
        <v>-46</v>
      </c>
      <c r="AL207" s="152" cm="1">
        <f t="array" aca="1" ref="AL207" ca="1" xml:space="preserve">
N("initial sens-loopgain-gain-gain ref-vcm")+
$AH207-
BoxVal(ROW($AA207),26,COLUMN(INDIRECT("T"&amp;(INT(ROW($AA224)/65))*65+2)))-
$AB207-
$W207-
IFERROR(VLOOKUP($AC207,$CT$1:$DC$31,7,FALSE),0)</f>
        <v>-47</v>
      </c>
      <c r="AM207" s="152">
        <f t="shared" ca="1" si="36"/>
        <v>-46</v>
      </c>
      <c r="AN207" s="144" t="str">
        <f t="shared" ca="1" si="37"/>
        <v>00</v>
      </c>
      <c r="AO207" s="144" t="str" cm="1">
        <f t="array" aca="1" ref="AO207" ca="1">ManualLookup(AB207,BoxVal(ROW(AB207),4,COLUMN(AO205)),INDIRECT(DO$3))</f>
        <v>09</v>
      </c>
      <c r="AP207" s="144" t="str" cm="1">
        <f t="array" aca="1" ref="AP207" ca="1">ManualLookup(AC207,BoxVal(ROW(AC207),4,COLUMN(AP205)),INDIRECT(DP$3))</f>
        <v>00</v>
      </c>
      <c r="AQ207" s="144" t="str" cm="1">
        <f t="array" aca="1" ref="AQ207" ca="1">ManualLookup(AD207,BoxVal(ROW(AD207),4,COLUMN(AQ205)),INDIRECT(DQ$3))</f>
        <v>00</v>
      </c>
      <c r="AR207" s="144" t="str" cm="1">
        <f t="array" aca="1" ref="AR207" ca="1">ManualLookup(AE207,BoxVal(ROW(AE207),4,COLUMN(AR205)),INDIRECT(DR$3))</f>
        <v>00</v>
      </c>
      <c r="AS207" s="144"/>
    </row>
    <row r="208" spans="19:45" ht="30" customHeight="1" x14ac:dyDescent="0.25">
      <c r="S208" s="118" t="s">
        <v>20</v>
      </c>
      <c r="T208" s="119">
        <v>-38</v>
      </c>
      <c r="U208" s="144" t="str">
        <f t="shared" ca="1" si="33"/>
        <v>0x0A=-48.00,-47.00;</v>
      </c>
      <c r="V208" s="145"/>
      <c r="W208" s="145"/>
      <c r="X208" s="155"/>
      <c r="Y208" s="155"/>
      <c r="Z208" s="147">
        <f t="shared" ca="1" si="34"/>
        <v>5.5</v>
      </c>
      <c r="AA208" s="148" t="s">
        <v>580</v>
      </c>
      <c r="AB208" s="149">
        <v>5.5</v>
      </c>
      <c r="AC208" s="149" t="s">
        <v>995</v>
      </c>
      <c r="AD208" s="149">
        <v>1</v>
      </c>
      <c r="AE208" s="41">
        <v>0</v>
      </c>
      <c r="AF208" s="150">
        <v>-48</v>
      </c>
      <c r="AG208" s="153">
        <f t="shared" si="40"/>
        <v>-47</v>
      </c>
      <c r="AH208" s="151">
        <f t="shared" ca="1" si="38"/>
        <v>-42.5</v>
      </c>
      <c r="AI208" s="151">
        <f t="shared" ca="1" si="39"/>
        <v>-41.5</v>
      </c>
      <c r="AJ208" s="152" cm="1">
        <f t="array" aca="1" ref="AJ208" ca="1" xml:space="preserve">
N("initial sens-loopgain")+
$AF208-BoxVal(ROW($AA208),26,COLUMN(INDIRECT("T"&amp;(INT(ROW($AA225)/65))*65+2)))</f>
        <v>-48</v>
      </c>
      <c r="AK208" s="152">
        <f t="shared" ca="1" si="35"/>
        <v>-47</v>
      </c>
      <c r="AL208" s="152" cm="1">
        <f t="array" aca="1" ref="AL208" ca="1" xml:space="preserve">
N("initial sens-loopgain-gain-gain ref-vcm")+
$AH208-
BoxVal(ROW($AA208),26,COLUMN(INDIRECT("T"&amp;(INT(ROW($AA225)/65))*65+2)))-
$AB208-
$W208-
IFERROR(VLOOKUP($AC208,$CT$1:$DC$31,7,FALSE),0)</f>
        <v>-48</v>
      </c>
      <c r="AM208" s="152">
        <f t="shared" ca="1" si="36"/>
        <v>-47</v>
      </c>
      <c r="AN208" s="144" t="str">
        <f t="shared" ca="1" si="37"/>
        <v>00</v>
      </c>
      <c r="AO208" s="144" t="str" cm="1">
        <f t="array" aca="1" ref="AO208" ca="1">ManualLookup(AB208,BoxVal(ROW(AB208),4,COLUMN(AO206)),INDIRECT(DO$3))</f>
        <v>0A</v>
      </c>
      <c r="AP208" s="144" t="str" cm="1">
        <f t="array" aca="1" ref="AP208" ca="1">ManualLookup(AC208,BoxVal(ROW(AC208),4,COLUMN(AP206)),INDIRECT(DP$3))</f>
        <v>00</v>
      </c>
      <c r="AQ208" s="144" t="str" cm="1">
        <f t="array" aca="1" ref="AQ208" ca="1">ManualLookup(AD208,BoxVal(ROW(AD208),4,COLUMN(AQ206)),INDIRECT(DQ$3))</f>
        <v>00</v>
      </c>
      <c r="AR208" s="144" t="str" cm="1">
        <f t="array" aca="1" ref="AR208" ca="1">ManualLookup(AE208,BoxVal(ROW(AE208),4,COLUMN(AR206)),INDIRECT(DR$3))</f>
        <v>00</v>
      </c>
      <c r="AS208" s="144"/>
    </row>
    <row r="209" spans="19:45" ht="30" customHeight="1" x14ac:dyDescent="0.25">
      <c r="S209" s="118" t="s">
        <v>691</v>
      </c>
      <c r="T209" s="119" t="s">
        <v>1088</v>
      </c>
      <c r="U209" s="144" t="str">
        <f t="shared" ca="1" si="33"/>
        <v>0x0B=-49.00,-48.00;</v>
      </c>
      <c r="V209" s="145"/>
      <c r="W209" s="145"/>
      <c r="X209" s="155"/>
      <c r="Y209" s="155"/>
      <c r="Z209" s="147">
        <f t="shared" ca="1" si="34"/>
        <v>6.5</v>
      </c>
      <c r="AA209" s="148" t="s">
        <v>580</v>
      </c>
      <c r="AB209" s="149">
        <v>6.5</v>
      </c>
      <c r="AC209" s="149" t="s">
        <v>995</v>
      </c>
      <c r="AD209" s="149">
        <v>1</v>
      </c>
      <c r="AE209" s="41">
        <v>0</v>
      </c>
      <c r="AF209" s="150">
        <v>-49</v>
      </c>
      <c r="AG209" s="153">
        <f t="shared" si="40"/>
        <v>-48</v>
      </c>
      <c r="AH209" s="151">
        <f t="shared" ca="1" si="38"/>
        <v>-42.5</v>
      </c>
      <c r="AI209" s="151">
        <f t="shared" ca="1" si="39"/>
        <v>-41.5</v>
      </c>
      <c r="AJ209" s="152" cm="1">
        <f t="array" aca="1" ref="AJ209" ca="1" xml:space="preserve">
N("initial sens-loopgain")+
$AF209-BoxVal(ROW($AA209),26,COLUMN(INDIRECT("T"&amp;(INT(ROW($AA226)/65))*65+2)))</f>
        <v>-49</v>
      </c>
      <c r="AK209" s="152">
        <f t="shared" ca="1" si="35"/>
        <v>-48</v>
      </c>
      <c r="AL209" s="152" cm="1">
        <f t="array" aca="1" ref="AL209" ca="1" xml:space="preserve">
N("initial sens-loopgain-gain-gain ref-vcm")+
$AH209-
BoxVal(ROW($AA209),26,COLUMN(INDIRECT("T"&amp;(INT(ROW($AA226)/65))*65+2)))-
$AB209-
$W209-
IFERROR(VLOOKUP($AC209,$CT$1:$DC$31,7,FALSE),0)</f>
        <v>-49</v>
      </c>
      <c r="AM209" s="152">
        <f t="shared" ca="1" si="36"/>
        <v>-48</v>
      </c>
      <c r="AN209" s="144" t="str">
        <f t="shared" ca="1" si="37"/>
        <v>00</v>
      </c>
      <c r="AO209" s="144" t="str" cm="1">
        <f t="array" aca="1" ref="AO209" ca="1">ManualLookup(AB209,BoxVal(ROW(AB209),4,COLUMN(AO207)),INDIRECT(DO$3))</f>
        <v>0B</v>
      </c>
      <c r="AP209" s="144" t="str" cm="1">
        <f t="array" aca="1" ref="AP209" ca="1">ManualLookup(AC209,BoxVal(ROW(AC209),4,COLUMN(AP207)),INDIRECT(DP$3))</f>
        <v>00</v>
      </c>
      <c r="AQ209" s="144" t="str" cm="1">
        <f t="array" aca="1" ref="AQ209" ca="1">ManualLookup(AD209,BoxVal(ROW(AD209),4,COLUMN(AQ207)),INDIRECT(DQ$3))</f>
        <v>00</v>
      </c>
      <c r="AR209" s="144" t="str" cm="1">
        <f t="array" aca="1" ref="AR209" ca="1">ManualLookup(AE209,BoxVal(ROW(AE209),4,COLUMN(AR207)),INDIRECT(DR$3))</f>
        <v>00</v>
      </c>
      <c r="AS209" s="144"/>
    </row>
    <row r="210" spans="19:45" ht="30" customHeight="1" x14ac:dyDescent="0.25">
      <c r="S210" s="118" t="s">
        <v>544</v>
      </c>
      <c r="T210" s="119" t="s">
        <v>993</v>
      </c>
      <c r="U210" s="144"/>
      <c r="V210" s="145"/>
      <c r="W210" s="145"/>
      <c r="X210" s="155"/>
      <c r="Y210" s="155"/>
      <c r="Z210" s="147"/>
      <c r="AA210" s="148"/>
      <c r="AB210" s="149"/>
      <c r="AC210" s="149"/>
      <c r="AD210" s="149"/>
      <c r="AE210" s="41"/>
      <c r="AF210" s="150"/>
      <c r="AG210" s="153"/>
      <c r="AH210" s="151"/>
      <c r="AI210" s="151"/>
      <c r="AJ210" s="152"/>
      <c r="AK210" s="152"/>
      <c r="AL210" s="152"/>
      <c r="AM210" s="152"/>
      <c r="AN210" s="144"/>
      <c r="AO210" s="144"/>
      <c r="AP210" s="144"/>
      <c r="AQ210" s="144"/>
      <c r="AR210" s="144"/>
      <c r="AS210" s="144"/>
    </row>
    <row r="211" spans="19:45" ht="30" customHeight="1" x14ac:dyDescent="0.25">
      <c r="S211" s="118" t="s">
        <v>12</v>
      </c>
      <c r="T211" s="119" t="s">
        <v>548</v>
      </c>
      <c r="U211" s="144"/>
      <c r="V211" s="145"/>
      <c r="W211" s="145"/>
      <c r="X211" s="155"/>
      <c r="Y211" s="155"/>
      <c r="Z211" s="147"/>
      <c r="AA211" s="148"/>
      <c r="AB211" s="149"/>
      <c r="AC211" s="149"/>
      <c r="AD211" s="149"/>
      <c r="AE211" s="41"/>
      <c r="AF211" s="150"/>
      <c r="AG211" s="153"/>
      <c r="AH211" s="151"/>
      <c r="AI211" s="151"/>
      <c r="AJ211" s="152"/>
      <c r="AK211" s="152"/>
      <c r="AL211" s="152"/>
      <c r="AM211" s="152"/>
      <c r="AN211" s="144"/>
      <c r="AO211" s="144"/>
      <c r="AP211" s="144"/>
      <c r="AQ211" s="144"/>
      <c r="AR211" s="144"/>
      <c r="AS211" s="144"/>
    </row>
    <row r="212" spans="19:45" ht="30" customHeight="1" x14ac:dyDescent="0.25">
      <c r="S212" s="129" t="s">
        <v>773</v>
      </c>
      <c r="T212" s="119" t="s">
        <v>562</v>
      </c>
      <c r="U212" s="144"/>
      <c r="V212" s="145"/>
      <c r="W212" s="145"/>
      <c r="X212" s="155"/>
      <c r="Y212" s="155"/>
      <c r="Z212" s="147"/>
      <c r="AA212" s="148"/>
      <c r="AB212" s="149"/>
      <c r="AC212" s="149"/>
      <c r="AD212" s="149"/>
      <c r="AE212" s="41"/>
      <c r="AF212" s="150"/>
      <c r="AG212" s="153"/>
      <c r="AH212" s="151"/>
      <c r="AI212" s="151"/>
      <c r="AJ212" s="152"/>
      <c r="AK212" s="152"/>
      <c r="AL212" s="152"/>
      <c r="AM212" s="152"/>
      <c r="AN212" s="144"/>
      <c r="AO212" s="144"/>
      <c r="AP212" s="144"/>
      <c r="AQ212" s="144"/>
      <c r="AR212" s="144"/>
      <c r="AS212" s="144"/>
    </row>
    <row r="213" spans="19:45" ht="30" customHeight="1" x14ac:dyDescent="0.25">
      <c r="S213" s="118" t="s">
        <v>573</v>
      </c>
      <c r="T213" s="119">
        <v>1.1000000000000001</v>
      </c>
      <c r="U213" s="144"/>
      <c r="V213" s="145"/>
      <c r="W213" s="145"/>
      <c r="X213" s="155"/>
      <c r="Y213" s="155"/>
      <c r="Z213" s="147"/>
      <c r="AA213" s="148"/>
      <c r="AB213" s="149"/>
      <c r="AC213" s="149"/>
      <c r="AD213" s="149"/>
      <c r="AE213" s="41"/>
      <c r="AF213" s="150"/>
      <c r="AG213" s="153"/>
      <c r="AH213" s="151"/>
      <c r="AI213" s="151"/>
      <c r="AJ213" s="152"/>
      <c r="AK213" s="152"/>
      <c r="AL213" s="152"/>
      <c r="AM213" s="152"/>
      <c r="AN213" s="144"/>
      <c r="AO213" s="144"/>
      <c r="AP213" s="144"/>
      <c r="AQ213" s="144"/>
      <c r="AR213" s="144"/>
      <c r="AS213" s="144"/>
    </row>
    <row r="214" spans="19:45" ht="30" customHeight="1" x14ac:dyDescent="0.25">
      <c r="S214" s="118" t="s">
        <v>590</v>
      </c>
      <c r="T214" s="119">
        <f>VLOOKUP(T199,MPN!$A$1:$E$997,4,FALSE)</f>
        <v>-42</v>
      </c>
      <c r="U214" s="144"/>
      <c r="V214" s="145"/>
      <c r="W214" s="145"/>
      <c r="X214" s="155"/>
      <c r="Y214" s="155"/>
      <c r="Z214" s="147"/>
      <c r="AA214" s="148"/>
      <c r="AB214" s="149"/>
      <c r="AC214" s="149"/>
      <c r="AD214" s="149"/>
      <c r="AE214" s="41"/>
      <c r="AF214" s="150"/>
      <c r="AG214" s="153"/>
      <c r="AH214" s="151"/>
      <c r="AI214" s="151"/>
      <c r="AJ214" s="152"/>
      <c r="AK214" s="152"/>
      <c r="AL214" s="152"/>
      <c r="AM214" s="152"/>
      <c r="AN214" s="144"/>
      <c r="AO214" s="144"/>
      <c r="AP214" s="144"/>
      <c r="AQ214" s="144"/>
      <c r="AR214" s="144"/>
      <c r="AS214" s="144"/>
    </row>
    <row r="215" spans="19:45" ht="30" customHeight="1" x14ac:dyDescent="0.25">
      <c r="S215" s="118" t="s">
        <v>693</v>
      </c>
      <c r="T215" s="119">
        <v>0.8</v>
      </c>
      <c r="U215" s="144"/>
      <c r="V215" s="145"/>
      <c r="W215" s="145"/>
      <c r="X215" s="155"/>
      <c r="Y215" s="155"/>
      <c r="Z215" s="147"/>
      <c r="AA215" s="148"/>
      <c r="AB215" s="149"/>
      <c r="AC215" s="149"/>
      <c r="AD215" s="149"/>
      <c r="AE215" s="41"/>
      <c r="AF215" s="150"/>
      <c r="AG215" s="153"/>
      <c r="AH215" s="151"/>
      <c r="AI215" s="151"/>
      <c r="AJ215" s="152"/>
      <c r="AK215" s="152"/>
      <c r="AL215" s="152"/>
      <c r="AM215" s="152"/>
      <c r="AN215" s="144"/>
      <c r="AO215" s="144"/>
      <c r="AP215" s="144"/>
      <c r="AQ215" s="144"/>
      <c r="AR215" s="144"/>
      <c r="AS215" s="144"/>
    </row>
    <row r="216" spans="19:45" ht="30" customHeight="1" x14ac:dyDescent="0.25">
      <c r="S216" s="118" t="s">
        <v>604</v>
      </c>
      <c r="T216" s="118" t="str">
        <f>VLOOKUP($T203,$AU$1:$AZ$31,MATCH($T197,$AU$1:$AZ$1,0),FALSE)&amp;"_"&amp;T205</f>
        <v>default_NormalMode</v>
      </c>
      <c r="U216" s="144"/>
      <c r="V216" s="145"/>
      <c r="W216" s="145"/>
      <c r="X216" s="155"/>
      <c r="Y216" s="155"/>
      <c r="Z216" s="147"/>
      <c r="AA216" s="148"/>
      <c r="AB216" s="149"/>
      <c r="AC216" s="149"/>
      <c r="AD216" s="149"/>
      <c r="AE216" s="41"/>
      <c r="AF216" s="150"/>
      <c r="AG216" s="153"/>
      <c r="AH216" s="151"/>
      <c r="AI216" s="151"/>
      <c r="AJ216" s="152"/>
      <c r="AK216" s="152"/>
      <c r="AL216" s="152"/>
      <c r="AM216" s="152"/>
      <c r="AN216" s="144"/>
      <c r="AO216" s="144"/>
      <c r="AP216" s="144"/>
      <c r="AQ216" s="144"/>
      <c r="AR216" s="144"/>
      <c r="AS216" s="144"/>
    </row>
    <row r="217" spans="19:45" ht="30" customHeight="1" x14ac:dyDescent="0.25">
      <c r="S217" s="118" t="s">
        <v>424</v>
      </c>
      <c r="T217" s="118" t="str">
        <f>VLOOKUP($T199,MPN!$A$1:$E$497,2,FALSE)</f>
        <v>AMIC</v>
      </c>
      <c r="U217" s="144"/>
      <c r="V217" s="145"/>
      <c r="W217" s="145"/>
      <c r="X217" s="155"/>
      <c r="Y217" s="155"/>
      <c r="Z217" s="157"/>
      <c r="AA217" s="148"/>
      <c r="AB217" s="149"/>
      <c r="AC217" s="149"/>
      <c r="AD217" s="149"/>
      <c r="AE217" s="41"/>
      <c r="AF217" s="150"/>
      <c r="AG217" s="158"/>
      <c r="AH217" s="151"/>
      <c r="AI217" s="151"/>
      <c r="AJ217" s="152"/>
      <c r="AK217" s="152"/>
      <c r="AL217" s="152"/>
      <c r="AM217" s="152"/>
      <c r="AN217" s="144"/>
      <c r="AO217" s="144"/>
      <c r="AP217" s="144"/>
      <c r="AQ217" s="144"/>
      <c r="AR217" s="144"/>
      <c r="AS217" s="144"/>
    </row>
    <row r="218" spans="19:45" ht="30" customHeight="1" x14ac:dyDescent="0.25">
      <c r="S218" s="118" t="s">
        <v>16</v>
      </c>
      <c r="T218" s="118" t="str">
        <f>VLOOKUP($T200,ASIC!$A$1:$B$200,2,FALSE)</f>
        <v>2322D</v>
      </c>
      <c r="U218" s="144"/>
      <c r="V218" s="145"/>
      <c r="W218" s="145"/>
      <c r="X218" s="155"/>
      <c r="Y218" s="155"/>
      <c r="Z218" s="157"/>
      <c r="AA218" s="148"/>
      <c r="AB218" s="149"/>
      <c r="AC218" s="149"/>
      <c r="AD218" s="149"/>
      <c r="AE218" s="41"/>
      <c r="AF218" s="150"/>
      <c r="AG218" s="158"/>
      <c r="AH218" s="151"/>
      <c r="AI218" s="151"/>
      <c r="AJ218" s="152"/>
      <c r="AK218" s="152"/>
      <c r="AL218" s="152"/>
      <c r="AM218" s="152"/>
      <c r="AN218" s="144"/>
      <c r="AO218" s="144"/>
      <c r="AP218" s="144"/>
      <c r="AQ218" s="144"/>
      <c r="AR218" s="144"/>
      <c r="AS218" s="144"/>
    </row>
    <row r="219" spans="19:45" ht="30" customHeight="1" x14ac:dyDescent="0.25">
      <c r="S219" s="118" t="s">
        <v>17</v>
      </c>
      <c r="T219" s="118" t="str">
        <f>VLOOKUP($T201,Sensor!$A$1:$B$100,2,FALSE)</f>
        <v>2282A</v>
      </c>
      <c r="U219" s="144"/>
      <c r="V219" s="145"/>
      <c r="W219" s="145"/>
      <c r="X219" s="155"/>
      <c r="Y219" s="155"/>
      <c r="Z219" s="157"/>
      <c r="AA219" s="148"/>
      <c r="AB219" s="149"/>
      <c r="AC219" s="149"/>
      <c r="AD219" s="149"/>
      <c r="AE219" s="41"/>
      <c r="AF219" s="150"/>
      <c r="AG219" s="158"/>
      <c r="AH219" s="151"/>
      <c r="AI219" s="151"/>
      <c r="AJ219" s="152"/>
      <c r="AK219" s="152"/>
      <c r="AL219" s="152"/>
      <c r="AM219" s="152"/>
      <c r="AN219" s="144"/>
      <c r="AO219" s="144"/>
      <c r="AP219" s="144"/>
      <c r="AQ219" s="144"/>
      <c r="AR219" s="144"/>
      <c r="AS219" s="144"/>
    </row>
    <row r="220" spans="19:45" ht="30" customHeight="1" x14ac:dyDescent="0.25">
      <c r="S220" s="118" t="s">
        <v>21</v>
      </c>
      <c r="T220" s="118" t="str">
        <f>VLOOKUP($T199,MPN!$A$1:$E$497,5,FALSE)</f>
        <v>Default</v>
      </c>
      <c r="U220" s="144"/>
      <c r="V220" s="145"/>
      <c r="W220" s="145"/>
      <c r="X220" s="155"/>
      <c r="Y220" s="155"/>
      <c r="Z220" s="157"/>
      <c r="AA220" s="148"/>
      <c r="AB220" s="149"/>
      <c r="AC220" s="149"/>
      <c r="AD220" s="149"/>
      <c r="AE220" s="41"/>
      <c r="AF220" s="150"/>
      <c r="AG220" s="158"/>
      <c r="AH220" s="151"/>
      <c r="AI220" s="151"/>
      <c r="AJ220" s="152"/>
      <c r="AK220" s="152"/>
      <c r="AL220" s="152"/>
      <c r="AM220" s="152"/>
      <c r="AN220" s="144"/>
      <c r="AO220" s="144"/>
      <c r="AP220" s="144"/>
      <c r="AQ220" s="144"/>
      <c r="AR220" s="144"/>
      <c r="AS220" s="144"/>
    </row>
    <row r="221" spans="19:45" ht="30" customHeight="1" x14ac:dyDescent="0.25">
      <c r="S221" s="118" t="s">
        <v>545</v>
      </c>
      <c r="T221" s="118">
        <f>VLOOKUP(T210,$DT$1:$DV$31,3,FALSE)</f>
        <v>0</v>
      </c>
      <c r="U221" s="144"/>
      <c r="V221" s="145"/>
      <c r="W221" s="145"/>
      <c r="X221" s="155"/>
      <c r="Y221" s="155"/>
      <c r="Z221" s="157"/>
      <c r="AA221" s="148"/>
      <c r="AB221" s="149"/>
      <c r="AC221" s="149"/>
      <c r="AD221" s="149"/>
      <c r="AE221" s="41"/>
      <c r="AF221" s="150"/>
      <c r="AG221" s="158"/>
      <c r="AH221" s="151"/>
      <c r="AI221" s="151"/>
      <c r="AJ221" s="152"/>
      <c r="AK221" s="152"/>
      <c r="AL221" s="152"/>
      <c r="AM221" s="152"/>
      <c r="AN221" s="144"/>
      <c r="AO221" s="144"/>
      <c r="AP221" s="144"/>
      <c r="AQ221" s="144"/>
      <c r="AR221" s="144"/>
      <c r="AS221" s="144"/>
    </row>
    <row r="222" spans="19:45" ht="30" customHeight="1" x14ac:dyDescent="0.25">
      <c r="S222" s="118" t="s">
        <v>22</v>
      </c>
      <c r="T222" s="119">
        <v>7</v>
      </c>
      <c r="U222" s="144"/>
      <c r="V222" s="145"/>
      <c r="W222" s="145"/>
      <c r="X222" s="155"/>
      <c r="Y222" s="155"/>
      <c r="Z222" s="157"/>
      <c r="AA222" s="148"/>
      <c r="AB222" s="149"/>
      <c r="AC222" s="149"/>
      <c r="AD222" s="149"/>
      <c r="AE222" s="41"/>
      <c r="AF222" s="150"/>
      <c r="AG222" s="158"/>
      <c r="AH222" s="151"/>
      <c r="AI222" s="151"/>
      <c r="AJ222" s="152"/>
      <c r="AK222" s="152"/>
      <c r="AL222" s="152"/>
      <c r="AM222" s="152"/>
      <c r="AN222" s="144"/>
      <c r="AO222" s="144"/>
      <c r="AP222" s="144"/>
      <c r="AQ222" s="144"/>
      <c r="AR222" s="144"/>
      <c r="AS222" s="144"/>
    </row>
    <row r="223" spans="19:45" ht="30" customHeight="1" x14ac:dyDescent="0.25">
      <c r="S223" s="118" t="s">
        <v>696</v>
      </c>
      <c r="T223" s="159">
        <v>45902</v>
      </c>
      <c r="U223" s="144"/>
      <c r="V223" s="145"/>
      <c r="W223" s="145"/>
      <c r="X223" s="155"/>
      <c r="Y223" s="155"/>
      <c r="Z223" s="157"/>
      <c r="AA223" s="148"/>
      <c r="AB223" s="149"/>
      <c r="AC223" s="149"/>
      <c r="AD223" s="149"/>
      <c r="AE223" s="41"/>
      <c r="AF223" s="150"/>
      <c r="AG223" s="158"/>
      <c r="AH223" s="151"/>
      <c r="AI223" s="151"/>
      <c r="AJ223" s="152"/>
      <c r="AK223" s="152"/>
      <c r="AL223" s="152"/>
      <c r="AM223" s="152"/>
      <c r="AN223" s="144"/>
      <c r="AO223" s="144"/>
      <c r="AP223" s="144"/>
      <c r="AQ223" s="144"/>
      <c r="AR223" s="144"/>
      <c r="AS223" s="144"/>
    </row>
    <row r="224" spans="19:45" ht="30" customHeight="1" x14ac:dyDescent="0.25">
      <c r="S224" s="118" t="s">
        <v>694</v>
      </c>
      <c r="T224" s="119" t="s">
        <v>994</v>
      </c>
      <c r="U224" s="144"/>
      <c r="V224" s="145"/>
      <c r="W224" s="145"/>
      <c r="X224" s="155"/>
      <c r="Y224" s="155"/>
      <c r="Z224" s="157"/>
      <c r="AA224" s="148"/>
      <c r="AB224" s="149"/>
      <c r="AC224" s="149"/>
      <c r="AD224" s="149"/>
      <c r="AE224" s="41"/>
      <c r="AF224" s="150"/>
      <c r="AG224" s="158"/>
      <c r="AH224" s="151"/>
      <c r="AI224" s="151"/>
      <c r="AJ224" s="152"/>
      <c r="AK224" s="152"/>
      <c r="AL224" s="152"/>
      <c r="AM224" s="152"/>
      <c r="AN224" s="144"/>
      <c r="AO224" s="144"/>
      <c r="AP224" s="144"/>
      <c r="AQ224" s="144"/>
      <c r="AR224" s="144"/>
      <c r="AS224" s="144"/>
    </row>
    <row r="225" spans="19:45" ht="30" customHeight="1" x14ac:dyDescent="0.25">
      <c r="S225" s="118" t="s">
        <v>697</v>
      </c>
      <c r="T225" s="118">
        <f ca="1">COUNTA(U200:U259)</f>
        <v>10</v>
      </c>
      <c r="U225" s="144"/>
      <c r="V225" s="145"/>
      <c r="W225" s="145"/>
      <c r="X225" s="155"/>
      <c r="Y225" s="155"/>
      <c r="Z225" s="157"/>
      <c r="AA225" s="148"/>
      <c r="AB225" s="149"/>
      <c r="AC225" s="149"/>
      <c r="AD225" s="149"/>
      <c r="AE225" s="41"/>
      <c r="AF225" s="150"/>
      <c r="AG225" s="158"/>
      <c r="AH225" s="151"/>
      <c r="AI225" s="151"/>
      <c r="AJ225" s="152"/>
      <c r="AK225" s="152"/>
      <c r="AL225" s="152"/>
      <c r="AM225" s="152"/>
      <c r="AN225" s="144"/>
      <c r="AO225" s="144"/>
      <c r="AP225" s="144"/>
      <c r="AQ225" s="144"/>
      <c r="AR225" s="144"/>
      <c r="AS225" s="144"/>
    </row>
    <row r="226" spans="19:45" ht="30" customHeight="1" x14ac:dyDescent="0.25">
      <c r="S226" s="118" t="s">
        <v>715</v>
      </c>
      <c r="T226" s="118" t="str">
        <f>T214&amp;"+/-"&amp;T215&amp;" "&amp;T224</f>
        <v>-42+/-0.8 dBV</v>
      </c>
      <c r="U226" s="144"/>
      <c r="V226" s="145"/>
      <c r="W226" s="145"/>
      <c r="X226" s="155"/>
      <c r="Y226" s="155"/>
      <c r="Z226" s="157"/>
      <c r="AA226" s="148"/>
      <c r="AB226" s="149"/>
      <c r="AC226" s="149"/>
      <c r="AD226" s="149"/>
      <c r="AE226" s="41"/>
      <c r="AF226" s="150"/>
      <c r="AG226" s="158"/>
      <c r="AH226" s="151"/>
      <c r="AI226" s="151"/>
      <c r="AJ226" s="152"/>
      <c r="AK226" s="152"/>
      <c r="AL226" s="152"/>
      <c r="AM226" s="152"/>
      <c r="AN226" s="144"/>
      <c r="AO226" s="144"/>
      <c r="AP226" s="144"/>
      <c r="AQ226" s="144"/>
      <c r="AR226" s="144"/>
      <c r="AS226" s="144"/>
    </row>
    <row r="227" spans="19:45" ht="30" customHeight="1" x14ac:dyDescent="0.25">
      <c r="S227" s="118" t="s">
        <v>719</v>
      </c>
      <c r="T227" s="160" t="str">
        <f>T206&amp;" : "&amp;T209&amp;" "&amp;"(uA)"&amp;CHAR(10)&amp;"Vdc&amp;Remark: "&amp;T212</f>
        <v>3.3V : 70~150 (uA)
Vdc&amp;Remark: -</v>
      </c>
      <c r="U227" s="144"/>
      <c r="V227" s="145"/>
      <c r="W227" s="145"/>
      <c r="X227" s="155"/>
      <c r="Y227" s="155"/>
      <c r="Z227" s="157"/>
      <c r="AA227" s="148"/>
      <c r="AB227" s="149"/>
      <c r="AC227" s="149"/>
      <c r="AD227" s="149"/>
      <c r="AE227" s="41"/>
      <c r="AF227" s="150"/>
      <c r="AG227" s="158"/>
      <c r="AH227" s="151"/>
      <c r="AI227" s="151"/>
      <c r="AJ227" s="152"/>
      <c r="AK227" s="152"/>
      <c r="AL227" s="152"/>
      <c r="AM227" s="152"/>
      <c r="AN227" s="144"/>
      <c r="AO227" s="144"/>
      <c r="AP227" s="144"/>
      <c r="AQ227" s="144"/>
      <c r="AR227" s="144"/>
      <c r="AS227" s="144"/>
    </row>
    <row r="228" spans="19:45" ht="30" customHeight="1" x14ac:dyDescent="0.25">
      <c r="U228" s="144"/>
      <c r="V228" s="145"/>
      <c r="W228" s="145"/>
      <c r="X228" s="155"/>
      <c r="Y228" s="155"/>
      <c r="Z228" s="157"/>
      <c r="AA228" s="148"/>
      <c r="AB228" s="149"/>
      <c r="AC228" s="149"/>
      <c r="AD228" s="149"/>
      <c r="AE228" s="41"/>
      <c r="AF228" s="150"/>
      <c r="AG228" s="158"/>
      <c r="AH228" s="151"/>
      <c r="AI228" s="151"/>
      <c r="AJ228" s="152"/>
      <c r="AK228" s="152"/>
      <c r="AL228" s="152"/>
      <c r="AM228" s="152"/>
      <c r="AN228" s="144"/>
      <c r="AO228" s="144"/>
      <c r="AP228" s="144"/>
      <c r="AQ228" s="144"/>
      <c r="AR228" s="144"/>
      <c r="AS228" s="144"/>
    </row>
    <row r="229" spans="19:45" ht="30" customHeight="1" x14ac:dyDescent="0.25">
      <c r="S229" s="2" t="s">
        <v>14</v>
      </c>
      <c r="T229" s="2" t="str">
        <f>ADDRESS(ROW(S229),COLUMN($S$1))&amp;":"&amp;ADDRESS(ROW(S259),COLUMN($T$1))</f>
        <v>$S$229:$T$259</v>
      </c>
      <c r="U229" s="144"/>
      <c r="V229" s="145"/>
      <c r="W229" s="145"/>
      <c r="X229" s="155"/>
      <c r="Y229" s="155"/>
      <c r="Z229" s="157"/>
      <c r="AA229" s="148"/>
      <c r="AB229" s="149"/>
      <c r="AC229" s="149"/>
      <c r="AD229" s="149"/>
      <c r="AE229" s="41"/>
      <c r="AF229" s="150"/>
      <c r="AG229" s="158"/>
      <c r="AH229" s="151"/>
      <c r="AI229" s="151"/>
      <c r="AJ229" s="152"/>
      <c r="AK229" s="152"/>
      <c r="AL229" s="152"/>
      <c r="AM229" s="152"/>
      <c r="AN229" s="144"/>
      <c r="AO229" s="144"/>
      <c r="AP229" s="144"/>
      <c r="AQ229" s="144"/>
      <c r="AR229" s="144"/>
      <c r="AS229" s="144"/>
    </row>
    <row r="230" spans="19:45" ht="30" customHeight="1" x14ac:dyDescent="0.25">
      <c r="S230" s="4" t="str">
        <f>$BB$2</f>
        <v>15V</v>
      </c>
      <c r="T230" s="3" t="s">
        <v>562</v>
      </c>
      <c r="U230" s="144"/>
      <c r="V230" s="145"/>
      <c r="W230" s="145"/>
      <c r="X230" s="155"/>
      <c r="Y230" s="155"/>
      <c r="Z230" s="157"/>
      <c r="AA230" s="148"/>
      <c r="AB230" s="149"/>
      <c r="AC230" s="149"/>
      <c r="AD230" s="149"/>
      <c r="AE230" s="41"/>
      <c r="AF230" s="150"/>
      <c r="AG230" s="158"/>
      <c r="AH230" s="151"/>
      <c r="AI230" s="151"/>
      <c r="AJ230" s="152"/>
      <c r="AK230" s="152"/>
      <c r="AL230" s="152"/>
      <c r="AM230" s="152"/>
      <c r="AN230" s="144"/>
      <c r="AO230" s="144"/>
      <c r="AP230" s="144"/>
      <c r="AQ230" s="144"/>
      <c r="AR230" s="144"/>
      <c r="AS230" s="144"/>
    </row>
    <row r="231" spans="19:45" ht="30" customHeight="1" x14ac:dyDescent="0.25">
      <c r="S231" s="4" t="str">
        <f>$BB$3</f>
        <v>14V</v>
      </c>
      <c r="T231" s="3" t="s">
        <v>562</v>
      </c>
      <c r="U231" s="144"/>
      <c r="V231" s="145"/>
      <c r="W231" s="145"/>
      <c r="X231" s="155"/>
      <c r="Y231" s="155"/>
      <c r="Z231" s="157"/>
      <c r="AA231" s="148"/>
      <c r="AB231" s="149"/>
      <c r="AC231" s="149"/>
      <c r="AD231" s="149"/>
      <c r="AE231" s="41"/>
      <c r="AF231" s="150"/>
      <c r="AG231" s="158"/>
      <c r="AH231" s="151"/>
      <c r="AI231" s="151"/>
      <c r="AJ231" s="152"/>
      <c r="AK231" s="152"/>
      <c r="AL231" s="152"/>
      <c r="AM231" s="152"/>
      <c r="AN231" s="144"/>
      <c r="AO231" s="144"/>
      <c r="AP231" s="144"/>
      <c r="AQ231" s="144"/>
      <c r="AR231" s="144"/>
      <c r="AS231" s="144"/>
    </row>
    <row r="232" spans="19:45" ht="30" customHeight="1" x14ac:dyDescent="0.25">
      <c r="S232" s="4" t="str">
        <f>$BB$4</f>
        <v>13V</v>
      </c>
      <c r="T232" s="3">
        <v>0</v>
      </c>
      <c r="U232" s="144"/>
      <c r="V232" s="145"/>
      <c r="W232" s="145"/>
      <c r="X232" s="155"/>
      <c r="Y232" s="155"/>
      <c r="Z232" s="157"/>
      <c r="AA232" s="148"/>
      <c r="AB232" s="149"/>
      <c r="AC232" s="149"/>
      <c r="AD232" s="149"/>
      <c r="AE232" s="41"/>
      <c r="AF232" s="150"/>
      <c r="AG232" s="158"/>
      <c r="AH232" s="151"/>
      <c r="AI232" s="151"/>
      <c r="AJ232" s="152"/>
      <c r="AK232" s="152"/>
      <c r="AL232" s="152"/>
      <c r="AM232" s="152"/>
      <c r="AN232" s="144"/>
      <c r="AO232" s="144"/>
      <c r="AP232" s="144"/>
      <c r="AQ232" s="144"/>
      <c r="AR232" s="144"/>
      <c r="AS232" s="144"/>
    </row>
    <row r="233" spans="19:45" ht="30" customHeight="1" x14ac:dyDescent="0.25">
      <c r="S233" s="4" t="str">
        <f>$BB$5</f>
        <v>12V</v>
      </c>
      <c r="T233" s="3" t="s">
        <v>562</v>
      </c>
      <c r="U233" s="144"/>
      <c r="V233" s="145"/>
      <c r="W233" s="145"/>
      <c r="X233" s="155"/>
      <c r="Y233" s="155"/>
      <c r="Z233" s="157"/>
      <c r="AA233" s="148"/>
      <c r="AB233" s="149"/>
      <c r="AC233" s="149"/>
      <c r="AD233" s="149"/>
      <c r="AE233" s="41"/>
      <c r="AF233" s="150"/>
      <c r="AG233" s="158"/>
      <c r="AH233" s="151"/>
      <c r="AI233" s="151"/>
      <c r="AJ233" s="152"/>
      <c r="AK233" s="152"/>
      <c r="AL233" s="152"/>
      <c r="AM233" s="152"/>
      <c r="AN233" s="144"/>
      <c r="AO233" s="144"/>
      <c r="AP233" s="144"/>
      <c r="AQ233" s="144"/>
      <c r="AR233" s="144"/>
      <c r="AS233" s="144"/>
    </row>
    <row r="234" spans="19:45" ht="30" customHeight="1" x14ac:dyDescent="0.25">
      <c r="S234" s="4" t="str">
        <f>$BB$6</f>
        <v>11V</v>
      </c>
      <c r="T234" s="3" t="s">
        <v>562</v>
      </c>
      <c r="U234" s="144"/>
      <c r="V234" s="145"/>
      <c r="W234" s="145"/>
      <c r="X234" s="155"/>
      <c r="Y234" s="155"/>
      <c r="Z234" s="157"/>
      <c r="AA234" s="148"/>
      <c r="AB234" s="149"/>
      <c r="AC234" s="149"/>
      <c r="AD234" s="149"/>
      <c r="AE234" s="41"/>
      <c r="AF234" s="150"/>
      <c r="AG234" s="158"/>
      <c r="AH234" s="151"/>
      <c r="AI234" s="151"/>
      <c r="AJ234" s="152"/>
      <c r="AK234" s="152"/>
      <c r="AL234" s="152"/>
      <c r="AM234" s="152"/>
      <c r="AN234" s="144"/>
      <c r="AO234" s="144"/>
      <c r="AP234" s="144"/>
      <c r="AQ234" s="144"/>
      <c r="AR234" s="144"/>
      <c r="AS234" s="144"/>
    </row>
    <row r="235" spans="19:45" ht="30" customHeight="1" x14ac:dyDescent="0.25">
      <c r="S235" s="4" t="str">
        <f>$BB$7</f>
        <v>10V</v>
      </c>
      <c r="T235" s="3" t="s">
        <v>562</v>
      </c>
      <c r="U235" s="144"/>
      <c r="V235" s="145"/>
      <c r="W235" s="145"/>
      <c r="X235" s="155"/>
      <c r="Y235" s="155"/>
      <c r="Z235" s="157"/>
      <c r="AA235" s="148"/>
      <c r="AB235" s="149"/>
      <c r="AC235" s="149"/>
      <c r="AD235" s="149"/>
      <c r="AE235" s="41"/>
      <c r="AF235" s="150"/>
      <c r="AG235" s="158"/>
      <c r="AH235" s="151"/>
      <c r="AI235" s="151"/>
      <c r="AJ235" s="152"/>
      <c r="AK235" s="152"/>
      <c r="AL235" s="152"/>
      <c r="AM235" s="152"/>
      <c r="AN235" s="144"/>
      <c r="AO235" s="144"/>
      <c r="AP235" s="144"/>
      <c r="AQ235" s="144"/>
      <c r="AR235" s="144"/>
      <c r="AS235" s="144"/>
    </row>
    <row r="236" spans="19:45" ht="30" customHeight="1" x14ac:dyDescent="0.25">
      <c r="S236" s="4" t="str">
        <f>$BB$8</f>
        <v>9V</v>
      </c>
      <c r="T236" s="3" t="s">
        <v>562</v>
      </c>
      <c r="U236" s="144"/>
      <c r="V236" s="145"/>
      <c r="W236" s="145"/>
      <c r="X236" s="155"/>
      <c r="Y236" s="155"/>
      <c r="Z236" s="157"/>
      <c r="AA236" s="148"/>
      <c r="AB236" s="149"/>
      <c r="AC236" s="149"/>
      <c r="AD236" s="149"/>
      <c r="AE236" s="41"/>
      <c r="AF236" s="150"/>
      <c r="AG236" s="158"/>
      <c r="AH236" s="151"/>
      <c r="AI236" s="151"/>
      <c r="AJ236" s="152"/>
      <c r="AK236" s="152"/>
      <c r="AL236" s="152"/>
      <c r="AM236" s="152"/>
      <c r="AN236" s="144"/>
      <c r="AO236" s="144"/>
      <c r="AP236" s="144"/>
      <c r="AQ236" s="144"/>
      <c r="AR236" s="144"/>
      <c r="AS236" s="144"/>
    </row>
    <row r="237" spans="19:45" ht="30" customHeight="1" x14ac:dyDescent="0.25">
      <c r="S237" s="4" t="str">
        <f>$BB$9</f>
        <v>FIX</v>
      </c>
      <c r="T237" s="3" t="s">
        <v>562</v>
      </c>
      <c r="U237" s="144"/>
      <c r="V237" s="145"/>
      <c r="W237" s="145"/>
      <c r="X237" s="155"/>
      <c r="Y237" s="155"/>
      <c r="Z237" s="157"/>
      <c r="AA237" s="148"/>
      <c r="AB237" s="149"/>
      <c r="AC237" s="149"/>
      <c r="AD237" s="149"/>
      <c r="AE237" s="41"/>
      <c r="AF237" s="150"/>
      <c r="AG237" s="158"/>
      <c r="AH237" s="151"/>
      <c r="AI237" s="151"/>
      <c r="AJ237" s="152"/>
      <c r="AK237" s="152"/>
      <c r="AL237" s="152"/>
      <c r="AM237" s="152"/>
      <c r="AN237" s="144"/>
      <c r="AO237" s="144"/>
      <c r="AP237" s="144"/>
      <c r="AQ237" s="144"/>
      <c r="AR237" s="144"/>
      <c r="AS237" s="144"/>
    </row>
    <row r="238" spans="19:45" ht="30" customHeight="1" x14ac:dyDescent="0.25">
      <c r="S238" s="4" t="str">
        <f>$BB$10</f>
        <v>Space</v>
      </c>
      <c r="T238" s="3">
        <v>0</v>
      </c>
      <c r="U238" s="144"/>
      <c r="V238" s="145"/>
      <c r="W238" s="145"/>
      <c r="X238" s="155"/>
      <c r="Y238" s="155"/>
      <c r="Z238" s="157"/>
      <c r="AA238" s="148"/>
      <c r="AB238" s="149"/>
      <c r="AC238" s="149"/>
      <c r="AD238" s="149"/>
      <c r="AE238" s="41"/>
      <c r="AF238" s="150"/>
      <c r="AG238" s="158"/>
      <c r="AH238" s="151"/>
      <c r="AI238" s="151"/>
      <c r="AJ238" s="152"/>
      <c r="AK238" s="152"/>
      <c r="AL238" s="152"/>
      <c r="AM238" s="152"/>
      <c r="AN238" s="144"/>
      <c r="AO238" s="144"/>
      <c r="AP238" s="144"/>
      <c r="AQ238" s="144"/>
      <c r="AR238" s="144"/>
      <c r="AS238" s="144"/>
    </row>
    <row r="239" spans="19:45" ht="30" customHeight="1" x14ac:dyDescent="0.25">
      <c r="S239" s="4" t="str">
        <f>$BB$11</f>
        <v>Config2</v>
      </c>
      <c r="T239" s="3"/>
      <c r="U239" s="144"/>
      <c r="V239" s="145"/>
      <c r="W239" s="145"/>
      <c r="X239" s="155"/>
      <c r="Y239" s="155"/>
      <c r="Z239" s="157"/>
      <c r="AA239" s="148"/>
      <c r="AB239" s="149"/>
      <c r="AC239" s="149"/>
      <c r="AD239" s="149"/>
      <c r="AE239" s="41"/>
      <c r="AF239" s="150"/>
      <c r="AG239" s="158"/>
      <c r="AH239" s="151"/>
      <c r="AI239" s="151"/>
      <c r="AJ239" s="152"/>
      <c r="AK239" s="152"/>
      <c r="AL239" s="152"/>
      <c r="AM239" s="152"/>
      <c r="AN239" s="144"/>
      <c r="AO239" s="144"/>
      <c r="AP239" s="144"/>
      <c r="AQ239" s="144"/>
      <c r="AR239" s="144"/>
      <c r="AS239" s="144"/>
    </row>
    <row r="240" spans="19:45" ht="30" customHeight="1" x14ac:dyDescent="0.25">
      <c r="S240" s="4" t="str">
        <f>$BB$12</f>
        <v>-</v>
      </c>
      <c r="T240" s="3"/>
      <c r="U240" s="144"/>
      <c r="V240" s="145"/>
      <c r="W240" s="145"/>
      <c r="X240" s="155"/>
      <c r="Y240" s="155"/>
      <c r="Z240" s="157"/>
      <c r="AA240" s="148"/>
      <c r="AB240" s="149"/>
      <c r="AC240" s="149"/>
      <c r="AD240" s="149"/>
      <c r="AE240" s="41"/>
      <c r="AF240" s="150"/>
      <c r="AG240" s="158"/>
      <c r="AH240" s="151"/>
      <c r="AI240" s="151"/>
      <c r="AJ240" s="152"/>
      <c r="AK240" s="152"/>
      <c r="AL240" s="152"/>
      <c r="AM240" s="152"/>
      <c r="AN240" s="144"/>
      <c r="AO240" s="144"/>
      <c r="AP240" s="144"/>
      <c r="AQ240" s="144"/>
      <c r="AR240" s="144"/>
      <c r="AS240" s="144"/>
    </row>
    <row r="241" spans="19:45" ht="30" customHeight="1" x14ac:dyDescent="0.25">
      <c r="S241" s="4" t="str">
        <f>$BB$13</f>
        <v>-</v>
      </c>
      <c r="T241" s="3"/>
      <c r="U241" s="144"/>
      <c r="V241" s="145"/>
      <c r="W241" s="145"/>
      <c r="X241" s="155"/>
      <c r="Y241" s="155"/>
      <c r="Z241" s="157"/>
      <c r="AA241" s="148"/>
      <c r="AB241" s="149"/>
      <c r="AC241" s="149"/>
      <c r="AD241" s="149"/>
      <c r="AE241" s="41"/>
      <c r="AF241" s="150"/>
      <c r="AG241" s="158"/>
      <c r="AH241" s="151"/>
      <c r="AI241" s="151"/>
      <c r="AJ241" s="152"/>
      <c r="AK241" s="152"/>
      <c r="AL241" s="152"/>
      <c r="AM241" s="152"/>
      <c r="AN241" s="144"/>
      <c r="AO241" s="144"/>
      <c r="AP241" s="144"/>
      <c r="AQ241" s="144"/>
      <c r="AR241" s="144"/>
      <c r="AS241" s="144"/>
    </row>
    <row r="242" spans="19:45" ht="30" customHeight="1" x14ac:dyDescent="0.25">
      <c r="S242" s="4" t="str">
        <f>$BB$14</f>
        <v>-</v>
      </c>
      <c r="T242" s="3"/>
      <c r="U242" s="144"/>
      <c r="V242" s="145"/>
      <c r="W242" s="145"/>
      <c r="X242" s="155"/>
      <c r="Y242" s="155"/>
      <c r="Z242" s="157"/>
      <c r="AA242" s="148"/>
      <c r="AB242" s="149"/>
      <c r="AC242" s="149"/>
      <c r="AD242" s="149"/>
      <c r="AE242" s="41"/>
      <c r="AF242" s="150"/>
      <c r="AG242" s="158"/>
      <c r="AH242" s="151"/>
      <c r="AI242" s="151"/>
      <c r="AJ242" s="152"/>
      <c r="AK242" s="152"/>
      <c r="AL242" s="152"/>
      <c r="AM242" s="152"/>
      <c r="AN242" s="144"/>
      <c r="AO242" s="144"/>
      <c r="AP242" s="144"/>
      <c r="AQ242" s="144"/>
      <c r="AR242" s="144"/>
      <c r="AS242" s="144"/>
    </row>
    <row r="243" spans="19:45" ht="30" customHeight="1" x14ac:dyDescent="0.25">
      <c r="S243" s="4" t="str">
        <f>$BB$15</f>
        <v>-</v>
      </c>
      <c r="T243" s="3"/>
      <c r="U243" s="144"/>
      <c r="V243" s="145"/>
      <c r="W243" s="145"/>
      <c r="X243" s="155"/>
      <c r="Y243" s="155"/>
      <c r="Z243" s="157"/>
      <c r="AA243" s="148"/>
      <c r="AB243" s="149"/>
      <c r="AC243" s="149"/>
      <c r="AD243" s="149"/>
      <c r="AE243" s="41"/>
      <c r="AF243" s="150"/>
      <c r="AG243" s="158"/>
      <c r="AH243" s="151"/>
      <c r="AI243" s="151"/>
      <c r="AJ243" s="152"/>
      <c r="AK243" s="152"/>
      <c r="AL243" s="152"/>
      <c r="AM243" s="152"/>
      <c r="AN243" s="144"/>
      <c r="AO243" s="144"/>
      <c r="AP243" s="144"/>
      <c r="AQ243" s="144"/>
      <c r="AR243" s="144"/>
      <c r="AS243" s="144"/>
    </row>
    <row r="244" spans="19:45" ht="30" customHeight="1" x14ac:dyDescent="0.25">
      <c r="S244" s="4" t="str">
        <f>$BB$16</f>
        <v>-</v>
      </c>
      <c r="T244" s="3"/>
      <c r="U244" s="144"/>
      <c r="V244" s="145"/>
      <c r="W244" s="145"/>
      <c r="X244" s="155"/>
      <c r="Y244" s="155"/>
      <c r="Z244" s="157"/>
      <c r="AA244" s="148"/>
      <c r="AB244" s="149"/>
      <c r="AC244" s="149"/>
      <c r="AD244" s="149"/>
      <c r="AE244" s="41"/>
      <c r="AF244" s="150"/>
      <c r="AG244" s="158"/>
      <c r="AH244" s="151"/>
      <c r="AI244" s="151"/>
      <c r="AJ244" s="152"/>
      <c r="AK244" s="152"/>
      <c r="AL244" s="152"/>
      <c r="AM244" s="152"/>
      <c r="AN244" s="144"/>
      <c r="AO244" s="144"/>
      <c r="AP244" s="144"/>
      <c r="AQ244" s="144"/>
      <c r="AR244" s="144"/>
      <c r="AS244" s="144"/>
    </row>
    <row r="245" spans="19:45" ht="30" customHeight="1" x14ac:dyDescent="0.25">
      <c r="S245" s="4" t="str">
        <f>$BB$17</f>
        <v>-</v>
      </c>
      <c r="T245" s="3"/>
      <c r="U245" s="144"/>
      <c r="V245" s="145"/>
      <c r="W245" s="145"/>
      <c r="X245" s="155"/>
      <c r="Y245" s="155"/>
      <c r="Z245" s="157"/>
      <c r="AA245" s="148"/>
      <c r="AB245" s="149"/>
      <c r="AC245" s="149"/>
      <c r="AD245" s="149"/>
      <c r="AE245" s="41"/>
      <c r="AF245" s="150"/>
      <c r="AG245" s="158"/>
      <c r="AH245" s="151"/>
      <c r="AI245" s="151"/>
      <c r="AJ245" s="152"/>
      <c r="AK245" s="152"/>
      <c r="AL245" s="152"/>
      <c r="AM245" s="152"/>
      <c r="AN245" s="144"/>
      <c r="AO245" s="144"/>
      <c r="AP245" s="144"/>
      <c r="AQ245" s="144"/>
      <c r="AR245" s="144"/>
      <c r="AS245" s="144"/>
    </row>
    <row r="246" spans="19:45" ht="30" customHeight="1" x14ac:dyDescent="0.25">
      <c r="S246" s="4" t="str">
        <f>$BB$18</f>
        <v>-</v>
      </c>
      <c r="T246" s="3"/>
      <c r="U246" s="144"/>
      <c r="V246" s="145"/>
      <c r="W246" s="145"/>
      <c r="X246" s="155"/>
      <c r="Y246" s="155"/>
      <c r="Z246" s="157"/>
      <c r="AA246" s="148"/>
      <c r="AB246" s="149"/>
      <c r="AC246" s="149"/>
      <c r="AD246" s="149"/>
      <c r="AE246" s="41"/>
      <c r="AF246" s="150"/>
      <c r="AG246" s="158"/>
      <c r="AH246" s="151"/>
      <c r="AI246" s="151"/>
      <c r="AJ246" s="152"/>
      <c r="AK246" s="152"/>
      <c r="AL246" s="152"/>
      <c r="AM246" s="152"/>
      <c r="AN246" s="144"/>
      <c r="AO246" s="144"/>
      <c r="AP246" s="144"/>
      <c r="AQ246" s="144"/>
      <c r="AR246" s="144"/>
      <c r="AS246" s="144"/>
    </row>
    <row r="247" spans="19:45" ht="30" customHeight="1" x14ac:dyDescent="0.25">
      <c r="S247" s="4" t="str">
        <f>$BB$19</f>
        <v>-</v>
      </c>
      <c r="T247" s="3"/>
      <c r="U247" s="144"/>
      <c r="V247" s="145"/>
      <c r="W247" s="145"/>
      <c r="X247" s="155"/>
      <c r="Y247" s="155"/>
      <c r="Z247" s="157"/>
      <c r="AA247" s="148"/>
      <c r="AB247" s="149"/>
      <c r="AC247" s="149"/>
      <c r="AD247" s="149"/>
      <c r="AE247" s="41"/>
      <c r="AF247" s="150"/>
      <c r="AG247" s="158"/>
      <c r="AH247" s="151"/>
      <c r="AI247" s="151"/>
      <c r="AJ247" s="152"/>
      <c r="AK247" s="152"/>
      <c r="AL247" s="152"/>
      <c r="AM247" s="152"/>
      <c r="AN247" s="144"/>
      <c r="AO247" s="144"/>
      <c r="AP247" s="144"/>
      <c r="AQ247" s="144"/>
      <c r="AR247" s="144"/>
      <c r="AS247" s="144"/>
    </row>
    <row r="248" spans="19:45" ht="30" customHeight="1" x14ac:dyDescent="0.25">
      <c r="S248" s="4" t="str">
        <f>$BB$20</f>
        <v>-</v>
      </c>
      <c r="T248" s="3"/>
      <c r="U248" s="144"/>
      <c r="V248" s="145"/>
      <c r="W248" s="145"/>
      <c r="X248" s="155"/>
      <c r="Y248" s="155"/>
      <c r="Z248" s="157"/>
      <c r="AA248" s="148"/>
      <c r="AB248" s="149"/>
      <c r="AC248" s="149"/>
      <c r="AD248" s="149"/>
      <c r="AE248" s="41"/>
      <c r="AF248" s="150"/>
      <c r="AG248" s="158"/>
      <c r="AH248" s="151"/>
      <c r="AI248" s="151"/>
      <c r="AJ248" s="152"/>
      <c r="AK248" s="152"/>
      <c r="AL248" s="152"/>
      <c r="AM248" s="152"/>
      <c r="AN248" s="144"/>
      <c r="AO248" s="144"/>
      <c r="AP248" s="144"/>
      <c r="AQ248" s="144"/>
      <c r="AR248" s="144"/>
      <c r="AS248" s="144"/>
    </row>
    <row r="249" spans="19:45" ht="30" customHeight="1" x14ac:dyDescent="0.25">
      <c r="S249" s="4" t="str">
        <f>$BB$21</f>
        <v>-</v>
      </c>
      <c r="T249" s="3"/>
      <c r="U249" s="144"/>
      <c r="V249" s="145"/>
      <c r="W249" s="145"/>
      <c r="X249" s="155"/>
      <c r="Y249" s="155"/>
      <c r="Z249" s="157"/>
      <c r="AA249" s="148"/>
      <c r="AB249" s="149"/>
      <c r="AC249" s="149"/>
      <c r="AD249" s="149"/>
      <c r="AE249" s="41"/>
      <c r="AF249" s="150"/>
      <c r="AG249" s="158"/>
      <c r="AH249" s="151"/>
      <c r="AI249" s="151"/>
      <c r="AJ249" s="152"/>
      <c r="AK249" s="152"/>
      <c r="AL249" s="152"/>
      <c r="AM249" s="152"/>
      <c r="AN249" s="144"/>
      <c r="AO249" s="144"/>
      <c r="AP249" s="144"/>
      <c r="AQ249" s="144"/>
      <c r="AR249" s="144"/>
      <c r="AS249" s="144"/>
    </row>
    <row r="250" spans="19:45" ht="30" customHeight="1" x14ac:dyDescent="0.25">
      <c r="S250" s="4" t="str">
        <f>$BB$22</f>
        <v>-</v>
      </c>
      <c r="T250" s="3"/>
      <c r="U250" s="144"/>
      <c r="V250" s="145"/>
      <c r="W250" s="145"/>
      <c r="X250" s="155"/>
      <c r="Y250" s="155"/>
      <c r="Z250" s="157"/>
      <c r="AA250" s="148"/>
      <c r="AB250" s="149"/>
      <c r="AC250" s="149"/>
      <c r="AD250" s="149"/>
      <c r="AE250" s="41"/>
      <c r="AF250" s="150"/>
      <c r="AG250" s="158"/>
      <c r="AH250" s="151"/>
      <c r="AI250" s="151"/>
      <c r="AJ250" s="152"/>
      <c r="AK250" s="152"/>
      <c r="AL250" s="152"/>
      <c r="AM250" s="152"/>
      <c r="AN250" s="144"/>
      <c r="AO250" s="144"/>
      <c r="AP250" s="144"/>
      <c r="AQ250" s="144"/>
      <c r="AR250" s="144"/>
      <c r="AS250" s="144"/>
    </row>
    <row r="251" spans="19:45" ht="30" customHeight="1" x14ac:dyDescent="0.25">
      <c r="S251" s="4" t="str">
        <f>$BB$23</f>
        <v>-</v>
      </c>
      <c r="T251" s="3"/>
      <c r="U251" s="144"/>
      <c r="V251" s="145"/>
      <c r="W251" s="145"/>
      <c r="X251" s="155"/>
      <c r="Y251" s="155"/>
      <c r="Z251" s="157"/>
      <c r="AA251" s="148"/>
      <c r="AB251" s="149"/>
      <c r="AC251" s="149"/>
      <c r="AD251" s="149"/>
      <c r="AE251" s="41"/>
      <c r="AF251" s="150"/>
      <c r="AG251" s="158"/>
      <c r="AH251" s="151"/>
      <c r="AI251" s="151"/>
      <c r="AJ251" s="152"/>
      <c r="AK251" s="152"/>
      <c r="AL251" s="152"/>
      <c r="AM251" s="152"/>
      <c r="AN251" s="144"/>
      <c r="AO251" s="144"/>
      <c r="AP251" s="144"/>
      <c r="AQ251" s="144"/>
      <c r="AR251" s="144"/>
      <c r="AS251" s="144"/>
    </row>
    <row r="252" spans="19:45" ht="30" customHeight="1" x14ac:dyDescent="0.25">
      <c r="S252" s="4" t="str">
        <f>$BB$24</f>
        <v>-</v>
      </c>
      <c r="T252" s="3"/>
      <c r="U252" s="144"/>
      <c r="V252" s="145"/>
      <c r="W252" s="145"/>
      <c r="X252" s="155"/>
      <c r="Y252" s="155"/>
      <c r="Z252" s="157"/>
      <c r="AA252" s="148"/>
      <c r="AB252" s="149"/>
      <c r="AC252" s="149"/>
      <c r="AD252" s="149"/>
      <c r="AE252" s="41"/>
      <c r="AF252" s="150"/>
      <c r="AG252" s="158"/>
      <c r="AH252" s="151"/>
      <c r="AI252" s="151"/>
      <c r="AJ252" s="152"/>
      <c r="AK252" s="152"/>
      <c r="AL252" s="152"/>
      <c r="AM252" s="152"/>
      <c r="AN252" s="144"/>
      <c r="AO252" s="144"/>
      <c r="AP252" s="144"/>
      <c r="AQ252" s="144"/>
      <c r="AR252" s="144"/>
      <c r="AS252" s="144"/>
    </row>
    <row r="253" spans="19:45" ht="30" customHeight="1" x14ac:dyDescent="0.25">
      <c r="S253" s="4" t="str">
        <f>$BB$25</f>
        <v>-</v>
      </c>
      <c r="T253" s="3"/>
      <c r="U253" s="144"/>
      <c r="V253" s="145"/>
      <c r="W253" s="145"/>
      <c r="X253" s="155"/>
      <c r="Y253" s="155"/>
      <c r="Z253" s="157"/>
      <c r="AA253" s="148"/>
      <c r="AB253" s="149"/>
      <c r="AC253" s="149"/>
      <c r="AD253" s="149"/>
      <c r="AE253" s="41"/>
      <c r="AF253" s="150"/>
      <c r="AG253" s="158"/>
      <c r="AH253" s="151"/>
      <c r="AI253" s="151"/>
      <c r="AJ253" s="152"/>
      <c r="AK253" s="152"/>
      <c r="AL253" s="152"/>
      <c r="AM253" s="152"/>
      <c r="AN253" s="144"/>
      <c r="AO253" s="144"/>
      <c r="AP253" s="144"/>
      <c r="AQ253" s="144"/>
      <c r="AR253" s="144"/>
      <c r="AS253" s="144"/>
    </row>
    <row r="254" spans="19:45" ht="30" customHeight="1" x14ac:dyDescent="0.25">
      <c r="S254" s="4" t="str">
        <f>$BB$26</f>
        <v>-</v>
      </c>
      <c r="T254" s="3"/>
      <c r="U254" s="144"/>
      <c r="V254" s="145"/>
      <c r="W254" s="145"/>
      <c r="X254" s="155"/>
      <c r="Y254" s="155"/>
      <c r="Z254" s="157"/>
      <c r="AA254" s="148"/>
      <c r="AB254" s="149"/>
      <c r="AC254" s="149"/>
      <c r="AD254" s="149"/>
      <c r="AE254" s="41"/>
      <c r="AF254" s="150"/>
      <c r="AG254" s="158"/>
      <c r="AH254" s="151"/>
      <c r="AI254" s="151"/>
      <c r="AJ254" s="152"/>
      <c r="AK254" s="152"/>
      <c r="AL254" s="152"/>
      <c r="AM254" s="152"/>
      <c r="AN254" s="144"/>
      <c r="AO254" s="144"/>
      <c r="AP254" s="144"/>
      <c r="AQ254" s="144"/>
      <c r="AR254" s="144"/>
      <c r="AS254" s="144"/>
    </row>
    <row r="255" spans="19:45" ht="30" customHeight="1" x14ac:dyDescent="0.25">
      <c r="S255" s="4" t="str">
        <f>$BB$27</f>
        <v>-</v>
      </c>
      <c r="T255" s="3"/>
      <c r="U255" s="144"/>
      <c r="V255" s="145"/>
      <c r="W255" s="145"/>
      <c r="X255" s="155"/>
      <c r="Y255" s="155"/>
      <c r="Z255" s="157"/>
      <c r="AA255" s="148"/>
      <c r="AB255" s="149"/>
      <c r="AC255" s="149"/>
      <c r="AD255" s="149"/>
      <c r="AE255" s="41"/>
      <c r="AF255" s="150"/>
      <c r="AG255" s="158"/>
      <c r="AH255" s="151"/>
      <c r="AI255" s="151"/>
      <c r="AJ255" s="152"/>
      <c r="AK255" s="152"/>
      <c r="AL255" s="152"/>
      <c r="AM255" s="152"/>
      <c r="AN255" s="144"/>
      <c r="AO255" s="144"/>
      <c r="AP255" s="144"/>
      <c r="AQ255" s="144"/>
      <c r="AR255" s="144"/>
      <c r="AS255" s="144"/>
    </row>
    <row r="256" spans="19:45" ht="30" customHeight="1" x14ac:dyDescent="0.25">
      <c r="S256" s="4" t="str">
        <f>$BB$28</f>
        <v>-</v>
      </c>
      <c r="T256" s="3"/>
      <c r="U256" s="144"/>
      <c r="V256" s="145"/>
      <c r="W256" s="145"/>
      <c r="X256" s="155"/>
      <c r="Y256" s="155"/>
      <c r="Z256" s="157"/>
      <c r="AA256" s="148"/>
      <c r="AB256" s="149"/>
      <c r="AC256" s="149"/>
      <c r="AD256" s="149"/>
      <c r="AE256" s="41"/>
      <c r="AF256" s="150"/>
      <c r="AG256" s="158"/>
      <c r="AH256" s="151"/>
      <c r="AI256" s="151"/>
      <c r="AJ256" s="152"/>
      <c r="AK256" s="152"/>
      <c r="AL256" s="152"/>
      <c r="AM256" s="152"/>
      <c r="AN256" s="144"/>
      <c r="AO256" s="144"/>
      <c r="AP256" s="144"/>
      <c r="AQ256" s="144"/>
      <c r="AR256" s="144"/>
      <c r="AS256" s="144"/>
    </row>
    <row r="257" spans="19:45" ht="30" customHeight="1" x14ac:dyDescent="0.25">
      <c r="S257" s="4" t="str">
        <f>$BB$29</f>
        <v>-</v>
      </c>
      <c r="T257" s="3"/>
      <c r="U257" s="144"/>
      <c r="V257" s="145"/>
      <c r="W257" s="145"/>
      <c r="X257" s="155"/>
      <c r="Y257" s="155"/>
      <c r="Z257" s="157"/>
      <c r="AA257" s="148"/>
      <c r="AB257" s="149"/>
      <c r="AC257" s="149"/>
      <c r="AD257" s="149"/>
      <c r="AE257" s="41"/>
      <c r="AF257" s="150"/>
      <c r="AG257" s="158"/>
      <c r="AH257" s="151"/>
      <c r="AI257" s="151"/>
      <c r="AJ257" s="152"/>
      <c r="AK257" s="152"/>
      <c r="AL257" s="152"/>
      <c r="AM257" s="152"/>
      <c r="AN257" s="144"/>
      <c r="AO257" s="144"/>
      <c r="AP257" s="144"/>
      <c r="AQ257" s="144"/>
      <c r="AR257" s="144"/>
      <c r="AS257" s="144"/>
    </row>
    <row r="258" spans="19:45" ht="30" customHeight="1" x14ac:dyDescent="0.25">
      <c r="S258" s="4" t="str">
        <f>$BB$30</f>
        <v>-</v>
      </c>
      <c r="T258" s="3"/>
      <c r="U258" s="144"/>
      <c r="V258" s="145"/>
      <c r="W258" s="145"/>
      <c r="X258" s="155"/>
      <c r="Y258" s="155"/>
      <c r="Z258" s="157"/>
      <c r="AA258" s="148"/>
      <c r="AB258" s="149"/>
      <c r="AC258" s="149"/>
      <c r="AD258" s="149"/>
      <c r="AE258" s="41"/>
      <c r="AF258" s="150"/>
      <c r="AG258" s="158"/>
      <c r="AH258" s="151"/>
      <c r="AI258" s="151"/>
      <c r="AJ258" s="152"/>
      <c r="AK258" s="152"/>
      <c r="AL258" s="152"/>
      <c r="AM258" s="152"/>
      <c r="AN258" s="144"/>
      <c r="AO258" s="144"/>
      <c r="AP258" s="144"/>
      <c r="AQ258" s="144"/>
      <c r="AR258" s="144"/>
      <c r="AS258" s="144"/>
    </row>
    <row r="259" spans="19:45" ht="30" customHeight="1" x14ac:dyDescent="0.25">
      <c r="S259" s="4" t="str">
        <f>$BB$31</f>
        <v>-</v>
      </c>
      <c r="T259" s="3"/>
      <c r="U259" s="144"/>
      <c r="V259" s="145"/>
      <c r="W259" s="145"/>
      <c r="X259" s="155"/>
      <c r="Y259" s="155"/>
      <c r="Z259" s="157"/>
      <c r="AA259" s="148"/>
      <c r="AB259" s="149"/>
      <c r="AC259" s="149"/>
      <c r="AD259" s="149"/>
      <c r="AE259" s="41"/>
      <c r="AF259" s="150"/>
      <c r="AG259" s="158"/>
      <c r="AH259" s="151"/>
      <c r="AI259" s="151"/>
      <c r="AJ259" s="152"/>
      <c r="AK259" s="152"/>
      <c r="AL259" s="152"/>
      <c r="AM259" s="152"/>
      <c r="AN259" s="144"/>
      <c r="AO259" s="144"/>
      <c r="AP259" s="144"/>
      <c r="AQ259" s="144"/>
      <c r="AR259" s="144"/>
      <c r="AS259" s="144"/>
    </row>
    <row r="260" spans="19:45" ht="30" customHeight="1" x14ac:dyDescent="0.25">
      <c r="S260" s="116"/>
      <c r="T260" s="116"/>
      <c r="U260" s="116"/>
      <c r="V260" s="116"/>
      <c r="W260" s="116"/>
      <c r="X260" s="116"/>
      <c r="Y260" s="116"/>
      <c r="Z260" s="116"/>
      <c r="AA260" s="116"/>
      <c r="AB260" s="116"/>
      <c r="AC260" s="116"/>
      <c r="AD260" s="116"/>
      <c r="AE260" s="116"/>
      <c r="AF260" s="116"/>
      <c r="AG260" s="116"/>
      <c r="AH260" s="116"/>
      <c r="AI260" s="116"/>
      <c r="AJ260" s="116"/>
      <c r="AK260" s="116"/>
      <c r="AL260" s="116"/>
      <c r="AM260" s="116"/>
      <c r="AN260" s="116"/>
      <c r="AO260" s="116"/>
      <c r="AP260" s="116"/>
      <c r="AQ260" s="116"/>
      <c r="AR260" s="163"/>
      <c r="AS260" s="163"/>
    </row>
    <row r="261" spans="19:45" ht="30" customHeight="1" x14ac:dyDescent="0.25">
      <c r="S261" s="117" cm="1">
        <f t="array" ref="S261">BoxNum(ROW($S261))</f>
        <v>5</v>
      </c>
      <c r="T261" s="118" t="s">
        <v>698</v>
      </c>
      <c r="U261" s="119" t="s">
        <v>585</v>
      </c>
      <c r="V261" s="120"/>
      <c r="W261" s="121"/>
      <c r="X261" s="120"/>
      <c r="Y261" s="118" t="str">
        <f>VLOOKUP(U261,$DX$1:$DZ$21,3,FALSE)</f>
        <v>-</v>
      </c>
      <c r="AD261" s="123"/>
    </row>
    <row r="262" spans="19:45" ht="30" customHeight="1" x14ac:dyDescent="0.25">
      <c r="S262" s="118" t="s">
        <v>24</v>
      </c>
      <c r="T262" s="119" t="s">
        <v>450</v>
      </c>
      <c r="U262" s="122" t="s">
        <v>23</v>
      </c>
      <c r="V262" s="118" t="str">
        <f>VLOOKUP(U261,$DX$1:$DZ$21,2,FALSE)</f>
        <v>-</v>
      </c>
      <c r="W262" s="128"/>
      <c r="X262" s="128"/>
      <c r="Y262" s="128"/>
      <c r="Z262" s="128"/>
      <c r="AA262" s="122" t="s">
        <v>592</v>
      </c>
      <c r="AB262" s="129" t="str">
        <f>T281&amp;"_"&amp;ABS(T279)&amp;"dB_"&amp;T283&amp;"_"&amp;T284&amp;"_"&amp;GetAbsMaxMinText(AF265:AG324)&amp;"_"&amp;T264&amp;"_"&amp;T263&amp;S261&amp;"."&amp;T287</f>
        <v>default_NormalMode_38dB_2322D_2391A_372_420_ZTS6051MH_MP5.0</v>
      </c>
      <c r="AC262" s="130"/>
      <c r="AD262" s="130"/>
      <c r="AE262" s="130"/>
      <c r="AF262" s="130"/>
      <c r="AG262" s="130"/>
      <c r="AH262" s="128"/>
      <c r="AI262" s="128" t="s">
        <v>2</v>
      </c>
      <c r="AJ262" s="131" t="s">
        <v>1094</v>
      </c>
      <c r="AK262" s="131"/>
      <c r="AL262" s="131"/>
      <c r="AM262" s="131"/>
      <c r="AN262" s="131"/>
      <c r="AO262" s="131"/>
      <c r="AP262" s="131"/>
      <c r="AQ262" s="131"/>
      <c r="AR262" s="131"/>
      <c r="AS262" s="131"/>
    </row>
    <row r="263" spans="19:45" ht="30" customHeight="1" x14ac:dyDescent="0.25">
      <c r="S263" s="118" t="s">
        <v>5</v>
      </c>
      <c r="T263" s="119" t="s">
        <v>430</v>
      </c>
      <c r="U263" s="135" t="str">
        <f>HYPERLINK("#A"&amp;(S261+1),"&lt;==Block" &amp; $S261 &amp;"==&gt;")</f>
        <v>&lt;==Block5==&gt;</v>
      </c>
      <c r="V263" s="136"/>
      <c r="W263" s="128"/>
      <c r="X263" s="128"/>
      <c r="Y263" s="137"/>
      <c r="Z263" s="123"/>
      <c r="AA263" s="128"/>
      <c r="AB263" s="128"/>
      <c r="AC263" s="128"/>
      <c r="AD263" s="128"/>
      <c r="AE263" s="128"/>
      <c r="AF263" s="128"/>
      <c r="AG263" s="128"/>
      <c r="AH263" s="128"/>
      <c r="AI263" s="128"/>
      <c r="AJ263" s="128"/>
      <c r="AK263" s="128"/>
      <c r="AL263" s="128"/>
      <c r="AM263" s="128"/>
      <c r="AN263" s="138" t="s">
        <v>723</v>
      </c>
      <c r="AO263" s="138" t="s">
        <v>709</v>
      </c>
      <c r="AP263" s="138" t="s">
        <v>710</v>
      </c>
      <c r="AQ263" s="138" t="s">
        <v>611</v>
      </c>
      <c r="AR263" s="138" t="s">
        <v>711</v>
      </c>
      <c r="AS263" s="139"/>
    </row>
    <row r="264" spans="19:45" ht="30" customHeight="1" x14ac:dyDescent="0.25">
      <c r="S264" s="118" t="s">
        <v>10</v>
      </c>
      <c r="T264" s="119" t="s">
        <v>270</v>
      </c>
      <c r="U264" s="140" t="s">
        <v>775</v>
      </c>
      <c r="V264" s="141" t="s">
        <v>601</v>
      </c>
      <c r="W264" s="141" t="s">
        <v>602</v>
      </c>
      <c r="X264" s="141" t="s">
        <v>603</v>
      </c>
      <c r="Y264" s="141" t="s">
        <v>603</v>
      </c>
      <c r="Z264" s="141" t="s">
        <v>591</v>
      </c>
      <c r="AA264" s="141" t="s">
        <v>7</v>
      </c>
      <c r="AB264" s="141" t="s">
        <v>563</v>
      </c>
      <c r="AC264" s="141" t="s">
        <v>577</v>
      </c>
      <c r="AD264" s="141" t="s">
        <v>611</v>
      </c>
      <c r="AE264" s="141" t="s">
        <v>569</v>
      </c>
      <c r="AF264" s="142" t="s">
        <v>593</v>
      </c>
      <c r="AG264" s="142" t="s">
        <v>594</v>
      </c>
      <c r="AH264" s="142" t="s">
        <v>595</v>
      </c>
      <c r="AI264" s="142" t="s">
        <v>596</v>
      </c>
      <c r="AJ264" s="143" t="s">
        <v>597</v>
      </c>
      <c r="AK264" s="143" t="s">
        <v>598</v>
      </c>
      <c r="AL264" s="143" t="s">
        <v>599</v>
      </c>
      <c r="AM264" s="143" t="s">
        <v>600</v>
      </c>
      <c r="AN264" s="143" t="str">
        <f>VLOOKUP($T272,$DE$1:$DJ$31,2,FALSE)</f>
        <v>Full</v>
      </c>
      <c r="AO264" s="143" t="str">
        <f>VLOOKUP($T272,$DE$1:$DJ$31,3,FALSE)</f>
        <v>Full</v>
      </c>
      <c r="AP264" s="143" t="str">
        <f>VLOOKUP($T272,$DE$1:$DJ$31,4,FALSE)</f>
        <v>non</v>
      </c>
      <c r="AQ264" s="143" t="str">
        <f>VLOOKUP($T272,$DE$1:$DJ$31,5,FALSE)</f>
        <v>non</v>
      </c>
      <c r="AR264" s="143" t="str">
        <f>VLOOKUP($T272,$DE$1:$DJ$31,6,FALSE)</f>
        <v>Full</v>
      </c>
      <c r="AS264" s="142" t="s">
        <v>726</v>
      </c>
    </row>
    <row r="265" spans="19:45" ht="30" customHeight="1" x14ac:dyDescent="0.25">
      <c r="S265" s="118" t="s">
        <v>18</v>
      </c>
      <c r="T265" s="119" t="s">
        <v>31</v>
      </c>
      <c r="U265" s="144" t="str">
        <f t="shared" ref="U265:U274" ca="1" si="41">ConfigCode($AA265,$AN265,$AO265,$AP265,$AQ265,$AR265,$AF265,$AG265,2)</f>
        <v>0x02=-37.50,-37.30;</v>
      </c>
      <c r="V265" s="145"/>
      <c r="W265" s="145"/>
      <c r="X265" s="146"/>
      <c r="Y265" s="146"/>
      <c r="Z265" s="147">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148" t="s">
        <v>580</v>
      </c>
      <c r="AB265" s="149">
        <v>-1</v>
      </c>
      <c r="AC265" s="149" t="s">
        <v>995</v>
      </c>
      <c r="AD265" s="149">
        <v>1</v>
      </c>
      <c r="AE265" s="41">
        <v>0</v>
      </c>
      <c r="AF265" s="150">
        <v>-37.5</v>
      </c>
      <c r="AG265" s="150">
        <v>-37.299999999999997</v>
      </c>
      <c r="AH265" s="151">
        <f ca="1">$AF265+$Z265</f>
        <v>-38.5</v>
      </c>
      <c r="AI265" s="151">
        <f ca="1">$AG265+$Z265</f>
        <v>-38.299999999999997</v>
      </c>
      <c r="AJ265" s="152" cm="1">
        <f t="array" aca="1" ref="AJ265" ca="1" xml:space="preserve">
N("initial sens-loopgain")+
$AF265-BoxVal(ROW($AA265),26,COLUMN(INDIRECT("T"&amp;(INT(ROW($AA282)/65))*65+2)))</f>
        <v>-37.5</v>
      </c>
      <c r="AK265" s="152">
        <f t="shared" ref="AK265:AK274" ca="1" si="43">AJ265+(AG265-AF265)</f>
        <v>-37.299999999999997</v>
      </c>
      <c r="AL265" s="152" cm="1">
        <f t="array" aca="1" ref="AL265" ca="1" xml:space="preserve">
N("initial sens-loopgain-gain-gain ref-vcm")+
$AH265-
BoxVal(ROW($AA265),26,COLUMN(INDIRECT("T"&amp;(INT(ROW($AA282)/65))*65+2)))-
$AB265-
$W265-
IFERROR(VLOOKUP($AC265,$CT$1:$DC$31,7,FALSE),0)</f>
        <v>-37.5</v>
      </c>
      <c r="AM265" s="152">
        <f t="shared" ref="AM265:AM274" ca="1" si="44">AL265+(AG265-AF265)</f>
        <v>-37.299999999999997</v>
      </c>
      <c r="AN265" s="144" t="str">
        <f t="shared" ref="AN265:AN274" ca="1" si="45">IF(BoxVal(ROW(AA265),9,COLUMN(T263))="FIX","00",ManualLookup(AA265,BoxVal(ROW(AA265),4,COLUMN(AN263)),INDIRECT(DN$3)))</f>
        <v>00</v>
      </c>
      <c r="AO265" s="144" t="str" cm="1">
        <f t="array" aca="1" ref="AO265" ca="1">ManualLookup(AB265,BoxVal(ROW(AB265),4,COLUMN(AO263)),INDIRECT(DO$3))</f>
        <v>02</v>
      </c>
      <c r="AP265" s="144" t="str" cm="1">
        <f t="array" aca="1" ref="AP265" ca="1">ManualLookup(AC265,BoxVal(ROW(AC265),4,COLUMN(AP263)),INDIRECT(DP$3))</f>
        <v>00</v>
      </c>
      <c r="AQ265" s="144" t="str" cm="1">
        <f t="array" aca="1" ref="AQ265" ca="1">ManualLookup(AD265,BoxVal(ROW(AD265),4,COLUMN(AQ263)),INDIRECT(DQ$3))</f>
        <v>00</v>
      </c>
      <c r="AR265" s="144" t="str" cm="1">
        <f t="array" aca="1" ref="AR265" ca="1">ManualLookup(AE265,BoxVal(ROW(AE265),4,COLUMN(AR263)),INDIRECT(DR$3))</f>
        <v>00</v>
      </c>
      <c r="AS265" s="141"/>
    </row>
    <row r="266" spans="19:45" ht="30" customHeight="1" x14ac:dyDescent="0.25">
      <c r="S266" s="118" t="s">
        <v>13</v>
      </c>
      <c r="T266" s="119" t="s">
        <v>391</v>
      </c>
      <c r="U266" s="144" t="str">
        <f t="shared" ca="1" si="41"/>
        <v>0x00=-38.30,-37.50;</v>
      </c>
      <c r="V266" s="145"/>
      <c r="W266" s="145"/>
      <c r="X266" s="146"/>
      <c r="Y266" s="146"/>
      <c r="Z266" s="147">
        <f t="shared" ca="1" si="42"/>
        <v>0</v>
      </c>
      <c r="AA266" s="148" t="s">
        <v>580</v>
      </c>
      <c r="AB266" s="149">
        <v>0</v>
      </c>
      <c r="AC266" s="149" t="s">
        <v>995</v>
      </c>
      <c r="AD266" s="149">
        <v>1</v>
      </c>
      <c r="AE266" s="41">
        <v>0</v>
      </c>
      <c r="AF266" s="150">
        <v>-38.299999999999997</v>
      </c>
      <c r="AG266" s="153">
        <f>AF265</f>
        <v>-37.5</v>
      </c>
      <c r="AH266" s="151">
        <f t="shared" ref="AH266:AH274" ca="1" si="46">$AF266+$Z266</f>
        <v>-38.299999999999997</v>
      </c>
      <c r="AI266" s="151">
        <f t="shared" ref="AI266:AI274" ca="1" si="47">$AG266+$Z266</f>
        <v>-37.5</v>
      </c>
      <c r="AJ266" s="152" cm="1">
        <f t="array" aca="1" ref="AJ266" ca="1" xml:space="preserve">
N("initial sens-loopgain")+
$AF266-BoxVal(ROW($AA266),26,COLUMN(INDIRECT("T"&amp;(INT(ROW($AA283)/65))*65+2)))</f>
        <v>-38.299999999999997</v>
      </c>
      <c r="AK266" s="152">
        <f t="shared" ca="1" si="43"/>
        <v>-37.5</v>
      </c>
      <c r="AL266" s="152" cm="1">
        <f t="array" aca="1" ref="AL266" ca="1" xml:space="preserve">
N("initial sens-loopgain-gain-gain ref-vcm")+
$AH266-
BoxVal(ROW($AA266),26,COLUMN(INDIRECT("T"&amp;(INT(ROW($AA283)/65))*65+2)))-
$AB266-
$W266-
IFERROR(VLOOKUP($AC266,$CT$1:$DC$31,7,FALSE),0)</f>
        <v>-38.299999999999997</v>
      </c>
      <c r="AM266" s="152">
        <f t="shared" ca="1" si="44"/>
        <v>-37.5</v>
      </c>
      <c r="AN266" s="144" t="str">
        <f t="shared" ca="1" si="45"/>
        <v>00</v>
      </c>
      <c r="AO266" s="144" t="str" cm="1">
        <f t="array" aca="1" ref="AO266" ca="1">ManualLookup(AB266,BoxVal(ROW(AB266),4,COLUMN(AO264)),INDIRECT(DO$3))</f>
        <v>00</v>
      </c>
      <c r="AP266" s="144" t="str" cm="1">
        <f t="array" aca="1" ref="AP266" ca="1">ManualLookup(AC266,BoxVal(ROW(AC266),4,COLUMN(AP264)),INDIRECT(DP$3))</f>
        <v>00</v>
      </c>
      <c r="AQ266" s="144" t="str" cm="1">
        <f t="array" aca="1" ref="AQ266" ca="1">ManualLookup(AD266,BoxVal(ROW(AD266),4,COLUMN(AQ264)),INDIRECT(DQ$3))</f>
        <v>00</v>
      </c>
      <c r="AR266" s="144" t="str" cm="1">
        <f t="array" aca="1" ref="AR266" ca="1">ManualLookup(AE266,BoxVal(ROW(AE266),4,COLUMN(AR264)),INDIRECT(DR$3))</f>
        <v>00</v>
      </c>
      <c r="AS266" s="144"/>
    </row>
    <row r="267" spans="19:45" ht="30" customHeight="1" x14ac:dyDescent="0.25">
      <c r="S267" s="129"/>
      <c r="T267" s="154"/>
      <c r="U267" s="144" t="str">
        <f t="shared" ca="1" si="41"/>
        <v>0x03=-38.80,-38.30;</v>
      </c>
      <c r="V267" s="145"/>
      <c r="W267" s="145"/>
      <c r="X267" s="146"/>
      <c r="Y267" s="146"/>
      <c r="Z267" s="147">
        <f t="shared" ca="1" si="42"/>
        <v>0.5</v>
      </c>
      <c r="AA267" s="148" t="s">
        <v>580</v>
      </c>
      <c r="AB267" s="149">
        <v>0.5</v>
      </c>
      <c r="AC267" s="149" t="s">
        <v>995</v>
      </c>
      <c r="AD267" s="149">
        <v>1</v>
      </c>
      <c r="AE267" s="41">
        <v>0</v>
      </c>
      <c r="AF267" s="150">
        <v>-38.799999999999997</v>
      </c>
      <c r="AG267" s="153">
        <f t="shared" ref="AG267:AG274" si="48">AF266</f>
        <v>-38.299999999999997</v>
      </c>
      <c r="AH267" s="151">
        <f t="shared" ca="1" si="46"/>
        <v>-38.299999999999997</v>
      </c>
      <c r="AI267" s="151">
        <f t="shared" ca="1" si="47"/>
        <v>-37.799999999999997</v>
      </c>
      <c r="AJ267" s="152" cm="1">
        <f t="array" aca="1" ref="AJ267" ca="1" xml:space="preserve">
N("initial sens-loopgain")+
$AF267-BoxVal(ROW($AA267),26,COLUMN(INDIRECT("T"&amp;(INT(ROW($AA284)/65))*65+2)))</f>
        <v>-38.799999999999997</v>
      </c>
      <c r="AK267" s="152">
        <f t="shared" ca="1" si="43"/>
        <v>-38.299999999999997</v>
      </c>
      <c r="AL267" s="152" cm="1">
        <f t="array" aca="1" ref="AL267" ca="1" xml:space="preserve">
N("initial sens-loopgain-gain-gain ref-vcm")+
$AH267-
BoxVal(ROW($AA267),26,COLUMN(INDIRECT("T"&amp;(INT(ROW($AA284)/65))*65+2)))-
$AB267-
$W267-
IFERROR(VLOOKUP($AC267,$CT$1:$DC$31,7,FALSE),0)</f>
        <v>-38.799999999999997</v>
      </c>
      <c r="AM267" s="152">
        <f t="shared" ca="1" si="44"/>
        <v>-38.299999999999997</v>
      </c>
      <c r="AN267" s="144" t="str">
        <f t="shared" ca="1" si="45"/>
        <v>00</v>
      </c>
      <c r="AO267" s="144" t="str" cm="1">
        <f t="array" aca="1" ref="AO267" ca="1">ManualLookup(AB267,BoxVal(ROW(AB267),4,COLUMN(AO265)),INDIRECT(DO$3))</f>
        <v>03</v>
      </c>
      <c r="AP267" s="144" t="str" cm="1">
        <f t="array" aca="1" ref="AP267" ca="1">ManualLookup(AC267,BoxVal(ROW(AC267),4,COLUMN(AP265)),INDIRECT(DP$3))</f>
        <v>00</v>
      </c>
      <c r="AQ267" s="144" t="str" cm="1">
        <f t="array" aca="1" ref="AQ267" ca="1">ManualLookup(AD267,BoxVal(ROW(AD267),4,COLUMN(AQ265)),INDIRECT(DQ$3))</f>
        <v>00</v>
      </c>
      <c r="AR267" s="144" t="str" cm="1">
        <f t="array" aca="1" ref="AR267" ca="1">ManualLookup(AE267,BoxVal(ROW(AE267),4,COLUMN(AR265)),INDIRECT(DR$3))</f>
        <v>00</v>
      </c>
      <c r="AS267" s="144"/>
    </row>
    <row r="268" spans="19:45" ht="30" customHeight="1" x14ac:dyDescent="0.25">
      <c r="S268" s="118" t="s">
        <v>19</v>
      </c>
      <c r="T268" s="119" t="s">
        <v>580</v>
      </c>
      <c r="U268" s="144" t="str">
        <f t="shared" ca="1" si="41"/>
        <v>0x04=-39.30,-38.80;</v>
      </c>
      <c r="V268" s="145"/>
      <c r="W268" s="145"/>
      <c r="X268" s="146"/>
      <c r="Y268" s="146"/>
      <c r="Z268" s="147">
        <f t="shared" ca="1" si="42"/>
        <v>1</v>
      </c>
      <c r="AA268" s="148" t="s">
        <v>580</v>
      </c>
      <c r="AB268" s="149">
        <v>1</v>
      </c>
      <c r="AC268" s="149" t="s">
        <v>995</v>
      </c>
      <c r="AD268" s="149">
        <v>1</v>
      </c>
      <c r="AE268" s="41">
        <v>0</v>
      </c>
      <c r="AF268" s="150">
        <v>-39.299999999999997</v>
      </c>
      <c r="AG268" s="153">
        <f t="shared" si="48"/>
        <v>-38.799999999999997</v>
      </c>
      <c r="AH268" s="151">
        <f t="shared" ca="1" si="46"/>
        <v>-38.299999999999997</v>
      </c>
      <c r="AI268" s="151">
        <f t="shared" ca="1" si="47"/>
        <v>-37.799999999999997</v>
      </c>
      <c r="AJ268" s="152" cm="1">
        <f t="array" aca="1" ref="AJ268" ca="1" xml:space="preserve">
N("initial sens-loopgain")+
$AF268-BoxVal(ROW($AA268),26,COLUMN(INDIRECT("T"&amp;(INT(ROW($AA285)/65))*65+2)))</f>
        <v>-39.299999999999997</v>
      </c>
      <c r="AK268" s="152">
        <f t="shared" ca="1" si="43"/>
        <v>-38.799999999999997</v>
      </c>
      <c r="AL268" s="152" cm="1">
        <f t="array" aca="1" ref="AL268" ca="1" xml:space="preserve">
N("initial sens-loopgain-gain-gain ref-vcm")+
$AH268-
BoxVal(ROW($AA268),26,COLUMN(INDIRECT("T"&amp;(INT(ROW($AA285)/65))*65+2)))-
$AB268-
$W268-
IFERROR(VLOOKUP($AC268,$CT$1:$DC$31,7,FALSE),0)</f>
        <v>-39.299999999999997</v>
      </c>
      <c r="AM268" s="152">
        <f t="shared" ca="1" si="44"/>
        <v>-38.799999999999997</v>
      </c>
      <c r="AN268" s="144" t="str">
        <f t="shared" ca="1" si="45"/>
        <v>00</v>
      </c>
      <c r="AO268" s="144" t="str" cm="1">
        <f t="array" aca="1" ref="AO268" ca="1">ManualLookup(AB268,BoxVal(ROW(AB268),4,COLUMN(AO266)),INDIRECT(DO$3))</f>
        <v>04</v>
      </c>
      <c r="AP268" s="144" t="str" cm="1">
        <f t="array" aca="1" ref="AP268" ca="1">ManualLookup(AC268,BoxVal(ROW(AC268),4,COLUMN(AP266)),INDIRECT(DP$3))</f>
        <v>00</v>
      </c>
      <c r="AQ268" s="144" t="str" cm="1">
        <f t="array" aca="1" ref="AQ268" ca="1">ManualLookup(AD268,BoxVal(ROW(AD268),4,COLUMN(AQ266)),INDIRECT(DQ$3))</f>
        <v>00</v>
      </c>
      <c r="AR268" s="144" t="str" cm="1">
        <f t="array" aca="1" ref="AR268" ca="1">ManualLookup(AE268,BoxVal(ROW(AE268),4,COLUMN(AR266)),INDIRECT(DR$3))</f>
        <v>00</v>
      </c>
      <c r="AS268" s="144"/>
    </row>
    <row r="269" spans="19:45" ht="30" customHeight="1" x14ac:dyDescent="0.25">
      <c r="S269" s="118" t="s">
        <v>15</v>
      </c>
      <c r="T269" s="119" t="s">
        <v>801</v>
      </c>
      <c r="U269" s="144" t="str">
        <f t="shared" ca="1" si="41"/>
        <v>0x63=-39.90,-39.30;</v>
      </c>
      <c r="V269" s="145"/>
      <c r="W269" s="145"/>
      <c r="X269" s="146"/>
      <c r="Y269" s="146"/>
      <c r="Z269" s="147">
        <f t="shared" ca="1" si="42"/>
        <v>1.6</v>
      </c>
      <c r="AA269" s="148" t="s">
        <v>581</v>
      </c>
      <c r="AB269" s="149">
        <v>0.5</v>
      </c>
      <c r="AC269" s="149" t="s">
        <v>995</v>
      </c>
      <c r="AD269" s="149">
        <v>1</v>
      </c>
      <c r="AE269" s="41">
        <v>0</v>
      </c>
      <c r="AF269" s="150">
        <v>-39.9</v>
      </c>
      <c r="AG269" s="153">
        <f t="shared" si="48"/>
        <v>-39.299999999999997</v>
      </c>
      <c r="AH269" s="151">
        <f t="shared" ca="1" si="46"/>
        <v>-38.299999999999997</v>
      </c>
      <c r="AI269" s="151">
        <f t="shared" ca="1" si="47"/>
        <v>-37.699999999999996</v>
      </c>
      <c r="AJ269" s="152" cm="1">
        <f t="array" aca="1" ref="AJ269" ca="1" xml:space="preserve">
N("initial sens-loopgain")+
$AF269-BoxVal(ROW($AA269),26,COLUMN(INDIRECT("T"&amp;(INT(ROW($AA286)/65))*65+2)))</f>
        <v>-39.9</v>
      </c>
      <c r="AK269" s="152">
        <f t="shared" ca="1" si="43"/>
        <v>-39.299999999999997</v>
      </c>
      <c r="AL269" s="152" cm="1">
        <f t="array" aca="1" ref="AL269" ca="1" xml:space="preserve">
N("initial sens-loopgain-gain-gain ref-vcm")+
$AH269-
BoxVal(ROW($AA269),26,COLUMN(INDIRECT("T"&amp;(INT(ROW($AA286)/65))*65+2)))-
$AB269-
$W269-
IFERROR(VLOOKUP($AC269,$CT$1:$DC$31,7,FALSE),0)</f>
        <v>-38.799999999999997</v>
      </c>
      <c r="AM269" s="152">
        <f t="shared" ca="1" si="44"/>
        <v>-38.199999999999996</v>
      </c>
      <c r="AN269" s="144" t="str">
        <f t="shared" ca="1" si="45"/>
        <v>60</v>
      </c>
      <c r="AO269" s="144" t="str" cm="1">
        <f t="array" aca="1" ref="AO269" ca="1">ManualLookup(AB269,BoxVal(ROW(AB269),4,COLUMN(AO267)),INDIRECT(DO$3))</f>
        <v>03</v>
      </c>
      <c r="AP269" s="144" t="str" cm="1">
        <f t="array" aca="1" ref="AP269" ca="1">ManualLookup(AC269,BoxVal(ROW(AC269),4,COLUMN(AP267)),INDIRECT(DP$3))</f>
        <v>00</v>
      </c>
      <c r="AQ269" s="144" t="str" cm="1">
        <f t="array" aca="1" ref="AQ269" ca="1">ManualLookup(AD269,BoxVal(ROW(AD269),4,COLUMN(AQ267)),INDIRECT(DQ$3))</f>
        <v>00</v>
      </c>
      <c r="AR269" s="144" t="str" cm="1">
        <f t="array" aca="1" ref="AR269" ca="1">ManualLookup(AE269,BoxVal(ROW(AE269),4,COLUMN(AR267)),INDIRECT(DR$3))</f>
        <v>00</v>
      </c>
      <c r="AS269" s="144"/>
    </row>
    <row r="270" spans="19:45" ht="30" customHeight="1" x14ac:dyDescent="0.25">
      <c r="S270" s="118" t="s">
        <v>705</v>
      </c>
      <c r="T270" s="119" t="s">
        <v>990</v>
      </c>
      <c r="U270" s="144" t="str">
        <f t="shared" ca="1" si="41"/>
        <v>0x64=-40.40,-39.90;</v>
      </c>
      <c r="V270" s="145"/>
      <c r="W270" s="145"/>
      <c r="X270" s="146"/>
      <c r="Y270" s="146"/>
      <c r="Z270" s="147">
        <f t="shared" ca="1" si="42"/>
        <v>2.1</v>
      </c>
      <c r="AA270" s="148" t="s">
        <v>581</v>
      </c>
      <c r="AB270" s="149">
        <v>1</v>
      </c>
      <c r="AC270" s="149" t="s">
        <v>995</v>
      </c>
      <c r="AD270" s="149">
        <v>1</v>
      </c>
      <c r="AE270" s="41">
        <v>0</v>
      </c>
      <c r="AF270" s="150">
        <v>-40.4</v>
      </c>
      <c r="AG270" s="153">
        <f t="shared" si="48"/>
        <v>-39.9</v>
      </c>
      <c r="AH270" s="151">
        <f t="shared" ca="1" si="46"/>
        <v>-38.299999999999997</v>
      </c>
      <c r="AI270" s="151">
        <f t="shared" ca="1" si="47"/>
        <v>-37.799999999999997</v>
      </c>
      <c r="AJ270" s="152" cm="1">
        <f t="array" aca="1" ref="AJ270" ca="1" xml:space="preserve">
N("initial sens-loopgain")+
$AF270-BoxVal(ROW($AA270),26,COLUMN(INDIRECT("T"&amp;(INT(ROW($AA287)/65))*65+2)))</f>
        <v>-40.4</v>
      </c>
      <c r="AK270" s="152">
        <f t="shared" ca="1" si="43"/>
        <v>-39.9</v>
      </c>
      <c r="AL270" s="152" cm="1">
        <f t="array" aca="1" ref="AL270" ca="1" xml:space="preserve">
N("initial sens-loopgain-gain-gain ref-vcm")+
$AH270-
BoxVal(ROW($AA270),26,COLUMN(INDIRECT("T"&amp;(INT(ROW($AA287)/65))*65+2)))-
$AB270-
$W270-
IFERROR(VLOOKUP($AC270,$CT$1:$DC$31,7,FALSE),0)</f>
        <v>-39.299999999999997</v>
      </c>
      <c r="AM270" s="152">
        <f t="shared" ca="1" si="44"/>
        <v>-38.799999999999997</v>
      </c>
      <c r="AN270" s="144" t="str">
        <f t="shared" ca="1" si="45"/>
        <v>60</v>
      </c>
      <c r="AO270" s="144" t="str" cm="1">
        <f t="array" aca="1" ref="AO270" ca="1">ManualLookup(AB270,BoxVal(ROW(AB270),4,COLUMN(AO268)),INDIRECT(DO$3))</f>
        <v>04</v>
      </c>
      <c r="AP270" s="144" t="str" cm="1">
        <f t="array" aca="1" ref="AP270" ca="1">ManualLookup(AC270,BoxVal(ROW(AC270),4,COLUMN(AP268)),INDIRECT(DP$3))</f>
        <v>00</v>
      </c>
      <c r="AQ270" s="144" t="str" cm="1">
        <f t="array" aca="1" ref="AQ270" ca="1">ManualLookup(AD270,BoxVal(ROW(AD270),4,COLUMN(AQ268)),INDIRECT(DQ$3))</f>
        <v>00</v>
      </c>
      <c r="AR270" s="144" t="str" cm="1">
        <f t="array" aca="1" ref="AR270" ca="1">ManualLookup(AE270,BoxVal(ROW(AE270),4,COLUMN(AR268)),INDIRECT(DR$3))</f>
        <v>00</v>
      </c>
      <c r="AS270" s="144"/>
    </row>
    <row r="271" spans="19:45" ht="30" customHeight="1" x14ac:dyDescent="0.25">
      <c r="S271" s="118" t="s">
        <v>605</v>
      </c>
      <c r="T271" s="119" t="s">
        <v>991</v>
      </c>
      <c r="U271" s="144" t="str">
        <f t="shared" ca="1" si="41"/>
        <v>0x65=-40.90,-40.40;</v>
      </c>
      <c r="V271" s="145"/>
      <c r="W271" s="145"/>
      <c r="X271" s="146"/>
      <c r="Y271" s="146"/>
      <c r="Z271" s="147">
        <f t="shared" ca="1" si="42"/>
        <v>2.6</v>
      </c>
      <c r="AA271" s="148" t="s">
        <v>581</v>
      </c>
      <c r="AB271" s="149">
        <v>1.5</v>
      </c>
      <c r="AC271" s="149" t="s">
        <v>995</v>
      </c>
      <c r="AD271" s="149">
        <v>1</v>
      </c>
      <c r="AE271" s="41">
        <v>0</v>
      </c>
      <c r="AF271" s="150">
        <v>-40.9</v>
      </c>
      <c r="AG271" s="153">
        <f t="shared" si="48"/>
        <v>-40.4</v>
      </c>
      <c r="AH271" s="151">
        <f t="shared" ca="1" si="46"/>
        <v>-38.299999999999997</v>
      </c>
      <c r="AI271" s="151">
        <f t="shared" ca="1" si="47"/>
        <v>-37.799999999999997</v>
      </c>
      <c r="AJ271" s="152" cm="1">
        <f t="array" aca="1" ref="AJ271" ca="1" xml:space="preserve">
N("initial sens-loopgain")+
$AF271-BoxVal(ROW($AA271),26,COLUMN(INDIRECT("T"&amp;(INT(ROW($AA288)/65))*65+2)))</f>
        <v>-40.9</v>
      </c>
      <c r="AK271" s="152">
        <f t="shared" ca="1" si="43"/>
        <v>-40.4</v>
      </c>
      <c r="AL271" s="152" cm="1">
        <f t="array" aca="1" ref="AL271" ca="1" xml:space="preserve">
N("initial sens-loopgain-gain-gain ref-vcm")+
$AH271-
BoxVal(ROW($AA271),26,COLUMN(INDIRECT("T"&amp;(INT(ROW($AA288)/65))*65+2)))-
$AB271-
$W271-
IFERROR(VLOOKUP($AC271,$CT$1:$DC$31,7,FALSE),0)</f>
        <v>-39.799999999999997</v>
      </c>
      <c r="AM271" s="152">
        <f t="shared" ca="1" si="44"/>
        <v>-39.299999999999997</v>
      </c>
      <c r="AN271" s="144" t="str">
        <f t="shared" ca="1" si="45"/>
        <v>60</v>
      </c>
      <c r="AO271" s="144" t="str" cm="1">
        <f t="array" aca="1" ref="AO271" ca="1">ManualLookup(AB271,BoxVal(ROW(AB271),4,COLUMN(AO269)),INDIRECT(DO$3))</f>
        <v>05</v>
      </c>
      <c r="AP271" s="144" t="str" cm="1">
        <f t="array" aca="1" ref="AP271" ca="1">ManualLookup(AC271,BoxVal(ROW(AC271),4,COLUMN(AP269)),INDIRECT(DP$3))</f>
        <v>00</v>
      </c>
      <c r="AQ271" s="144" t="str" cm="1">
        <f t="array" aca="1" ref="AQ271" ca="1">ManualLookup(AD271,BoxVal(ROW(AD271),4,COLUMN(AQ269)),INDIRECT(DQ$3))</f>
        <v>00</v>
      </c>
      <c r="AR271" s="144" t="str" cm="1">
        <f t="array" aca="1" ref="AR271" ca="1">ManualLookup(AE271,BoxVal(ROW(AE271),4,COLUMN(AR269)),INDIRECT(DR$3))</f>
        <v>00</v>
      </c>
      <c r="AS271" s="144"/>
    </row>
    <row r="272" spans="19:45" ht="30" customHeight="1" x14ac:dyDescent="0.25">
      <c r="S272" s="118" t="s">
        <v>721</v>
      </c>
      <c r="T272" s="119" t="s">
        <v>26</v>
      </c>
      <c r="U272" s="144" t="str">
        <f t="shared" ca="1" si="41"/>
        <v>0x73=-41.00,-40.90;</v>
      </c>
      <c r="V272" s="145"/>
      <c r="W272" s="145"/>
      <c r="X272" s="146"/>
      <c r="Y272" s="146"/>
      <c r="Z272" s="147">
        <f t="shared" ca="1" si="42"/>
        <v>2.7</v>
      </c>
      <c r="AA272" s="148" t="s">
        <v>582</v>
      </c>
      <c r="AB272" s="149">
        <v>0.5</v>
      </c>
      <c r="AC272" s="149" t="s">
        <v>995</v>
      </c>
      <c r="AD272" s="149">
        <v>1</v>
      </c>
      <c r="AE272" s="41">
        <v>0</v>
      </c>
      <c r="AF272" s="150">
        <v>-41</v>
      </c>
      <c r="AG272" s="153">
        <f t="shared" si="48"/>
        <v>-40.9</v>
      </c>
      <c r="AH272" s="151">
        <f t="shared" ca="1" si="46"/>
        <v>-38.299999999999997</v>
      </c>
      <c r="AI272" s="151">
        <f t="shared" ca="1" si="47"/>
        <v>-38.199999999999996</v>
      </c>
      <c r="AJ272" s="152" cm="1">
        <f t="array" aca="1" ref="AJ272" ca="1" xml:space="preserve">
N("initial sens-loopgain")+
$AF272-BoxVal(ROW($AA272),26,COLUMN(INDIRECT("T"&amp;(INT(ROW($AA289)/65))*65+2)))</f>
        <v>-41</v>
      </c>
      <c r="AK272" s="152">
        <f t="shared" ca="1" si="43"/>
        <v>-40.9</v>
      </c>
      <c r="AL272" s="152" cm="1">
        <f t="array" aca="1" ref="AL272" ca="1" xml:space="preserve">
N("initial sens-loopgain-gain-gain ref-vcm")+
$AH272-
BoxVal(ROW($AA272),26,COLUMN(INDIRECT("T"&amp;(INT(ROW($AA289)/65))*65+2)))-
$AB272-
$W272-
IFERROR(VLOOKUP($AC272,$CT$1:$DC$31,7,FALSE),0)</f>
        <v>-38.799999999999997</v>
      </c>
      <c r="AM272" s="152">
        <f t="shared" ca="1" si="44"/>
        <v>-38.699999999999996</v>
      </c>
      <c r="AN272" s="144" t="str">
        <f t="shared" ca="1" si="45"/>
        <v>70</v>
      </c>
      <c r="AO272" s="144" t="str" cm="1">
        <f t="array" aca="1" ref="AO272" ca="1">ManualLookup(AB272,BoxVal(ROW(AB272),4,COLUMN(AO270)),INDIRECT(DO$3))</f>
        <v>03</v>
      </c>
      <c r="AP272" s="144" t="str" cm="1">
        <f t="array" aca="1" ref="AP272" ca="1">ManualLookup(AC272,BoxVal(ROW(AC272),4,COLUMN(AP270)),INDIRECT(DP$3))</f>
        <v>00</v>
      </c>
      <c r="AQ272" s="144" t="str" cm="1">
        <f t="array" aca="1" ref="AQ272" ca="1">ManualLookup(AD272,BoxVal(ROW(AD272),4,COLUMN(AQ270)),INDIRECT(DQ$3))</f>
        <v>00</v>
      </c>
      <c r="AR272" s="144" t="str" cm="1">
        <f t="array" aca="1" ref="AR272" ca="1">ManualLookup(AE272,BoxVal(ROW(AE272),4,COLUMN(AR270)),INDIRECT(DR$3))</f>
        <v>00</v>
      </c>
      <c r="AS272" s="144"/>
    </row>
    <row r="273" spans="19:45" ht="30" customHeight="1" x14ac:dyDescent="0.25">
      <c r="S273" s="118" t="s">
        <v>20</v>
      </c>
      <c r="T273" s="119">
        <v>-37</v>
      </c>
      <c r="U273" s="144" t="str">
        <f t="shared" ca="1" si="41"/>
        <v>0x74=-41.50,-41.00;</v>
      </c>
      <c r="V273" s="145"/>
      <c r="W273" s="145"/>
      <c r="X273" s="155"/>
      <c r="Y273" s="155"/>
      <c r="Z273" s="147">
        <f t="shared" ca="1" si="42"/>
        <v>3.2</v>
      </c>
      <c r="AA273" s="148" t="s">
        <v>582</v>
      </c>
      <c r="AB273" s="149">
        <v>1</v>
      </c>
      <c r="AC273" s="149" t="s">
        <v>995</v>
      </c>
      <c r="AD273" s="149">
        <v>1</v>
      </c>
      <c r="AE273" s="41">
        <v>0</v>
      </c>
      <c r="AF273" s="150">
        <v>-41.5</v>
      </c>
      <c r="AG273" s="153">
        <f t="shared" si="48"/>
        <v>-41</v>
      </c>
      <c r="AH273" s="151">
        <f t="shared" ca="1" si="46"/>
        <v>-38.299999999999997</v>
      </c>
      <c r="AI273" s="151">
        <f t="shared" ca="1" si="47"/>
        <v>-37.799999999999997</v>
      </c>
      <c r="AJ273" s="152" cm="1">
        <f t="array" aca="1" ref="AJ273" ca="1" xml:space="preserve">
N("initial sens-loopgain")+
$AF273-BoxVal(ROW($AA273),26,COLUMN(INDIRECT("T"&amp;(INT(ROW($AA290)/65))*65+2)))</f>
        <v>-41.5</v>
      </c>
      <c r="AK273" s="152">
        <f t="shared" ca="1" si="43"/>
        <v>-41</v>
      </c>
      <c r="AL273" s="152" cm="1">
        <f t="array" aca="1" ref="AL273" ca="1" xml:space="preserve">
N("initial sens-loopgain-gain-gain ref-vcm")+
$AH273-
BoxVal(ROW($AA273),26,COLUMN(INDIRECT("T"&amp;(INT(ROW($AA290)/65))*65+2)))-
$AB273-
$W273-
IFERROR(VLOOKUP($AC273,$CT$1:$DC$31,7,FALSE),0)</f>
        <v>-39.299999999999997</v>
      </c>
      <c r="AM273" s="152">
        <f t="shared" ca="1" si="44"/>
        <v>-38.799999999999997</v>
      </c>
      <c r="AN273" s="144" t="str">
        <f t="shared" ca="1" si="45"/>
        <v>70</v>
      </c>
      <c r="AO273" s="144" t="str" cm="1">
        <f t="array" aca="1" ref="AO273" ca="1">ManualLookup(AB273,BoxVal(ROW(AB273),4,COLUMN(AO271)),INDIRECT(DO$3))</f>
        <v>04</v>
      </c>
      <c r="AP273" s="144" t="str" cm="1">
        <f t="array" aca="1" ref="AP273" ca="1">ManualLookup(AC273,BoxVal(ROW(AC273),4,COLUMN(AP271)),INDIRECT(DP$3))</f>
        <v>00</v>
      </c>
      <c r="AQ273" s="144" t="str" cm="1">
        <f t="array" aca="1" ref="AQ273" ca="1">ManualLookup(AD273,BoxVal(ROW(AD273),4,COLUMN(AQ271)),INDIRECT(DQ$3))</f>
        <v>00</v>
      </c>
      <c r="AR273" s="144" t="str" cm="1">
        <f t="array" aca="1" ref="AR273" ca="1">ManualLookup(AE273,BoxVal(ROW(AE273),4,COLUMN(AR271)),INDIRECT(DR$3))</f>
        <v>00</v>
      </c>
      <c r="AS273" s="144"/>
    </row>
    <row r="274" spans="19:45" ht="30" customHeight="1" x14ac:dyDescent="0.25">
      <c r="S274" s="118" t="s">
        <v>691</v>
      </c>
      <c r="T274" s="119" t="s">
        <v>1088</v>
      </c>
      <c r="U274" s="144" t="str">
        <f t="shared" ca="1" si="41"/>
        <v>0x75=-42.00,-41.50;</v>
      </c>
      <c r="V274" s="145"/>
      <c r="W274" s="145"/>
      <c r="X274" s="155"/>
      <c r="Y274" s="155"/>
      <c r="Z274" s="147">
        <f t="shared" ca="1" si="42"/>
        <v>3.7</v>
      </c>
      <c r="AA274" s="148" t="s">
        <v>582</v>
      </c>
      <c r="AB274" s="149">
        <v>1.5</v>
      </c>
      <c r="AC274" s="149" t="s">
        <v>995</v>
      </c>
      <c r="AD274" s="149">
        <v>1</v>
      </c>
      <c r="AE274" s="41">
        <v>0</v>
      </c>
      <c r="AF274" s="150">
        <v>-42</v>
      </c>
      <c r="AG274" s="153">
        <f t="shared" si="48"/>
        <v>-41.5</v>
      </c>
      <c r="AH274" s="151">
        <f t="shared" ca="1" si="46"/>
        <v>-38.299999999999997</v>
      </c>
      <c r="AI274" s="151">
        <f t="shared" ca="1" si="47"/>
        <v>-37.799999999999997</v>
      </c>
      <c r="AJ274" s="152" cm="1">
        <f t="array" aca="1" ref="AJ274" ca="1" xml:space="preserve">
N("initial sens-loopgain")+
$AF274-BoxVal(ROW($AA274),26,COLUMN(INDIRECT("T"&amp;(INT(ROW($AA291)/65))*65+2)))</f>
        <v>-42</v>
      </c>
      <c r="AK274" s="152">
        <f t="shared" ca="1" si="43"/>
        <v>-41.5</v>
      </c>
      <c r="AL274" s="152" cm="1">
        <f t="array" aca="1" ref="AL274" ca="1" xml:space="preserve">
N("initial sens-loopgain-gain-gain ref-vcm")+
$AH274-
BoxVal(ROW($AA274),26,COLUMN(INDIRECT("T"&amp;(INT(ROW($AA291)/65))*65+2)))-
$AB274-
$W274-
IFERROR(VLOOKUP($AC274,$CT$1:$DC$31,7,FALSE),0)</f>
        <v>-39.799999999999997</v>
      </c>
      <c r="AM274" s="152">
        <f t="shared" ca="1" si="44"/>
        <v>-39.299999999999997</v>
      </c>
      <c r="AN274" s="144" t="str">
        <f t="shared" ca="1" si="45"/>
        <v>70</v>
      </c>
      <c r="AO274" s="144" t="str" cm="1">
        <f t="array" aca="1" ref="AO274" ca="1">ManualLookup(AB274,BoxVal(ROW(AB274),4,COLUMN(AO272)),INDIRECT(DO$3))</f>
        <v>05</v>
      </c>
      <c r="AP274" s="144" t="str" cm="1">
        <f t="array" aca="1" ref="AP274" ca="1">ManualLookup(AC274,BoxVal(ROW(AC274),4,COLUMN(AP272)),INDIRECT(DP$3))</f>
        <v>00</v>
      </c>
      <c r="AQ274" s="144" t="str" cm="1">
        <f t="array" aca="1" ref="AQ274" ca="1">ManualLookup(AD274,BoxVal(ROW(AD274),4,COLUMN(AQ272)),INDIRECT(DQ$3))</f>
        <v>00</v>
      </c>
      <c r="AR274" s="144" t="str" cm="1">
        <f t="array" aca="1" ref="AR274" ca="1">ManualLookup(AE274,BoxVal(ROW(AE274),4,COLUMN(AR272)),INDIRECT(DR$3))</f>
        <v>00</v>
      </c>
      <c r="AS274" s="144"/>
    </row>
    <row r="275" spans="19:45" ht="30" customHeight="1" x14ac:dyDescent="0.25">
      <c r="S275" s="118" t="s">
        <v>544</v>
      </c>
      <c r="T275" s="119" t="s">
        <v>993</v>
      </c>
      <c r="U275" s="144"/>
      <c r="V275" s="145"/>
      <c r="W275" s="145"/>
      <c r="X275" s="155"/>
      <c r="Y275" s="155"/>
      <c r="Z275" s="147"/>
      <c r="AA275" s="148"/>
      <c r="AB275" s="149"/>
      <c r="AC275" s="149"/>
      <c r="AD275" s="149"/>
      <c r="AE275" s="41"/>
      <c r="AF275" s="150"/>
      <c r="AG275" s="153"/>
      <c r="AH275" s="151"/>
      <c r="AI275" s="151"/>
      <c r="AJ275" s="152"/>
      <c r="AK275" s="152"/>
      <c r="AL275" s="152"/>
      <c r="AM275" s="152"/>
      <c r="AN275" s="144"/>
      <c r="AO275" s="144"/>
      <c r="AP275" s="144"/>
      <c r="AQ275" s="144"/>
      <c r="AR275" s="144"/>
      <c r="AS275" s="144"/>
    </row>
    <row r="276" spans="19:45" ht="30" customHeight="1" x14ac:dyDescent="0.25">
      <c r="S276" s="118" t="s">
        <v>12</v>
      </c>
      <c r="T276" s="119" t="s">
        <v>548</v>
      </c>
      <c r="U276" s="144"/>
      <c r="V276" s="145"/>
      <c r="W276" s="145"/>
      <c r="X276" s="155"/>
      <c r="Y276" s="155"/>
      <c r="Z276" s="147"/>
      <c r="AA276" s="148"/>
      <c r="AB276" s="149"/>
      <c r="AC276" s="149"/>
      <c r="AD276" s="149"/>
      <c r="AE276" s="41"/>
      <c r="AF276" s="150"/>
      <c r="AG276" s="153"/>
      <c r="AH276" s="151"/>
      <c r="AI276" s="151"/>
      <c r="AJ276" s="152"/>
      <c r="AK276" s="152"/>
      <c r="AL276" s="152"/>
      <c r="AM276" s="152"/>
      <c r="AN276" s="144"/>
      <c r="AO276" s="144"/>
      <c r="AP276" s="144"/>
      <c r="AQ276" s="144"/>
      <c r="AR276" s="144"/>
      <c r="AS276" s="144"/>
    </row>
    <row r="277" spans="19:45" ht="30" customHeight="1" x14ac:dyDescent="0.25">
      <c r="S277" s="129" t="s">
        <v>773</v>
      </c>
      <c r="T277" s="119" t="s">
        <v>562</v>
      </c>
      <c r="U277" s="144"/>
      <c r="V277" s="145"/>
      <c r="W277" s="145"/>
      <c r="X277" s="155"/>
      <c r="Y277" s="155"/>
      <c r="Z277" s="147"/>
      <c r="AA277" s="148"/>
      <c r="AB277" s="149"/>
      <c r="AC277" s="149"/>
      <c r="AD277" s="149"/>
      <c r="AE277" s="41"/>
      <c r="AF277" s="150"/>
      <c r="AG277" s="153"/>
      <c r="AH277" s="151"/>
      <c r="AI277" s="151"/>
      <c r="AJ277" s="152"/>
      <c r="AK277" s="152"/>
      <c r="AL277" s="152"/>
      <c r="AM277" s="152"/>
      <c r="AN277" s="144"/>
      <c r="AO277" s="144"/>
      <c r="AP277" s="144"/>
      <c r="AQ277" s="144"/>
      <c r="AR277" s="144"/>
      <c r="AS277" s="144"/>
    </row>
    <row r="278" spans="19:45" ht="30" customHeight="1" x14ac:dyDescent="0.25">
      <c r="S278" s="118" t="s">
        <v>573</v>
      </c>
      <c r="T278" s="119">
        <v>1.1000000000000001</v>
      </c>
      <c r="U278" s="144"/>
      <c r="V278" s="145"/>
      <c r="W278" s="145"/>
      <c r="X278" s="155"/>
      <c r="Y278" s="155"/>
      <c r="Z278" s="147"/>
      <c r="AA278" s="148"/>
      <c r="AB278" s="149"/>
      <c r="AC278" s="149"/>
      <c r="AD278" s="149"/>
      <c r="AE278" s="41"/>
      <c r="AF278" s="150"/>
      <c r="AG278" s="153"/>
      <c r="AH278" s="151"/>
      <c r="AI278" s="151"/>
      <c r="AJ278" s="152"/>
      <c r="AK278" s="152"/>
      <c r="AL278" s="152"/>
      <c r="AM278" s="152"/>
      <c r="AN278" s="144"/>
      <c r="AO278" s="144"/>
      <c r="AP278" s="144"/>
      <c r="AQ278" s="144"/>
      <c r="AR278" s="144"/>
      <c r="AS278" s="144"/>
    </row>
    <row r="279" spans="19:45" ht="30" customHeight="1" x14ac:dyDescent="0.25">
      <c r="S279" s="118" t="s">
        <v>590</v>
      </c>
      <c r="T279" s="119">
        <f>VLOOKUP(T264,MPN!$A$1:$E$997,4,FALSE)</f>
        <v>-38</v>
      </c>
      <c r="U279" s="144"/>
      <c r="V279" s="145"/>
      <c r="W279" s="145"/>
      <c r="X279" s="155"/>
      <c r="Y279" s="155"/>
      <c r="Z279" s="147"/>
      <c r="AA279" s="148"/>
      <c r="AB279" s="149"/>
      <c r="AC279" s="149"/>
      <c r="AD279" s="149"/>
      <c r="AE279" s="41"/>
      <c r="AF279" s="150"/>
      <c r="AG279" s="153"/>
      <c r="AH279" s="151"/>
      <c r="AI279" s="151"/>
      <c r="AJ279" s="152"/>
      <c r="AK279" s="152"/>
      <c r="AL279" s="152"/>
      <c r="AM279" s="152"/>
      <c r="AN279" s="144"/>
      <c r="AO279" s="144"/>
      <c r="AP279" s="144"/>
      <c r="AQ279" s="144"/>
      <c r="AR279" s="144"/>
      <c r="AS279" s="144"/>
    </row>
    <row r="280" spans="19:45" ht="30" customHeight="1" x14ac:dyDescent="0.25">
      <c r="S280" s="118" t="s">
        <v>693</v>
      </c>
      <c r="T280" s="119">
        <v>0.8</v>
      </c>
      <c r="U280" s="144"/>
      <c r="V280" s="145"/>
      <c r="W280" s="145"/>
      <c r="X280" s="155"/>
      <c r="Y280" s="155"/>
      <c r="Z280" s="147"/>
      <c r="AA280" s="148"/>
      <c r="AB280" s="149"/>
      <c r="AC280" s="149"/>
      <c r="AD280" s="149"/>
      <c r="AE280" s="41"/>
      <c r="AF280" s="150"/>
      <c r="AG280" s="153"/>
      <c r="AH280" s="151"/>
      <c r="AI280" s="151"/>
      <c r="AJ280" s="152"/>
      <c r="AK280" s="152"/>
      <c r="AL280" s="152"/>
      <c r="AM280" s="152"/>
      <c r="AN280" s="144"/>
      <c r="AO280" s="144"/>
      <c r="AP280" s="144"/>
      <c r="AQ280" s="144"/>
      <c r="AR280" s="144"/>
      <c r="AS280" s="144"/>
    </row>
    <row r="281" spans="19:45" ht="30" customHeight="1" x14ac:dyDescent="0.25">
      <c r="S281" s="118" t="s">
        <v>604</v>
      </c>
      <c r="T281" s="118" t="str">
        <f>VLOOKUP($T268,$AU$1:$AZ$31,MATCH($T262,$AU$1:$AZ$1,0),FALSE)&amp;"_"&amp;T270</f>
        <v>default_NormalMode</v>
      </c>
      <c r="U281" s="144"/>
      <c r="V281" s="145"/>
      <c r="W281" s="145"/>
      <c r="X281" s="155"/>
      <c r="Y281" s="155"/>
      <c r="Z281" s="147"/>
      <c r="AA281" s="148"/>
      <c r="AB281" s="149"/>
      <c r="AC281" s="149"/>
      <c r="AD281" s="149"/>
      <c r="AE281" s="41"/>
      <c r="AF281" s="150"/>
      <c r="AG281" s="153"/>
      <c r="AH281" s="151"/>
      <c r="AI281" s="151"/>
      <c r="AJ281" s="152"/>
      <c r="AK281" s="152"/>
      <c r="AL281" s="152"/>
      <c r="AM281" s="152"/>
      <c r="AN281" s="144"/>
      <c r="AO281" s="144"/>
      <c r="AP281" s="144"/>
      <c r="AQ281" s="144"/>
      <c r="AR281" s="144"/>
      <c r="AS281" s="144"/>
    </row>
    <row r="282" spans="19:45" ht="30" customHeight="1" x14ac:dyDescent="0.25">
      <c r="S282" s="118" t="s">
        <v>424</v>
      </c>
      <c r="T282" s="118" t="str">
        <f>VLOOKUP($T264,MPN!$A$1:$E$497,2,FALSE)</f>
        <v>AMIC</v>
      </c>
      <c r="U282" s="144"/>
      <c r="V282" s="145"/>
      <c r="W282" s="145"/>
      <c r="X282" s="155"/>
      <c r="Y282" s="155"/>
      <c r="Z282" s="157"/>
      <c r="AA282" s="148"/>
      <c r="AB282" s="149"/>
      <c r="AC282" s="149"/>
      <c r="AD282" s="149"/>
      <c r="AE282" s="41"/>
      <c r="AF282" s="150"/>
      <c r="AG282" s="158"/>
      <c r="AH282" s="151"/>
      <c r="AI282" s="151"/>
      <c r="AJ282" s="152"/>
      <c r="AK282" s="152"/>
      <c r="AL282" s="152"/>
      <c r="AM282" s="152"/>
      <c r="AN282" s="144"/>
      <c r="AO282" s="144"/>
      <c r="AP282" s="144"/>
      <c r="AQ282" s="144"/>
      <c r="AR282" s="144"/>
      <c r="AS282" s="144"/>
    </row>
    <row r="283" spans="19:45" ht="30" customHeight="1" x14ac:dyDescent="0.25">
      <c r="S283" s="118" t="s">
        <v>16</v>
      </c>
      <c r="T283" s="118" t="str">
        <f>VLOOKUP($T265,ASIC!$A$1:$B$200,2,FALSE)</f>
        <v>2322D</v>
      </c>
      <c r="U283" s="144"/>
      <c r="V283" s="145"/>
      <c r="W283" s="145"/>
      <c r="X283" s="155"/>
      <c r="Y283" s="155"/>
      <c r="Z283" s="157"/>
      <c r="AA283" s="148"/>
      <c r="AB283" s="149"/>
      <c r="AC283" s="149"/>
      <c r="AD283" s="149"/>
      <c r="AE283" s="41"/>
      <c r="AF283" s="150"/>
      <c r="AG283" s="158"/>
      <c r="AH283" s="151"/>
      <c r="AI283" s="151"/>
      <c r="AJ283" s="152"/>
      <c r="AK283" s="152"/>
      <c r="AL283" s="152"/>
      <c r="AM283" s="152"/>
      <c r="AN283" s="144"/>
      <c r="AO283" s="144"/>
      <c r="AP283" s="144"/>
      <c r="AQ283" s="144"/>
      <c r="AR283" s="144"/>
      <c r="AS283" s="144"/>
    </row>
    <row r="284" spans="19:45" ht="30" customHeight="1" x14ac:dyDescent="0.25">
      <c r="S284" s="118" t="s">
        <v>17</v>
      </c>
      <c r="T284" s="118" t="str">
        <f>VLOOKUP($T266,Sensor!$A$1:$B$100,2,FALSE)</f>
        <v>2391A</v>
      </c>
      <c r="U284" s="144"/>
      <c r="V284" s="145"/>
      <c r="W284" s="145"/>
      <c r="X284" s="155"/>
      <c r="Y284" s="155"/>
      <c r="Z284" s="157"/>
      <c r="AA284" s="148"/>
      <c r="AB284" s="149"/>
      <c r="AC284" s="149"/>
      <c r="AD284" s="149"/>
      <c r="AE284" s="41"/>
      <c r="AF284" s="150"/>
      <c r="AG284" s="158"/>
      <c r="AH284" s="151"/>
      <c r="AI284" s="151"/>
      <c r="AJ284" s="152"/>
      <c r="AK284" s="152"/>
      <c r="AL284" s="152"/>
      <c r="AM284" s="152"/>
      <c r="AN284" s="144"/>
      <c r="AO284" s="144"/>
      <c r="AP284" s="144"/>
      <c r="AQ284" s="144"/>
      <c r="AR284" s="144"/>
      <c r="AS284" s="144"/>
    </row>
    <row r="285" spans="19:45" ht="30" customHeight="1" x14ac:dyDescent="0.25">
      <c r="S285" s="118" t="s">
        <v>21</v>
      </c>
      <c r="T285" s="118" t="str">
        <f>VLOOKUP($T264,MPN!$A$1:$E$497,5,FALSE)</f>
        <v>Default</v>
      </c>
      <c r="U285" s="144"/>
      <c r="V285" s="145"/>
      <c r="W285" s="145"/>
      <c r="X285" s="155"/>
      <c r="Y285" s="155"/>
      <c r="Z285" s="157"/>
      <c r="AA285" s="148"/>
      <c r="AB285" s="149"/>
      <c r="AC285" s="149"/>
      <c r="AD285" s="149"/>
      <c r="AE285" s="41"/>
      <c r="AF285" s="150"/>
      <c r="AG285" s="158"/>
      <c r="AH285" s="151"/>
      <c r="AI285" s="151"/>
      <c r="AJ285" s="152"/>
      <c r="AK285" s="152"/>
      <c r="AL285" s="152"/>
      <c r="AM285" s="152"/>
      <c r="AN285" s="144"/>
      <c r="AO285" s="144"/>
      <c r="AP285" s="144"/>
      <c r="AQ285" s="144"/>
      <c r="AR285" s="144"/>
      <c r="AS285" s="144"/>
    </row>
    <row r="286" spans="19:45" ht="30" customHeight="1" x14ac:dyDescent="0.25">
      <c r="S286" s="118" t="s">
        <v>545</v>
      </c>
      <c r="T286" s="118">
        <f>VLOOKUP(T275,$DT$1:$DV$31,3,FALSE)</f>
        <v>0</v>
      </c>
      <c r="U286" s="144"/>
      <c r="V286" s="145"/>
      <c r="W286" s="145"/>
      <c r="X286" s="155"/>
      <c r="Y286" s="155"/>
      <c r="Z286" s="157"/>
      <c r="AA286" s="148"/>
      <c r="AB286" s="149"/>
      <c r="AC286" s="149"/>
      <c r="AD286" s="149"/>
      <c r="AE286" s="41"/>
      <c r="AF286" s="150"/>
      <c r="AG286" s="158"/>
      <c r="AH286" s="151"/>
      <c r="AI286" s="151"/>
      <c r="AJ286" s="152"/>
      <c r="AK286" s="152"/>
      <c r="AL286" s="152"/>
      <c r="AM286" s="152"/>
      <c r="AN286" s="144"/>
      <c r="AO286" s="144"/>
      <c r="AP286" s="144"/>
      <c r="AQ286" s="144"/>
      <c r="AR286" s="144"/>
      <c r="AS286" s="144"/>
    </row>
    <row r="287" spans="19:45" ht="30" customHeight="1" x14ac:dyDescent="0.25">
      <c r="S287" s="118" t="s">
        <v>22</v>
      </c>
      <c r="T287" s="119">
        <v>0</v>
      </c>
      <c r="U287" s="144"/>
      <c r="V287" s="145"/>
      <c r="W287" s="145"/>
      <c r="X287" s="155"/>
      <c r="Y287" s="155"/>
      <c r="Z287" s="157"/>
      <c r="AA287" s="148"/>
      <c r="AB287" s="149"/>
      <c r="AC287" s="149"/>
      <c r="AD287" s="149"/>
      <c r="AE287" s="41"/>
      <c r="AF287" s="150"/>
      <c r="AG287" s="158"/>
      <c r="AH287" s="151"/>
      <c r="AI287" s="151"/>
      <c r="AJ287" s="152"/>
      <c r="AK287" s="152"/>
      <c r="AL287" s="152"/>
      <c r="AM287" s="152"/>
      <c r="AN287" s="144"/>
      <c r="AO287" s="144"/>
      <c r="AP287" s="144"/>
      <c r="AQ287" s="144"/>
      <c r="AR287" s="144"/>
      <c r="AS287" s="144"/>
    </row>
    <row r="288" spans="19:45" ht="30" customHeight="1" x14ac:dyDescent="0.25">
      <c r="S288" s="118" t="s">
        <v>696</v>
      </c>
      <c r="T288" s="159">
        <v>44739</v>
      </c>
      <c r="U288" s="144"/>
      <c r="V288" s="145"/>
      <c r="W288" s="145"/>
      <c r="X288" s="155"/>
      <c r="Y288" s="155"/>
      <c r="Z288" s="157"/>
      <c r="AA288" s="148"/>
      <c r="AB288" s="149"/>
      <c r="AC288" s="149"/>
      <c r="AD288" s="149"/>
      <c r="AE288" s="41"/>
      <c r="AF288" s="150"/>
      <c r="AG288" s="158"/>
      <c r="AH288" s="151"/>
      <c r="AI288" s="151"/>
      <c r="AJ288" s="152"/>
      <c r="AK288" s="152"/>
      <c r="AL288" s="152"/>
      <c r="AM288" s="152"/>
      <c r="AN288" s="144"/>
      <c r="AO288" s="144"/>
      <c r="AP288" s="144"/>
      <c r="AQ288" s="144"/>
      <c r="AR288" s="144"/>
      <c r="AS288" s="144"/>
    </row>
    <row r="289" spans="19:45" ht="30" customHeight="1" x14ac:dyDescent="0.25">
      <c r="S289" s="118" t="s">
        <v>694</v>
      </c>
      <c r="T289" s="119" t="s">
        <v>994</v>
      </c>
      <c r="U289" s="144"/>
      <c r="V289" s="145"/>
      <c r="W289" s="145"/>
      <c r="X289" s="155"/>
      <c r="Y289" s="155"/>
      <c r="Z289" s="157"/>
      <c r="AA289" s="148"/>
      <c r="AB289" s="149"/>
      <c r="AC289" s="149"/>
      <c r="AD289" s="149"/>
      <c r="AE289" s="41"/>
      <c r="AF289" s="150"/>
      <c r="AG289" s="158"/>
      <c r="AH289" s="151"/>
      <c r="AI289" s="151"/>
      <c r="AJ289" s="152"/>
      <c r="AK289" s="152"/>
      <c r="AL289" s="152"/>
      <c r="AM289" s="152"/>
      <c r="AN289" s="144"/>
      <c r="AO289" s="144"/>
      <c r="AP289" s="144"/>
      <c r="AQ289" s="144"/>
      <c r="AR289" s="144"/>
      <c r="AS289" s="144"/>
    </row>
    <row r="290" spans="19:45" ht="30" customHeight="1" x14ac:dyDescent="0.25">
      <c r="S290" s="118" t="s">
        <v>697</v>
      </c>
      <c r="T290" s="118">
        <f ca="1">COUNTA(U265:U324)</f>
        <v>10</v>
      </c>
      <c r="U290" s="144"/>
      <c r="V290" s="145"/>
      <c r="W290" s="145"/>
      <c r="X290" s="155"/>
      <c r="Y290" s="155"/>
      <c r="Z290" s="157"/>
      <c r="AA290" s="148"/>
      <c r="AB290" s="149"/>
      <c r="AC290" s="149"/>
      <c r="AD290" s="149"/>
      <c r="AE290" s="41"/>
      <c r="AF290" s="150"/>
      <c r="AG290" s="158"/>
      <c r="AH290" s="151"/>
      <c r="AI290" s="151"/>
      <c r="AJ290" s="152"/>
      <c r="AK290" s="152"/>
      <c r="AL290" s="152"/>
      <c r="AM290" s="152"/>
      <c r="AN290" s="144"/>
      <c r="AO290" s="144"/>
      <c r="AP290" s="144"/>
      <c r="AQ290" s="144"/>
      <c r="AR290" s="144"/>
      <c r="AS290" s="144"/>
    </row>
    <row r="291" spans="19:45" ht="30" customHeight="1" x14ac:dyDescent="0.25">
      <c r="S291" s="118" t="s">
        <v>715</v>
      </c>
      <c r="T291" s="118" t="str">
        <f>T279&amp;"+/-"&amp;T280&amp;" "&amp;T289</f>
        <v>-38+/-0.8 dBV</v>
      </c>
      <c r="U291" s="144"/>
      <c r="V291" s="145"/>
      <c r="W291" s="145"/>
      <c r="X291" s="155"/>
      <c r="Y291" s="155"/>
      <c r="Z291" s="157"/>
      <c r="AA291" s="148"/>
      <c r="AB291" s="149"/>
      <c r="AC291" s="149"/>
      <c r="AD291" s="149"/>
      <c r="AE291" s="41"/>
      <c r="AF291" s="150"/>
      <c r="AG291" s="158"/>
      <c r="AH291" s="151"/>
      <c r="AI291" s="151"/>
      <c r="AJ291" s="152"/>
      <c r="AK291" s="152"/>
      <c r="AL291" s="152"/>
      <c r="AM291" s="152"/>
      <c r="AN291" s="144"/>
      <c r="AO291" s="144"/>
      <c r="AP291" s="144"/>
      <c r="AQ291" s="144"/>
      <c r="AR291" s="144"/>
      <c r="AS291" s="144"/>
    </row>
    <row r="292" spans="19:45" ht="30" customHeight="1" x14ac:dyDescent="0.25">
      <c r="S292" s="118" t="s">
        <v>719</v>
      </c>
      <c r="T292" s="160" t="str">
        <f>T271&amp;" : "&amp;T274&amp;" "&amp;"(uA)"&amp;CHAR(10)&amp;"Vdc&amp;Remark: "&amp;T277</f>
        <v>3.3V : 70~150 (uA)
Vdc&amp;Remark: -</v>
      </c>
      <c r="U292" s="144"/>
      <c r="V292" s="145"/>
      <c r="W292" s="145"/>
      <c r="X292" s="155"/>
      <c r="Y292" s="155"/>
      <c r="Z292" s="157"/>
      <c r="AA292" s="148"/>
      <c r="AB292" s="149"/>
      <c r="AC292" s="149"/>
      <c r="AD292" s="149"/>
      <c r="AE292" s="41"/>
      <c r="AF292" s="150"/>
      <c r="AG292" s="158"/>
      <c r="AH292" s="151"/>
      <c r="AI292" s="151"/>
      <c r="AJ292" s="152"/>
      <c r="AK292" s="152"/>
      <c r="AL292" s="152"/>
      <c r="AM292" s="152"/>
      <c r="AN292" s="144"/>
      <c r="AO292" s="144"/>
      <c r="AP292" s="144"/>
      <c r="AQ292" s="144"/>
      <c r="AR292" s="144"/>
      <c r="AS292" s="144"/>
    </row>
    <row r="293" spans="19:45" ht="30" customHeight="1" x14ac:dyDescent="0.25">
      <c r="U293" s="144"/>
      <c r="V293" s="145"/>
      <c r="W293" s="145"/>
      <c r="X293" s="155"/>
      <c r="Y293" s="155"/>
      <c r="Z293" s="157"/>
      <c r="AA293" s="148"/>
      <c r="AB293" s="149"/>
      <c r="AC293" s="149"/>
      <c r="AD293" s="149"/>
      <c r="AE293" s="41"/>
      <c r="AF293" s="150"/>
      <c r="AG293" s="158"/>
      <c r="AH293" s="151"/>
      <c r="AI293" s="151"/>
      <c r="AJ293" s="152"/>
      <c r="AK293" s="152"/>
      <c r="AL293" s="152"/>
      <c r="AM293" s="152"/>
      <c r="AN293" s="144"/>
      <c r="AO293" s="144"/>
      <c r="AP293" s="144"/>
      <c r="AQ293" s="144"/>
      <c r="AR293" s="144"/>
      <c r="AS293" s="144"/>
    </row>
    <row r="294" spans="19:45" ht="30" customHeight="1" x14ac:dyDescent="0.25">
      <c r="S294" s="2" t="s">
        <v>14</v>
      </c>
      <c r="T294" s="2" t="str">
        <f>ADDRESS(ROW(S294),COLUMN($S$1))&amp;":"&amp;ADDRESS(ROW(S324),COLUMN($T$1))</f>
        <v>$S$294:$T$324</v>
      </c>
      <c r="U294" s="144"/>
      <c r="V294" s="145"/>
      <c r="W294" s="145"/>
      <c r="X294" s="155"/>
      <c r="Y294" s="155"/>
      <c r="Z294" s="157"/>
      <c r="AA294" s="148"/>
      <c r="AB294" s="149"/>
      <c r="AC294" s="149"/>
      <c r="AD294" s="149"/>
      <c r="AE294" s="41"/>
      <c r="AF294" s="150"/>
      <c r="AG294" s="158"/>
      <c r="AH294" s="151"/>
      <c r="AI294" s="151"/>
      <c r="AJ294" s="152"/>
      <c r="AK294" s="152"/>
      <c r="AL294" s="152"/>
      <c r="AM294" s="152"/>
      <c r="AN294" s="144"/>
      <c r="AO294" s="144"/>
      <c r="AP294" s="144"/>
      <c r="AQ294" s="144"/>
      <c r="AR294" s="144"/>
      <c r="AS294" s="144"/>
    </row>
    <row r="295" spans="19:45" ht="30" customHeight="1" x14ac:dyDescent="0.25">
      <c r="S295" s="4" t="str">
        <f>$BB$2</f>
        <v>15V</v>
      </c>
      <c r="T295" s="3">
        <v>2.2000000000000002</v>
      </c>
      <c r="U295" s="144"/>
      <c r="V295" s="145"/>
      <c r="W295" s="145"/>
      <c r="X295" s="155"/>
      <c r="Y295" s="155"/>
      <c r="Z295" s="157"/>
      <c r="AA295" s="148"/>
      <c r="AB295" s="149"/>
      <c r="AC295" s="149"/>
      <c r="AD295" s="149"/>
      <c r="AE295" s="41"/>
      <c r="AF295" s="150"/>
      <c r="AG295" s="158"/>
      <c r="AH295" s="151"/>
      <c r="AI295" s="151"/>
      <c r="AJ295" s="152"/>
      <c r="AK295" s="152"/>
      <c r="AL295" s="152"/>
      <c r="AM295" s="152"/>
      <c r="AN295" s="144"/>
      <c r="AO295" s="144"/>
      <c r="AP295" s="144"/>
      <c r="AQ295" s="144"/>
      <c r="AR295" s="144"/>
      <c r="AS295" s="144"/>
    </row>
    <row r="296" spans="19:45" ht="30" customHeight="1" x14ac:dyDescent="0.25">
      <c r="S296" s="4" t="str">
        <f>$BB$3</f>
        <v>14V</v>
      </c>
      <c r="T296" s="3">
        <v>1.1000000000000001</v>
      </c>
      <c r="U296" s="144"/>
      <c r="V296" s="145"/>
      <c r="W296" s="145"/>
      <c r="X296" s="155"/>
      <c r="Y296" s="155"/>
      <c r="Z296" s="157"/>
      <c r="AA296" s="148"/>
      <c r="AB296" s="149"/>
      <c r="AC296" s="149"/>
      <c r="AD296" s="149"/>
      <c r="AE296" s="41"/>
      <c r="AF296" s="150"/>
      <c r="AG296" s="158"/>
      <c r="AH296" s="151"/>
      <c r="AI296" s="151"/>
      <c r="AJ296" s="152"/>
      <c r="AK296" s="152"/>
      <c r="AL296" s="152"/>
      <c r="AM296" s="152"/>
      <c r="AN296" s="144"/>
      <c r="AO296" s="144"/>
      <c r="AP296" s="144"/>
      <c r="AQ296" s="144"/>
      <c r="AR296" s="144"/>
      <c r="AS296" s="144"/>
    </row>
    <row r="297" spans="19:45" ht="30" customHeight="1" x14ac:dyDescent="0.25">
      <c r="S297" s="4" t="str">
        <f>$BB$4</f>
        <v>13V</v>
      </c>
      <c r="T297" s="3">
        <v>0</v>
      </c>
      <c r="U297" s="144"/>
      <c r="V297" s="145"/>
      <c r="W297" s="145"/>
      <c r="X297" s="155"/>
      <c r="Y297" s="155"/>
      <c r="Z297" s="157"/>
      <c r="AA297" s="148"/>
      <c r="AB297" s="149"/>
      <c r="AC297" s="149"/>
      <c r="AD297" s="149"/>
      <c r="AE297" s="41"/>
      <c r="AF297" s="150"/>
      <c r="AG297" s="158"/>
      <c r="AH297" s="151"/>
      <c r="AI297" s="151"/>
      <c r="AJ297" s="152"/>
      <c r="AK297" s="152"/>
      <c r="AL297" s="152"/>
      <c r="AM297" s="152"/>
      <c r="AN297" s="144"/>
      <c r="AO297" s="144"/>
      <c r="AP297" s="144"/>
      <c r="AQ297" s="144"/>
      <c r="AR297" s="144"/>
      <c r="AS297" s="144"/>
    </row>
    <row r="298" spans="19:45" ht="30" customHeight="1" x14ac:dyDescent="0.25">
      <c r="S298" s="4" t="str">
        <f>$BB$5</f>
        <v>12V</v>
      </c>
      <c r="T298" s="3" t="s">
        <v>562</v>
      </c>
      <c r="U298" s="144"/>
      <c r="V298" s="145"/>
      <c r="W298" s="145"/>
      <c r="X298" s="155"/>
      <c r="Y298" s="155"/>
      <c r="Z298" s="157"/>
      <c r="AA298" s="148"/>
      <c r="AB298" s="149"/>
      <c r="AC298" s="149"/>
      <c r="AD298" s="149"/>
      <c r="AE298" s="41"/>
      <c r="AF298" s="150"/>
      <c r="AG298" s="158"/>
      <c r="AH298" s="151"/>
      <c r="AI298" s="151"/>
      <c r="AJ298" s="152"/>
      <c r="AK298" s="152"/>
      <c r="AL298" s="152"/>
      <c r="AM298" s="152"/>
      <c r="AN298" s="144"/>
      <c r="AO298" s="144"/>
      <c r="AP298" s="144"/>
      <c r="AQ298" s="144"/>
      <c r="AR298" s="144"/>
      <c r="AS298" s="144"/>
    </row>
    <row r="299" spans="19:45" ht="30" customHeight="1" x14ac:dyDescent="0.25">
      <c r="S299" s="4" t="str">
        <f>$BB$6</f>
        <v>11V</v>
      </c>
      <c r="T299" s="3" t="s">
        <v>562</v>
      </c>
      <c r="U299" s="144"/>
      <c r="V299" s="145"/>
      <c r="W299" s="145"/>
      <c r="X299" s="155"/>
      <c r="Y299" s="155"/>
      <c r="Z299" s="157"/>
      <c r="AA299" s="148"/>
      <c r="AB299" s="149"/>
      <c r="AC299" s="149"/>
      <c r="AD299" s="149"/>
      <c r="AE299" s="41"/>
      <c r="AF299" s="150"/>
      <c r="AG299" s="158"/>
      <c r="AH299" s="151"/>
      <c r="AI299" s="151"/>
      <c r="AJ299" s="152"/>
      <c r="AK299" s="152"/>
      <c r="AL299" s="152"/>
      <c r="AM299" s="152"/>
      <c r="AN299" s="144"/>
      <c r="AO299" s="144"/>
      <c r="AP299" s="144"/>
      <c r="AQ299" s="144"/>
      <c r="AR299" s="144"/>
      <c r="AS299" s="144"/>
    </row>
    <row r="300" spans="19:45" ht="30" customHeight="1" x14ac:dyDescent="0.25">
      <c r="S300" s="4" t="str">
        <f>$BB$7</f>
        <v>10V</v>
      </c>
      <c r="T300" s="3" t="s">
        <v>562</v>
      </c>
      <c r="U300" s="144"/>
      <c r="V300" s="145"/>
      <c r="W300" s="145"/>
      <c r="X300" s="155"/>
      <c r="Y300" s="155"/>
      <c r="Z300" s="157"/>
      <c r="AA300" s="148"/>
      <c r="AB300" s="149"/>
      <c r="AC300" s="149"/>
      <c r="AD300" s="149"/>
      <c r="AE300" s="41"/>
      <c r="AF300" s="150"/>
      <c r="AG300" s="158"/>
      <c r="AH300" s="151"/>
      <c r="AI300" s="151"/>
      <c r="AJ300" s="152"/>
      <c r="AK300" s="152"/>
      <c r="AL300" s="152"/>
      <c r="AM300" s="152"/>
      <c r="AN300" s="144"/>
      <c r="AO300" s="144"/>
      <c r="AP300" s="144"/>
      <c r="AQ300" s="144"/>
      <c r="AR300" s="144"/>
      <c r="AS300" s="144"/>
    </row>
    <row r="301" spans="19:45" ht="30" customHeight="1" x14ac:dyDescent="0.25">
      <c r="S301" s="4" t="str">
        <f>$BB$8</f>
        <v>9V</v>
      </c>
      <c r="T301" s="3" t="s">
        <v>562</v>
      </c>
      <c r="U301" s="144"/>
      <c r="V301" s="145"/>
      <c r="W301" s="145"/>
      <c r="X301" s="155"/>
      <c r="Y301" s="155"/>
      <c r="Z301" s="157"/>
      <c r="AA301" s="148"/>
      <c r="AB301" s="149"/>
      <c r="AC301" s="149"/>
      <c r="AD301" s="149"/>
      <c r="AE301" s="41"/>
      <c r="AF301" s="150"/>
      <c r="AG301" s="158"/>
      <c r="AH301" s="151"/>
      <c r="AI301" s="151"/>
      <c r="AJ301" s="152"/>
      <c r="AK301" s="152"/>
      <c r="AL301" s="152"/>
      <c r="AM301" s="152"/>
      <c r="AN301" s="144"/>
      <c r="AO301" s="144"/>
      <c r="AP301" s="144"/>
      <c r="AQ301" s="144"/>
      <c r="AR301" s="144"/>
      <c r="AS301" s="144"/>
    </row>
    <row r="302" spans="19:45" ht="30" customHeight="1" x14ac:dyDescent="0.25">
      <c r="S302" s="4" t="str">
        <f>$BB$9</f>
        <v>FIX</v>
      </c>
      <c r="T302" s="3" t="s">
        <v>562</v>
      </c>
      <c r="U302" s="144"/>
      <c r="V302" s="145"/>
      <c r="W302" s="145"/>
      <c r="X302" s="155"/>
      <c r="Y302" s="155"/>
      <c r="Z302" s="157"/>
      <c r="AA302" s="148"/>
      <c r="AB302" s="149"/>
      <c r="AC302" s="149"/>
      <c r="AD302" s="149"/>
      <c r="AE302" s="41"/>
      <c r="AF302" s="150"/>
      <c r="AG302" s="158"/>
      <c r="AH302" s="151"/>
      <c r="AI302" s="151"/>
      <c r="AJ302" s="152"/>
      <c r="AK302" s="152"/>
      <c r="AL302" s="152"/>
      <c r="AM302" s="152"/>
      <c r="AN302" s="144"/>
      <c r="AO302" s="144"/>
      <c r="AP302" s="144"/>
      <c r="AQ302" s="144"/>
      <c r="AR302" s="144"/>
      <c r="AS302" s="144"/>
    </row>
    <row r="303" spans="19:45" ht="30" customHeight="1" x14ac:dyDescent="0.25">
      <c r="S303" s="4" t="str">
        <f>$BB$10</f>
        <v>Space</v>
      </c>
      <c r="T303" s="3">
        <v>0</v>
      </c>
      <c r="U303" s="144"/>
      <c r="V303" s="145"/>
      <c r="W303" s="145"/>
      <c r="X303" s="155"/>
      <c r="Y303" s="155"/>
      <c r="Z303" s="157"/>
      <c r="AA303" s="148"/>
      <c r="AB303" s="149"/>
      <c r="AC303" s="149"/>
      <c r="AD303" s="149"/>
      <c r="AE303" s="41"/>
      <c r="AF303" s="150"/>
      <c r="AG303" s="158"/>
      <c r="AH303" s="151"/>
      <c r="AI303" s="151"/>
      <c r="AJ303" s="152"/>
      <c r="AK303" s="152"/>
      <c r="AL303" s="152"/>
      <c r="AM303" s="152"/>
      <c r="AN303" s="144"/>
      <c r="AO303" s="144"/>
      <c r="AP303" s="144"/>
      <c r="AQ303" s="144"/>
      <c r="AR303" s="144"/>
      <c r="AS303" s="144"/>
    </row>
    <row r="304" spans="19:45" ht="30" customHeight="1" x14ac:dyDescent="0.25">
      <c r="S304" s="4" t="str">
        <f>$BB$11</f>
        <v>Config2</v>
      </c>
      <c r="T304" s="3"/>
      <c r="U304" s="144"/>
      <c r="V304" s="145"/>
      <c r="W304" s="145"/>
      <c r="X304" s="155"/>
      <c r="Y304" s="155"/>
      <c r="Z304" s="157"/>
      <c r="AA304" s="148"/>
      <c r="AB304" s="149"/>
      <c r="AC304" s="149"/>
      <c r="AD304" s="149"/>
      <c r="AE304" s="41"/>
      <c r="AF304" s="150"/>
      <c r="AG304" s="158"/>
      <c r="AH304" s="151"/>
      <c r="AI304" s="151"/>
      <c r="AJ304" s="152"/>
      <c r="AK304" s="152"/>
      <c r="AL304" s="152"/>
      <c r="AM304" s="152"/>
      <c r="AN304" s="144"/>
      <c r="AO304" s="144"/>
      <c r="AP304" s="144"/>
      <c r="AQ304" s="144"/>
      <c r="AR304" s="144"/>
      <c r="AS304" s="144"/>
    </row>
    <row r="305" spans="19:45" ht="30" customHeight="1" x14ac:dyDescent="0.25">
      <c r="S305" s="4" t="str">
        <f>$BB$12</f>
        <v>-</v>
      </c>
      <c r="T305" s="3"/>
      <c r="U305" s="144"/>
      <c r="V305" s="145"/>
      <c r="W305" s="145"/>
      <c r="X305" s="155"/>
      <c r="Y305" s="155"/>
      <c r="Z305" s="157"/>
      <c r="AA305" s="148"/>
      <c r="AB305" s="149"/>
      <c r="AC305" s="149"/>
      <c r="AD305" s="149"/>
      <c r="AE305" s="41"/>
      <c r="AF305" s="150"/>
      <c r="AG305" s="158"/>
      <c r="AH305" s="151"/>
      <c r="AI305" s="151"/>
      <c r="AJ305" s="152"/>
      <c r="AK305" s="152"/>
      <c r="AL305" s="152"/>
      <c r="AM305" s="152"/>
      <c r="AN305" s="144"/>
      <c r="AO305" s="144"/>
      <c r="AP305" s="144"/>
      <c r="AQ305" s="144"/>
      <c r="AR305" s="144"/>
      <c r="AS305" s="144"/>
    </row>
    <row r="306" spans="19:45" ht="30" customHeight="1" x14ac:dyDescent="0.25">
      <c r="S306" s="4" t="str">
        <f>$BB$13</f>
        <v>-</v>
      </c>
      <c r="T306" s="3"/>
      <c r="U306" s="144"/>
      <c r="V306" s="145"/>
      <c r="W306" s="145"/>
      <c r="X306" s="155"/>
      <c r="Y306" s="155"/>
      <c r="Z306" s="157"/>
      <c r="AA306" s="148"/>
      <c r="AB306" s="149"/>
      <c r="AC306" s="149"/>
      <c r="AD306" s="149"/>
      <c r="AE306" s="41"/>
      <c r="AF306" s="150"/>
      <c r="AG306" s="158"/>
      <c r="AH306" s="151"/>
      <c r="AI306" s="151"/>
      <c r="AJ306" s="152"/>
      <c r="AK306" s="152"/>
      <c r="AL306" s="152"/>
      <c r="AM306" s="152"/>
      <c r="AN306" s="144"/>
      <c r="AO306" s="144"/>
      <c r="AP306" s="144"/>
      <c r="AQ306" s="144"/>
      <c r="AR306" s="144"/>
      <c r="AS306" s="144"/>
    </row>
    <row r="307" spans="19:45" ht="30" customHeight="1" x14ac:dyDescent="0.25">
      <c r="S307" s="4" t="str">
        <f>$BB$14</f>
        <v>-</v>
      </c>
      <c r="T307" s="3"/>
      <c r="U307" s="144"/>
      <c r="V307" s="145"/>
      <c r="W307" s="145"/>
      <c r="X307" s="155"/>
      <c r="Y307" s="155"/>
      <c r="Z307" s="157"/>
      <c r="AA307" s="148"/>
      <c r="AB307" s="149"/>
      <c r="AC307" s="149"/>
      <c r="AD307" s="149"/>
      <c r="AE307" s="41"/>
      <c r="AF307" s="150"/>
      <c r="AG307" s="158"/>
      <c r="AH307" s="151"/>
      <c r="AI307" s="151"/>
      <c r="AJ307" s="152"/>
      <c r="AK307" s="152"/>
      <c r="AL307" s="152"/>
      <c r="AM307" s="152"/>
      <c r="AN307" s="144"/>
      <c r="AO307" s="144"/>
      <c r="AP307" s="144"/>
      <c r="AQ307" s="144"/>
      <c r="AR307" s="144"/>
      <c r="AS307" s="144"/>
    </row>
    <row r="308" spans="19:45" ht="30" customHeight="1" x14ac:dyDescent="0.25">
      <c r="S308" s="4" t="str">
        <f>$BB$15</f>
        <v>-</v>
      </c>
      <c r="T308" s="3"/>
      <c r="U308" s="144"/>
      <c r="V308" s="145"/>
      <c r="W308" s="145"/>
      <c r="X308" s="155"/>
      <c r="Y308" s="155"/>
      <c r="Z308" s="157"/>
      <c r="AA308" s="148"/>
      <c r="AB308" s="149"/>
      <c r="AC308" s="149"/>
      <c r="AD308" s="149"/>
      <c r="AE308" s="41"/>
      <c r="AF308" s="150"/>
      <c r="AG308" s="158"/>
      <c r="AH308" s="151"/>
      <c r="AI308" s="151"/>
      <c r="AJ308" s="152"/>
      <c r="AK308" s="152"/>
      <c r="AL308" s="152"/>
      <c r="AM308" s="152"/>
      <c r="AN308" s="144"/>
      <c r="AO308" s="144"/>
      <c r="AP308" s="144"/>
      <c r="AQ308" s="144"/>
      <c r="AR308" s="144"/>
      <c r="AS308" s="144"/>
    </row>
    <row r="309" spans="19:45" ht="30" customHeight="1" x14ac:dyDescent="0.25">
      <c r="S309" s="4" t="str">
        <f>$BB$16</f>
        <v>-</v>
      </c>
      <c r="T309" s="3"/>
      <c r="U309" s="144"/>
      <c r="V309" s="145"/>
      <c r="W309" s="145"/>
      <c r="X309" s="155"/>
      <c r="Y309" s="155"/>
      <c r="Z309" s="157"/>
      <c r="AA309" s="148"/>
      <c r="AB309" s="149"/>
      <c r="AC309" s="149"/>
      <c r="AD309" s="149"/>
      <c r="AE309" s="41"/>
      <c r="AF309" s="150"/>
      <c r="AG309" s="158"/>
      <c r="AH309" s="151"/>
      <c r="AI309" s="151"/>
      <c r="AJ309" s="152"/>
      <c r="AK309" s="152"/>
      <c r="AL309" s="152"/>
      <c r="AM309" s="152"/>
      <c r="AN309" s="144"/>
      <c r="AO309" s="144"/>
      <c r="AP309" s="144"/>
      <c r="AQ309" s="144"/>
      <c r="AR309" s="144"/>
      <c r="AS309" s="144"/>
    </row>
    <row r="310" spans="19:45" ht="30" customHeight="1" x14ac:dyDescent="0.25">
      <c r="S310" s="4" t="str">
        <f>$BB$17</f>
        <v>-</v>
      </c>
      <c r="T310" s="3"/>
      <c r="U310" s="144"/>
      <c r="V310" s="145"/>
      <c r="W310" s="145"/>
      <c r="X310" s="155"/>
      <c r="Y310" s="155"/>
      <c r="Z310" s="157"/>
      <c r="AA310" s="148"/>
      <c r="AB310" s="149"/>
      <c r="AC310" s="149"/>
      <c r="AD310" s="149"/>
      <c r="AE310" s="41"/>
      <c r="AF310" s="150"/>
      <c r="AG310" s="158"/>
      <c r="AH310" s="151"/>
      <c r="AI310" s="151"/>
      <c r="AJ310" s="152"/>
      <c r="AK310" s="152"/>
      <c r="AL310" s="152"/>
      <c r="AM310" s="152"/>
      <c r="AN310" s="144"/>
      <c r="AO310" s="144"/>
      <c r="AP310" s="144"/>
      <c r="AQ310" s="144"/>
      <c r="AR310" s="144"/>
      <c r="AS310" s="144"/>
    </row>
    <row r="311" spans="19:45" ht="30" customHeight="1" x14ac:dyDescent="0.25">
      <c r="S311" s="4" t="str">
        <f>$BB$18</f>
        <v>-</v>
      </c>
      <c r="T311" s="3"/>
      <c r="U311" s="144"/>
      <c r="V311" s="145"/>
      <c r="W311" s="145"/>
      <c r="X311" s="155"/>
      <c r="Y311" s="155"/>
      <c r="Z311" s="157"/>
      <c r="AA311" s="148"/>
      <c r="AB311" s="149"/>
      <c r="AC311" s="149"/>
      <c r="AD311" s="149"/>
      <c r="AE311" s="41"/>
      <c r="AF311" s="150"/>
      <c r="AG311" s="158"/>
      <c r="AH311" s="151"/>
      <c r="AI311" s="151"/>
      <c r="AJ311" s="152"/>
      <c r="AK311" s="152"/>
      <c r="AL311" s="152"/>
      <c r="AM311" s="152"/>
      <c r="AN311" s="144"/>
      <c r="AO311" s="144"/>
      <c r="AP311" s="144"/>
      <c r="AQ311" s="144"/>
      <c r="AR311" s="144"/>
      <c r="AS311" s="144"/>
    </row>
    <row r="312" spans="19:45" ht="30" customHeight="1" x14ac:dyDescent="0.25">
      <c r="S312" s="4" t="str">
        <f>$BB$19</f>
        <v>-</v>
      </c>
      <c r="T312" s="3"/>
      <c r="U312" s="144"/>
      <c r="V312" s="145"/>
      <c r="W312" s="145"/>
      <c r="X312" s="155"/>
      <c r="Y312" s="155"/>
      <c r="Z312" s="157"/>
      <c r="AA312" s="148"/>
      <c r="AB312" s="149"/>
      <c r="AC312" s="149"/>
      <c r="AD312" s="149"/>
      <c r="AE312" s="41"/>
      <c r="AF312" s="150"/>
      <c r="AG312" s="158"/>
      <c r="AH312" s="151"/>
      <c r="AI312" s="151"/>
      <c r="AJ312" s="152"/>
      <c r="AK312" s="152"/>
      <c r="AL312" s="152"/>
      <c r="AM312" s="152"/>
      <c r="AN312" s="144"/>
      <c r="AO312" s="144"/>
      <c r="AP312" s="144"/>
      <c r="AQ312" s="144"/>
      <c r="AR312" s="144"/>
      <c r="AS312" s="144"/>
    </row>
    <row r="313" spans="19:45" ht="30" customHeight="1" x14ac:dyDescent="0.25">
      <c r="S313" s="4" t="str">
        <f>$BB$20</f>
        <v>-</v>
      </c>
      <c r="T313" s="3"/>
      <c r="U313" s="144"/>
      <c r="V313" s="145"/>
      <c r="W313" s="145"/>
      <c r="X313" s="155"/>
      <c r="Y313" s="155"/>
      <c r="Z313" s="157"/>
      <c r="AA313" s="148"/>
      <c r="AB313" s="149"/>
      <c r="AC313" s="149"/>
      <c r="AD313" s="149"/>
      <c r="AE313" s="41"/>
      <c r="AF313" s="150"/>
      <c r="AG313" s="158"/>
      <c r="AH313" s="151"/>
      <c r="AI313" s="151"/>
      <c r="AJ313" s="152"/>
      <c r="AK313" s="152"/>
      <c r="AL313" s="152"/>
      <c r="AM313" s="152"/>
      <c r="AN313" s="144"/>
      <c r="AO313" s="144"/>
      <c r="AP313" s="144"/>
      <c r="AQ313" s="144"/>
      <c r="AR313" s="144"/>
      <c r="AS313" s="144"/>
    </row>
    <row r="314" spans="19:45" ht="30" customHeight="1" x14ac:dyDescent="0.25">
      <c r="S314" s="4" t="str">
        <f>$BB$21</f>
        <v>-</v>
      </c>
      <c r="T314" s="3"/>
      <c r="U314" s="144"/>
      <c r="V314" s="145"/>
      <c r="W314" s="145"/>
      <c r="X314" s="155"/>
      <c r="Y314" s="155"/>
      <c r="Z314" s="157"/>
      <c r="AA314" s="148"/>
      <c r="AB314" s="149"/>
      <c r="AC314" s="149"/>
      <c r="AD314" s="149"/>
      <c r="AE314" s="41"/>
      <c r="AF314" s="150"/>
      <c r="AG314" s="158"/>
      <c r="AH314" s="151"/>
      <c r="AI314" s="151"/>
      <c r="AJ314" s="152"/>
      <c r="AK314" s="152"/>
      <c r="AL314" s="152"/>
      <c r="AM314" s="152"/>
      <c r="AN314" s="144"/>
      <c r="AO314" s="144"/>
      <c r="AP314" s="144"/>
      <c r="AQ314" s="144"/>
      <c r="AR314" s="144"/>
      <c r="AS314" s="144"/>
    </row>
    <row r="315" spans="19:45" ht="30" customHeight="1" x14ac:dyDescent="0.25">
      <c r="S315" s="4" t="str">
        <f>$BB$22</f>
        <v>-</v>
      </c>
      <c r="T315" s="3"/>
      <c r="U315" s="144"/>
      <c r="V315" s="145"/>
      <c r="W315" s="145"/>
      <c r="X315" s="155"/>
      <c r="Y315" s="155"/>
      <c r="Z315" s="157"/>
      <c r="AA315" s="148"/>
      <c r="AB315" s="149"/>
      <c r="AC315" s="149"/>
      <c r="AD315" s="149"/>
      <c r="AE315" s="41"/>
      <c r="AF315" s="150"/>
      <c r="AG315" s="158"/>
      <c r="AH315" s="151"/>
      <c r="AI315" s="151"/>
      <c r="AJ315" s="152"/>
      <c r="AK315" s="152"/>
      <c r="AL315" s="152"/>
      <c r="AM315" s="152"/>
      <c r="AN315" s="144"/>
      <c r="AO315" s="144"/>
      <c r="AP315" s="144"/>
      <c r="AQ315" s="144"/>
      <c r="AR315" s="144"/>
      <c r="AS315" s="144"/>
    </row>
    <row r="316" spans="19:45" ht="30" customHeight="1" x14ac:dyDescent="0.25">
      <c r="S316" s="4" t="str">
        <f>$BB$23</f>
        <v>-</v>
      </c>
      <c r="T316" s="3"/>
      <c r="U316" s="144"/>
      <c r="V316" s="145"/>
      <c r="W316" s="145"/>
      <c r="X316" s="155"/>
      <c r="Y316" s="155"/>
      <c r="Z316" s="157"/>
      <c r="AA316" s="148"/>
      <c r="AB316" s="149"/>
      <c r="AC316" s="149"/>
      <c r="AD316" s="149"/>
      <c r="AE316" s="41"/>
      <c r="AF316" s="150"/>
      <c r="AG316" s="158"/>
      <c r="AH316" s="151"/>
      <c r="AI316" s="151"/>
      <c r="AJ316" s="152"/>
      <c r="AK316" s="152"/>
      <c r="AL316" s="152"/>
      <c r="AM316" s="152"/>
      <c r="AN316" s="144"/>
      <c r="AO316" s="144"/>
      <c r="AP316" s="144"/>
      <c r="AQ316" s="144"/>
      <c r="AR316" s="144"/>
      <c r="AS316" s="144"/>
    </row>
    <row r="317" spans="19:45" ht="30" customHeight="1" x14ac:dyDescent="0.25">
      <c r="S317" s="4" t="str">
        <f>$BB$24</f>
        <v>-</v>
      </c>
      <c r="T317" s="3"/>
      <c r="U317" s="144"/>
      <c r="V317" s="145"/>
      <c r="W317" s="145"/>
      <c r="X317" s="155"/>
      <c r="Y317" s="155"/>
      <c r="Z317" s="157"/>
      <c r="AA317" s="148"/>
      <c r="AB317" s="149"/>
      <c r="AC317" s="149"/>
      <c r="AD317" s="149"/>
      <c r="AE317" s="41"/>
      <c r="AF317" s="150"/>
      <c r="AG317" s="158"/>
      <c r="AH317" s="151"/>
      <c r="AI317" s="151"/>
      <c r="AJ317" s="152"/>
      <c r="AK317" s="152"/>
      <c r="AL317" s="152"/>
      <c r="AM317" s="152"/>
      <c r="AN317" s="144"/>
      <c r="AO317" s="144"/>
      <c r="AP317" s="144"/>
      <c r="AQ317" s="144"/>
      <c r="AR317" s="144"/>
      <c r="AS317" s="144"/>
    </row>
    <row r="318" spans="19:45" ht="30" customHeight="1" x14ac:dyDescent="0.25">
      <c r="S318" s="4" t="str">
        <f>$BB$25</f>
        <v>-</v>
      </c>
      <c r="T318" s="3"/>
      <c r="U318" s="144"/>
      <c r="V318" s="145"/>
      <c r="W318" s="145"/>
      <c r="X318" s="155"/>
      <c r="Y318" s="155"/>
      <c r="Z318" s="157"/>
      <c r="AA318" s="148"/>
      <c r="AB318" s="149"/>
      <c r="AC318" s="149"/>
      <c r="AD318" s="149"/>
      <c r="AE318" s="41"/>
      <c r="AF318" s="150"/>
      <c r="AG318" s="158"/>
      <c r="AH318" s="151"/>
      <c r="AI318" s="151"/>
      <c r="AJ318" s="152"/>
      <c r="AK318" s="152"/>
      <c r="AL318" s="152"/>
      <c r="AM318" s="152"/>
      <c r="AN318" s="144"/>
      <c r="AO318" s="144"/>
      <c r="AP318" s="144"/>
      <c r="AQ318" s="144"/>
      <c r="AR318" s="144"/>
      <c r="AS318" s="144"/>
    </row>
    <row r="319" spans="19:45" ht="30" customHeight="1" x14ac:dyDescent="0.25">
      <c r="S319" s="4" t="str">
        <f>$BB$26</f>
        <v>-</v>
      </c>
      <c r="T319" s="3"/>
      <c r="U319" s="144"/>
      <c r="V319" s="145"/>
      <c r="W319" s="145"/>
      <c r="X319" s="155"/>
      <c r="Y319" s="155"/>
      <c r="Z319" s="157"/>
      <c r="AA319" s="148"/>
      <c r="AB319" s="149"/>
      <c r="AC319" s="149"/>
      <c r="AD319" s="149"/>
      <c r="AE319" s="41"/>
      <c r="AF319" s="150"/>
      <c r="AG319" s="158"/>
      <c r="AH319" s="151"/>
      <c r="AI319" s="151"/>
      <c r="AJ319" s="152"/>
      <c r="AK319" s="152"/>
      <c r="AL319" s="152"/>
      <c r="AM319" s="152"/>
      <c r="AN319" s="144"/>
      <c r="AO319" s="144"/>
      <c r="AP319" s="144"/>
      <c r="AQ319" s="144"/>
      <c r="AR319" s="144"/>
      <c r="AS319" s="144"/>
    </row>
    <row r="320" spans="19:45" ht="30" customHeight="1" x14ac:dyDescent="0.25">
      <c r="S320" s="4" t="str">
        <f>$BB$27</f>
        <v>-</v>
      </c>
      <c r="T320" s="3"/>
      <c r="U320" s="144"/>
      <c r="V320" s="145"/>
      <c r="W320" s="145"/>
      <c r="X320" s="155"/>
      <c r="Y320" s="155"/>
      <c r="Z320" s="157"/>
      <c r="AA320" s="148"/>
      <c r="AB320" s="149"/>
      <c r="AC320" s="149"/>
      <c r="AD320" s="149"/>
      <c r="AE320" s="41"/>
      <c r="AF320" s="150"/>
      <c r="AG320" s="158"/>
      <c r="AH320" s="151"/>
      <c r="AI320" s="151"/>
      <c r="AJ320" s="152"/>
      <c r="AK320" s="152"/>
      <c r="AL320" s="152"/>
      <c r="AM320" s="152"/>
      <c r="AN320" s="144"/>
      <c r="AO320" s="144"/>
      <c r="AP320" s="144"/>
      <c r="AQ320" s="144"/>
      <c r="AR320" s="144"/>
      <c r="AS320" s="144"/>
    </row>
    <row r="321" spans="19:45" ht="30" customHeight="1" x14ac:dyDescent="0.25">
      <c r="S321" s="4" t="str">
        <f>$BB$28</f>
        <v>-</v>
      </c>
      <c r="T321" s="3"/>
      <c r="U321" s="144"/>
      <c r="V321" s="145"/>
      <c r="W321" s="145"/>
      <c r="X321" s="155"/>
      <c r="Y321" s="155"/>
      <c r="Z321" s="157"/>
      <c r="AA321" s="148"/>
      <c r="AB321" s="149"/>
      <c r="AC321" s="149"/>
      <c r="AD321" s="149"/>
      <c r="AE321" s="41"/>
      <c r="AF321" s="150"/>
      <c r="AG321" s="158"/>
      <c r="AH321" s="151"/>
      <c r="AI321" s="151"/>
      <c r="AJ321" s="152"/>
      <c r="AK321" s="152"/>
      <c r="AL321" s="152"/>
      <c r="AM321" s="152"/>
      <c r="AN321" s="144"/>
      <c r="AO321" s="144"/>
      <c r="AP321" s="144"/>
      <c r="AQ321" s="144"/>
      <c r="AR321" s="144"/>
      <c r="AS321" s="144"/>
    </row>
    <row r="322" spans="19:45" ht="30" customHeight="1" x14ac:dyDescent="0.25">
      <c r="S322" s="4" t="str">
        <f>$BB$29</f>
        <v>-</v>
      </c>
      <c r="T322" s="3"/>
      <c r="U322" s="144"/>
      <c r="V322" s="145"/>
      <c r="W322" s="145"/>
      <c r="X322" s="155"/>
      <c r="Y322" s="155"/>
      <c r="Z322" s="157"/>
      <c r="AA322" s="148"/>
      <c r="AB322" s="149"/>
      <c r="AC322" s="149"/>
      <c r="AD322" s="149"/>
      <c r="AE322" s="41"/>
      <c r="AF322" s="150"/>
      <c r="AG322" s="158"/>
      <c r="AH322" s="151"/>
      <c r="AI322" s="151"/>
      <c r="AJ322" s="152"/>
      <c r="AK322" s="152"/>
      <c r="AL322" s="152"/>
      <c r="AM322" s="152"/>
      <c r="AN322" s="144"/>
      <c r="AO322" s="144"/>
      <c r="AP322" s="144"/>
      <c r="AQ322" s="144"/>
      <c r="AR322" s="144"/>
      <c r="AS322" s="144"/>
    </row>
    <row r="323" spans="19:45" ht="30" customHeight="1" x14ac:dyDescent="0.25">
      <c r="S323" s="4" t="str">
        <f>$BB$30</f>
        <v>-</v>
      </c>
      <c r="T323" s="3"/>
      <c r="U323" s="144"/>
      <c r="V323" s="145"/>
      <c r="W323" s="145"/>
      <c r="X323" s="155"/>
      <c r="Y323" s="155"/>
      <c r="Z323" s="157"/>
      <c r="AA323" s="148"/>
      <c r="AB323" s="149"/>
      <c r="AC323" s="149"/>
      <c r="AD323" s="149"/>
      <c r="AE323" s="41"/>
      <c r="AF323" s="150"/>
      <c r="AG323" s="158"/>
      <c r="AH323" s="151"/>
      <c r="AI323" s="151"/>
      <c r="AJ323" s="152"/>
      <c r="AK323" s="152"/>
      <c r="AL323" s="152"/>
      <c r="AM323" s="152"/>
      <c r="AN323" s="144"/>
      <c r="AO323" s="144"/>
      <c r="AP323" s="144"/>
      <c r="AQ323" s="144"/>
      <c r="AR323" s="144"/>
      <c r="AS323" s="144"/>
    </row>
    <row r="324" spans="19:45" ht="30" customHeight="1" x14ac:dyDescent="0.25">
      <c r="S324" s="4" t="str">
        <f>$BB$31</f>
        <v>-</v>
      </c>
      <c r="T324" s="3"/>
      <c r="U324" s="144"/>
      <c r="V324" s="145"/>
      <c r="W324" s="145"/>
      <c r="X324" s="155"/>
      <c r="Y324" s="155"/>
      <c r="Z324" s="157"/>
      <c r="AA324" s="148"/>
      <c r="AB324" s="149"/>
      <c r="AC324" s="149"/>
      <c r="AD324" s="149"/>
      <c r="AE324" s="41"/>
      <c r="AF324" s="150"/>
      <c r="AG324" s="158"/>
      <c r="AH324" s="151"/>
      <c r="AI324" s="151"/>
      <c r="AJ324" s="152"/>
      <c r="AK324" s="152"/>
      <c r="AL324" s="152"/>
      <c r="AM324" s="152"/>
      <c r="AN324" s="144"/>
      <c r="AO324" s="144"/>
      <c r="AP324" s="144"/>
      <c r="AQ324" s="144"/>
      <c r="AR324" s="144"/>
      <c r="AS324" s="144"/>
    </row>
    <row r="325" spans="19:45" ht="30" customHeight="1" x14ac:dyDescent="0.25">
      <c r="S325" s="116"/>
      <c r="T325" s="116"/>
      <c r="U325" s="116"/>
      <c r="V325" s="116"/>
      <c r="W325" s="116"/>
      <c r="X325" s="116"/>
      <c r="Y325" s="116"/>
      <c r="Z325" s="116"/>
      <c r="AA325" s="116"/>
      <c r="AB325" s="116"/>
      <c r="AC325" s="116"/>
      <c r="AD325" s="116"/>
      <c r="AE325" s="116"/>
      <c r="AF325" s="116"/>
      <c r="AG325" s="116"/>
      <c r="AH325" s="116"/>
      <c r="AI325" s="116"/>
      <c r="AJ325" s="116"/>
      <c r="AK325" s="116"/>
      <c r="AL325" s="116"/>
      <c r="AM325" s="116"/>
      <c r="AN325" s="116"/>
      <c r="AO325" s="116"/>
      <c r="AP325" s="116"/>
      <c r="AQ325" s="116"/>
      <c r="AR325" s="163"/>
      <c r="AS325" s="163"/>
    </row>
    <row r="326" spans="19:45" ht="30" customHeight="1" x14ac:dyDescent="0.25">
      <c r="S326" s="117" cm="1">
        <f t="array" ref="S326">BoxNum(ROW($S326))</f>
        <v>6</v>
      </c>
      <c r="T326" s="118" t="s">
        <v>698</v>
      </c>
      <c r="U326" s="119" t="s">
        <v>585</v>
      </c>
      <c r="V326" s="120"/>
      <c r="W326" s="121"/>
      <c r="X326" s="120"/>
      <c r="Y326" s="118" t="str">
        <f>VLOOKUP(U326,$DX$1:$DZ$21,3,FALSE)</f>
        <v>-</v>
      </c>
      <c r="AD326" s="123"/>
    </row>
    <row r="327" spans="19:45" ht="30" customHeight="1" x14ac:dyDescent="0.25">
      <c r="S327" s="118" t="s">
        <v>24</v>
      </c>
      <c r="T327" s="119" t="s">
        <v>450</v>
      </c>
      <c r="U327" s="122" t="s">
        <v>23</v>
      </c>
      <c r="V327" s="118" t="str">
        <f>VLOOKUP(U326,$DX$1:$DZ$21,2,FALSE)</f>
        <v>-</v>
      </c>
      <c r="W327" s="128"/>
      <c r="X327" s="128"/>
      <c r="Y327" s="128"/>
      <c r="Z327" s="128"/>
      <c r="AA327" s="122" t="s">
        <v>592</v>
      </c>
      <c r="AB327" s="129" t="str">
        <f>T346&amp;"_"&amp;ABS(T344)&amp;"dB_"&amp;T348&amp;"_"&amp;T349&amp;"_"&amp;GetAbsMaxMinText(AF330:AG389)&amp;"_"&amp;T329&amp;"_"&amp;T328&amp;S326&amp;"."&amp;T352</f>
        <v>default_NormalMode_38dB_2322D_2227F_337_431_ZTS6051MH_MP6.8</v>
      </c>
      <c r="AC327" s="130"/>
      <c r="AD327" s="130"/>
      <c r="AE327" s="130"/>
      <c r="AF327" s="130"/>
      <c r="AG327" s="130"/>
      <c r="AH327" s="128"/>
      <c r="AI327" s="128" t="s">
        <v>2</v>
      </c>
      <c r="AJ327" s="131" t="s">
        <v>1094</v>
      </c>
      <c r="AK327" s="131"/>
      <c r="AL327" s="131"/>
      <c r="AM327" s="131"/>
      <c r="AN327" s="131"/>
      <c r="AO327" s="131"/>
      <c r="AP327" s="131"/>
      <c r="AQ327" s="131"/>
      <c r="AR327" s="131"/>
      <c r="AS327" s="131"/>
    </row>
    <row r="328" spans="19:45" ht="30" customHeight="1" x14ac:dyDescent="0.25">
      <c r="S328" s="118" t="s">
        <v>5</v>
      </c>
      <c r="T328" s="119" t="s">
        <v>430</v>
      </c>
      <c r="U328" s="135" t="str">
        <f>HYPERLINK("#A"&amp;(S326+1),"&lt;==Block" &amp; $S326 &amp;"==&gt;")</f>
        <v>&lt;==Block6==&gt;</v>
      </c>
      <c r="V328" s="136"/>
      <c r="W328" s="128"/>
      <c r="X328" s="128"/>
      <c r="Y328" s="137"/>
      <c r="Z328" s="123"/>
      <c r="AA328" s="128"/>
      <c r="AB328" s="128"/>
      <c r="AC328" s="128"/>
      <c r="AD328" s="128"/>
      <c r="AE328" s="128"/>
      <c r="AF328" s="128"/>
      <c r="AG328" s="128"/>
      <c r="AH328" s="128"/>
      <c r="AI328" s="128"/>
      <c r="AJ328" s="128"/>
      <c r="AK328" s="128"/>
      <c r="AL328" s="128"/>
      <c r="AM328" s="128"/>
      <c r="AN328" s="138" t="s">
        <v>723</v>
      </c>
      <c r="AO328" s="138" t="s">
        <v>709</v>
      </c>
      <c r="AP328" s="138" t="s">
        <v>710</v>
      </c>
      <c r="AQ328" s="138" t="s">
        <v>611</v>
      </c>
      <c r="AR328" s="138" t="s">
        <v>711</v>
      </c>
      <c r="AS328" s="139"/>
    </row>
    <row r="329" spans="19:45" ht="30" customHeight="1" x14ac:dyDescent="0.25">
      <c r="S329" s="118" t="s">
        <v>10</v>
      </c>
      <c r="T329" s="119" t="s">
        <v>270</v>
      </c>
      <c r="U329" s="140" t="s">
        <v>775</v>
      </c>
      <c r="V329" s="141" t="s">
        <v>601</v>
      </c>
      <c r="W329" s="141" t="s">
        <v>602</v>
      </c>
      <c r="X329" s="141" t="s">
        <v>603</v>
      </c>
      <c r="Y329" s="141" t="s">
        <v>603</v>
      </c>
      <c r="Z329" s="141" t="s">
        <v>591</v>
      </c>
      <c r="AA329" s="141" t="s">
        <v>7</v>
      </c>
      <c r="AB329" s="141" t="s">
        <v>563</v>
      </c>
      <c r="AC329" s="141" t="s">
        <v>577</v>
      </c>
      <c r="AD329" s="141" t="s">
        <v>611</v>
      </c>
      <c r="AE329" s="141" t="s">
        <v>569</v>
      </c>
      <c r="AF329" s="142" t="s">
        <v>593</v>
      </c>
      <c r="AG329" s="142" t="s">
        <v>594</v>
      </c>
      <c r="AH329" s="142" t="s">
        <v>595</v>
      </c>
      <c r="AI329" s="142" t="s">
        <v>596</v>
      </c>
      <c r="AJ329" s="143" t="s">
        <v>597</v>
      </c>
      <c r="AK329" s="143" t="s">
        <v>598</v>
      </c>
      <c r="AL329" s="143" t="s">
        <v>599</v>
      </c>
      <c r="AM329" s="143" t="s">
        <v>600</v>
      </c>
      <c r="AN329" s="143" t="str">
        <f>VLOOKUP($T337,$DE$1:$DJ$31,2,FALSE)</f>
        <v>Full</v>
      </c>
      <c r="AO329" s="143" t="str">
        <f>VLOOKUP($T337,$DE$1:$DJ$31,3,FALSE)</f>
        <v>Full</v>
      </c>
      <c r="AP329" s="143" t="str">
        <f>VLOOKUP($T337,$DE$1:$DJ$31,4,FALSE)</f>
        <v>non</v>
      </c>
      <c r="AQ329" s="143" t="str">
        <f>VLOOKUP($T337,$DE$1:$DJ$31,5,FALSE)</f>
        <v>non</v>
      </c>
      <c r="AR329" s="143" t="str">
        <f>VLOOKUP($T337,$DE$1:$DJ$31,6,FALSE)</f>
        <v>Full</v>
      </c>
      <c r="AS329" s="142" t="s">
        <v>726</v>
      </c>
    </row>
    <row r="330" spans="19:45" ht="30" customHeight="1" x14ac:dyDescent="0.25">
      <c r="S330" s="118" t="s">
        <v>18</v>
      </c>
      <c r="T330" s="119" t="s">
        <v>31</v>
      </c>
      <c r="U330" s="144" t="str">
        <f t="shared" ref="U330:U344" ca="1" si="49">ConfigCode($AA330,$AN330,$AO330,$AP330,$AQ330,$AR330,$AF330,$AG330,2)</f>
        <v>0x20=-34.00,-33.80;</v>
      </c>
      <c r="V330" s="145"/>
      <c r="W330" s="145"/>
      <c r="X330" s="146">
        <v>-2.8</v>
      </c>
      <c r="Y330" s="146">
        <v>-3</v>
      </c>
      <c r="Z330" s="147">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148" t="s">
        <v>584</v>
      </c>
      <c r="AB330" s="149">
        <v>0</v>
      </c>
      <c r="AC330" s="149" t="s">
        <v>995</v>
      </c>
      <c r="AD330" s="149">
        <v>1</v>
      </c>
      <c r="AE330" s="41">
        <v>0</v>
      </c>
      <c r="AF330" s="150">
        <v>-34</v>
      </c>
      <c r="AG330" s="150">
        <v>-33.799999999999997</v>
      </c>
      <c r="AH330" s="151">
        <f ca="1">$AF330+$Z330</f>
        <v>-38</v>
      </c>
      <c r="AI330" s="151">
        <f ca="1">$AG330+$Z330</f>
        <v>-37.799999999999997</v>
      </c>
      <c r="AJ330" s="152" cm="1">
        <f t="array" aca="1" ref="AJ330" ca="1" xml:space="preserve">
N("initial sens-loopgain")+
$AF330-BoxVal(ROW($AA330),26,COLUMN(INDIRECT("T"&amp;(INT(ROW($AA347)/65))*65+2)))</f>
        <v>-34</v>
      </c>
      <c r="AK330" s="152">
        <f t="shared" ref="AK330:AK339" ca="1" si="51">AJ330+(AG330-AF330)</f>
        <v>-33.799999999999997</v>
      </c>
      <c r="AL330" s="152" cm="1">
        <f t="array" aca="1" ref="AL330" ca="1" xml:space="preserve">
N("initial sens-loopgain-gain-gain ref-vcm")+
$AH330-
BoxVal(ROW($AA330),26,COLUMN(INDIRECT("T"&amp;(INT(ROW($AA347)/65))*65+2)))-
$AB330-
$W330-
IFERROR(VLOOKUP($AC330,$CT$1:$DC$31,7,FALSE),0)</f>
        <v>-38</v>
      </c>
      <c r="AM330" s="152">
        <f t="shared" ref="AM330:AM339" ca="1" si="52">AL330+(AG330-AF330)</f>
        <v>-37.799999999999997</v>
      </c>
      <c r="AN330" s="144" t="str">
        <f t="shared" ref="AN330:AN339" ca="1" si="53">IF(BoxVal(ROW(AA330),9,COLUMN(T328))="FIX","00",ManualLookup(AA330,BoxVal(ROW(AA330),4,COLUMN(AN328)),INDIRECT(DN$3)))</f>
        <v>20</v>
      </c>
      <c r="AO330" s="144" t="str" cm="1">
        <f t="array" aca="1" ref="AO330" ca="1">ManualLookup(AB330,BoxVal(ROW(AB330),4,COLUMN(AO328)),INDIRECT(DO$3))</f>
        <v>00</v>
      </c>
      <c r="AP330" s="144" t="str" cm="1">
        <f t="array" aca="1" ref="AP330" ca="1">ManualLookup(AC330,BoxVal(ROW(AC330),4,COLUMN(AP328)),INDIRECT(DP$3))</f>
        <v>00</v>
      </c>
      <c r="AQ330" s="144" t="str" cm="1">
        <f t="array" aca="1" ref="AQ330" ca="1">ManualLookup(AD330,BoxVal(ROW(AD330),4,COLUMN(AQ328)),INDIRECT(DQ$3))</f>
        <v>00</v>
      </c>
      <c r="AR330" s="144" t="str" cm="1">
        <f t="array" aca="1" ref="AR330" ca="1">ManualLookup(AE330,BoxVal(ROW(AE330),4,COLUMN(AR328)),INDIRECT(DR$3))</f>
        <v>00</v>
      </c>
      <c r="AS330" s="141"/>
    </row>
    <row r="331" spans="19:45" ht="30" customHeight="1" x14ac:dyDescent="0.25">
      <c r="S331" s="118" t="s">
        <v>13</v>
      </c>
      <c r="T331" s="119" t="s">
        <v>367</v>
      </c>
      <c r="U331" s="144" t="str">
        <f t="shared" ca="1" si="49"/>
        <v>0x32=-35.00,-34.00;</v>
      </c>
      <c r="V331" s="145"/>
      <c r="W331" s="145"/>
      <c r="X331" s="146">
        <v>-2.4</v>
      </c>
      <c r="Y331" s="146">
        <v>-2.5</v>
      </c>
      <c r="Z331" s="147">
        <f t="shared" ca="1" si="50"/>
        <v>-3.6</v>
      </c>
      <c r="AA331" s="148" t="s">
        <v>586</v>
      </c>
      <c r="AB331" s="149">
        <v>-1</v>
      </c>
      <c r="AC331" s="149" t="s">
        <v>995</v>
      </c>
      <c r="AD331" s="149">
        <v>1</v>
      </c>
      <c r="AE331" s="41">
        <v>0</v>
      </c>
      <c r="AF331" s="150">
        <v>-35</v>
      </c>
      <c r="AG331" s="153">
        <f>AF330</f>
        <v>-34</v>
      </c>
      <c r="AH331" s="151">
        <f t="shared" ref="AH331:AH344" ca="1" si="54">$AF331+$Z331</f>
        <v>-38.6</v>
      </c>
      <c r="AI331" s="151">
        <f t="shared" ref="AI331:AI344" ca="1" si="55">$AG331+$Z331</f>
        <v>-37.6</v>
      </c>
      <c r="AJ331" s="152" cm="1">
        <f t="array" aca="1" ref="AJ331" ca="1" xml:space="preserve">
N("initial sens-loopgain")+
$AF331-BoxVal(ROW($AA331),26,COLUMN(INDIRECT("T"&amp;(INT(ROW($AA348)/65))*65+2)))</f>
        <v>-35</v>
      </c>
      <c r="AK331" s="152">
        <f t="shared" ca="1" si="51"/>
        <v>-34</v>
      </c>
      <c r="AL331" s="152" cm="1">
        <f t="array" aca="1" ref="AL331" ca="1" xml:space="preserve">
N("initial sens-loopgain-gain-gain ref-vcm")+
$AH331-
BoxVal(ROW($AA331),26,COLUMN(INDIRECT("T"&amp;(INT(ROW($AA348)/65))*65+2)))-
$AB331-
$W331-
IFERROR(VLOOKUP($AC331,$CT$1:$DC$31,7,FALSE),0)</f>
        <v>-37.6</v>
      </c>
      <c r="AM331" s="152">
        <f t="shared" ca="1" si="52"/>
        <v>-36.6</v>
      </c>
      <c r="AN331" s="144" t="str">
        <f t="shared" ca="1" si="53"/>
        <v>30</v>
      </c>
      <c r="AO331" s="144" t="str" cm="1">
        <f t="array" aca="1" ref="AO331" ca="1">ManualLookup(AB331,BoxVal(ROW(AB331),4,COLUMN(AO329)),INDIRECT(DO$3))</f>
        <v>02</v>
      </c>
      <c r="AP331" s="144" t="str" cm="1">
        <f t="array" aca="1" ref="AP331" ca="1">ManualLookup(AC331,BoxVal(ROW(AC331),4,COLUMN(AP329)),INDIRECT(DP$3))</f>
        <v>00</v>
      </c>
      <c r="AQ331" s="144" t="str" cm="1">
        <f t="array" aca="1" ref="AQ331" ca="1">ManualLookup(AD331,BoxVal(ROW(AD331),4,COLUMN(AQ329)),INDIRECT(DQ$3))</f>
        <v>00</v>
      </c>
      <c r="AR331" s="144" t="str" cm="1">
        <f t="array" aca="1" ref="AR331" ca="1">ManualLookup(AE331,BoxVal(ROW(AE331),4,COLUMN(AR329)),INDIRECT(DR$3))</f>
        <v>00</v>
      </c>
      <c r="AS331" s="144"/>
    </row>
    <row r="332" spans="19:45" ht="30" customHeight="1" x14ac:dyDescent="0.25">
      <c r="S332" s="129"/>
      <c r="T332" s="154"/>
      <c r="U332" s="144" t="str">
        <f t="shared" ca="1" si="49"/>
        <v>0x30=-35.80,-35.00;</v>
      </c>
      <c r="V332" s="145"/>
      <c r="W332" s="145"/>
      <c r="X332" s="146">
        <v>-1.8</v>
      </c>
      <c r="Y332" s="146">
        <v>-2</v>
      </c>
      <c r="Z332" s="147">
        <f t="shared" ca="1" si="50"/>
        <v>-2.6</v>
      </c>
      <c r="AA332" s="148" t="s">
        <v>586</v>
      </c>
      <c r="AB332" s="149">
        <v>0</v>
      </c>
      <c r="AC332" s="149" t="s">
        <v>995</v>
      </c>
      <c r="AD332" s="149">
        <v>1</v>
      </c>
      <c r="AE332" s="41">
        <v>0</v>
      </c>
      <c r="AF332" s="150">
        <v>-35.799999999999997</v>
      </c>
      <c r="AG332" s="153">
        <f t="shared" ref="AG332:AG339" si="56">AF331</f>
        <v>-35</v>
      </c>
      <c r="AH332" s="151">
        <f t="shared" ca="1" si="54"/>
        <v>-38.4</v>
      </c>
      <c r="AI332" s="151">
        <f t="shared" ca="1" si="55"/>
        <v>-37.6</v>
      </c>
      <c r="AJ332" s="152" cm="1">
        <f t="array" aca="1" ref="AJ332" ca="1" xml:space="preserve">
N("initial sens-loopgain")+
$AF332-BoxVal(ROW($AA332),26,COLUMN(INDIRECT("T"&amp;(INT(ROW($AA349)/65))*65+2)))</f>
        <v>-35.799999999999997</v>
      </c>
      <c r="AK332" s="152">
        <f t="shared" ca="1" si="51"/>
        <v>-35</v>
      </c>
      <c r="AL332" s="152" cm="1">
        <f t="array" aca="1" ref="AL332" ca="1" xml:space="preserve">
N("initial sens-loopgain-gain-gain ref-vcm")+
$AH332-
BoxVal(ROW($AA332),26,COLUMN(INDIRECT("T"&amp;(INT(ROW($AA349)/65))*65+2)))-
$AB332-
$W332-
IFERROR(VLOOKUP($AC332,$CT$1:$DC$31,7,FALSE),0)</f>
        <v>-38.4</v>
      </c>
      <c r="AM332" s="152">
        <f t="shared" ca="1" si="52"/>
        <v>-37.6</v>
      </c>
      <c r="AN332" s="144" t="str">
        <f t="shared" ca="1" si="53"/>
        <v>30</v>
      </c>
      <c r="AO332" s="144" t="str" cm="1">
        <f t="array" aca="1" ref="AO332" ca="1">ManualLookup(AB332,BoxVal(ROW(AB332),4,COLUMN(AO330)),INDIRECT(DO$3))</f>
        <v>00</v>
      </c>
      <c r="AP332" s="144" t="str" cm="1">
        <f t="array" aca="1" ref="AP332" ca="1">ManualLookup(AC332,BoxVal(ROW(AC332),4,COLUMN(AP330)),INDIRECT(DP$3))</f>
        <v>00</v>
      </c>
      <c r="AQ332" s="144" t="str" cm="1">
        <f t="array" aca="1" ref="AQ332" ca="1">ManualLookup(AD332,BoxVal(ROW(AD332),4,COLUMN(AQ330)),INDIRECT(DQ$3))</f>
        <v>00</v>
      </c>
      <c r="AR332" s="144" t="str" cm="1">
        <f t="array" aca="1" ref="AR332" ca="1">ManualLookup(AE332,BoxVal(ROW(AE332),4,COLUMN(AR330)),INDIRECT(DR$3))</f>
        <v>00</v>
      </c>
      <c r="AS332" s="144"/>
    </row>
    <row r="333" spans="19:45" ht="30" customHeight="1" x14ac:dyDescent="0.25">
      <c r="S333" s="118" t="s">
        <v>19</v>
      </c>
      <c r="T333" s="119" t="s">
        <v>580</v>
      </c>
      <c r="U333" s="144" t="str">
        <f t="shared" ca="1" si="49"/>
        <v>0x42=-36.30,-35.80;</v>
      </c>
      <c r="V333" s="145"/>
      <c r="W333" s="145"/>
      <c r="X333" s="146">
        <v>-1.4</v>
      </c>
      <c r="Y333" s="146">
        <v>-1.5</v>
      </c>
      <c r="Z333" s="147">
        <f t="shared" ca="1" si="50"/>
        <v>-2.2000000000000002</v>
      </c>
      <c r="AA333" s="148" t="s">
        <v>587</v>
      </c>
      <c r="AB333" s="149">
        <v>-1</v>
      </c>
      <c r="AC333" s="149" t="s">
        <v>995</v>
      </c>
      <c r="AD333" s="149">
        <v>1</v>
      </c>
      <c r="AE333" s="41">
        <v>0</v>
      </c>
      <c r="AF333" s="150">
        <v>-36.299999999999997</v>
      </c>
      <c r="AG333" s="153">
        <f t="shared" si="56"/>
        <v>-35.799999999999997</v>
      </c>
      <c r="AH333" s="151">
        <f t="shared" ca="1" si="54"/>
        <v>-38.5</v>
      </c>
      <c r="AI333" s="151">
        <f t="shared" ca="1" si="55"/>
        <v>-38</v>
      </c>
      <c r="AJ333" s="152" cm="1">
        <f t="array" aca="1" ref="AJ333" ca="1" xml:space="preserve">
N("initial sens-loopgain")+
$AF333-BoxVal(ROW($AA333),26,COLUMN(INDIRECT("T"&amp;(INT(ROW($AA350)/65))*65+2)))</f>
        <v>-36.299999999999997</v>
      </c>
      <c r="AK333" s="152">
        <f t="shared" ca="1" si="51"/>
        <v>-35.799999999999997</v>
      </c>
      <c r="AL333" s="152" cm="1">
        <f t="array" aca="1" ref="AL333" ca="1" xml:space="preserve">
N("initial sens-loopgain-gain-gain ref-vcm")+
$AH333-
BoxVal(ROW($AA333),26,COLUMN(INDIRECT("T"&amp;(INT(ROW($AA350)/65))*65+2)))-
$AB333-
$W333-
IFERROR(VLOOKUP($AC333,$CT$1:$DC$31,7,FALSE),0)</f>
        <v>-37.5</v>
      </c>
      <c r="AM333" s="152">
        <f t="shared" ca="1" si="52"/>
        <v>-37</v>
      </c>
      <c r="AN333" s="144" t="str">
        <f t="shared" ca="1" si="53"/>
        <v>40</v>
      </c>
      <c r="AO333" s="144" t="str" cm="1">
        <f t="array" aca="1" ref="AO333" ca="1">ManualLookup(AB333,BoxVal(ROW(AB333),4,COLUMN(AO331)),INDIRECT(DO$3))</f>
        <v>02</v>
      </c>
      <c r="AP333" s="144" t="str" cm="1">
        <f t="array" aca="1" ref="AP333" ca="1">ManualLookup(AC333,BoxVal(ROW(AC333),4,COLUMN(AP331)),INDIRECT(DP$3))</f>
        <v>00</v>
      </c>
      <c r="AQ333" s="144" t="str" cm="1">
        <f t="array" aca="1" ref="AQ333" ca="1">ManualLookup(AD333,BoxVal(ROW(AD333),4,COLUMN(AQ331)),INDIRECT(DQ$3))</f>
        <v>00</v>
      </c>
      <c r="AR333" s="144" t="str" cm="1">
        <f t="array" aca="1" ref="AR333" ca="1">ManualLookup(AE333,BoxVal(ROW(AE333),4,COLUMN(AR331)),INDIRECT(DR$3))</f>
        <v>00</v>
      </c>
      <c r="AS333" s="144"/>
    </row>
    <row r="334" spans="19:45" ht="30" customHeight="1" x14ac:dyDescent="0.25">
      <c r="S334" s="118" t="s">
        <v>15</v>
      </c>
      <c r="T334" s="119" t="s">
        <v>801</v>
      </c>
      <c r="U334" s="144" t="str">
        <f t="shared" ca="1" si="49"/>
        <v>0x40=-37.00,-36.30;</v>
      </c>
      <c r="V334" s="145"/>
      <c r="W334" s="145"/>
      <c r="X334" s="146"/>
      <c r="Y334" s="146">
        <v>-1.1599999999999999</v>
      </c>
      <c r="Z334" s="147">
        <f t="shared" ca="1" si="50"/>
        <v>-1.2</v>
      </c>
      <c r="AA334" s="148" t="s">
        <v>587</v>
      </c>
      <c r="AB334" s="149">
        <v>0</v>
      </c>
      <c r="AC334" s="149" t="s">
        <v>995</v>
      </c>
      <c r="AD334" s="149">
        <v>1</v>
      </c>
      <c r="AE334" s="41">
        <v>0</v>
      </c>
      <c r="AF334" s="150">
        <v>-37</v>
      </c>
      <c r="AG334" s="153">
        <f t="shared" si="56"/>
        <v>-36.299999999999997</v>
      </c>
      <c r="AH334" s="151">
        <f t="shared" ca="1" si="54"/>
        <v>-38.200000000000003</v>
      </c>
      <c r="AI334" s="151">
        <f t="shared" ca="1" si="55"/>
        <v>-37.5</v>
      </c>
      <c r="AJ334" s="152" cm="1">
        <f t="array" aca="1" ref="AJ334" ca="1" xml:space="preserve">
N("initial sens-loopgain")+
$AF334-BoxVal(ROW($AA334),26,COLUMN(INDIRECT("T"&amp;(INT(ROW($AA351)/65))*65+2)))</f>
        <v>-37</v>
      </c>
      <c r="AK334" s="152">
        <f t="shared" ca="1" si="51"/>
        <v>-36.299999999999997</v>
      </c>
      <c r="AL334" s="152" cm="1">
        <f t="array" aca="1" ref="AL334" ca="1" xml:space="preserve">
N("initial sens-loopgain-gain-gain ref-vcm")+
$AH334-
BoxVal(ROW($AA334),26,COLUMN(INDIRECT("T"&amp;(INT(ROW($AA351)/65))*65+2)))-
$AB334-
$W334-
IFERROR(VLOOKUP($AC334,$CT$1:$DC$31,7,FALSE),0)</f>
        <v>-38.200000000000003</v>
      </c>
      <c r="AM334" s="152">
        <f t="shared" ca="1" si="52"/>
        <v>-37.5</v>
      </c>
      <c r="AN334" s="144" t="str">
        <f t="shared" ca="1" si="53"/>
        <v>40</v>
      </c>
      <c r="AO334" s="144" t="str" cm="1">
        <f t="array" aca="1" ref="AO334" ca="1">ManualLookup(AB334,BoxVal(ROW(AB334),4,COLUMN(AO332)),INDIRECT(DO$3))</f>
        <v>00</v>
      </c>
      <c r="AP334" s="144" t="str" cm="1">
        <f t="array" aca="1" ref="AP334" ca="1">ManualLookup(AC334,BoxVal(ROW(AC334),4,COLUMN(AP332)),INDIRECT(DP$3))</f>
        <v>00</v>
      </c>
      <c r="AQ334" s="144" t="str" cm="1">
        <f t="array" aca="1" ref="AQ334" ca="1">ManualLookup(AD334,BoxVal(ROW(AD334),4,COLUMN(AQ332)),INDIRECT(DQ$3))</f>
        <v>00</v>
      </c>
      <c r="AR334" s="144" t="str" cm="1">
        <f t="array" aca="1" ref="AR334" ca="1">ManualLookup(AE334,BoxVal(ROW(AE334),4,COLUMN(AR332)),INDIRECT(DR$3))</f>
        <v>00</v>
      </c>
      <c r="AS334" s="144"/>
    </row>
    <row r="335" spans="19:45" ht="30" customHeight="1" x14ac:dyDescent="0.25">
      <c r="S335" s="118" t="s">
        <v>705</v>
      </c>
      <c r="T335" s="119" t="s">
        <v>990</v>
      </c>
      <c r="U335" s="144" t="str">
        <f t="shared" ca="1" si="49"/>
        <v>0x02=-37.50,-37.00;</v>
      </c>
      <c r="V335" s="145"/>
      <c r="W335" s="145"/>
      <c r="X335" s="146"/>
      <c r="Y335" s="146">
        <v>-0.7</v>
      </c>
      <c r="Z335" s="147">
        <f t="shared" ca="1" si="50"/>
        <v>-1</v>
      </c>
      <c r="AA335" s="148" t="s">
        <v>580</v>
      </c>
      <c r="AB335" s="149">
        <v>-1</v>
      </c>
      <c r="AC335" s="149" t="s">
        <v>995</v>
      </c>
      <c r="AD335" s="149">
        <v>1</v>
      </c>
      <c r="AE335" s="41">
        <v>0</v>
      </c>
      <c r="AF335" s="150">
        <v>-37.5</v>
      </c>
      <c r="AG335" s="153">
        <f t="shared" si="56"/>
        <v>-37</v>
      </c>
      <c r="AH335" s="151">
        <f t="shared" ca="1" si="54"/>
        <v>-38.5</v>
      </c>
      <c r="AI335" s="151">
        <f t="shared" ca="1" si="55"/>
        <v>-38</v>
      </c>
      <c r="AJ335" s="152" cm="1">
        <f t="array" aca="1" ref="AJ335" ca="1" xml:space="preserve">
N("initial sens-loopgain")+
$AF335-BoxVal(ROW($AA335),26,COLUMN(INDIRECT("T"&amp;(INT(ROW($AA352)/65))*65+2)))</f>
        <v>-37.5</v>
      </c>
      <c r="AK335" s="152">
        <f t="shared" ca="1" si="51"/>
        <v>-37</v>
      </c>
      <c r="AL335" s="152" cm="1">
        <f t="array" aca="1" ref="AL335" ca="1" xml:space="preserve">
N("initial sens-loopgain-gain-gain ref-vcm")+
$AH335-
BoxVal(ROW($AA335),26,COLUMN(INDIRECT("T"&amp;(INT(ROW($AA352)/65))*65+2)))-
$AB335-
$W335-
IFERROR(VLOOKUP($AC335,$CT$1:$DC$31,7,FALSE),0)</f>
        <v>-37.5</v>
      </c>
      <c r="AM335" s="152">
        <f t="shared" ca="1" si="52"/>
        <v>-37</v>
      </c>
      <c r="AN335" s="144" t="str">
        <f t="shared" ca="1" si="53"/>
        <v>00</v>
      </c>
      <c r="AO335" s="144" t="str" cm="1">
        <f t="array" aca="1" ref="AO335" ca="1">ManualLookup(AB335,BoxVal(ROW(AB335),4,COLUMN(AO333)),INDIRECT(DO$3))</f>
        <v>02</v>
      </c>
      <c r="AP335" s="144" t="str" cm="1">
        <f t="array" aca="1" ref="AP335" ca="1">ManualLookup(AC335,BoxVal(ROW(AC335),4,COLUMN(AP333)),INDIRECT(DP$3))</f>
        <v>00</v>
      </c>
      <c r="AQ335" s="144" t="str" cm="1">
        <f t="array" aca="1" ref="AQ335" ca="1">ManualLookup(AD335,BoxVal(ROW(AD335),4,COLUMN(AQ333)),INDIRECT(DQ$3))</f>
        <v>00</v>
      </c>
      <c r="AR335" s="144" t="str" cm="1">
        <f t="array" aca="1" ref="AR335" ca="1">ManualLookup(AE335,BoxVal(ROW(AE335),4,COLUMN(AR333)),INDIRECT(DR$3))</f>
        <v>00</v>
      </c>
      <c r="AS335" s="144"/>
    </row>
    <row r="336" spans="19:45" ht="30" customHeight="1" x14ac:dyDescent="0.25">
      <c r="S336" s="118" t="s">
        <v>605</v>
      </c>
      <c r="T336" s="119" t="s">
        <v>991</v>
      </c>
      <c r="U336" s="144" t="str">
        <f t="shared" ca="1" si="49"/>
        <v>0x00=-38.30,-37.50;</v>
      </c>
      <c r="V336" s="145"/>
      <c r="W336" s="145"/>
      <c r="X336" s="146"/>
      <c r="Y336" s="146">
        <v>-0.2</v>
      </c>
      <c r="Z336" s="147">
        <f t="shared" ca="1" si="50"/>
        <v>0</v>
      </c>
      <c r="AA336" s="148" t="s">
        <v>580</v>
      </c>
      <c r="AB336" s="149">
        <v>0</v>
      </c>
      <c r="AC336" s="149" t="s">
        <v>995</v>
      </c>
      <c r="AD336" s="149">
        <v>1</v>
      </c>
      <c r="AE336" s="41">
        <v>0</v>
      </c>
      <c r="AF336" s="150">
        <v>-38.299999999999997</v>
      </c>
      <c r="AG336" s="153">
        <f t="shared" si="56"/>
        <v>-37.5</v>
      </c>
      <c r="AH336" s="151">
        <f t="shared" ca="1" si="54"/>
        <v>-38.299999999999997</v>
      </c>
      <c r="AI336" s="151">
        <f t="shared" ca="1" si="55"/>
        <v>-37.5</v>
      </c>
      <c r="AJ336" s="152" cm="1">
        <f t="array" aca="1" ref="AJ336" ca="1" xml:space="preserve">
N("initial sens-loopgain")+
$AF336-BoxVal(ROW($AA336),26,COLUMN(INDIRECT("T"&amp;(INT(ROW($AA353)/65))*65+2)))</f>
        <v>-38.299999999999997</v>
      </c>
      <c r="AK336" s="152">
        <f t="shared" ca="1" si="51"/>
        <v>-37.5</v>
      </c>
      <c r="AL336" s="152" cm="1">
        <f t="array" aca="1" ref="AL336" ca="1" xml:space="preserve">
N("initial sens-loopgain-gain-gain ref-vcm")+
$AH336-
BoxVal(ROW($AA336),26,COLUMN(INDIRECT("T"&amp;(INT(ROW($AA353)/65))*65+2)))-
$AB336-
$W336-
IFERROR(VLOOKUP($AC336,$CT$1:$DC$31,7,FALSE),0)</f>
        <v>-38.299999999999997</v>
      </c>
      <c r="AM336" s="152">
        <f t="shared" ca="1" si="52"/>
        <v>-37.5</v>
      </c>
      <c r="AN336" s="144" t="str">
        <f t="shared" ca="1" si="53"/>
        <v>00</v>
      </c>
      <c r="AO336" s="144" t="str" cm="1">
        <f t="array" aca="1" ref="AO336" ca="1">ManualLookup(AB336,BoxVal(ROW(AB336),4,COLUMN(AO334)),INDIRECT(DO$3))</f>
        <v>00</v>
      </c>
      <c r="AP336" s="144" t="str" cm="1">
        <f t="array" aca="1" ref="AP336" ca="1">ManualLookup(AC336,BoxVal(ROW(AC336),4,COLUMN(AP334)),INDIRECT(DP$3))</f>
        <v>00</v>
      </c>
      <c r="AQ336" s="144" t="str" cm="1">
        <f t="array" aca="1" ref="AQ336" ca="1">ManualLookup(AD336,BoxVal(ROW(AD336),4,COLUMN(AQ334)),INDIRECT(DQ$3))</f>
        <v>00</v>
      </c>
      <c r="AR336" s="144" t="str" cm="1">
        <f t="array" aca="1" ref="AR336" ca="1">ManualLookup(AE336,BoxVal(ROW(AE336),4,COLUMN(AR334)),INDIRECT(DR$3))</f>
        <v>00</v>
      </c>
      <c r="AS336" s="144"/>
    </row>
    <row r="337" spans="19:45" ht="30" customHeight="1" x14ac:dyDescent="0.25">
      <c r="S337" s="118" t="s">
        <v>721</v>
      </c>
      <c r="T337" s="119" t="s">
        <v>26</v>
      </c>
      <c r="U337" s="144" t="str">
        <f t="shared" ca="1" si="49"/>
        <v>0x03=-38.80,-38.30;</v>
      </c>
      <c r="V337" s="145"/>
      <c r="W337" s="145"/>
      <c r="X337" s="146"/>
      <c r="Y337" s="146"/>
      <c r="Z337" s="147">
        <f t="shared" ca="1" si="50"/>
        <v>0.5</v>
      </c>
      <c r="AA337" s="148" t="s">
        <v>580</v>
      </c>
      <c r="AB337" s="149">
        <v>0.5</v>
      </c>
      <c r="AC337" s="149" t="s">
        <v>995</v>
      </c>
      <c r="AD337" s="149">
        <v>1</v>
      </c>
      <c r="AE337" s="41">
        <v>0</v>
      </c>
      <c r="AF337" s="150">
        <v>-38.799999999999997</v>
      </c>
      <c r="AG337" s="153">
        <f t="shared" si="56"/>
        <v>-38.299999999999997</v>
      </c>
      <c r="AH337" s="151">
        <f t="shared" ca="1" si="54"/>
        <v>-38.299999999999997</v>
      </c>
      <c r="AI337" s="151">
        <f t="shared" ca="1" si="55"/>
        <v>-37.799999999999997</v>
      </c>
      <c r="AJ337" s="152" cm="1">
        <f t="array" aca="1" ref="AJ337" ca="1" xml:space="preserve">
N("initial sens-loopgain")+
$AF337-BoxVal(ROW($AA337),26,COLUMN(INDIRECT("T"&amp;(INT(ROW($AA354)/65))*65+2)))</f>
        <v>-38.799999999999997</v>
      </c>
      <c r="AK337" s="152">
        <f t="shared" ca="1" si="51"/>
        <v>-38.299999999999997</v>
      </c>
      <c r="AL337" s="152" cm="1">
        <f t="array" aca="1" ref="AL337" ca="1" xml:space="preserve">
N("initial sens-loopgain-gain-gain ref-vcm")+
$AH337-
BoxVal(ROW($AA337),26,COLUMN(INDIRECT("T"&amp;(INT(ROW($AA354)/65))*65+2)))-
$AB337-
$W337-
IFERROR(VLOOKUP($AC337,$CT$1:$DC$31,7,FALSE),0)</f>
        <v>-38.799999999999997</v>
      </c>
      <c r="AM337" s="152">
        <f t="shared" ca="1" si="52"/>
        <v>-38.299999999999997</v>
      </c>
      <c r="AN337" s="144" t="str">
        <f t="shared" ca="1" si="53"/>
        <v>00</v>
      </c>
      <c r="AO337" s="144" t="str" cm="1">
        <f t="array" aca="1" ref="AO337" ca="1">ManualLookup(AB337,BoxVal(ROW(AB337),4,COLUMN(AO335)),INDIRECT(DO$3))</f>
        <v>03</v>
      </c>
      <c r="AP337" s="144" t="str" cm="1">
        <f t="array" aca="1" ref="AP337" ca="1">ManualLookup(AC337,BoxVal(ROW(AC337),4,COLUMN(AP335)),INDIRECT(DP$3))</f>
        <v>00</v>
      </c>
      <c r="AQ337" s="144" t="str" cm="1">
        <f t="array" aca="1" ref="AQ337" ca="1">ManualLookup(AD337,BoxVal(ROW(AD337),4,COLUMN(AQ335)),INDIRECT(DQ$3))</f>
        <v>00</v>
      </c>
      <c r="AR337" s="144" t="str" cm="1">
        <f t="array" aca="1" ref="AR337" ca="1">ManualLookup(AE337,BoxVal(ROW(AE337),4,COLUMN(AR335)),INDIRECT(DR$3))</f>
        <v>00</v>
      </c>
      <c r="AS337" s="144"/>
    </row>
    <row r="338" spans="19:45" ht="30" customHeight="1" x14ac:dyDescent="0.25">
      <c r="S338" s="118" t="s">
        <v>20</v>
      </c>
      <c r="T338" s="119">
        <v>-37</v>
      </c>
      <c r="U338" s="144" t="str">
        <f t="shared" ca="1" si="49"/>
        <v>0x04=-39.30,-38.80;</v>
      </c>
      <c r="V338" s="145"/>
      <c r="W338" s="145"/>
      <c r="X338" s="155"/>
      <c r="Y338" s="155"/>
      <c r="Z338" s="147">
        <f t="shared" ca="1" si="50"/>
        <v>1</v>
      </c>
      <c r="AA338" s="148" t="s">
        <v>580</v>
      </c>
      <c r="AB338" s="149">
        <v>1</v>
      </c>
      <c r="AC338" s="149" t="s">
        <v>995</v>
      </c>
      <c r="AD338" s="149">
        <v>1</v>
      </c>
      <c r="AE338" s="41">
        <v>0</v>
      </c>
      <c r="AF338" s="150">
        <v>-39.299999999999997</v>
      </c>
      <c r="AG338" s="153">
        <f t="shared" si="56"/>
        <v>-38.799999999999997</v>
      </c>
      <c r="AH338" s="151">
        <f t="shared" ca="1" si="54"/>
        <v>-38.299999999999997</v>
      </c>
      <c r="AI338" s="151">
        <f t="shared" ca="1" si="55"/>
        <v>-37.799999999999997</v>
      </c>
      <c r="AJ338" s="152" cm="1">
        <f t="array" aca="1" ref="AJ338" ca="1" xml:space="preserve">
N("initial sens-loopgain")+
$AF338-BoxVal(ROW($AA338),26,COLUMN(INDIRECT("T"&amp;(INT(ROW($AA355)/65))*65+2)))</f>
        <v>-39.299999999999997</v>
      </c>
      <c r="AK338" s="152">
        <f t="shared" ca="1" si="51"/>
        <v>-38.799999999999997</v>
      </c>
      <c r="AL338" s="152" cm="1">
        <f t="array" aca="1" ref="AL338" ca="1" xml:space="preserve">
N("initial sens-loopgain-gain-gain ref-vcm")+
$AH338-
BoxVal(ROW($AA338),26,COLUMN(INDIRECT("T"&amp;(INT(ROW($AA355)/65))*65+2)))-
$AB338-
$W338-
IFERROR(VLOOKUP($AC338,$CT$1:$DC$31,7,FALSE),0)</f>
        <v>-39.299999999999997</v>
      </c>
      <c r="AM338" s="152">
        <f t="shared" ca="1" si="52"/>
        <v>-38.799999999999997</v>
      </c>
      <c r="AN338" s="144" t="str">
        <f t="shared" ca="1" si="53"/>
        <v>00</v>
      </c>
      <c r="AO338" s="144" t="str" cm="1">
        <f t="array" aca="1" ref="AO338" ca="1">ManualLookup(AB338,BoxVal(ROW(AB338),4,COLUMN(AO336)),INDIRECT(DO$3))</f>
        <v>04</v>
      </c>
      <c r="AP338" s="144" t="str" cm="1">
        <f t="array" aca="1" ref="AP338" ca="1">ManualLookup(AC338,BoxVal(ROW(AC338),4,COLUMN(AP336)),INDIRECT(DP$3))</f>
        <v>00</v>
      </c>
      <c r="AQ338" s="144" t="str" cm="1">
        <f t="array" aca="1" ref="AQ338" ca="1">ManualLookup(AD338,BoxVal(ROW(AD338),4,COLUMN(AQ336)),INDIRECT(DQ$3))</f>
        <v>00</v>
      </c>
      <c r="AR338" s="144" t="str" cm="1">
        <f t="array" aca="1" ref="AR338" ca="1">ManualLookup(AE338,BoxVal(ROW(AE338),4,COLUMN(AR336)),INDIRECT(DR$3))</f>
        <v>00</v>
      </c>
      <c r="AS338" s="144"/>
    </row>
    <row r="339" spans="19:45" ht="30" customHeight="1" x14ac:dyDescent="0.25">
      <c r="S339" s="118" t="s">
        <v>691</v>
      </c>
      <c r="T339" s="119" t="s">
        <v>1088</v>
      </c>
      <c r="U339" s="144" t="str">
        <f t="shared" ca="1" si="49"/>
        <v>0x63=-39.90,-39.30;</v>
      </c>
      <c r="V339" s="145"/>
      <c r="W339" s="145"/>
      <c r="X339" s="155"/>
      <c r="Y339" s="155"/>
      <c r="Z339" s="147">
        <f t="shared" ca="1" si="50"/>
        <v>1.6</v>
      </c>
      <c r="AA339" s="148" t="s">
        <v>581</v>
      </c>
      <c r="AB339" s="149">
        <v>0.5</v>
      </c>
      <c r="AC339" s="149" t="s">
        <v>995</v>
      </c>
      <c r="AD339" s="149">
        <v>1</v>
      </c>
      <c r="AE339" s="41">
        <v>0</v>
      </c>
      <c r="AF339" s="150">
        <v>-39.9</v>
      </c>
      <c r="AG339" s="153">
        <f t="shared" si="56"/>
        <v>-39.299999999999997</v>
      </c>
      <c r="AH339" s="151">
        <f t="shared" ca="1" si="54"/>
        <v>-38.299999999999997</v>
      </c>
      <c r="AI339" s="151">
        <f t="shared" ca="1" si="55"/>
        <v>-37.699999999999996</v>
      </c>
      <c r="AJ339" s="152" cm="1">
        <f t="array" aca="1" ref="AJ339" ca="1" xml:space="preserve">
N("initial sens-loopgain")+
$AF339-BoxVal(ROW($AA339),26,COLUMN(INDIRECT("T"&amp;(INT(ROW($AA356)/65))*65+2)))</f>
        <v>-39.9</v>
      </c>
      <c r="AK339" s="152">
        <f t="shared" ca="1" si="51"/>
        <v>-39.299999999999997</v>
      </c>
      <c r="AL339" s="152" cm="1">
        <f t="array" aca="1" ref="AL339" ca="1" xml:space="preserve">
N("initial sens-loopgain-gain-gain ref-vcm")+
$AH339-
BoxVal(ROW($AA339),26,COLUMN(INDIRECT("T"&amp;(INT(ROW($AA356)/65))*65+2)))-
$AB339-
$W339-
IFERROR(VLOOKUP($AC339,$CT$1:$DC$31,7,FALSE),0)</f>
        <v>-38.799999999999997</v>
      </c>
      <c r="AM339" s="152">
        <f t="shared" ca="1" si="52"/>
        <v>-38.199999999999996</v>
      </c>
      <c r="AN339" s="144" t="str">
        <f t="shared" ca="1" si="53"/>
        <v>60</v>
      </c>
      <c r="AO339" s="144" t="str" cm="1">
        <f t="array" aca="1" ref="AO339" ca="1">ManualLookup(AB339,BoxVal(ROW(AB339),4,COLUMN(AO337)),INDIRECT(DO$3))</f>
        <v>03</v>
      </c>
      <c r="AP339" s="144" t="str" cm="1">
        <f t="array" aca="1" ref="AP339" ca="1">ManualLookup(AC339,BoxVal(ROW(AC339),4,COLUMN(AP337)),INDIRECT(DP$3))</f>
        <v>00</v>
      </c>
      <c r="AQ339" s="144" t="str" cm="1">
        <f t="array" aca="1" ref="AQ339" ca="1">ManualLookup(AD339,BoxVal(ROW(AD339),4,COLUMN(AQ337)),INDIRECT(DQ$3))</f>
        <v>00</v>
      </c>
      <c r="AR339" s="144" t="str" cm="1">
        <f t="array" aca="1" ref="AR339" ca="1">ManualLookup(AE339,BoxVal(ROW(AE339),4,COLUMN(AR337)),INDIRECT(DR$3))</f>
        <v>00</v>
      </c>
      <c r="AS339" s="144"/>
    </row>
    <row r="340" spans="19:45" ht="30" customHeight="1" x14ac:dyDescent="0.25">
      <c r="S340" s="118" t="s">
        <v>544</v>
      </c>
      <c r="T340" s="119" t="s">
        <v>993</v>
      </c>
      <c r="U340" s="144" t="str">
        <f t="shared" ca="1" si="49"/>
        <v>0x64=-40.40,-39.90;</v>
      </c>
      <c r="V340" s="145"/>
      <c r="W340" s="145"/>
      <c r="X340" s="155"/>
      <c r="Y340" s="155"/>
      <c r="Z340" s="147">
        <f t="shared" ca="1" si="50"/>
        <v>2.1</v>
      </c>
      <c r="AA340" s="148" t="s">
        <v>581</v>
      </c>
      <c r="AB340" s="149">
        <v>1</v>
      </c>
      <c r="AC340" s="149" t="s">
        <v>995</v>
      </c>
      <c r="AD340" s="149">
        <v>1</v>
      </c>
      <c r="AE340" s="41">
        <v>0</v>
      </c>
      <c r="AF340" s="150">
        <v>-40.4</v>
      </c>
      <c r="AG340" s="153">
        <f t="shared" ref="AG340:AG344" si="57">AF339</f>
        <v>-39.9</v>
      </c>
      <c r="AH340" s="151">
        <f t="shared" ca="1" si="54"/>
        <v>-38.299999999999997</v>
      </c>
      <c r="AI340" s="151">
        <f t="shared" ca="1" si="55"/>
        <v>-37.799999999999997</v>
      </c>
      <c r="AJ340" s="152" cm="1">
        <f t="array" aca="1" ref="AJ340" ca="1" xml:space="preserve">
N("initial sens-loopgain")+
$AF340-BoxVal(ROW($AA340),26,COLUMN(INDIRECT("T"&amp;(INT(ROW($AA357)/65))*65+2)))</f>
        <v>-40.4</v>
      </c>
      <c r="AK340" s="152">
        <f t="shared" ref="AK340:AK344" ca="1" si="58">AJ340+(AG340-AF340)</f>
        <v>-39.9</v>
      </c>
      <c r="AL340" s="152" cm="1">
        <f t="array" aca="1" ref="AL340" ca="1" xml:space="preserve">
N("initial sens-loopgain-gain-gain ref-vcm")+
$AH340-
BoxVal(ROW($AA340),26,COLUMN(INDIRECT("T"&amp;(INT(ROW($AA357)/65))*65+2)))-
$AB340-
$W340-
IFERROR(VLOOKUP($AC340,$CT$1:$DC$31,7,FALSE),0)</f>
        <v>-39.299999999999997</v>
      </c>
      <c r="AM340" s="152">
        <f t="shared" ref="AM340:AM344" ca="1" si="59">AL340+(AG340-AF340)</f>
        <v>-38.799999999999997</v>
      </c>
      <c r="AN340" s="144" t="str">
        <f t="shared" ref="AN340:AN344" ca="1" si="60">IF(BoxVal(ROW(AA340),9,COLUMN(T338))="FIX","00",ManualLookup(AA340,BoxVal(ROW(AA340),4,COLUMN(AN338)),INDIRECT(DN$3)))</f>
        <v>60</v>
      </c>
      <c r="AO340" s="144" t="str" cm="1">
        <f t="array" aca="1" ref="AO340" ca="1">ManualLookup(AB340,BoxVal(ROW(AB340),4,COLUMN(AO338)),INDIRECT(DO$3))</f>
        <v>04</v>
      </c>
      <c r="AP340" s="144" t="str" cm="1">
        <f t="array" aca="1" ref="AP340" ca="1">ManualLookup(AC340,BoxVal(ROW(AC340),4,COLUMN(AP338)),INDIRECT(DP$3))</f>
        <v>00</v>
      </c>
      <c r="AQ340" s="144" t="str" cm="1">
        <f t="array" aca="1" ref="AQ340" ca="1">ManualLookup(AD340,BoxVal(ROW(AD340),4,COLUMN(AQ338)),INDIRECT(DQ$3))</f>
        <v>00</v>
      </c>
      <c r="AR340" s="144" t="str" cm="1">
        <f t="array" aca="1" ref="AR340" ca="1">ManualLookup(AE340,BoxVal(ROW(AE340),4,COLUMN(AR338)),INDIRECT(DR$3))</f>
        <v>00</v>
      </c>
      <c r="AS340" s="144"/>
    </row>
    <row r="341" spans="19:45" ht="30" customHeight="1" x14ac:dyDescent="0.25">
      <c r="S341" s="118" t="s">
        <v>12</v>
      </c>
      <c r="T341" s="119" t="s">
        <v>548</v>
      </c>
      <c r="U341" s="144" t="str">
        <f t="shared" ca="1" si="49"/>
        <v>0x65=-40.90,-40.40;</v>
      </c>
      <c r="V341" s="145"/>
      <c r="W341" s="145"/>
      <c r="X341" s="155"/>
      <c r="Y341" s="155"/>
      <c r="Z341" s="147">
        <f t="shared" ca="1" si="50"/>
        <v>2.6</v>
      </c>
      <c r="AA341" s="148" t="s">
        <v>581</v>
      </c>
      <c r="AB341" s="149">
        <v>1.5</v>
      </c>
      <c r="AC341" s="149" t="s">
        <v>995</v>
      </c>
      <c r="AD341" s="149">
        <v>1</v>
      </c>
      <c r="AE341" s="41">
        <v>0</v>
      </c>
      <c r="AF341" s="150">
        <v>-40.9</v>
      </c>
      <c r="AG341" s="153">
        <f t="shared" si="57"/>
        <v>-40.4</v>
      </c>
      <c r="AH341" s="151">
        <f t="shared" ca="1" si="54"/>
        <v>-38.299999999999997</v>
      </c>
      <c r="AI341" s="151">
        <f t="shared" ca="1" si="55"/>
        <v>-37.799999999999997</v>
      </c>
      <c r="AJ341" s="152" cm="1">
        <f t="array" aca="1" ref="AJ341" ca="1" xml:space="preserve">
N("initial sens-loopgain")+
$AF341-BoxVal(ROW($AA341),26,COLUMN(INDIRECT("T"&amp;(INT(ROW($AA358)/65))*65+2)))</f>
        <v>-40.9</v>
      </c>
      <c r="AK341" s="152">
        <f t="shared" ca="1" si="58"/>
        <v>-40.4</v>
      </c>
      <c r="AL341" s="152" cm="1">
        <f t="array" aca="1" ref="AL341" ca="1" xml:space="preserve">
N("initial sens-loopgain-gain-gain ref-vcm")+
$AH341-
BoxVal(ROW($AA341),26,COLUMN(INDIRECT("T"&amp;(INT(ROW($AA358)/65))*65+2)))-
$AB341-
$W341-
IFERROR(VLOOKUP($AC341,$CT$1:$DC$31,7,FALSE),0)</f>
        <v>-39.799999999999997</v>
      </c>
      <c r="AM341" s="152">
        <f t="shared" ca="1" si="59"/>
        <v>-39.299999999999997</v>
      </c>
      <c r="AN341" s="144" t="str">
        <f t="shared" ca="1" si="60"/>
        <v>60</v>
      </c>
      <c r="AO341" s="144" t="str" cm="1">
        <f t="array" aca="1" ref="AO341" ca="1">ManualLookup(AB341,BoxVal(ROW(AB341),4,COLUMN(AO339)),INDIRECT(DO$3))</f>
        <v>05</v>
      </c>
      <c r="AP341" s="144" t="str" cm="1">
        <f t="array" aca="1" ref="AP341" ca="1">ManualLookup(AC341,BoxVal(ROW(AC341),4,COLUMN(AP339)),INDIRECT(DP$3))</f>
        <v>00</v>
      </c>
      <c r="AQ341" s="144" t="str" cm="1">
        <f t="array" aca="1" ref="AQ341" ca="1">ManualLookup(AD341,BoxVal(ROW(AD341),4,COLUMN(AQ339)),INDIRECT(DQ$3))</f>
        <v>00</v>
      </c>
      <c r="AR341" s="144" t="str" cm="1">
        <f t="array" aca="1" ref="AR341" ca="1">ManualLookup(AE341,BoxVal(ROW(AE341),4,COLUMN(AR339)),INDIRECT(DR$3))</f>
        <v>00</v>
      </c>
      <c r="AS341" s="144"/>
    </row>
    <row r="342" spans="19:45" ht="30" customHeight="1" x14ac:dyDescent="0.25">
      <c r="S342" s="129" t="s">
        <v>773</v>
      </c>
      <c r="T342" s="119" t="s">
        <v>562</v>
      </c>
      <c r="U342" s="144" t="str">
        <f t="shared" ca="1" si="49"/>
        <v>0x66=-41.40,-40.90;</v>
      </c>
      <c r="V342" s="145"/>
      <c r="W342" s="145"/>
      <c r="X342" s="155"/>
      <c r="Y342" s="155"/>
      <c r="Z342" s="147">
        <f t="shared" ca="1" si="50"/>
        <v>3.1</v>
      </c>
      <c r="AA342" s="148" t="s">
        <v>581</v>
      </c>
      <c r="AB342" s="149">
        <v>2</v>
      </c>
      <c r="AC342" s="149" t="s">
        <v>995</v>
      </c>
      <c r="AD342" s="149">
        <v>1</v>
      </c>
      <c r="AE342" s="41">
        <v>0</v>
      </c>
      <c r="AF342" s="150">
        <v>-41.4</v>
      </c>
      <c r="AG342" s="153">
        <f t="shared" si="57"/>
        <v>-40.9</v>
      </c>
      <c r="AH342" s="151">
        <f t="shared" ca="1" si="54"/>
        <v>-38.299999999999997</v>
      </c>
      <c r="AI342" s="151">
        <f t="shared" ca="1" si="55"/>
        <v>-37.799999999999997</v>
      </c>
      <c r="AJ342" s="152" cm="1">
        <f t="array" aca="1" ref="AJ342" ca="1" xml:space="preserve">
N("initial sens-loopgain")+
$AF342-BoxVal(ROW($AA342),26,COLUMN(INDIRECT("T"&amp;(INT(ROW($AA359)/65))*65+2)))</f>
        <v>-41.4</v>
      </c>
      <c r="AK342" s="152">
        <f t="shared" ca="1" si="58"/>
        <v>-40.9</v>
      </c>
      <c r="AL342" s="152" cm="1">
        <f t="array" aca="1" ref="AL342" ca="1" xml:space="preserve">
N("initial sens-loopgain-gain-gain ref-vcm")+
$AH342-
BoxVal(ROW($AA342),26,COLUMN(INDIRECT("T"&amp;(INT(ROW($AA359)/65))*65+2)))-
$AB342-
$W342-
IFERROR(VLOOKUP($AC342,$CT$1:$DC$31,7,FALSE),0)</f>
        <v>-40.299999999999997</v>
      </c>
      <c r="AM342" s="152">
        <f t="shared" ca="1" si="59"/>
        <v>-39.799999999999997</v>
      </c>
      <c r="AN342" s="144" t="str">
        <f t="shared" ca="1" si="60"/>
        <v>60</v>
      </c>
      <c r="AO342" s="144" t="str" cm="1">
        <f t="array" aca="1" ref="AO342" ca="1">ManualLookup(AB342,BoxVal(ROW(AB342),4,COLUMN(AO340)),INDIRECT(DO$3))</f>
        <v>06</v>
      </c>
      <c r="AP342" s="144" t="str" cm="1">
        <f t="array" aca="1" ref="AP342" ca="1">ManualLookup(AC342,BoxVal(ROW(AC342),4,COLUMN(AP340)),INDIRECT(DP$3))</f>
        <v>00</v>
      </c>
      <c r="AQ342" s="144" t="str" cm="1">
        <f t="array" aca="1" ref="AQ342" ca="1">ManualLookup(AD342,BoxVal(ROW(AD342),4,COLUMN(AQ340)),INDIRECT(DQ$3))</f>
        <v>00</v>
      </c>
      <c r="AR342" s="144" t="str" cm="1">
        <f t="array" aca="1" ref="AR342" ca="1">ManualLookup(AE342,BoxVal(ROW(AE342),4,COLUMN(AR340)),INDIRECT(DR$3))</f>
        <v>00</v>
      </c>
      <c r="AS342" s="144"/>
    </row>
    <row r="343" spans="19:45" ht="30" customHeight="1" x14ac:dyDescent="0.25">
      <c r="S343" s="118" t="s">
        <v>573</v>
      </c>
      <c r="T343" s="119">
        <v>1.1000000000000001</v>
      </c>
      <c r="U343" s="144" t="str">
        <f t="shared" ca="1" si="49"/>
        <v>0x67=-42.10,-41.40;</v>
      </c>
      <c r="V343" s="145"/>
      <c r="W343" s="145"/>
      <c r="X343" s="155"/>
      <c r="Y343" s="155"/>
      <c r="Z343" s="147">
        <f t="shared" ca="1" si="50"/>
        <v>3.6</v>
      </c>
      <c r="AA343" s="148" t="s">
        <v>581</v>
      </c>
      <c r="AB343" s="149">
        <v>2.5</v>
      </c>
      <c r="AC343" s="149" t="s">
        <v>995</v>
      </c>
      <c r="AD343" s="149">
        <v>1</v>
      </c>
      <c r="AE343" s="41">
        <v>0</v>
      </c>
      <c r="AF343" s="150">
        <v>-42.1</v>
      </c>
      <c r="AG343" s="153">
        <f t="shared" si="57"/>
        <v>-41.4</v>
      </c>
      <c r="AH343" s="151">
        <f t="shared" ca="1" si="54"/>
        <v>-38.5</v>
      </c>
      <c r="AI343" s="151">
        <f t="shared" ca="1" si="55"/>
        <v>-37.799999999999997</v>
      </c>
      <c r="AJ343" s="152" cm="1">
        <f t="array" aca="1" ref="AJ343" ca="1" xml:space="preserve">
N("initial sens-loopgain")+
$AF343-BoxVal(ROW($AA343),26,COLUMN(INDIRECT("T"&amp;(INT(ROW($AA360)/65))*65+2)))</f>
        <v>-42.1</v>
      </c>
      <c r="AK343" s="152">
        <f t="shared" ca="1" si="58"/>
        <v>-41.4</v>
      </c>
      <c r="AL343" s="152" cm="1">
        <f t="array" aca="1" ref="AL343" ca="1" xml:space="preserve">
N("initial sens-loopgain-gain-gain ref-vcm")+
$AH343-
BoxVal(ROW($AA343),26,COLUMN(INDIRECT("T"&amp;(INT(ROW($AA360)/65))*65+2)))-
$AB343-
$W343-
IFERROR(VLOOKUP($AC343,$CT$1:$DC$31,7,FALSE),0)</f>
        <v>-41</v>
      </c>
      <c r="AM343" s="152">
        <f t="shared" ca="1" si="59"/>
        <v>-40.299999999999997</v>
      </c>
      <c r="AN343" s="144" t="str">
        <f t="shared" ca="1" si="60"/>
        <v>60</v>
      </c>
      <c r="AO343" s="144" t="str" cm="1">
        <f t="array" aca="1" ref="AO343" ca="1">ManualLookup(AB343,BoxVal(ROW(AB343),4,COLUMN(AO341)),INDIRECT(DO$3))</f>
        <v>07</v>
      </c>
      <c r="AP343" s="144" t="str" cm="1">
        <f t="array" aca="1" ref="AP343" ca="1">ManualLookup(AC343,BoxVal(ROW(AC343),4,COLUMN(AP341)),INDIRECT(DP$3))</f>
        <v>00</v>
      </c>
      <c r="AQ343" s="144" t="str" cm="1">
        <f t="array" aca="1" ref="AQ343" ca="1">ManualLookup(AD343,BoxVal(ROW(AD343),4,COLUMN(AQ341)),INDIRECT(DQ$3))</f>
        <v>00</v>
      </c>
      <c r="AR343" s="144" t="str" cm="1">
        <f t="array" aca="1" ref="AR343" ca="1">ManualLookup(AE343,BoxVal(ROW(AE343),4,COLUMN(AR341)),INDIRECT(DR$3))</f>
        <v>00</v>
      </c>
      <c r="AS343" s="144"/>
    </row>
    <row r="344" spans="19:45" ht="30" customHeight="1" x14ac:dyDescent="0.25">
      <c r="S344" s="118" t="s">
        <v>590</v>
      </c>
      <c r="T344" s="119">
        <f>VLOOKUP(T329,MPN!$A$1:$E$997,4,FALSE)</f>
        <v>-38</v>
      </c>
      <c r="U344" s="144" t="str">
        <f t="shared" ca="1" si="49"/>
        <v>0x68=-43.10,-42.10;</v>
      </c>
      <c r="V344" s="145"/>
      <c r="W344" s="145"/>
      <c r="X344" s="155"/>
      <c r="Y344" s="155"/>
      <c r="Z344" s="147">
        <f t="shared" ca="1" si="50"/>
        <v>4.5999999999999996</v>
      </c>
      <c r="AA344" s="148" t="s">
        <v>581</v>
      </c>
      <c r="AB344" s="149">
        <v>3.5</v>
      </c>
      <c r="AC344" s="149" t="s">
        <v>995</v>
      </c>
      <c r="AD344" s="149">
        <v>1</v>
      </c>
      <c r="AE344" s="41">
        <v>0</v>
      </c>
      <c r="AF344" s="150">
        <v>-43.1</v>
      </c>
      <c r="AG344" s="153">
        <f t="shared" si="57"/>
        <v>-42.1</v>
      </c>
      <c r="AH344" s="151">
        <f t="shared" ca="1" si="54"/>
        <v>-38.5</v>
      </c>
      <c r="AI344" s="151">
        <f t="shared" ca="1" si="55"/>
        <v>-37.5</v>
      </c>
      <c r="AJ344" s="152" cm="1">
        <f t="array" aca="1" ref="AJ344" ca="1" xml:space="preserve">
N("initial sens-loopgain")+
$AF344-BoxVal(ROW($AA344),26,COLUMN(INDIRECT("T"&amp;(INT(ROW($AA361)/65))*65+2)))</f>
        <v>-43.1</v>
      </c>
      <c r="AK344" s="152">
        <f t="shared" ca="1" si="58"/>
        <v>-42.1</v>
      </c>
      <c r="AL344" s="152" cm="1">
        <f t="array" aca="1" ref="AL344" ca="1" xml:space="preserve">
N("initial sens-loopgain-gain-gain ref-vcm")+
$AH344-
BoxVal(ROW($AA344),26,COLUMN(INDIRECT("T"&amp;(INT(ROW($AA361)/65))*65+2)))-
$AB344-
$W344-
IFERROR(VLOOKUP($AC344,$CT$1:$DC$31,7,FALSE),0)</f>
        <v>-42</v>
      </c>
      <c r="AM344" s="152">
        <f t="shared" ca="1" si="59"/>
        <v>-41</v>
      </c>
      <c r="AN344" s="144" t="str">
        <f t="shared" ca="1" si="60"/>
        <v>60</v>
      </c>
      <c r="AO344" s="144" t="str" cm="1">
        <f t="array" aca="1" ref="AO344" ca="1">ManualLookup(AB344,BoxVal(ROW(AB344),4,COLUMN(AO342)),INDIRECT(DO$3))</f>
        <v>08</v>
      </c>
      <c r="AP344" s="144" t="str" cm="1">
        <f t="array" aca="1" ref="AP344" ca="1">ManualLookup(AC344,BoxVal(ROW(AC344),4,COLUMN(AP342)),INDIRECT(DP$3))</f>
        <v>00</v>
      </c>
      <c r="AQ344" s="144" t="str" cm="1">
        <f t="array" aca="1" ref="AQ344" ca="1">ManualLookup(AD344,BoxVal(ROW(AD344),4,COLUMN(AQ342)),INDIRECT(DQ$3))</f>
        <v>00</v>
      </c>
      <c r="AR344" s="144" t="str" cm="1">
        <f t="array" aca="1" ref="AR344" ca="1">ManualLookup(AE344,BoxVal(ROW(AE344),4,COLUMN(AR342)),INDIRECT(DR$3))</f>
        <v>00</v>
      </c>
      <c r="AS344" s="144"/>
    </row>
    <row r="345" spans="19:45" ht="30" customHeight="1" x14ac:dyDescent="0.25">
      <c r="S345" s="118" t="s">
        <v>693</v>
      </c>
      <c r="T345" s="119">
        <v>0.8</v>
      </c>
      <c r="U345" s="144"/>
      <c r="V345" s="145"/>
      <c r="W345" s="145"/>
      <c r="X345" s="155"/>
      <c r="Y345" s="155"/>
      <c r="Z345" s="147"/>
      <c r="AA345" s="148"/>
      <c r="AB345" s="149"/>
      <c r="AC345" s="149"/>
      <c r="AD345" s="149"/>
      <c r="AE345" s="41"/>
      <c r="AF345" s="150"/>
      <c r="AG345" s="153"/>
      <c r="AH345" s="151"/>
      <c r="AI345" s="151"/>
      <c r="AJ345" s="152"/>
      <c r="AK345" s="152"/>
      <c r="AL345" s="152"/>
      <c r="AM345" s="152"/>
      <c r="AN345" s="144"/>
      <c r="AO345" s="144"/>
      <c r="AP345" s="144"/>
      <c r="AQ345" s="144"/>
      <c r="AR345" s="144"/>
      <c r="AS345" s="144"/>
    </row>
    <row r="346" spans="19:45" ht="30" customHeight="1" x14ac:dyDescent="0.25">
      <c r="S346" s="118" t="s">
        <v>604</v>
      </c>
      <c r="T346" s="118" t="str">
        <f>VLOOKUP($T333,$AU$1:$AZ$31,MATCH($T327,$AU$1:$AZ$1,0),FALSE)&amp;"_"&amp;T335</f>
        <v>default_NormalMode</v>
      </c>
      <c r="U346" s="144"/>
      <c r="V346" s="145"/>
      <c r="W346" s="145"/>
      <c r="X346" s="155"/>
      <c r="Y346" s="155"/>
      <c r="Z346" s="147"/>
      <c r="AA346" s="148"/>
      <c r="AB346" s="149"/>
      <c r="AC346" s="149"/>
      <c r="AD346" s="149"/>
      <c r="AE346" s="41"/>
      <c r="AF346" s="150"/>
      <c r="AG346" s="153"/>
      <c r="AH346" s="151"/>
      <c r="AI346" s="151"/>
      <c r="AJ346" s="152"/>
      <c r="AK346" s="152"/>
      <c r="AL346" s="152"/>
      <c r="AM346" s="152"/>
      <c r="AN346" s="144"/>
      <c r="AO346" s="144"/>
      <c r="AP346" s="144"/>
      <c r="AQ346" s="144"/>
      <c r="AR346" s="144"/>
      <c r="AS346" s="144"/>
    </row>
    <row r="347" spans="19:45" ht="30" customHeight="1" x14ac:dyDescent="0.25">
      <c r="S347" s="118" t="s">
        <v>424</v>
      </c>
      <c r="T347" s="118" t="str">
        <f>VLOOKUP($T329,MPN!$A$1:$E$497,2,FALSE)</f>
        <v>AMIC</v>
      </c>
      <c r="U347" s="144"/>
      <c r="V347" s="145"/>
      <c r="W347" s="145"/>
      <c r="X347" s="155"/>
      <c r="Y347" s="155"/>
      <c r="Z347" s="157"/>
      <c r="AA347" s="148"/>
      <c r="AB347" s="149"/>
      <c r="AC347" s="149"/>
      <c r="AD347" s="149"/>
      <c r="AE347" s="41"/>
      <c r="AF347" s="150"/>
      <c r="AG347" s="158"/>
      <c r="AH347" s="151"/>
      <c r="AI347" s="151"/>
      <c r="AJ347" s="152"/>
      <c r="AK347" s="152"/>
      <c r="AL347" s="152"/>
      <c r="AM347" s="152"/>
      <c r="AN347" s="144"/>
      <c r="AO347" s="144"/>
      <c r="AP347" s="144"/>
      <c r="AQ347" s="144"/>
      <c r="AR347" s="144"/>
      <c r="AS347" s="144"/>
    </row>
    <row r="348" spans="19:45" ht="30" customHeight="1" x14ac:dyDescent="0.25">
      <c r="S348" s="118" t="s">
        <v>16</v>
      </c>
      <c r="T348" s="118" t="str">
        <f>VLOOKUP($T330,ASIC!$A$1:$B$200,2,FALSE)</f>
        <v>2322D</v>
      </c>
      <c r="U348" s="144"/>
      <c r="V348" s="145"/>
      <c r="W348" s="145"/>
      <c r="X348" s="155"/>
      <c r="Y348" s="155"/>
      <c r="Z348" s="157"/>
      <c r="AA348" s="148"/>
      <c r="AB348" s="149"/>
      <c r="AC348" s="149"/>
      <c r="AD348" s="149"/>
      <c r="AE348" s="41"/>
      <c r="AF348" s="150"/>
      <c r="AG348" s="158"/>
      <c r="AH348" s="151"/>
      <c r="AI348" s="151"/>
      <c r="AJ348" s="152"/>
      <c r="AK348" s="152"/>
      <c r="AL348" s="152"/>
      <c r="AM348" s="152"/>
      <c r="AN348" s="144"/>
      <c r="AO348" s="144"/>
      <c r="AP348" s="144"/>
      <c r="AQ348" s="144"/>
      <c r="AR348" s="144"/>
      <c r="AS348" s="144"/>
    </row>
    <row r="349" spans="19:45" ht="30" customHeight="1" x14ac:dyDescent="0.25">
      <c r="S349" s="118" t="s">
        <v>17</v>
      </c>
      <c r="T349" s="118" t="str">
        <f>VLOOKUP($T331,Sensor!$A$1:$B$100,2,FALSE)</f>
        <v>2227F</v>
      </c>
      <c r="U349" s="144"/>
      <c r="V349" s="145"/>
      <c r="W349" s="145"/>
      <c r="X349" s="155"/>
      <c r="Y349" s="155"/>
      <c r="Z349" s="157"/>
      <c r="AA349" s="148"/>
      <c r="AB349" s="149"/>
      <c r="AC349" s="149"/>
      <c r="AD349" s="149"/>
      <c r="AE349" s="41"/>
      <c r="AF349" s="150"/>
      <c r="AG349" s="158"/>
      <c r="AH349" s="151"/>
      <c r="AI349" s="151"/>
      <c r="AJ349" s="152"/>
      <c r="AK349" s="152"/>
      <c r="AL349" s="152"/>
      <c r="AM349" s="152"/>
      <c r="AN349" s="144"/>
      <c r="AO349" s="144"/>
      <c r="AP349" s="144"/>
      <c r="AQ349" s="144"/>
      <c r="AR349" s="144"/>
      <c r="AS349" s="144"/>
    </row>
    <row r="350" spans="19:45" ht="30" customHeight="1" x14ac:dyDescent="0.25">
      <c r="S350" s="118" t="s">
        <v>21</v>
      </c>
      <c r="T350" s="118" t="str">
        <f>VLOOKUP($T329,MPN!$A$1:$E$497,5,FALSE)</f>
        <v>Default</v>
      </c>
      <c r="U350" s="144"/>
      <c r="V350" s="145"/>
      <c r="W350" s="145"/>
      <c r="X350" s="155"/>
      <c r="Y350" s="155"/>
      <c r="Z350" s="157"/>
      <c r="AA350" s="148"/>
      <c r="AB350" s="149"/>
      <c r="AC350" s="149"/>
      <c r="AD350" s="149"/>
      <c r="AE350" s="41"/>
      <c r="AF350" s="150"/>
      <c r="AG350" s="158"/>
      <c r="AH350" s="151"/>
      <c r="AI350" s="151"/>
      <c r="AJ350" s="152"/>
      <c r="AK350" s="152"/>
      <c r="AL350" s="152"/>
      <c r="AM350" s="152"/>
      <c r="AN350" s="144"/>
      <c r="AO350" s="144"/>
      <c r="AP350" s="144"/>
      <c r="AQ350" s="144"/>
      <c r="AR350" s="144"/>
      <c r="AS350" s="144"/>
    </row>
    <row r="351" spans="19:45" ht="30" customHeight="1" x14ac:dyDescent="0.25">
      <c r="S351" s="118" t="s">
        <v>545</v>
      </c>
      <c r="T351" s="118">
        <f>VLOOKUP(T340,$DT$1:$DV$31,3,FALSE)</f>
        <v>0</v>
      </c>
      <c r="U351" s="144"/>
      <c r="V351" s="145"/>
      <c r="W351" s="145"/>
      <c r="X351" s="155"/>
      <c r="Y351" s="155"/>
      <c r="Z351" s="157"/>
      <c r="AA351" s="148"/>
      <c r="AB351" s="149"/>
      <c r="AC351" s="149"/>
      <c r="AD351" s="149"/>
      <c r="AE351" s="41"/>
      <c r="AF351" s="150"/>
      <c r="AG351" s="158"/>
      <c r="AH351" s="151"/>
      <c r="AI351" s="151"/>
      <c r="AJ351" s="152"/>
      <c r="AK351" s="152"/>
      <c r="AL351" s="152"/>
      <c r="AM351" s="152"/>
      <c r="AN351" s="144"/>
      <c r="AO351" s="144"/>
      <c r="AP351" s="144"/>
      <c r="AQ351" s="144"/>
      <c r="AR351" s="144"/>
      <c r="AS351" s="144"/>
    </row>
    <row r="352" spans="19:45" ht="30" customHeight="1" x14ac:dyDescent="0.25">
      <c r="S352" s="118" t="s">
        <v>22</v>
      </c>
      <c r="T352" s="119">
        <v>8</v>
      </c>
      <c r="U352" s="144"/>
      <c r="V352" s="145"/>
      <c r="W352" s="145"/>
      <c r="X352" s="155"/>
      <c r="Y352" s="155"/>
      <c r="Z352" s="157"/>
      <c r="AA352" s="148"/>
      <c r="AB352" s="149"/>
      <c r="AC352" s="149"/>
      <c r="AD352" s="149"/>
      <c r="AE352" s="41"/>
      <c r="AF352" s="150"/>
      <c r="AG352" s="158"/>
      <c r="AH352" s="151"/>
      <c r="AI352" s="151"/>
      <c r="AJ352" s="152"/>
      <c r="AK352" s="152"/>
      <c r="AL352" s="152"/>
      <c r="AM352" s="152"/>
      <c r="AN352" s="144"/>
      <c r="AO352" s="144"/>
      <c r="AP352" s="144"/>
      <c r="AQ352" s="144"/>
      <c r="AR352" s="144"/>
      <c r="AS352" s="144"/>
    </row>
    <row r="353" spans="19:45" ht="30" customHeight="1" x14ac:dyDescent="0.25">
      <c r="S353" s="118" t="s">
        <v>696</v>
      </c>
      <c r="T353" s="159">
        <v>45028</v>
      </c>
      <c r="U353" s="144"/>
      <c r="V353" s="145"/>
      <c r="W353" s="145"/>
      <c r="X353" s="155"/>
      <c r="Y353" s="155"/>
      <c r="Z353" s="157"/>
      <c r="AA353" s="148"/>
      <c r="AB353" s="149"/>
      <c r="AC353" s="149"/>
      <c r="AD353" s="149"/>
      <c r="AE353" s="41"/>
      <c r="AF353" s="150"/>
      <c r="AG353" s="158"/>
      <c r="AH353" s="151"/>
      <c r="AI353" s="151"/>
      <c r="AJ353" s="152"/>
      <c r="AK353" s="152"/>
      <c r="AL353" s="152"/>
      <c r="AM353" s="152"/>
      <c r="AN353" s="144"/>
      <c r="AO353" s="144"/>
      <c r="AP353" s="144"/>
      <c r="AQ353" s="144"/>
      <c r="AR353" s="144"/>
      <c r="AS353" s="144"/>
    </row>
    <row r="354" spans="19:45" ht="30" customHeight="1" x14ac:dyDescent="0.25">
      <c r="S354" s="118" t="s">
        <v>694</v>
      </c>
      <c r="T354" s="119" t="s">
        <v>994</v>
      </c>
      <c r="U354" s="144"/>
      <c r="V354" s="145"/>
      <c r="W354" s="145"/>
      <c r="X354" s="155"/>
      <c r="Y354" s="155"/>
      <c r="Z354" s="157"/>
      <c r="AA354" s="148"/>
      <c r="AB354" s="149"/>
      <c r="AC354" s="149"/>
      <c r="AD354" s="149"/>
      <c r="AE354" s="41"/>
      <c r="AF354" s="150"/>
      <c r="AG354" s="158"/>
      <c r="AH354" s="151"/>
      <c r="AI354" s="151"/>
      <c r="AJ354" s="152"/>
      <c r="AK354" s="152"/>
      <c r="AL354" s="152"/>
      <c r="AM354" s="152"/>
      <c r="AN354" s="144"/>
      <c r="AO354" s="144"/>
      <c r="AP354" s="144"/>
      <c r="AQ354" s="144"/>
      <c r="AR354" s="144"/>
      <c r="AS354" s="144"/>
    </row>
    <row r="355" spans="19:45" ht="30" customHeight="1" x14ac:dyDescent="0.25">
      <c r="S355" s="118" t="s">
        <v>697</v>
      </c>
      <c r="T355" s="118">
        <f ca="1">COUNTA(U330:U389)</f>
        <v>15</v>
      </c>
      <c r="U355" s="144"/>
      <c r="V355" s="145"/>
      <c r="W355" s="145"/>
      <c r="X355" s="155"/>
      <c r="Y355" s="155"/>
      <c r="Z355" s="157"/>
      <c r="AA355" s="148"/>
      <c r="AB355" s="149"/>
      <c r="AC355" s="149"/>
      <c r="AD355" s="149"/>
      <c r="AE355" s="41"/>
      <c r="AF355" s="150"/>
      <c r="AG355" s="158"/>
      <c r="AH355" s="151"/>
      <c r="AI355" s="151"/>
      <c r="AJ355" s="152"/>
      <c r="AK355" s="152"/>
      <c r="AL355" s="152"/>
      <c r="AM355" s="152"/>
      <c r="AN355" s="144"/>
      <c r="AO355" s="144"/>
      <c r="AP355" s="144"/>
      <c r="AQ355" s="144"/>
      <c r="AR355" s="144"/>
      <c r="AS355" s="144"/>
    </row>
    <row r="356" spans="19:45" ht="30" customHeight="1" x14ac:dyDescent="0.25">
      <c r="S356" s="118" t="s">
        <v>715</v>
      </c>
      <c r="T356" s="118" t="str">
        <f>T344&amp;"+/-"&amp;T345&amp;" "&amp;T354</f>
        <v>-38+/-0.8 dBV</v>
      </c>
      <c r="U356" s="144"/>
      <c r="V356" s="145"/>
      <c r="W356" s="145"/>
      <c r="X356" s="155"/>
      <c r="Y356" s="155"/>
      <c r="Z356" s="157"/>
      <c r="AA356" s="148"/>
      <c r="AB356" s="149"/>
      <c r="AC356" s="149"/>
      <c r="AD356" s="149"/>
      <c r="AE356" s="41"/>
      <c r="AF356" s="150"/>
      <c r="AG356" s="158"/>
      <c r="AH356" s="151"/>
      <c r="AI356" s="151"/>
      <c r="AJ356" s="152"/>
      <c r="AK356" s="152"/>
      <c r="AL356" s="152"/>
      <c r="AM356" s="152"/>
      <c r="AN356" s="144"/>
      <c r="AO356" s="144"/>
      <c r="AP356" s="144"/>
      <c r="AQ356" s="144"/>
      <c r="AR356" s="144"/>
      <c r="AS356" s="144"/>
    </row>
    <row r="357" spans="19:45" ht="30" customHeight="1" x14ac:dyDescent="0.25">
      <c r="S357" s="118" t="s">
        <v>719</v>
      </c>
      <c r="T357" s="160" t="str">
        <f>T336&amp;" : "&amp;T339&amp;" "&amp;"(uA)"&amp;CHAR(10)&amp;"Vdc&amp;Remark: "&amp;T342</f>
        <v>3.3V : 70~150 (uA)
Vdc&amp;Remark: -</v>
      </c>
      <c r="U357" s="144"/>
      <c r="V357" s="145"/>
      <c r="W357" s="145"/>
      <c r="X357" s="155"/>
      <c r="Y357" s="155"/>
      <c r="Z357" s="157"/>
      <c r="AA357" s="148"/>
      <c r="AB357" s="149"/>
      <c r="AC357" s="149"/>
      <c r="AD357" s="149"/>
      <c r="AE357" s="41"/>
      <c r="AF357" s="150"/>
      <c r="AG357" s="158"/>
      <c r="AH357" s="151"/>
      <c r="AI357" s="151"/>
      <c r="AJ357" s="152"/>
      <c r="AK357" s="152"/>
      <c r="AL357" s="152"/>
      <c r="AM357" s="152"/>
      <c r="AN357" s="144"/>
      <c r="AO357" s="144"/>
      <c r="AP357" s="144"/>
      <c r="AQ357" s="144"/>
      <c r="AR357" s="144"/>
      <c r="AS357" s="144"/>
    </row>
    <row r="358" spans="19:45" ht="30" customHeight="1" x14ac:dyDescent="0.25">
      <c r="U358" s="144"/>
      <c r="V358" s="145"/>
      <c r="W358" s="145"/>
      <c r="X358" s="155"/>
      <c r="Y358" s="155"/>
      <c r="Z358" s="157"/>
      <c r="AA358" s="148"/>
      <c r="AB358" s="149"/>
      <c r="AC358" s="149"/>
      <c r="AD358" s="149"/>
      <c r="AE358" s="41"/>
      <c r="AF358" s="150"/>
      <c r="AG358" s="158"/>
      <c r="AH358" s="151"/>
      <c r="AI358" s="151"/>
      <c r="AJ358" s="152"/>
      <c r="AK358" s="152"/>
      <c r="AL358" s="152"/>
      <c r="AM358" s="152"/>
      <c r="AN358" s="144"/>
      <c r="AO358" s="144"/>
      <c r="AP358" s="144"/>
      <c r="AQ358" s="144"/>
      <c r="AR358" s="144"/>
      <c r="AS358" s="144"/>
    </row>
    <row r="359" spans="19:45" ht="30" customHeight="1" x14ac:dyDescent="0.25">
      <c r="S359" s="2" t="s">
        <v>14</v>
      </c>
      <c r="T359" s="2" t="str">
        <f>ADDRESS(ROW(S359),COLUMN($S$1))&amp;":"&amp;ADDRESS(ROW(S389),COLUMN($T$1))</f>
        <v>$S$359:$T$389</v>
      </c>
      <c r="U359" s="144"/>
      <c r="V359" s="145"/>
      <c r="W359" s="145"/>
      <c r="X359" s="155"/>
      <c r="Y359" s="155"/>
      <c r="Z359" s="157"/>
      <c r="AA359" s="148"/>
      <c r="AB359" s="149"/>
      <c r="AC359" s="149"/>
      <c r="AD359" s="149"/>
      <c r="AE359" s="41"/>
      <c r="AF359" s="150"/>
      <c r="AG359" s="158"/>
      <c r="AH359" s="151"/>
      <c r="AI359" s="151"/>
      <c r="AJ359" s="152"/>
      <c r="AK359" s="152"/>
      <c r="AL359" s="152"/>
      <c r="AM359" s="152"/>
      <c r="AN359" s="144"/>
      <c r="AO359" s="144"/>
      <c r="AP359" s="144"/>
      <c r="AQ359" s="144"/>
      <c r="AR359" s="144"/>
      <c r="AS359" s="144"/>
    </row>
    <row r="360" spans="19:45" ht="30" customHeight="1" x14ac:dyDescent="0.25">
      <c r="S360" s="4" t="str">
        <f>$BB$2</f>
        <v>15V</v>
      </c>
      <c r="T360" s="3">
        <v>2.2000000000000002</v>
      </c>
      <c r="U360" s="144"/>
      <c r="V360" s="145"/>
      <c r="W360" s="145"/>
      <c r="X360" s="155"/>
      <c r="Y360" s="155"/>
      <c r="Z360" s="157"/>
      <c r="AA360" s="148"/>
      <c r="AB360" s="149"/>
      <c r="AC360" s="149"/>
      <c r="AD360" s="149"/>
      <c r="AE360" s="41"/>
      <c r="AF360" s="150"/>
      <c r="AG360" s="158"/>
      <c r="AH360" s="151"/>
      <c r="AI360" s="151"/>
      <c r="AJ360" s="152"/>
      <c r="AK360" s="152"/>
      <c r="AL360" s="152"/>
      <c r="AM360" s="152"/>
      <c r="AN360" s="144"/>
      <c r="AO360" s="144"/>
      <c r="AP360" s="144"/>
      <c r="AQ360" s="144"/>
      <c r="AR360" s="144"/>
      <c r="AS360" s="144"/>
    </row>
    <row r="361" spans="19:45" ht="30" customHeight="1" x14ac:dyDescent="0.25">
      <c r="S361" s="4" t="str">
        <f>$BB$3</f>
        <v>14V</v>
      </c>
      <c r="T361" s="3">
        <v>1.1000000000000001</v>
      </c>
      <c r="U361" s="144"/>
      <c r="V361" s="145"/>
      <c r="W361" s="145"/>
      <c r="X361" s="155"/>
      <c r="Y361" s="155"/>
      <c r="Z361" s="157"/>
      <c r="AA361" s="148"/>
      <c r="AB361" s="149"/>
      <c r="AC361" s="149"/>
      <c r="AD361" s="149"/>
      <c r="AE361" s="41"/>
      <c r="AF361" s="150"/>
      <c r="AG361" s="158"/>
      <c r="AH361" s="151"/>
      <c r="AI361" s="151"/>
      <c r="AJ361" s="152"/>
      <c r="AK361" s="152"/>
      <c r="AL361" s="152"/>
      <c r="AM361" s="152"/>
      <c r="AN361" s="144"/>
      <c r="AO361" s="144"/>
      <c r="AP361" s="144"/>
      <c r="AQ361" s="144"/>
      <c r="AR361" s="144"/>
      <c r="AS361" s="144"/>
    </row>
    <row r="362" spans="19:45" ht="30" customHeight="1" x14ac:dyDescent="0.25">
      <c r="S362" s="4" t="str">
        <f>$BB$4</f>
        <v>13V</v>
      </c>
      <c r="T362" s="3">
        <v>0</v>
      </c>
      <c r="U362" s="144"/>
      <c r="V362" s="145"/>
      <c r="W362" s="145"/>
      <c r="X362" s="155"/>
      <c r="Y362" s="155"/>
      <c r="Z362" s="157"/>
      <c r="AA362" s="148"/>
      <c r="AB362" s="149"/>
      <c r="AC362" s="149"/>
      <c r="AD362" s="149"/>
      <c r="AE362" s="41"/>
      <c r="AF362" s="150"/>
      <c r="AG362" s="158"/>
      <c r="AH362" s="151"/>
      <c r="AI362" s="151"/>
      <c r="AJ362" s="152"/>
      <c r="AK362" s="152"/>
      <c r="AL362" s="152"/>
      <c r="AM362" s="152"/>
      <c r="AN362" s="144"/>
      <c r="AO362" s="144"/>
      <c r="AP362" s="144"/>
      <c r="AQ362" s="144"/>
      <c r="AR362" s="144"/>
      <c r="AS362" s="144"/>
    </row>
    <row r="363" spans="19:45" ht="30" customHeight="1" x14ac:dyDescent="0.25">
      <c r="S363" s="4" t="str">
        <f>$BB$5</f>
        <v>12V</v>
      </c>
      <c r="T363" s="3">
        <v>-1.2</v>
      </c>
      <c r="U363" s="144"/>
      <c r="V363" s="145"/>
      <c r="W363" s="145"/>
      <c r="X363" s="155"/>
      <c r="Y363" s="155"/>
      <c r="Z363" s="157"/>
      <c r="AA363" s="148"/>
      <c r="AB363" s="149"/>
      <c r="AC363" s="149"/>
      <c r="AD363" s="149"/>
      <c r="AE363" s="41"/>
      <c r="AF363" s="150"/>
      <c r="AG363" s="158"/>
      <c r="AH363" s="151"/>
      <c r="AI363" s="151"/>
      <c r="AJ363" s="152"/>
      <c r="AK363" s="152"/>
      <c r="AL363" s="152"/>
      <c r="AM363" s="152"/>
      <c r="AN363" s="144"/>
      <c r="AO363" s="144"/>
      <c r="AP363" s="144"/>
      <c r="AQ363" s="144"/>
      <c r="AR363" s="144"/>
      <c r="AS363" s="144"/>
    </row>
    <row r="364" spans="19:45" ht="30" customHeight="1" x14ac:dyDescent="0.25">
      <c r="S364" s="4" t="str">
        <f>$BB$6</f>
        <v>11V</v>
      </c>
      <c r="T364" s="3">
        <v>-2.6</v>
      </c>
      <c r="U364" s="144"/>
      <c r="V364" s="145"/>
      <c r="W364" s="145"/>
      <c r="X364" s="155"/>
      <c r="Y364" s="155"/>
      <c r="Z364" s="157"/>
      <c r="AA364" s="148"/>
      <c r="AB364" s="149"/>
      <c r="AC364" s="149"/>
      <c r="AD364" s="149"/>
      <c r="AE364" s="41"/>
      <c r="AF364" s="150"/>
      <c r="AG364" s="158"/>
      <c r="AH364" s="151"/>
      <c r="AI364" s="151"/>
      <c r="AJ364" s="152"/>
      <c r="AK364" s="152"/>
      <c r="AL364" s="152"/>
      <c r="AM364" s="152"/>
      <c r="AN364" s="144"/>
      <c r="AO364" s="144"/>
      <c r="AP364" s="144"/>
      <c r="AQ364" s="144"/>
      <c r="AR364" s="144"/>
      <c r="AS364" s="144"/>
    </row>
    <row r="365" spans="19:45" ht="30" customHeight="1" x14ac:dyDescent="0.25">
      <c r="S365" s="4" t="str">
        <f>$BB$7</f>
        <v>10V</v>
      </c>
      <c r="T365" s="3">
        <v>-4</v>
      </c>
      <c r="U365" s="144"/>
      <c r="V365" s="145"/>
      <c r="W365" s="145"/>
      <c r="X365" s="155"/>
      <c r="Y365" s="155"/>
      <c r="Z365" s="157"/>
      <c r="AA365" s="148"/>
      <c r="AB365" s="149"/>
      <c r="AC365" s="149"/>
      <c r="AD365" s="149"/>
      <c r="AE365" s="41"/>
      <c r="AF365" s="150"/>
      <c r="AG365" s="158"/>
      <c r="AH365" s="151"/>
      <c r="AI365" s="151"/>
      <c r="AJ365" s="152"/>
      <c r="AK365" s="152"/>
      <c r="AL365" s="152"/>
      <c r="AM365" s="152"/>
      <c r="AN365" s="144"/>
      <c r="AO365" s="144"/>
      <c r="AP365" s="144"/>
      <c r="AQ365" s="144"/>
      <c r="AR365" s="144"/>
      <c r="AS365" s="144"/>
    </row>
    <row r="366" spans="19:45" ht="30" customHeight="1" x14ac:dyDescent="0.25">
      <c r="S366" s="4" t="str">
        <f>$BB$8</f>
        <v>9V</v>
      </c>
      <c r="T366" s="3" t="s">
        <v>562</v>
      </c>
      <c r="U366" s="144"/>
      <c r="V366" s="145"/>
      <c r="W366" s="145"/>
      <c r="X366" s="155"/>
      <c r="Y366" s="155"/>
      <c r="Z366" s="157"/>
      <c r="AA366" s="148"/>
      <c r="AB366" s="149"/>
      <c r="AC366" s="149"/>
      <c r="AD366" s="149"/>
      <c r="AE366" s="41"/>
      <c r="AF366" s="150"/>
      <c r="AG366" s="158"/>
      <c r="AH366" s="151"/>
      <c r="AI366" s="151"/>
      <c r="AJ366" s="152"/>
      <c r="AK366" s="152"/>
      <c r="AL366" s="152"/>
      <c r="AM366" s="152"/>
      <c r="AN366" s="144"/>
      <c r="AO366" s="144"/>
      <c r="AP366" s="144"/>
      <c r="AQ366" s="144"/>
      <c r="AR366" s="144"/>
      <c r="AS366" s="144"/>
    </row>
    <row r="367" spans="19:45" ht="30" customHeight="1" x14ac:dyDescent="0.25">
      <c r="S367" s="4" t="str">
        <f>$BB$9</f>
        <v>FIX</v>
      </c>
      <c r="T367" s="3" t="s">
        <v>562</v>
      </c>
      <c r="U367" s="144"/>
      <c r="V367" s="145"/>
      <c r="W367" s="145"/>
      <c r="X367" s="155"/>
      <c r="Y367" s="155"/>
      <c r="Z367" s="157"/>
      <c r="AA367" s="148"/>
      <c r="AB367" s="149"/>
      <c r="AC367" s="149"/>
      <c r="AD367" s="149"/>
      <c r="AE367" s="41"/>
      <c r="AF367" s="150"/>
      <c r="AG367" s="158"/>
      <c r="AH367" s="151"/>
      <c r="AI367" s="151"/>
      <c r="AJ367" s="152"/>
      <c r="AK367" s="152"/>
      <c r="AL367" s="152"/>
      <c r="AM367" s="152"/>
      <c r="AN367" s="144"/>
      <c r="AO367" s="144"/>
      <c r="AP367" s="144"/>
      <c r="AQ367" s="144"/>
      <c r="AR367" s="144"/>
      <c r="AS367" s="144"/>
    </row>
    <row r="368" spans="19:45" ht="30" customHeight="1" x14ac:dyDescent="0.25">
      <c r="S368" s="4" t="str">
        <f>$BB$10</f>
        <v>Space</v>
      </c>
      <c r="T368" s="3">
        <v>0</v>
      </c>
      <c r="U368" s="144"/>
      <c r="V368" s="145"/>
      <c r="W368" s="145"/>
      <c r="X368" s="155"/>
      <c r="Y368" s="155"/>
      <c r="Z368" s="157"/>
      <c r="AA368" s="148"/>
      <c r="AB368" s="149"/>
      <c r="AC368" s="149"/>
      <c r="AD368" s="149"/>
      <c r="AE368" s="41"/>
      <c r="AF368" s="150"/>
      <c r="AG368" s="158"/>
      <c r="AH368" s="151"/>
      <c r="AI368" s="151"/>
      <c r="AJ368" s="152"/>
      <c r="AK368" s="152"/>
      <c r="AL368" s="152"/>
      <c r="AM368" s="152"/>
      <c r="AN368" s="144"/>
      <c r="AO368" s="144"/>
      <c r="AP368" s="144"/>
      <c r="AQ368" s="144"/>
      <c r="AR368" s="144"/>
      <c r="AS368" s="144"/>
    </row>
    <row r="369" spans="19:45" ht="30" customHeight="1" x14ac:dyDescent="0.25">
      <c r="S369" s="4" t="str">
        <f>$BB$11</f>
        <v>Config2</v>
      </c>
      <c r="T369" s="3"/>
      <c r="U369" s="144"/>
      <c r="V369" s="145"/>
      <c r="W369" s="145"/>
      <c r="X369" s="155"/>
      <c r="Y369" s="155"/>
      <c r="Z369" s="157"/>
      <c r="AA369" s="148"/>
      <c r="AB369" s="149"/>
      <c r="AC369" s="149"/>
      <c r="AD369" s="149"/>
      <c r="AE369" s="41"/>
      <c r="AF369" s="150"/>
      <c r="AG369" s="158"/>
      <c r="AH369" s="151"/>
      <c r="AI369" s="151"/>
      <c r="AJ369" s="152"/>
      <c r="AK369" s="152"/>
      <c r="AL369" s="152"/>
      <c r="AM369" s="152"/>
      <c r="AN369" s="144"/>
      <c r="AO369" s="144"/>
      <c r="AP369" s="144"/>
      <c r="AQ369" s="144"/>
      <c r="AR369" s="144"/>
      <c r="AS369" s="144"/>
    </row>
    <row r="370" spans="19:45" ht="30" customHeight="1" x14ac:dyDescent="0.25">
      <c r="S370" s="4" t="str">
        <f>$BB$12</f>
        <v>-</v>
      </c>
      <c r="T370" s="3"/>
      <c r="U370" s="144"/>
      <c r="V370" s="145"/>
      <c r="W370" s="145"/>
      <c r="X370" s="155"/>
      <c r="Y370" s="155"/>
      <c r="Z370" s="157"/>
      <c r="AA370" s="148"/>
      <c r="AB370" s="149"/>
      <c r="AC370" s="149"/>
      <c r="AD370" s="149"/>
      <c r="AE370" s="41"/>
      <c r="AF370" s="150"/>
      <c r="AG370" s="158"/>
      <c r="AH370" s="151"/>
      <c r="AI370" s="151"/>
      <c r="AJ370" s="152"/>
      <c r="AK370" s="152"/>
      <c r="AL370" s="152"/>
      <c r="AM370" s="152"/>
      <c r="AN370" s="144"/>
      <c r="AO370" s="144"/>
      <c r="AP370" s="144"/>
      <c r="AQ370" s="144"/>
      <c r="AR370" s="144"/>
      <c r="AS370" s="144"/>
    </row>
    <row r="371" spans="19:45" ht="30" customHeight="1" x14ac:dyDescent="0.25">
      <c r="S371" s="4" t="str">
        <f>$BB$13</f>
        <v>-</v>
      </c>
      <c r="T371" s="3"/>
      <c r="U371" s="144"/>
      <c r="V371" s="145"/>
      <c r="W371" s="145"/>
      <c r="X371" s="155"/>
      <c r="Y371" s="155"/>
      <c r="Z371" s="157"/>
      <c r="AA371" s="148"/>
      <c r="AB371" s="149"/>
      <c r="AC371" s="149"/>
      <c r="AD371" s="149"/>
      <c r="AE371" s="41"/>
      <c r="AF371" s="150"/>
      <c r="AG371" s="158"/>
      <c r="AH371" s="151"/>
      <c r="AI371" s="151"/>
      <c r="AJ371" s="152"/>
      <c r="AK371" s="152"/>
      <c r="AL371" s="152"/>
      <c r="AM371" s="152"/>
      <c r="AN371" s="144"/>
      <c r="AO371" s="144"/>
      <c r="AP371" s="144"/>
      <c r="AQ371" s="144"/>
      <c r="AR371" s="144"/>
      <c r="AS371" s="144"/>
    </row>
    <row r="372" spans="19:45" ht="30" customHeight="1" x14ac:dyDescent="0.25">
      <c r="S372" s="4" t="str">
        <f>$BB$14</f>
        <v>-</v>
      </c>
      <c r="T372" s="3"/>
      <c r="U372" s="144"/>
      <c r="V372" s="145"/>
      <c r="W372" s="145"/>
      <c r="X372" s="155"/>
      <c r="Y372" s="155"/>
      <c r="Z372" s="157"/>
      <c r="AA372" s="148"/>
      <c r="AB372" s="149"/>
      <c r="AC372" s="149"/>
      <c r="AD372" s="149"/>
      <c r="AE372" s="41"/>
      <c r="AF372" s="150"/>
      <c r="AG372" s="158"/>
      <c r="AH372" s="151"/>
      <c r="AI372" s="151"/>
      <c r="AJ372" s="152"/>
      <c r="AK372" s="152"/>
      <c r="AL372" s="152"/>
      <c r="AM372" s="152"/>
      <c r="AN372" s="144"/>
      <c r="AO372" s="144"/>
      <c r="AP372" s="144"/>
      <c r="AQ372" s="144"/>
      <c r="AR372" s="144"/>
      <c r="AS372" s="144"/>
    </row>
    <row r="373" spans="19:45" ht="30" customHeight="1" x14ac:dyDescent="0.25">
      <c r="S373" s="4" t="str">
        <f>$BB$15</f>
        <v>-</v>
      </c>
      <c r="T373" s="3"/>
      <c r="U373" s="144"/>
      <c r="V373" s="145"/>
      <c r="W373" s="145"/>
      <c r="X373" s="155"/>
      <c r="Y373" s="155"/>
      <c r="Z373" s="157"/>
      <c r="AA373" s="148"/>
      <c r="AB373" s="149"/>
      <c r="AC373" s="149"/>
      <c r="AD373" s="149"/>
      <c r="AE373" s="41"/>
      <c r="AF373" s="150"/>
      <c r="AG373" s="158"/>
      <c r="AH373" s="151"/>
      <c r="AI373" s="151"/>
      <c r="AJ373" s="152"/>
      <c r="AK373" s="152"/>
      <c r="AL373" s="152"/>
      <c r="AM373" s="152"/>
      <c r="AN373" s="144"/>
      <c r="AO373" s="144"/>
      <c r="AP373" s="144"/>
      <c r="AQ373" s="144"/>
      <c r="AR373" s="144"/>
      <c r="AS373" s="144"/>
    </row>
    <row r="374" spans="19:45" ht="30" customHeight="1" x14ac:dyDescent="0.25">
      <c r="S374" s="4" t="str">
        <f>$BB$16</f>
        <v>-</v>
      </c>
      <c r="T374" s="3"/>
      <c r="U374" s="144"/>
      <c r="V374" s="145"/>
      <c r="W374" s="145"/>
      <c r="X374" s="155"/>
      <c r="Y374" s="155"/>
      <c r="Z374" s="157"/>
      <c r="AA374" s="148"/>
      <c r="AB374" s="149"/>
      <c r="AC374" s="149"/>
      <c r="AD374" s="149"/>
      <c r="AE374" s="41"/>
      <c r="AF374" s="150"/>
      <c r="AG374" s="158"/>
      <c r="AH374" s="151"/>
      <c r="AI374" s="151"/>
      <c r="AJ374" s="152"/>
      <c r="AK374" s="152"/>
      <c r="AL374" s="152"/>
      <c r="AM374" s="152"/>
      <c r="AN374" s="144"/>
      <c r="AO374" s="144"/>
      <c r="AP374" s="144"/>
      <c r="AQ374" s="144"/>
      <c r="AR374" s="144"/>
      <c r="AS374" s="144"/>
    </row>
    <row r="375" spans="19:45" ht="30" customHeight="1" x14ac:dyDescent="0.25">
      <c r="S375" s="4" t="str">
        <f>$BB$17</f>
        <v>-</v>
      </c>
      <c r="T375" s="3"/>
      <c r="U375" s="144"/>
      <c r="V375" s="145"/>
      <c r="W375" s="145"/>
      <c r="X375" s="155"/>
      <c r="Y375" s="155"/>
      <c r="Z375" s="157"/>
      <c r="AA375" s="148"/>
      <c r="AB375" s="149"/>
      <c r="AC375" s="149"/>
      <c r="AD375" s="149"/>
      <c r="AE375" s="41"/>
      <c r="AF375" s="150"/>
      <c r="AG375" s="158"/>
      <c r="AH375" s="151"/>
      <c r="AI375" s="151"/>
      <c r="AJ375" s="152"/>
      <c r="AK375" s="152"/>
      <c r="AL375" s="152"/>
      <c r="AM375" s="152"/>
      <c r="AN375" s="144"/>
      <c r="AO375" s="144"/>
      <c r="AP375" s="144"/>
      <c r="AQ375" s="144"/>
      <c r="AR375" s="144"/>
      <c r="AS375" s="144"/>
    </row>
    <row r="376" spans="19:45" ht="30" customHeight="1" x14ac:dyDescent="0.25">
      <c r="S376" s="4" t="str">
        <f>$BB$18</f>
        <v>-</v>
      </c>
      <c r="T376" s="3"/>
      <c r="U376" s="144"/>
      <c r="V376" s="145"/>
      <c r="W376" s="145"/>
      <c r="X376" s="155"/>
      <c r="Y376" s="155"/>
      <c r="Z376" s="157"/>
      <c r="AA376" s="148"/>
      <c r="AB376" s="149"/>
      <c r="AC376" s="149"/>
      <c r="AD376" s="149"/>
      <c r="AE376" s="41"/>
      <c r="AF376" s="150"/>
      <c r="AG376" s="158"/>
      <c r="AH376" s="151"/>
      <c r="AI376" s="151"/>
      <c r="AJ376" s="152"/>
      <c r="AK376" s="152"/>
      <c r="AL376" s="152"/>
      <c r="AM376" s="152"/>
      <c r="AN376" s="144"/>
      <c r="AO376" s="144"/>
      <c r="AP376" s="144"/>
      <c r="AQ376" s="144"/>
      <c r="AR376" s="144"/>
      <c r="AS376" s="144"/>
    </row>
    <row r="377" spans="19:45" ht="30" customHeight="1" x14ac:dyDescent="0.25">
      <c r="S377" s="4" t="str">
        <f>$BB$19</f>
        <v>-</v>
      </c>
      <c r="T377" s="3"/>
      <c r="U377" s="144"/>
      <c r="V377" s="145"/>
      <c r="W377" s="145"/>
      <c r="X377" s="155"/>
      <c r="Y377" s="155"/>
      <c r="Z377" s="157"/>
      <c r="AA377" s="148"/>
      <c r="AB377" s="149"/>
      <c r="AC377" s="149"/>
      <c r="AD377" s="149"/>
      <c r="AE377" s="41"/>
      <c r="AF377" s="150"/>
      <c r="AG377" s="158"/>
      <c r="AH377" s="151"/>
      <c r="AI377" s="151"/>
      <c r="AJ377" s="152"/>
      <c r="AK377" s="152"/>
      <c r="AL377" s="152"/>
      <c r="AM377" s="152"/>
      <c r="AN377" s="144"/>
      <c r="AO377" s="144"/>
      <c r="AP377" s="144"/>
      <c r="AQ377" s="144"/>
      <c r="AR377" s="144"/>
      <c r="AS377" s="144"/>
    </row>
    <row r="378" spans="19:45" ht="30" customHeight="1" x14ac:dyDescent="0.25">
      <c r="S378" s="4" t="str">
        <f>$BB$20</f>
        <v>-</v>
      </c>
      <c r="T378" s="3"/>
      <c r="U378" s="144"/>
      <c r="V378" s="145"/>
      <c r="W378" s="145"/>
      <c r="X378" s="155"/>
      <c r="Y378" s="155"/>
      <c r="Z378" s="157"/>
      <c r="AA378" s="148"/>
      <c r="AB378" s="149"/>
      <c r="AC378" s="149"/>
      <c r="AD378" s="149"/>
      <c r="AE378" s="41"/>
      <c r="AF378" s="150"/>
      <c r="AG378" s="158"/>
      <c r="AH378" s="151"/>
      <c r="AI378" s="151"/>
      <c r="AJ378" s="152"/>
      <c r="AK378" s="152"/>
      <c r="AL378" s="152"/>
      <c r="AM378" s="152"/>
      <c r="AN378" s="144"/>
      <c r="AO378" s="144"/>
      <c r="AP378" s="144"/>
      <c r="AQ378" s="144"/>
      <c r="AR378" s="144"/>
      <c r="AS378" s="144"/>
    </row>
    <row r="379" spans="19:45" ht="30" customHeight="1" x14ac:dyDescent="0.25">
      <c r="S379" s="4" t="str">
        <f>$BB$21</f>
        <v>-</v>
      </c>
      <c r="T379" s="3"/>
      <c r="U379" s="144"/>
      <c r="V379" s="145"/>
      <c r="W379" s="145"/>
      <c r="X379" s="155"/>
      <c r="Y379" s="155"/>
      <c r="Z379" s="157"/>
      <c r="AA379" s="148"/>
      <c r="AB379" s="149"/>
      <c r="AC379" s="149"/>
      <c r="AD379" s="149"/>
      <c r="AE379" s="41"/>
      <c r="AF379" s="150"/>
      <c r="AG379" s="158"/>
      <c r="AH379" s="151"/>
      <c r="AI379" s="151"/>
      <c r="AJ379" s="152"/>
      <c r="AK379" s="152"/>
      <c r="AL379" s="152"/>
      <c r="AM379" s="152"/>
      <c r="AN379" s="144"/>
      <c r="AO379" s="144"/>
      <c r="AP379" s="144"/>
      <c r="AQ379" s="144"/>
      <c r="AR379" s="144"/>
      <c r="AS379" s="144"/>
    </row>
    <row r="380" spans="19:45" ht="30" customHeight="1" x14ac:dyDescent="0.25">
      <c r="S380" s="4" t="str">
        <f>$BB$22</f>
        <v>-</v>
      </c>
      <c r="T380" s="3"/>
      <c r="U380" s="144"/>
      <c r="V380" s="145"/>
      <c r="W380" s="145"/>
      <c r="X380" s="155"/>
      <c r="Y380" s="155"/>
      <c r="Z380" s="157"/>
      <c r="AA380" s="148"/>
      <c r="AB380" s="149"/>
      <c r="AC380" s="149"/>
      <c r="AD380" s="149"/>
      <c r="AE380" s="41"/>
      <c r="AF380" s="150"/>
      <c r="AG380" s="158"/>
      <c r="AH380" s="151"/>
      <c r="AI380" s="151"/>
      <c r="AJ380" s="152"/>
      <c r="AK380" s="152"/>
      <c r="AL380" s="152"/>
      <c r="AM380" s="152"/>
      <c r="AN380" s="144"/>
      <c r="AO380" s="144"/>
      <c r="AP380" s="144"/>
      <c r="AQ380" s="144"/>
      <c r="AR380" s="144"/>
      <c r="AS380" s="144"/>
    </row>
    <row r="381" spans="19:45" ht="30" customHeight="1" x14ac:dyDescent="0.25">
      <c r="S381" s="4" t="str">
        <f>$BB$23</f>
        <v>-</v>
      </c>
      <c r="T381" s="3"/>
      <c r="U381" s="144"/>
      <c r="V381" s="145"/>
      <c r="W381" s="145"/>
      <c r="X381" s="155"/>
      <c r="Y381" s="155"/>
      <c r="Z381" s="157"/>
      <c r="AA381" s="148"/>
      <c r="AB381" s="149"/>
      <c r="AC381" s="149"/>
      <c r="AD381" s="149"/>
      <c r="AE381" s="41"/>
      <c r="AF381" s="150"/>
      <c r="AG381" s="158"/>
      <c r="AH381" s="151"/>
      <c r="AI381" s="151"/>
      <c r="AJ381" s="152"/>
      <c r="AK381" s="152"/>
      <c r="AL381" s="152"/>
      <c r="AM381" s="152"/>
      <c r="AN381" s="144"/>
      <c r="AO381" s="144"/>
      <c r="AP381" s="144"/>
      <c r="AQ381" s="144"/>
      <c r="AR381" s="144"/>
      <c r="AS381" s="144"/>
    </row>
    <row r="382" spans="19:45" ht="30" customHeight="1" x14ac:dyDescent="0.25">
      <c r="S382" s="4" t="str">
        <f>$BB$24</f>
        <v>-</v>
      </c>
      <c r="T382" s="3"/>
      <c r="U382" s="144"/>
      <c r="V382" s="145"/>
      <c r="W382" s="145"/>
      <c r="X382" s="155"/>
      <c r="Y382" s="155"/>
      <c r="Z382" s="157"/>
      <c r="AA382" s="148"/>
      <c r="AB382" s="149"/>
      <c r="AC382" s="149"/>
      <c r="AD382" s="149"/>
      <c r="AE382" s="41"/>
      <c r="AF382" s="150"/>
      <c r="AG382" s="158"/>
      <c r="AH382" s="151"/>
      <c r="AI382" s="151"/>
      <c r="AJ382" s="152"/>
      <c r="AK382" s="152"/>
      <c r="AL382" s="152"/>
      <c r="AM382" s="152"/>
      <c r="AN382" s="144"/>
      <c r="AO382" s="144"/>
      <c r="AP382" s="144"/>
      <c r="AQ382" s="144"/>
      <c r="AR382" s="144"/>
      <c r="AS382" s="144"/>
    </row>
    <row r="383" spans="19:45" ht="30" customHeight="1" x14ac:dyDescent="0.25">
      <c r="S383" s="4" t="str">
        <f>$BB$25</f>
        <v>-</v>
      </c>
      <c r="T383" s="3"/>
      <c r="U383" s="144"/>
      <c r="V383" s="145"/>
      <c r="W383" s="145"/>
      <c r="X383" s="155"/>
      <c r="Y383" s="155"/>
      <c r="Z383" s="157"/>
      <c r="AA383" s="148"/>
      <c r="AB383" s="149"/>
      <c r="AC383" s="149"/>
      <c r="AD383" s="149"/>
      <c r="AE383" s="41"/>
      <c r="AF383" s="150"/>
      <c r="AG383" s="158"/>
      <c r="AH383" s="151"/>
      <c r="AI383" s="151"/>
      <c r="AJ383" s="152"/>
      <c r="AK383" s="152"/>
      <c r="AL383" s="152"/>
      <c r="AM383" s="152"/>
      <c r="AN383" s="144"/>
      <c r="AO383" s="144"/>
      <c r="AP383" s="144"/>
      <c r="AQ383" s="144"/>
      <c r="AR383" s="144"/>
      <c r="AS383" s="144"/>
    </row>
    <row r="384" spans="19:45" ht="30" customHeight="1" x14ac:dyDescent="0.25">
      <c r="S384" s="4" t="str">
        <f>$BB$26</f>
        <v>-</v>
      </c>
      <c r="T384" s="3"/>
      <c r="U384" s="144"/>
      <c r="V384" s="145"/>
      <c r="W384" s="145"/>
      <c r="X384" s="155"/>
      <c r="Y384" s="155"/>
      <c r="Z384" s="157"/>
      <c r="AA384" s="148"/>
      <c r="AB384" s="149"/>
      <c r="AC384" s="149"/>
      <c r="AD384" s="149"/>
      <c r="AE384" s="41"/>
      <c r="AF384" s="150"/>
      <c r="AG384" s="158"/>
      <c r="AH384" s="151"/>
      <c r="AI384" s="151"/>
      <c r="AJ384" s="152"/>
      <c r="AK384" s="152"/>
      <c r="AL384" s="152"/>
      <c r="AM384" s="152"/>
      <c r="AN384" s="144"/>
      <c r="AO384" s="144"/>
      <c r="AP384" s="144"/>
      <c r="AQ384" s="144"/>
      <c r="AR384" s="144"/>
      <c r="AS384" s="144"/>
    </row>
    <row r="385" spans="19:45" ht="30" customHeight="1" x14ac:dyDescent="0.25">
      <c r="S385" s="4" t="str">
        <f>$BB$27</f>
        <v>-</v>
      </c>
      <c r="T385" s="3"/>
      <c r="U385" s="144"/>
      <c r="V385" s="145"/>
      <c r="W385" s="145"/>
      <c r="X385" s="155"/>
      <c r="Y385" s="155"/>
      <c r="Z385" s="157"/>
      <c r="AA385" s="148"/>
      <c r="AB385" s="149"/>
      <c r="AC385" s="149"/>
      <c r="AD385" s="149"/>
      <c r="AE385" s="41"/>
      <c r="AF385" s="150"/>
      <c r="AG385" s="158"/>
      <c r="AH385" s="151"/>
      <c r="AI385" s="151"/>
      <c r="AJ385" s="152"/>
      <c r="AK385" s="152"/>
      <c r="AL385" s="152"/>
      <c r="AM385" s="152"/>
      <c r="AN385" s="144"/>
      <c r="AO385" s="144"/>
      <c r="AP385" s="144"/>
      <c r="AQ385" s="144"/>
      <c r="AR385" s="144"/>
      <c r="AS385" s="144"/>
    </row>
    <row r="386" spans="19:45" ht="30" customHeight="1" x14ac:dyDescent="0.25">
      <c r="S386" s="4" t="str">
        <f>$BB$28</f>
        <v>-</v>
      </c>
      <c r="T386" s="3"/>
      <c r="U386" s="144"/>
      <c r="V386" s="145"/>
      <c r="W386" s="145"/>
      <c r="X386" s="155"/>
      <c r="Y386" s="155"/>
      <c r="Z386" s="157"/>
      <c r="AA386" s="148"/>
      <c r="AB386" s="149"/>
      <c r="AC386" s="149"/>
      <c r="AD386" s="149"/>
      <c r="AE386" s="41"/>
      <c r="AF386" s="150"/>
      <c r="AG386" s="158"/>
      <c r="AH386" s="151"/>
      <c r="AI386" s="151"/>
      <c r="AJ386" s="152"/>
      <c r="AK386" s="152"/>
      <c r="AL386" s="152"/>
      <c r="AM386" s="152"/>
      <c r="AN386" s="144"/>
      <c r="AO386" s="144"/>
      <c r="AP386" s="144"/>
      <c r="AQ386" s="144"/>
      <c r="AR386" s="144"/>
      <c r="AS386" s="144"/>
    </row>
    <row r="387" spans="19:45" ht="30" customHeight="1" x14ac:dyDescent="0.25">
      <c r="S387" s="4" t="str">
        <f>$BB$29</f>
        <v>-</v>
      </c>
      <c r="T387" s="3"/>
      <c r="U387" s="144"/>
      <c r="V387" s="145"/>
      <c r="W387" s="145"/>
      <c r="X387" s="155"/>
      <c r="Y387" s="155"/>
      <c r="Z387" s="157"/>
      <c r="AA387" s="148"/>
      <c r="AB387" s="149"/>
      <c r="AC387" s="149"/>
      <c r="AD387" s="149"/>
      <c r="AE387" s="41"/>
      <c r="AF387" s="150"/>
      <c r="AG387" s="158"/>
      <c r="AH387" s="151"/>
      <c r="AI387" s="151"/>
      <c r="AJ387" s="152"/>
      <c r="AK387" s="152"/>
      <c r="AL387" s="152"/>
      <c r="AM387" s="152"/>
      <c r="AN387" s="144"/>
      <c r="AO387" s="144"/>
      <c r="AP387" s="144"/>
      <c r="AQ387" s="144"/>
      <c r="AR387" s="144"/>
      <c r="AS387" s="144"/>
    </row>
    <row r="388" spans="19:45" ht="30" customHeight="1" x14ac:dyDescent="0.25">
      <c r="S388" s="4" t="str">
        <f>$BB$30</f>
        <v>-</v>
      </c>
      <c r="T388" s="3"/>
      <c r="U388" s="144"/>
      <c r="V388" s="145"/>
      <c r="W388" s="145"/>
      <c r="X388" s="155"/>
      <c r="Y388" s="155"/>
      <c r="Z388" s="157"/>
      <c r="AA388" s="148"/>
      <c r="AB388" s="149"/>
      <c r="AC388" s="149"/>
      <c r="AD388" s="149"/>
      <c r="AE388" s="41"/>
      <c r="AF388" s="150"/>
      <c r="AG388" s="158"/>
      <c r="AH388" s="151"/>
      <c r="AI388" s="151"/>
      <c r="AJ388" s="152"/>
      <c r="AK388" s="152"/>
      <c r="AL388" s="152"/>
      <c r="AM388" s="152"/>
      <c r="AN388" s="144"/>
      <c r="AO388" s="144"/>
      <c r="AP388" s="144"/>
      <c r="AQ388" s="144"/>
      <c r="AR388" s="144"/>
      <c r="AS388" s="144"/>
    </row>
    <row r="389" spans="19:45" ht="30" customHeight="1" x14ac:dyDescent="0.25">
      <c r="S389" s="4" t="str">
        <f>$BB$31</f>
        <v>-</v>
      </c>
      <c r="T389" s="3"/>
      <c r="U389" s="144"/>
      <c r="V389" s="145"/>
      <c r="W389" s="145"/>
      <c r="X389" s="155"/>
      <c r="Y389" s="155"/>
      <c r="Z389" s="157"/>
      <c r="AA389" s="148"/>
      <c r="AB389" s="149"/>
      <c r="AC389" s="149"/>
      <c r="AD389" s="149"/>
      <c r="AE389" s="41"/>
      <c r="AF389" s="150"/>
      <c r="AG389" s="158"/>
      <c r="AH389" s="151"/>
      <c r="AI389" s="151"/>
      <c r="AJ389" s="152"/>
      <c r="AK389" s="152"/>
      <c r="AL389" s="152"/>
      <c r="AM389" s="152"/>
      <c r="AN389" s="144"/>
      <c r="AO389" s="144"/>
      <c r="AP389" s="144"/>
      <c r="AQ389" s="144"/>
      <c r="AR389" s="144"/>
      <c r="AS389" s="144"/>
    </row>
    <row r="390" spans="19:45" ht="30" customHeight="1" x14ac:dyDescent="0.25">
      <c r="S390" s="116"/>
      <c r="T390" s="116"/>
      <c r="U390" s="116"/>
      <c r="V390" s="116"/>
      <c r="W390" s="116"/>
      <c r="X390" s="116"/>
      <c r="Y390" s="116"/>
      <c r="Z390" s="116"/>
      <c r="AA390" s="116"/>
      <c r="AB390" s="116"/>
      <c r="AC390" s="116"/>
      <c r="AD390" s="116"/>
      <c r="AE390" s="116"/>
      <c r="AF390" s="116"/>
      <c r="AG390" s="116"/>
      <c r="AH390" s="116"/>
      <c r="AI390" s="116"/>
      <c r="AJ390" s="116"/>
      <c r="AK390" s="116"/>
      <c r="AL390" s="116"/>
      <c r="AM390" s="116"/>
      <c r="AN390" s="116"/>
      <c r="AO390" s="116"/>
      <c r="AP390" s="116"/>
      <c r="AQ390" s="116"/>
      <c r="AR390" s="163"/>
      <c r="AS390" s="163"/>
    </row>
    <row r="391" spans="19:45" ht="30" customHeight="1" x14ac:dyDescent="0.25">
      <c r="S391" s="122"/>
    </row>
    <row r="392" spans="19:45" ht="30" customHeight="1" x14ac:dyDescent="0.25">
      <c r="S392" s="122"/>
    </row>
    <row r="393" spans="19:45" ht="30" customHeight="1" x14ac:dyDescent="0.25">
      <c r="S393" s="122"/>
    </row>
    <row r="394" spans="19:45" ht="30" customHeight="1" x14ac:dyDescent="0.25">
      <c r="S394" s="122"/>
    </row>
    <row r="395" spans="19:45" ht="30" customHeight="1" x14ac:dyDescent="0.25">
      <c r="S395" s="122"/>
    </row>
    <row r="396" spans="19:45" ht="30" customHeight="1" x14ac:dyDescent="0.25">
      <c r="S396" s="122"/>
    </row>
    <row r="397" spans="19:45" ht="30" customHeight="1" x14ac:dyDescent="0.25">
      <c r="S397" s="122"/>
    </row>
    <row r="398" spans="19:45" ht="30" customHeight="1" x14ac:dyDescent="0.25">
      <c r="S398" s="122"/>
    </row>
    <row r="399" spans="19:45" ht="30" customHeight="1" x14ac:dyDescent="0.25">
      <c r="S399" s="122"/>
    </row>
    <row r="400" spans="19:45" ht="30" customHeight="1" x14ac:dyDescent="0.25">
      <c r="S400" s="122"/>
    </row>
    <row r="401" spans="19:19" ht="30" customHeight="1" x14ac:dyDescent="0.25">
      <c r="S401" s="122"/>
    </row>
    <row r="402" spans="19:19" ht="30" customHeight="1" x14ac:dyDescent="0.25">
      <c r="S402" s="122"/>
    </row>
    <row r="403" spans="19:19" ht="30" customHeight="1" x14ac:dyDescent="0.25">
      <c r="S403" s="122"/>
    </row>
    <row r="404" spans="19:19" ht="30" customHeight="1" x14ac:dyDescent="0.25">
      <c r="S404" s="122"/>
    </row>
    <row r="405" spans="19:19" ht="30" customHeight="1" x14ac:dyDescent="0.25">
      <c r="S405" s="122"/>
    </row>
    <row r="406" spans="19:19" ht="30" customHeight="1" x14ac:dyDescent="0.25">
      <c r="S406" s="122"/>
    </row>
    <row r="407" spans="19:19" ht="30" customHeight="1" x14ac:dyDescent="0.25">
      <c r="S407" s="122"/>
    </row>
    <row r="408" spans="19:19" ht="30" customHeight="1" x14ac:dyDescent="0.25">
      <c r="S408" s="122"/>
    </row>
    <row r="409" spans="19:19" ht="30" customHeight="1" x14ac:dyDescent="0.25">
      <c r="S409" s="122"/>
    </row>
    <row r="410" spans="19:19" ht="30" customHeight="1" x14ac:dyDescent="0.25">
      <c r="S410" s="122"/>
    </row>
    <row r="411" spans="19:19" ht="30" customHeight="1" x14ac:dyDescent="0.25">
      <c r="S411" s="122"/>
    </row>
    <row r="412" spans="19:19" ht="30" customHeight="1" x14ac:dyDescent="0.25">
      <c r="S412" s="122"/>
    </row>
    <row r="413" spans="19:19" ht="30" customHeight="1" x14ac:dyDescent="0.25">
      <c r="S413" s="122"/>
    </row>
    <row r="414" spans="19:19" ht="30" customHeight="1" x14ac:dyDescent="0.25">
      <c r="S414" s="122"/>
    </row>
    <row r="415" spans="19:19" ht="30" customHeight="1" x14ac:dyDescent="0.25">
      <c r="S415" s="122"/>
    </row>
    <row r="416" spans="19:19" ht="30" customHeight="1" x14ac:dyDescent="0.25">
      <c r="S416" s="122"/>
    </row>
    <row r="417" spans="19:19" ht="30" customHeight="1" x14ac:dyDescent="0.25">
      <c r="S417" s="122"/>
    </row>
    <row r="418" spans="19:19" ht="30" customHeight="1" x14ac:dyDescent="0.25">
      <c r="S418" s="122"/>
    </row>
    <row r="419" spans="19:19" ht="30" customHeight="1" x14ac:dyDescent="0.25">
      <c r="S419" s="122"/>
    </row>
    <row r="420" spans="19:19" ht="30" customHeight="1" x14ac:dyDescent="0.25">
      <c r="S420" s="122"/>
    </row>
    <row r="421" spans="19:19" ht="30" customHeight="1" x14ac:dyDescent="0.25">
      <c r="S421" s="122"/>
    </row>
    <row r="422" spans="19:19" ht="30" customHeight="1" x14ac:dyDescent="0.25">
      <c r="S422" s="122"/>
    </row>
    <row r="423" spans="19:19" ht="30" customHeight="1" x14ac:dyDescent="0.25">
      <c r="S423" s="122"/>
    </row>
    <row r="424" spans="19:19" ht="30" customHeight="1" x14ac:dyDescent="0.25">
      <c r="S424" s="122"/>
    </row>
    <row r="425" spans="19:19" ht="30" customHeight="1" x14ac:dyDescent="0.25">
      <c r="S425" s="122"/>
    </row>
    <row r="426" spans="19:19" ht="30" customHeight="1" x14ac:dyDescent="0.25">
      <c r="S426" s="122"/>
    </row>
    <row r="427" spans="19:19" ht="30" customHeight="1" x14ac:dyDescent="0.25">
      <c r="S427" s="122"/>
    </row>
    <row r="428" spans="19:19" ht="30" customHeight="1" x14ac:dyDescent="0.25">
      <c r="S428" s="122"/>
    </row>
    <row r="429" spans="19:19" ht="30" customHeight="1" x14ac:dyDescent="0.25">
      <c r="S429" s="122"/>
    </row>
    <row r="430" spans="19:19" ht="30" customHeight="1" x14ac:dyDescent="0.25">
      <c r="S430" s="122"/>
    </row>
    <row r="431" spans="19:19" ht="30" customHeight="1" x14ac:dyDescent="0.25">
      <c r="S431" s="122"/>
    </row>
    <row r="432" spans="19:19" ht="30" customHeight="1" x14ac:dyDescent="0.25">
      <c r="S432" s="122"/>
    </row>
    <row r="433" spans="19:19" ht="30" customHeight="1" x14ac:dyDescent="0.25">
      <c r="S433" s="122"/>
    </row>
    <row r="434" spans="19:19" ht="30" customHeight="1" x14ac:dyDescent="0.25">
      <c r="S434" s="122"/>
    </row>
    <row r="435" spans="19:19" ht="30" customHeight="1" x14ac:dyDescent="0.25">
      <c r="S435" s="122"/>
    </row>
    <row r="436" spans="19:19" ht="30" customHeight="1" x14ac:dyDescent="0.25">
      <c r="S436" s="122"/>
    </row>
    <row r="437" spans="19:19" ht="30" customHeight="1" x14ac:dyDescent="0.25">
      <c r="S437" s="122"/>
    </row>
    <row r="438" spans="19:19" ht="30" customHeight="1" x14ac:dyDescent="0.25">
      <c r="S438" s="122"/>
    </row>
    <row r="439" spans="19:19" ht="30" customHeight="1" x14ac:dyDescent="0.25">
      <c r="S439" s="122"/>
    </row>
    <row r="440" spans="19:19" ht="30" customHeight="1" x14ac:dyDescent="0.25">
      <c r="S440" s="122"/>
    </row>
    <row r="441" spans="19:19" ht="30" customHeight="1" x14ac:dyDescent="0.25">
      <c r="S441" s="122"/>
    </row>
    <row r="442" spans="19:19" ht="30" customHeight="1" x14ac:dyDescent="0.25">
      <c r="S442" s="122"/>
    </row>
    <row r="443" spans="19:19" ht="30" customHeight="1" x14ac:dyDescent="0.25">
      <c r="S443" s="122"/>
    </row>
    <row r="444" spans="19:19" ht="30" customHeight="1" x14ac:dyDescent="0.25">
      <c r="S444" s="122"/>
    </row>
    <row r="445" spans="19:19" ht="30" customHeight="1" x14ac:dyDescent="0.25">
      <c r="S445" s="122"/>
    </row>
    <row r="446" spans="19:19" ht="30" customHeight="1" x14ac:dyDescent="0.25">
      <c r="S446" s="122"/>
    </row>
    <row r="447" spans="19:19" ht="30" customHeight="1" x14ac:dyDescent="0.25">
      <c r="S447" s="122"/>
    </row>
    <row r="448" spans="19:19" ht="30" customHeight="1" x14ac:dyDescent="0.25">
      <c r="S448" s="122"/>
    </row>
    <row r="449" spans="19:19" ht="30" customHeight="1" x14ac:dyDescent="0.25">
      <c r="S449" s="122"/>
    </row>
    <row r="450" spans="19:19" ht="30" customHeight="1" x14ac:dyDescent="0.25">
      <c r="S450" s="122"/>
    </row>
    <row r="451" spans="19:19" ht="30" customHeight="1" x14ac:dyDescent="0.25">
      <c r="S451" s="122"/>
    </row>
    <row r="452" spans="19:19" ht="30" customHeight="1" x14ac:dyDescent="0.25">
      <c r="S452" s="122"/>
    </row>
    <row r="453" spans="19:19" ht="30" customHeight="1" x14ac:dyDescent="0.25">
      <c r="S453" s="122"/>
    </row>
    <row r="454" spans="19:19" ht="30" customHeight="1" x14ac:dyDescent="0.25">
      <c r="S454" s="122"/>
    </row>
    <row r="455" spans="19:19" ht="30" customHeight="1" x14ac:dyDescent="0.25">
      <c r="S455" s="122"/>
    </row>
    <row r="456" spans="19:19" ht="30" customHeight="1" x14ac:dyDescent="0.25">
      <c r="S456" s="122"/>
    </row>
    <row r="457" spans="19:19" ht="30" customHeight="1" x14ac:dyDescent="0.25">
      <c r="S457" s="122"/>
    </row>
    <row r="458" spans="19:19" ht="30" customHeight="1" x14ac:dyDescent="0.25">
      <c r="S458" s="122"/>
    </row>
    <row r="459" spans="19:19" ht="30" customHeight="1" x14ac:dyDescent="0.25">
      <c r="S459" s="122"/>
    </row>
    <row r="460" spans="19:19" ht="30" customHeight="1" x14ac:dyDescent="0.25">
      <c r="S460" s="122"/>
    </row>
    <row r="461" spans="19:19" ht="30" customHeight="1" x14ac:dyDescent="0.25">
      <c r="S461" s="122"/>
    </row>
    <row r="462" spans="19:19" ht="30" customHeight="1" x14ac:dyDescent="0.25">
      <c r="S462" s="122"/>
    </row>
    <row r="463" spans="19:19" ht="30" customHeight="1" x14ac:dyDescent="0.25">
      <c r="S463" s="122"/>
    </row>
    <row r="464" spans="19:19" ht="30" customHeight="1" x14ac:dyDescent="0.25">
      <c r="S464" s="122"/>
    </row>
    <row r="465" spans="19:19" ht="30" customHeight="1" x14ac:dyDescent="0.25">
      <c r="S465" s="122"/>
    </row>
    <row r="466" spans="19:19" ht="30" customHeight="1" x14ac:dyDescent="0.25">
      <c r="S466" s="122"/>
    </row>
    <row r="467" spans="19:19" ht="30" customHeight="1" x14ac:dyDescent="0.25">
      <c r="S467" s="122"/>
    </row>
    <row r="468" spans="19:19" ht="30" customHeight="1" x14ac:dyDescent="0.25">
      <c r="S468" s="122"/>
    </row>
    <row r="469" spans="19:19" ht="30" customHeight="1" x14ac:dyDescent="0.25">
      <c r="S469" s="122"/>
    </row>
    <row r="470" spans="19:19" ht="30" customHeight="1" x14ac:dyDescent="0.25">
      <c r="S470" s="122"/>
    </row>
    <row r="471" spans="19:19" ht="30" customHeight="1" x14ac:dyDescent="0.25">
      <c r="S471" s="122"/>
    </row>
    <row r="472" spans="19:19" ht="30" customHeight="1" x14ac:dyDescent="0.25">
      <c r="S472" s="122"/>
    </row>
    <row r="473" spans="19:19" ht="30" customHeight="1" x14ac:dyDescent="0.25">
      <c r="S473" s="122"/>
    </row>
    <row r="474" spans="19:19" ht="30" customHeight="1" x14ac:dyDescent="0.25">
      <c r="S474" s="122"/>
    </row>
    <row r="475" spans="19:19" ht="30" customHeight="1" x14ac:dyDescent="0.25">
      <c r="S475" s="122"/>
    </row>
    <row r="476" spans="19:19" ht="30" customHeight="1" x14ac:dyDescent="0.25">
      <c r="S476" s="122"/>
    </row>
    <row r="477" spans="19:19" ht="30" customHeight="1" x14ac:dyDescent="0.25">
      <c r="S477" s="122"/>
    </row>
    <row r="478" spans="19:19" ht="30" customHeight="1" x14ac:dyDescent="0.25">
      <c r="S478" s="122"/>
    </row>
    <row r="479" spans="19:19" ht="30" customHeight="1" x14ac:dyDescent="0.25">
      <c r="S479" s="122"/>
    </row>
    <row r="480" spans="19:19" ht="30" customHeight="1" x14ac:dyDescent="0.25">
      <c r="S480" s="122"/>
    </row>
    <row r="481" spans="19:19" ht="30" customHeight="1" x14ac:dyDescent="0.25">
      <c r="S481" s="122"/>
    </row>
    <row r="482" spans="19:19" ht="30" customHeight="1" x14ac:dyDescent="0.25">
      <c r="S482" s="122"/>
    </row>
    <row r="483" spans="19:19" ht="30" customHeight="1" x14ac:dyDescent="0.25">
      <c r="S483" s="122"/>
    </row>
    <row r="484" spans="19:19" ht="30" customHeight="1" x14ac:dyDescent="0.25">
      <c r="S484" s="122"/>
    </row>
    <row r="485" spans="19:19" ht="30" customHeight="1" x14ac:dyDescent="0.25">
      <c r="S485" s="122"/>
    </row>
    <row r="486" spans="19:19" ht="30" customHeight="1" x14ac:dyDescent="0.25">
      <c r="S486" s="122"/>
    </row>
    <row r="487" spans="19:19" ht="30" customHeight="1" x14ac:dyDescent="0.25">
      <c r="S487" s="122"/>
    </row>
    <row r="488" spans="19:19" ht="30" customHeight="1" x14ac:dyDescent="0.25">
      <c r="S488" s="122"/>
    </row>
    <row r="489" spans="19:19" ht="30" customHeight="1" x14ac:dyDescent="0.25">
      <c r="S489" s="122"/>
    </row>
    <row r="490" spans="19:19" ht="30" customHeight="1" x14ac:dyDescent="0.25">
      <c r="S490" s="122"/>
    </row>
    <row r="491" spans="19:19" ht="30" customHeight="1" x14ac:dyDescent="0.25">
      <c r="S491" s="122"/>
    </row>
    <row r="492" spans="19:19" ht="30" customHeight="1" x14ac:dyDescent="0.25">
      <c r="S492" s="122"/>
    </row>
    <row r="493" spans="19:19" ht="30" customHeight="1" x14ac:dyDescent="0.25">
      <c r="S493" s="122"/>
    </row>
    <row r="494" spans="19:19" ht="30" customHeight="1" x14ac:dyDescent="0.25">
      <c r="S494" s="122"/>
    </row>
    <row r="495" spans="19:19" ht="30" customHeight="1" x14ac:dyDescent="0.25">
      <c r="S495" s="122"/>
    </row>
    <row r="496" spans="19:19" ht="30" customHeight="1" x14ac:dyDescent="0.25">
      <c r="S496" s="122"/>
    </row>
    <row r="497" spans="19:19" ht="30" customHeight="1" x14ac:dyDescent="0.25">
      <c r="S497" s="122"/>
    </row>
    <row r="498" spans="19:19" ht="30" customHeight="1" x14ac:dyDescent="0.25">
      <c r="S498" s="122"/>
    </row>
    <row r="499" spans="19:19" ht="30" customHeight="1" x14ac:dyDescent="0.25">
      <c r="S499" s="122"/>
    </row>
    <row r="500" spans="19:19" ht="30" customHeight="1" x14ac:dyDescent="0.25">
      <c r="S500" s="122"/>
    </row>
    <row r="501" spans="19:19" ht="30" customHeight="1" x14ac:dyDescent="0.25">
      <c r="S501" s="122"/>
    </row>
    <row r="502" spans="19:19" ht="30" customHeight="1" x14ac:dyDescent="0.25">
      <c r="S502" s="122"/>
    </row>
    <row r="503" spans="19:19" ht="30" customHeight="1" x14ac:dyDescent="0.25">
      <c r="S503" s="122"/>
    </row>
    <row r="504" spans="19:19" ht="30" customHeight="1" x14ac:dyDescent="0.25">
      <c r="S504" s="122"/>
    </row>
    <row r="505" spans="19:19" ht="30" customHeight="1" x14ac:dyDescent="0.25">
      <c r="S505" s="122"/>
    </row>
    <row r="506" spans="19:19" ht="30" customHeight="1" x14ac:dyDescent="0.25">
      <c r="S506" s="122"/>
    </row>
    <row r="507" spans="19:19" ht="30" customHeight="1" x14ac:dyDescent="0.25">
      <c r="S507" s="122"/>
    </row>
    <row r="508" spans="19:19" ht="30" customHeight="1" x14ac:dyDescent="0.25">
      <c r="S508" s="122"/>
    </row>
    <row r="509" spans="19:19" ht="30" customHeight="1" x14ac:dyDescent="0.25">
      <c r="S509" s="122"/>
    </row>
    <row r="510" spans="19:19" ht="30" customHeight="1" x14ac:dyDescent="0.25">
      <c r="S510" s="122"/>
    </row>
    <row r="511" spans="19:19" ht="30" customHeight="1" x14ac:dyDescent="0.25">
      <c r="S511" s="122"/>
    </row>
    <row r="512" spans="19:19" ht="30" customHeight="1" x14ac:dyDescent="0.25">
      <c r="S512" s="122"/>
    </row>
    <row r="513" spans="19:19" ht="30" customHeight="1" x14ac:dyDescent="0.25">
      <c r="S513" s="122"/>
    </row>
    <row r="514" spans="19:19" ht="30" customHeight="1" x14ac:dyDescent="0.25">
      <c r="S514" s="122"/>
    </row>
    <row r="515" spans="19:19" ht="30" customHeight="1" x14ac:dyDescent="0.25">
      <c r="S515" s="122"/>
    </row>
    <row r="516" spans="19:19" ht="30" customHeight="1" x14ac:dyDescent="0.25">
      <c r="S516" s="122"/>
    </row>
    <row r="517" spans="19:19" ht="30" customHeight="1" x14ac:dyDescent="0.25">
      <c r="S517" s="122"/>
    </row>
    <row r="518" spans="19:19" ht="30" customHeight="1" x14ac:dyDescent="0.25">
      <c r="S518" s="122"/>
    </row>
    <row r="519" spans="19:19" ht="30" customHeight="1" x14ac:dyDescent="0.25">
      <c r="S519" s="122"/>
    </row>
    <row r="520" spans="19:19" ht="30" customHeight="1" x14ac:dyDescent="0.25">
      <c r="S520" s="122"/>
    </row>
    <row r="521" spans="19:19" ht="30" customHeight="1" x14ac:dyDescent="0.25">
      <c r="S521" s="122"/>
    </row>
    <row r="522" spans="19:19" ht="30" customHeight="1" x14ac:dyDescent="0.25">
      <c r="S522" s="122"/>
    </row>
    <row r="523" spans="19:19" ht="30" customHeight="1" x14ac:dyDescent="0.25">
      <c r="S523" s="122"/>
    </row>
    <row r="524" spans="19:19" ht="30" customHeight="1" x14ac:dyDescent="0.25">
      <c r="S524" s="122"/>
    </row>
    <row r="525" spans="19:19" ht="30" customHeight="1" x14ac:dyDescent="0.25">
      <c r="S525" s="122"/>
    </row>
    <row r="526" spans="19:19" ht="30" customHeight="1" x14ac:dyDescent="0.25">
      <c r="S526" s="122"/>
    </row>
    <row r="527" spans="19:19" ht="30" customHeight="1" x14ac:dyDescent="0.25">
      <c r="S527" s="122"/>
    </row>
    <row r="528" spans="19:19" ht="30" customHeight="1" x14ac:dyDescent="0.25">
      <c r="S528" s="122"/>
    </row>
    <row r="529" spans="19:19" ht="30" customHeight="1" x14ac:dyDescent="0.25">
      <c r="S529" s="122"/>
    </row>
    <row r="530" spans="19:19" ht="30" customHeight="1" x14ac:dyDescent="0.25">
      <c r="S530" s="122"/>
    </row>
    <row r="531" spans="19:19" ht="30" customHeight="1" x14ac:dyDescent="0.25">
      <c r="S531" s="122"/>
    </row>
    <row r="532" spans="19:19" ht="30" customHeight="1" x14ac:dyDescent="0.25">
      <c r="S532" s="122"/>
    </row>
    <row r="533" spans="19:19" ht="30" customHeight="1" x14ac:dyDescent="0.25">
      <c r="S533" s="122"/>
    </row>
    <row r="534" spans="19:19" ht="30" customHeight="1" x14ac:dyDescent="0.25">
      <c r="S534" s="122"/>
    </row>
    <row r="535" spans="19:19" ht="30" customHeight="1" x14ac:dyDescent="0.25">
      <c r="S535" s="122"/>
    </row>
    <row r="536" spans="19:19" ht="30" customHeight="1" x14ac:dyDescent="0.25">
      <c r="S536" s="122"/>
    </row>
    <row r="537" spans="19:19" ht="30" customHeight="1" x14ac:dyDescent="0.25">
      <c r="S537" s="122"/>
    </row>
    <row r="538" spans="19:19" ht="30" customHeight="1" x14ac:dyDescent="0.25">
      <c r="S538" s="122"/>
    </row>
    <row r="539" spans="19:19" ht="30" customHeight="1" x14ac:dyDescent="0.25">
      <c r="S539" s="122"/>
    </row>
    <row r="540" spans="19:19" ht="30" customHeight="1" x14ac:dyDescent="0.25">
      <c r="S540" s="122"/>
    </row>
    <row r="541" spans="19:19" ht="30" customHeight="1" x14ac:dyDescent="0.25">
      <c r="S541" s="122"/>
    </row>
    <row r="542" spans="19:19" ht="30" customHeight="1" x14ac:dyDescent="0.25">
      <c r="S542" s="122"/>
    </row>
    <row r="543" spans="19:19" ht="30" customHeight="1" x14ac:dyDescent="0.25">
      <c r="S543" s="122"/>
    </row>
    <row r="544" spans="19:19" ht="30" customHeight="1" x14ac:dyDescent="0.25">
      <c r="S544" s="122"/>
    </row>
    <row r="545" spans="19:19" ht="30" customHeight="1" x14ac:dyDescent="0.25">
      <c r="S545" s="122"/>
    </row>
    <row r="546" spans="19:19" ht="30" customHeight="1" x14ac:dyDescent="0.25">
      <c r="S546" s="122"/>
    </row>
    <row r="547" spans="19:19" ht="30" customHeight="1" x14ac:dyDescent="0.25">
      <c r="S547" s="122"/>
    </row>
    <row r="548" spans="19:19" ht="30" customHeight="1" x14ac:dyDescent="0.25">
      <c r="S548" s="122"/>
    </row>
    <row r="549" spans="19:19" ht="30" customHeight="1" x14ac:dyDescent="0.25">
      <c r="S549" s="122"/>
    </row>
    <row r="550" spans="19:19" ht="30" customHeight="1" x14ac:dyDescent="0.25">
      <c r="S550" s="122"/>
    </row>
    <row r="551" spans="19:19" ht="30" customHeight="1" x14ac:dyDescent="0.25">
      <c r="S551" s="122"/>
    </row>
    <row r="552" spans="19:19" ht="30" customHeight="1" x14ac:dyDescent="0.25">
      <c r="S552" s="122"/>
    </row>
    <row r="553" spans="19:19" ht="30" customHeight="1" x14ac:dyDescent="0.25">
      <c r="S553" s="122"/>
    </row>
    <row r="554" spans="19:19" ht="30" customHeight="1" x14ac:dyDescent="0.25">
      <c r="S554" s="122"/>
    </row>
    <row r="555" spans="19:19" ht="30" customHeight="1" x14ac:dyDescent="0.25">
      <c r="S555" s="122"/>
    </row>
    <row r="556" spans="19:19" ht="30" customHeight="1" x14ac:dyDescent="0.25">
      <c r="S556" s="122"/>
    </row>
    <row r="557" spans="19:19" ht="30" customHeight="1" x14ac:dyDescent="0.25">
      <c r="S557" s="122"/>
    </row>
    <row r="558" spans="19:19" ht="30" customHeight="1" x14ac:dyDescent="0.25">
      <c r="S558" s="122"/>
    </row>
    <row r="559" spans="19:19" ht="30" customHeight="1" x14ac:dyDescent="0.25">
      <c r="S559" s="122"/>
    </row>
    <row r="560" spans="19:19" ht="30" customHeight="1" x14ac:dyDescent="0.25">
      <c r="S560" s="122"/>
    </row>
    <row r="561" spans="19:19" ht="30" customHeight="1" x14ac:dyDescent="0.25">
      <c r="S561" s="122"/>
    </row>
    <row r="562" spans="19:19" ht="30" customHeight="1" x14ac:dyDescent="0.25">
      <c r="S562" s="122"/>
    </row>
    <row r="563" spans="19:19" ht="30" customHeight="1" x14ac:dyDescent="0.25">
      <c r="S563" s="122"/>
    </row>
    <row r="564" spans="19:19" ht="30" customHeight="1" x14ac:dyDescent="0.25">
      <c r="S564" s="122"/>
    </row>
    <row r="565" spans="19:19" ht="30" customHeight="1" x14ac:dyDescent="0.25">
      <c r="S565" s="122"/>
    </row>
    <row r="566" spans="19:19" ht="30" customHeight="1" x14ac:dyDescent="0.25">
      <c r="S566" s="122"/>
    </row>
    <row r="567" spans="19:19" ht="30" customHeight="1" x14ac:dyDescent="0.25">
      <c r="S567" s="122"/>
    </row>
    <row r="568" spans="19:19" ht="30" customHeight="1" x14ac:dyDescent="0.25">
      <c r="S568" s="122"/>
    </row>
    <row r="569" spans="19:19" ht="30" customHeight="1" x14ac:dyDescent="0.25">
      <c r="S569" s="122"/>
    </row>
    <row r="570" spans="19:19" ht="30" customHeight="1" x14ac:dyDescent="0.25">
      <c r="S570" s="122"/>
    </row>
    <row r="571" spans="19:19" ht="30" customHeight="1" x14ac:dyDescent="0.25">
      <c r="S571" s="122"/>
    </row>
    <row r="572" spans="19:19" ht="30" customHeight="1" x14ac:dyDescent="0.25">
      <c r="S572" s="122"/>
    </row>
    <row r="573" spans="19:19" ht="30" customHeight="1" x14ac:dyDescent="0.25">
      <c r="S573" s="122"/>
    </row>
    <row r="574" spans="19:19" ht="30" customHeight="1" x14ac:dyDescent="0.25">
      <c r="S574" s="122"/>
    </row>
    <row r="575" spans="19:19" ht="30" customHeight="1" x14ac:dyDescent="0.25">
      <c r="S575" s="122"/>
    </row>
    <row r="576" spans="19:19" ht="30" customHeight="1" x14ac:dyDescent="0.25">
      <c r="S576" s="122"/>
    </row>
    <row r="577" spans="19:19" ht="30" customHeight="1" x14ac:dyDescent="0.25">
      <c r="S577" s="122"/>
    </row>
    <row r="578" spans="19:19" ht="30" customHeight="1" x14ac:dyDescent="0.25">
      <c r="S578" s="122"/>
    </row>
    <row r="579" spans="19:19" ht="30" customHeight="1" x14ac:dyDescent="0.25">
      <c r="S579" s="122"/>
    </row>
    <row r="580" spans="19:19" ht="30" customHeight="1" x14ac:dyDescent="0.25">
      <c r="S580" s="122"/>
    </row>
    <row r="581" spans="19:19" ht="30" customHeight="1" x14ac:dyDescent="0.25">
      <c r="S581" s="122"/>
    </row>
    <row r="582" spans="19:19" ht="30" customHeight="1" x14ac:dyDescent="0.25">
      <c r="S582" s="122"/>
    </row>
    <row r="583" spans="19:19" ht="30" customHeight="1" x14ac:dyDescent="0.25">
      <c r="S583" s="122"/>
    </row>
    <row r="584" spans="19:19" ht="30" customHeight="1" x14ac:dyDescent="0.25">
      <c r="S584" s="122"/>
    </row>
    <row r="585" spans="19:19" ht="30" customHeight="1" x14ac:dyDescent="0.25">
      <c r="S585" s="122"/>
    </row>
    <row r="586" spans="19:19" ht="30" customHeight="1" x14ac:dyDescent="0.25">
      <c r="S586" s="122"/>
    </row>
    <row r="587" spans="19:19" ht="30" customHeight="1" x14ac:dyDescent="0.25">
      <c r="S587" s="122"/>
    </row>
    <row r="588" spans="19:19" ht="30" customHeight="1" x14ac:dyDescent="0.25">
      <c r="S588" s="122"/>
    </row>
    <row r="589" spans="19:19" ht="30" customHeight="1" x14ac:dyDescent="0.25">
      <c r="S589" s="122"/>
    </row>
    <row r="590" spans="19:19" ht="30" customHeight="1" x14ac:dyDescent="0.25">
      <c r="S590" s="122"/>
    </row>
    <row r="591" spans="19:19" ht="30" customHeight="1" x14ac:dyDescent="0.25">
      <c r="S591" s="122"/>
    </row>
    <row r="592" spans="19:19" ht="30" customHeight="1" x14ac:dyDescent="0.25">
      <c r="S592" s="122"/>
    </row>
    <row r="593" spans="19:19" ht="30" customHeight="1" x14ac:dyDescent="0.25">
      <c r="S593" s="122"/>
    </row>
    <row r="594" spans="19:19" ht="30" customHeight="1" x14ac:dyDescent="0.25">
      <c r="S594" s="122"/>
    </row>
    <row r="595" spans="19:19" ht="30" customHeight="1" x14ac:dyDescent="0.25">
      <c r="S595" s="122"/>
    </row>
    <row r="596" spans="19:19" ht="30" customHeight="1" x14ac:dyDescent="0.25">
      <c r="S596" s="122"/>
    </row>
    <row r="597" spans="19:19" ht="30" customHeight="1" x14ac:dyDescent="0.25">
      <c r="S597" s="122"/>
    </row>
    <row r="598" spans="19:19" ht="30" customHeight="1" x14ac:dyDescent="0.25">
      <c r="S598" s="122"/>
    </row>
    <row r="599" spans="19:19" ht="30" customHeight="1" x14ac:dyDescent="0.25">
      <c r="S599" s="122"/>
    </row>
    <row r="600" spans="19:19" ht="30" customHeight="1" x14ac:dyDescent="0.25">
      <c r="S600" s="122"/>
    </row>
    <row r="601" spans="19:19" ht="30" customHeight="1" x14ac:dyDescent="0.25">
      <c r="S601" s="122"/>
    </row>
    <row r="602" spans="19:19" ht="30" customHeight="1" x14ac:dyDescent="0.25">
      <c r="S602" s="122"/>
    </row>
    <row r="603" spans="19:19" ht="30" customHeight="1" x14ac:dyDescent="0.25">
      <c r="S603" s="122"/>
    </row>
    <row r="604" spans="19:19" ht="30" customHeight="1" x14ac:dyDescent="0.25">
      <c r="S604" s="122"/>
    </row>
    <row r="605" spans="19:19" ht="30" customHeight="1" x14ac:dyDescent="0.25">
      <c r="S605" s="122"/>
    </row>
    <row r="606" spans="19:19" ht="30" customHeight="1" x14ac:dyDescent="0.25">
      <c r="S606" s="122"/>
    </row>
    <row r="607" spans="19:19" ht="30" customHeight="1" x14ac:dyDescent="0.25">
      <c r="S607" s="122"/>
    </row>
    <row r="608" spans="19:19" ht="30" customHeight="1" x14ac:dyDescent="0.25">
      <c r="S608" s="122"/>
    </row>
    <row r="609" spans="19:19" ht="30" customHeight="1" x14ac:dyDescent="0.25">
      <c r="S609" s="122"/>
    </row>
    <row r="610" spans="19:19" ht="30" customHeight="1" x14ac:dyDescent="0.25">
      <c r="S610" s="122"/>
    </row>
    <row r="611" spans="19:19" ht="30" customHeight="1" x14ac:dyDescent="0.25">
      <c r="S611" s="122"/>
    </row>
    <row r="612" spans="19:19" ht="30" customHeight="1" x14ac:dyDescent="0.25">
      <c r="S612" s="122"/>
    </row>
    <row r="613" spans="19:19" ht="30" customHeight="1" x14ac:dyDescent="0.25">
      <c r="S613" s="122"/>
    </row>
    <row r="614" spans="19:19" ht="30" customHeight="1" x14ac:dyDescent="0.25">
      <c r="S614" s="122"/>
    </row>
    <row r="615" spans="19:19" ht="30" customHeight="1" x14ac:dyDescent="0.25">
      <c r="S615" s="122"/>
    </row>
    <row r="616" spans="19:19" ht="30" customHeight="1" x14ac:dyDescent="0.25">
      <c r="S616" s="122"/>
    </row>
    <row r="617" spans="19:19" ht="30" customHeight="1" x14ac:dyDescent="0.25">
      <c r="S617" s="122"/>
    </row>
    <row r="618" spans="19:19" ht="30" customHeight="1" x14ac:dyDescent="0.25">
      <c r="S618" s="122"/>
    </row>
    <row r="619" spans="19:19" ht="30" customHeight="1" x14ac:dyDescent="0.25">
      <c r="S619" s="122"/>
    </row>
    <row r="620" spans="19:19" ht="30" customHeight="1" x14ac:dyDescent="0.25">
      <c r="S620" s="122"/>
    </row>
    <row r="621" spans="19:19" ht="30" customHeight="1" x14ac:dyDescent="0.25">
      <c r="S621" s="122"/>
    </row>
    <row r="622" spans="19:19" ht="30" customHeight="1" x14ac:dyDescent="0.25">
      <c r="S622" s="122"/>
    </row>
    <row r="623" spans="19:19" ht="30" customHeight="1" x14ac:dyDescent="0.25">
      <c r="S623" s="122"/>
    </row>
    <row r="624" spans="19:19" ht="30" customHeight="1" x14ac:dyDescent="0.25">
      <c r="S624" s="122"/>
    </row>
    <row r="625" spans="19:19" ht="30" customHeight="1" x14ac:dyDescent="0.25">
      <c r="S625" s="122"/>
    </row>
    <row r="626" spans="19:19" ht="30" customHeight="1" x14ac:dyDescent="0.25">
      <c r="S626" s="122"/>
    </row>
    <row r="627" spans="19:19" ht="30" customHeight="1" x14ac:dyDescent="0.25">
      <c r="S627" s="122"/>
    </row>
    <row r="628" spans="19:19" ht="30" customHeight="1" x14ac:dyDescent="0.25">
      <c r="S628" s="122"/>
    </row>
    <row r="629" spans="19:19" ht="30" customHeight="1" x14ac:dyDescent="0.25">
      <c r="S629" s="122"/>
    </row>
    <row r="630" spans="19:19" ht="30" customHeight="1" x14ac:dyDescent="0.25">
      <c r="S630" s="122"/>
    </row>
    <row r="631" spans="19:19" ht="30" customHeight="1" x14ac:dyDescent="0.25">
      <c r="S631" s="122"/>
    </row>
    <row r="632" spans="19:19" ht="30" customHeight="1" x14ac:dyDescent="0.25">
      <c r="S632" s="122"/>
    </row>
    <row r="633" spans="19:19" ht="30" customHeight="1" x14ac:dyDescent="0.25">
      <c r="S633" s="122"/>
    </row>
    <row r="634" spans="19:19" ht="30" customHeight="1" x14ac:dyDescent="0.25">
      <c r="S634" s="122"/>
    </row>
    <row r="635" spans="19:19" ht="30" customHeight="1" x14ac:dyDescent="0.25">
      <c r="S635" s="122"/>
    </row>
    <row r="636" spans="19:19" ht="30" customHeight="1" x14ac:dyDescent="0.25">
      <c r="S636" s="122"/>
    </row>
    <row r="637" spans="19:19" ht="30" customHeight="1" x14ac:dyDescent="0.25">
      <c r="S637" s="122"/>
    </row>
    <row r="638" spans="19:19" ht="30" customHeight="1" x14ac:dyDescent="0.25">
      <c r="S638" s="122"/>
    </row>
    <row r="639" spans="19:19" ht="30" customHeight="1" x14ac:dyDescent="0.25">
      <c r="S639" s="122"/>
    </row>
    <row r="640" spans="19:19" ht="30" customHeight="1" x14ac:dyDescent="0.25">
      <c r="S640" s="122"/>
    </row>
    <row r="641" spans="19:19" ht="30" customHeight="1" x14ac:dyDescent="0.25">
      <c r="S641" s="122"/>
    </row>
    <row r="642" spans="19:19" ht="30" customHeight="1" x14ac:dyDescent="0.25">
      <c r="S642" s="122"/>
    </row>
    <row r="643" spans="19:19" ht="30" customHeight="1" x14ac:dyDescent="0.25">
      <c r="S643" s="122"/>
    </row>
    <row r="644" spans="19:19" ht="30" customHeight="1" x14ac:dyDescent="0.25">
      <c r="S644" s="122"/>
    </row>
    <row r="645" spans="19:19" ht="30" customHeight="1" x14ac:dyDescent="0.25">
      <c r="S645" s="122"/>
    </row>
    <row r="646" spans="19:19" ht="30" customHeight="1" x14ac:dyDescent="0.25">
      <c r="S646" s="122"/>
    </row>
    <row r="647" spans="19:19" ht="30" customHeight="1" x14ac:dyDescent="0.25">
      <c r="S647" s="122"/>
    </row>
    <row r="648" spans="19:19" ht="30" customHeight="1" x14ac:dyDescent="0.25">
      <c r="S648" s="122"/>
    </row>
    <row r="649" spans="19:19" ht="30" customHeight="1" x14ac:dyDescent="0.25">
      <c r="S649" s="122"/>
    </row>
    <row r="650" spans="19:19" ht="30" customHeight="1" x14ac:dyDescent="0.25">
      <c r="S650" s="122"/>
    </row>
    <row r="651" spans="19:19" ht="30" customHeight="1" x14ac:dyDescent="0.25">
      <c r="S651" s="122"/>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MPN!$A$1:$A$497</xm:f>
          </x14:formula1>
          <xm:sqref>T4 T69 T134 T199 T264 T329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VLOOKUP(T4,MPN!$A$1:$E$997,4,FALSE)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VLOOKUP($T4,MPN!$A$1:$E$497,2,FALSE)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VLOOKUP($T4,MPN!$A$1:$E$497,5,FALSE)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1262</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VLOOKUP(T69,MPN!$A$1:$E$997,4,FALSE)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VLOOKUP($T69,MPN!$A$1:$E$497,2,FALSE)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VLOOKUP($T69,MPN!$A$1:$E$497,5,FALSE)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VLOOKUP(T134,MPN!$A$1:$E$997,4,FALSE)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VLOOKUP($T134,MPN!$A$1:$E$497,2,FALSE)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VLOOKUP($T134,MPN!$A$1:$E$497,5,FALSE)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VLOOKUP(T199,MPN!$A$1:$E$997,4,FALSE)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VLOOKUP($T199,MPN!$A$1:$E$497,2,FALSE)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VLOOKUP($T199,MPN!$A$1:$E$497,5,FALSE)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VLOOKUP(T264,MPN!$A$1:$E$997,4,FALSE)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VLOOKUP($T264,MPN!$A$1:$E$497,2,FALSE)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VLOOKUP($T264,MPN!$A$1:$E$497,5,FALSE)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VLOOKUP(T329,MPN!$A$1:$E$997,4,FALSE)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VLOOKUP(T394,MPN!$A$1:$E$997,4,FALSE)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VLOOKUP(T459,MPN!$A$1:$E$997,4,FALSE)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VLOOKUP($T524,MPN!$A$1:$E$497,5,FALSE)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VLOOKUP(T589,MPN!$A$1:$E$997,4,FALSE)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VLOOKUP($T589,MPN!$A$1:$E$497,2,FALSE)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VLOOKUP($T589,MPN!$A$1:$E$497,5,FALSE)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VLOOKUP(T654,MPN!$A$1:$E$997,4,FALSE)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VLOOKUP($T654,MPN!$A$1:$E$497,2,FALSE)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VLOOKUP($T654,MPN!$A$1:$E$497,5,FALSE)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VLOOKUP(T719,MPN!$A$1:$E$997,4,FALSE)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VLOOKUP($T719,MPN!$A$1:$E$497,2,FALSE)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VLOOKUP($T719,MPN!$A$1:$E$497,5,FALSE)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VLOOKUP(T784,MPN!$A$1:$E$997,4,FALSE)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VLOOKUP($T784,MPN!$A$1:$E$497,2,FALSE)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VLOOKUP($T784,MPN!$A$1:$E$497,5,FALSE)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VLOOKUP(T849,MPN!$A$1:$E$997,4,FALSE)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VLOOKUP($T849,MPN!$A$1:$E$497,2,FALSE)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VLOOKUP($T849,MPN!$A$1:$E$497,5,FALSE)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VLOOKUP(T914,MPN!$A$1:$E$997,4,FALSE)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VLOOKUP($T914,MPN!$A$1:$E$497,2,FALSE)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VLOOKUP($T914,MPN!$A$1:$E$497,5,FALSE)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VLOOKUP(T979,MPN!$A$1:$E$997,4,FALSE)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VLOOKUP($T979,MPN!$A$1:$E$497,2,FALSE)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VLOOKUP($T979,MPN!$A$1:$E$497,5,FALSE)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VLOOKUP(T1044,MPN!$A$1:$E$997,4,FALSE)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VLOOKUP($T1044,MPN!$A$1:$E$497,2,FALSE)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VLOOKUP($T1044,MPN!$A$1:$E$497,5,FALSE)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VLOOKUP(T1109,MPN!$A$1:$E$997,4,FALSE)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VLOOKUP($T1109,MPN!$A$1:$E$497,2,FALSE)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VLOOKUP($T1109,MPN!$A$1:$E$497,5,FALSE)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VLOOKUP(T1174,MPN!$A$1:$E$997,4,FALSE)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VLOOKUP($T1174,MPN!$A$1:$E$497,2,FALSE)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VLOOKUP($T1174,MPN!$A$1:$E$497,5,FALSE)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VLOOKUP(T1239,MPN!$A$1:$E$997,4,FALSE)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VLOOKUP($T1239,MPN!$A$1:$E$497,2,FALSE)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VLOOKUP($T1239,MPN!$A$1:$E$497,5,FALSE)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VLOOKUP(T1304,MPN!$A$1:$E$997,4,FALSE)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VLOOKUP($T1304,MPN!$A$1:$E$497,2,FALSE)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VLOOKUP($T1304,MPN!$A$1:$E$497,5,FALSE)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VLOOKUP(T1369,MPN!$A$1:$E$997,4,FALSE)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VLOOKUP($T1369,MPN!$A$1:$E$497,2,FALSE)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VLOOKUP($T1369,MPN!$A$1:$E$497,5,FALSE)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VLOOKUP(T1434,MPN!$A$1:$E$997,4,FALSE)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VLOOKUP($T1434,MPN!$A$1:$E$497,2,FALSE)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VLOOKUP($T1434,MPN!$A$1:$E$497,5,FALSE)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VLOOKUP(T1499,MPN!$A$1:$E$997,4,FALSE)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VLOOKUP($T1499,MPN!$A$1:$E$497,2,FALSE)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VLOOKUP($T1499,MPN!$A$1:$E$497,5,FALSE)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VLOOKUP(T1564,MPN!$A$1:$E$997,4,FALSE)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VLOOKUP($T1564,MPN!$A$1:$E$497,2,FALSE)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VLOOKUP($T1564,MPN!$A$1:$E$497,5,FALSE)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VLOOKUP(T1629,MPN!$A$1:$E$997,4,FALSE)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VLOOKUP($T1629,MPN!$A$1:$E$497,2,FALSE)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VLOOKUP($T1629,MPN!$A$1:$E$497,5,FALSE)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VLOOKUP(T1694,MPN!$A$1:$E$997,4,FALSE)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VLOOKUP($T1694,MPN!$A$1:$E$497,2,FALSE)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VLOOKUP($T1694,MPN!$A$1:$E$497,5,FALSE)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VLOOKUP(T1759,MPN!$A$1:$E$997,4,FALSE)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VLOOKUP($T1759,MPN!$A$1:$E$497,2,FALSE)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VLOOKUP($T1759,MPN!$A$1:$E$497,5,FALSE)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VLOOKUP(T1824,MPN!$A$1:$E$997,4,FALSE)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VLOOKUP($T1824,MPN!$A$1:$E$497,2,FALSE)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VLOOKUP($T1824,MPN!$A$1:$E$497,5,FALSE)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VLOOKUP(T1889,MPN!$A$1:$E$997,4,FALSE)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VLOOKUP($T1889,MPN!$A$1:$E$497,2,FALSE)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VLOOKUP($T1889,MPN!$A$1:$E$497,5,FALSE)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1265</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VLOOKUP(T1954,MPN!$A$1:$E$997,4,FALSE)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VLOOKUP($T1954,MPN!$A$1:$E$497,2,FALSE)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VLOOKUP($T1954,MPN!$A$1:$E$497,5,FALSE)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VLOOKUP(T2019,MPN!$A$1:$E$997,4,FALSE)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VLOOKUP($T2019,MPN!$A$1:$E$497,2,FALSE)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VLOOKUP($T2019,MPN!$A$1:$E$497,5,FALSE)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VLOOKUP(T2084,MPN!$A$1:$E$997,4,FALSE)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VLOOKUP($T2084,MPN!$A$1:$E$497,2,FALSE)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VLOOKUP($T2084,MPN!$A$1:$E$497,5,FALSE)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VLOOKUP(T2149,MPN!$A$1:$E$997,4,FALSE)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VLOOKUP($T2149,MPN!$A$1:$E$497,2,FALSE)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VLOOKUP($T2149,MPN!$A$1:$E$497,5,FALSE)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VLOOKUP(T2214,MPN!$A$1:$E$997,4,FALSE)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VLOOKUP($T2214,MPN!$A$1:$E$497,2,FALSE)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VLOOKUP($T2214,MPN!$A$1:$E$497,5,FALSE)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1267</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VLOOKUP(T2279,MPN!$A$1:$E$997,4,FALSE)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VLOOKUP($T2279,MPN!$A$1:$E$497,2,FALSE)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VLOOKUP($T2279,MPN!$A$1:$E$497,5,FALSE)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VLOOKUP(T2344,MPN!$A$1:$E$997,4,FALSE)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VLOOKUP($T2344,MPN!$A$1:$E$497,2,FALSE)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VLOOKUP($T2344,MPN!$A$1:$E$497,5,FALSE)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MPN!$A$1:$A$497</xm:f>
          </x14:formula1>
          <xm:sqref>T4 T2214 T2149 T2084 T2019 T1954 T1889 T1824 T1759 T1694 T1629 T1564 T1499 T1434 T1369 T1304 T1239 T1174 T1109 T1044 T979 T914 T849 T784 T719 T654 T589 T524 T459 T394 T329 T264 T199 T134 T69 T2279 T2344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J1" zoomScale="70" zoomScaleNormal="70" workbookViewId="0">
      <selection activeCell="O7" sqref="O7"/>
    </sheetView>
  </sheetViews>
  <sheetFormatPr defaultColWidth="8.875" defaultRowHeight="30" customHeight="1" x14ac:dyDescent="0.25"/>
  <cols>
    <col min="1" max="1" width="14.625" style="89" customWidth="1"/>
    <col min="2" max="2" width="21" style="89" bestFit="1" customWidth="1"/>
    <col min="3" max="3" width="19" style="89" customWidth="1"/>
    <col min="4" max="4" width="15.625" style="89" customWidth="1"/>
    <col min="5" max="5" width="22.625" style="89" customWidth="1"/>
    <col min="6" max="6" width="23.25" style="89" customWidth="1"/>
    <col min="7" max="7" width="19.875" style="89" customWidth="1"/>
    <col min="8" max="9" width="15.625" style="89" customWidth="1"/>
    <col min="10" max="10" width="22.25" style="89" customWidth="1"/>
    <col min="11" max="11" width="15.625" style="89" customWidth="1"/>
    <col min="12" max="12" width="35.875" style="89" customWidth="1"/>
    <col min="13" max="13" width="22.375" style="89" customWidth="1"/>
    <col min="14" max="14" width="15.625" style="89" customWidth="1"/>
    <col min="15" max="15" width="48.625" style="87" customWidth="1"/>
    <col min="16" max="16" width="70.625" style="87" customWidth="1"/>
    <col min="17" max="17" width="56.875" style="87" customWidth="1"/>
    <col min="18" max="18" width="2.625" style="110" customWidth="1"/>
    <col min="19" max="19" width="23.375" style="87" customWidth="1"/>
    <col min="20" max="20" width="32.75" style="89" bestFit="1" customWidth="1"/>
    <col min="21" max="21" width="24.125" style="89" customWidth="1"/>
    <col min="22" max="22" width="13.125" style="89" customWidth="1"/>
    <col min="23" max="23" width="19.375" style="89" customWidth="1"/>
    <col min="24" max="24" width="14.375" style="89" customWidth="1"/>
    <col min="25" max="26" width="13.125" style="89" customWidth="1"/>
    <col min="27" max="27" width="19.625" style="89" customWidth="1"/>
    <col min="28" max="39" width="12.625" style="89" customWidth="1"/>
    <col min="40" max="40" width="11.5" style="89" customWidth="1"/>
    <col min="41" max="43" width="11.375" style="89" customWidth="1"/>
    <col min="44" max="44" width="11.5" style="89" customWidth="1"/>
    <col min="45" max="45" width="22.875" style="89" customWidth="1"/>
    <col min="46" max="46" width="2.625" style="110" customWidth="1"/>
    <col min="47" max="47" width="19.5" style="89" customWidth="1"/>
    <col min="48" max="49" width="10.625" style="89" customWidth="1"/>
    <col min="50" max="52" width="8.875" style="89"/>
    <col min="53" max="53" width="0.875" style="95" customWidth="1"/>
    <col min="54" max="54" width="16.75" style="89" bestFit="1" customWidth="1"/>
    <col min="55" max="57" width="8" style="89" customWidth="1"/>
    <col min="58" max="60" width="3.375" style="89" bestFit="1" customWidth="1"/>
    <col min="61" max="63" width="20.125" style="89" customWidth="1"/>
    <col min="64" max="64" width="0.875" style="95" customWidth="1"/>
    <col min="65" max="65" width="6.375" style="89" bestFit="1" customWidth="1"/>
    <col min="66" max="69" width="6.75" style="89" bestFit="1" customWidth="1"/>
    <col min="70" max="72" width="3" style="89" bestFit="1" customWidth="1"/>
    <col min="73" max="75" width="20.125" style="89" customWidth="1"/>
    <col min="76" max="76" width="0.875" style="95" customWidth="1"/>
    <col min="77" max="77" width="12.625" style="89" customWidth="1"/>
    <col min="78" max="78" width="7.125" style="89" bestFit="1" customWidth="1"/>
    <col min="79" max="79" width="5.875" style="89" bestFit="1" customWidth="1"/>
    <col min="80" max="80" width="7.125" style="89" bestFit="1" customWidth="1"/>
    <col min="81" max="81" width="5.875" style="89" bestFit="1" customWidth="1"/>
    <col min="82" max="82" width="3" style="89" bestFit="1" customWidth="1"/>
    <col min="83" max="83" width="3.5" style="89" customWidth="1"/>
    <col min="84" max="86" width="20.125" style="89" customWidth="1"/>
    <col min="87" max="87" width="0.875" style="95" customWidth="1"/>
    <col min="88" max="88" width="8.875" style="89"/>
    <col min="89" max="93" width="3" style="89" bestFit="1" customWidth="1"/>
    <col min="94" max="96" width="20.125" style="89" customWidth="1"/>
    <col min="97" max="97" width="0.875" style="95" customWidth="1"/>
    <col min="98" max="98" width="9.625" style="89" customWidth="1"/>
    <col min="99" max="99" width="5.625" style="89" bestFit="1" customWidth="1"/>
    <col min="100" max="103" width="3" style="89" bestFit="1" customWidth="1"/>
    <col min="104" max="104" width="11" style="89" bestFit="1" customWidth="1"/>
    <col min="105" max="107" width="20.125" style="89" customWidth="1"/>
    <col min="108" max="108" width="0.875" style="95" customWidth="1"/>
    <col min="109" max="109" width="13.5" style="89" bestFit="1" customWidth="1"/>
    <col min="110" max="114" width="18.75" style="89" customWidth="1"/>
    <col min="115" max="115" width="0.875" style="95" customWidth="1"/>
    <col min="116" max="116" width="24" style="89" customWidth="1"/>
    <col min="117" max="117" width="18.125" style="89" bestFit="1" customWidth="1"/>
    <col min="118" max="118" width="18" style="89" bestFit="1" customWidth="1"/>
    <col min="119" max="119" width="19.25" style="89" bestFit="1" customWidth="1"/>
    <col min="120" max="121" width="17.625" style="89" bestFit="1" customWidth="1"/>
    <col min="122" max="122" width="18" style="89" bestFit="1" customWidth="1"/>
    <col min="123" max="123" width="0.875" style="95" customWidth="1"/>
    <col min="124" max="124" width="21.375" style="93" bestFit="1" customWidth="1"/>
    <col min="125" max="126" width="18" style="93" customWidth="1"/>
    <col min="127" max="127" width="0.875" style="95" customWidth="1"/>
    <col min="128" max="128" width="56.25" style="89" customWidth="1"/>
    <col min="129" max="129" width="25.875" style="87" customWidth="1"/>
    <col min="130" max="130" width="37.75" style="87" customWidth="1"/>
    <col min="131" max="131" width="0.875" style="95" customWidth="1"/>
    <col min="132" max="132" width="12.5" style="89" customWidth="1"/>
    <col min="133" max="133" width="77" style="87" customWidth="1"/>
    <col min="134" max="134" width="118.5" style="87" customWidth="1"/>
    <col min="135" max="135" width="0.875" style="95" customWidth="1"/>
    <col min="136" max="141" width="10.75" style="89" customWidth="1"/>
    <col min="142" max="150" width="8.75" style="89" customWidth="1"/>
    <col min="151" max="16384" width="8.875" style="89"/>
  </cols>
  <sheetData>
    <row r="1" spans="1:134" ht="33" x14ac:dyDescent="0.25">
      <c r="A1" s="84" t="s">
        <v>692</v>
      </c>
      <c r="B1" s="85" t="s">
        <v>1251</v>
      </c>
      <c r="C1" s="84" t="s">
        <v>9</v>
      </c>
      <c r="D1" s="84" t="s">
        <v>4</v>
      </c>
      <c r="E1" s="84" t="s">
        <v>5</v>
      </c>
      <c r="F1" s="84" t="s">
        <v>12</v>
      </c>
      <c r="G1" s="84" t="s">
        <v>10</v>
      </c>
      <c r="H1" s="84" t="s">
        <v>0</v>
      </c>
      <c r="I1" s="84" t="s">
        <v>6</v>
      </c>
      <c r="J1" s="84" t="s">
        <v>7</v>
      </c>
      <c r="K1" s="84" t="s">
        <v>1</v>
      </c>
      <c r="L1" s="84" t="s">
        <v>722</v>
      </c>
      <c r="M1" s="84" t="s">
        <v>3</v>
      </c>
      <c r="N1" s="84" t="s">
        <v>720</v>
      </c>
      <c r="O1" s="84" t="s">
        <v>11</v>
      </c>
      <c r="P1" s="84" t="s">
        <v>8</v>
      </c>
      <c r="Q1" s="84" t="s">
        <v>2</v>
      </c>
      <c r="R1" s="86"/>
      <c r="S1" s="31" cm="1">
        <f t="array" ref="S1">BoxNum(ROW($S1))</f>
        <v>1</v>
      </c>
      <c r="T1" s="7" t="s">
        <v>698</v>
      </c>
      <c r="U1" s="15" t="s">
        <v>1224</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6"/>
      <c r="AU1" s="89" t="s">
        <v>588</v>
      </c>
      <c r="AV1" s="89" t="s">
        <v>433</v>
      </c>
      <c r="AW1" s="89" t="s">
        <v>437</v>
      </c>
      <c r="AX1" s="89" t="s">
        <v>450</v>
      </c>
      <c r="AY1" s="89" t="s">
        <v>255</v>
      </c>
      <c r="AZ1" s="89" t="s">
        <v>255</v>
      </c>
      <c r="BA1" s="90"/>
      <c r="BB1" s="89" t="s">
        <v>7</v>
      </c>
      <c r="BC1" s="89" t="s">
        <v>814</v>
      </c>
      <c r="BD1" s="89" t="s">
        <v>972</v>
      </c>
      <c r="BE1" s="89" t="s">
        <v>973</v>
      </c>
      <c r="BF1" s="89" t="s">
        <v>255</v>
      </c>
      <c r="BG1" s="89" t="s">
        <v>255</v>
      </c>
      <c r="BH1" s="89" t="s">
        <v>255</v>
      </c>
      <c r="BI1" s="91" t="s">
        <v>576</v>
      </c>
      <c r="BJ1" s="91" t="s">
        <v>255</v>
      </c>
      <c r="BK1" s="91" t="s">
        <v>255</v>
      </c>
      <c r="BL1" s="90"/>
      <c r="BM1" s="92" t="s">
        <v>563</v>
      </c>
      <c r="BN1" s="92" t="s">
        <v>565</v>
      </c>
      <c r="BO1" s="92" t="s">
        <v>974</v>
      </c>
      <c r="BP1" s="92" t="s">
        <v>1082</v>
      </c>
      <c r="BQ1" s="92" t="s">
        <v>1083</v>
      </c>
      <c r="BR1" s="92" t="s">
        <v>255</v>
      </c>
      <c r="BS1" s="92" t="s">
        <v>255</v>
      </c>
      <c r="BT1" s="92" t="s">
        <v>255</v>
      </c>
      <c r="BU1" s="88" t="s">
        <v>576</v>
      </c>
      <c r="BV1" s="91" t="s">
        <v>255</v>
      </c>
      <c r="BW1" s="91" t="s">
        <v>255</v>
      </c>
      <c r="BX1" s="90"/>
      <c r="BY1" s="92" t="s">
        <v>608</v>
      </c>
      <c r="BZ1" s="92" t="s">
        <v>812</v>
      </c>
      <c r="CA1" s="92" t="s">
        <v>564</v>
      </c>
      <c r="CB1" s="89" t="s">
        <v>255</v>
      </c>
      <c r="CC1" s="89" t="s">
        <v>255</v>
      </c>
      <c r="CD1" s="89" t="s">
        <v>562</v>
      </c>
      <c r="CE1" s="89" t="s">
        <v>255</v>
      </c>
      <c r="CF1" s="88" t="s">
        <v>576</v>
      </c>
      <c r="CG1" s="88" t="s">
        <v>255</v>
      </c>
      <c r="CH1" s="88" t="s">
        <v>255</v>
      </c>
      <c r="CI1" s="90"/>
      <c r="CJ1" s="89" t="s">
        <v>607</v>
      </c>
      <c r="CK1" s="89" t="s">
        <v>255</v>
      </c>
      <c r="CL1" s="89" t="s">
        <v>255</v>
      </c>
      <c r="CM1" s="89" t="s">
        <v>255</v>
      </c>
      <c r="CN1" s="89" t="s">
        <v>255</v>
      </c>
      <c r="CO1" s="89" t="s">
        <v>255</v>
      </c>
      <c r="CP1" s="88" t="s">
        <v>610</v>
      </c>
      <c r="CQ1" s="88" t="s">
        <v>255</v>
      </c>
      <c r="CR1" s="88" t="s">
        <v>255</v>
      </c>
      <c r="CS1" s="90"/>
      <c r="CT1" s="89" t="s">
        <v>577</v>
      </c>
      <c r="CU1" s="89" t="s">
        <v>812</v>
      </c>
      <c r="CV1" s="89" t="s">
        <v>255</v>
      </c>
      <c r="CW1" s="89" t="s">
        <v>255</v>
      </c>
      <c r="CX1" s="89" t="s">
        <v>255</v>
      </c>
      <c r="CY1" s="89" t="s">
        <v>255</v>
      </c>
      <c r="CZ1" s="89" t="s">
        <v>609</v>
      </c>
      <c r="DA1" s="88" t="s">
        <v>610</v>
      </c>
      <c r="DB1" s="88" t="s">
        <v>255</v>
      </c>
      <c r="DC1" s="88" t="s">
        <v>255</v>
      </c>
      <c r="DD1" s="90"/>
      <c r="DE1" s="89" t="s">
        <v>574</v>
      </c>
      <c r="DF1" s="89" t="s">
        <v>553</v>
      </c>
      <c r="DG1" s="89" t="s">
        <v>568</v>
      </c>
      <c r="DH1" s="89" t="s">
        <v>575</v>
      </c>
      <c r="DI1" s="89" t="s">
        <v>572</v>
      </c>
      <c r="DJ1" s="89" t="s">
        <v>570</v>
      </c>
      <c r="DK1" s="90"/>
      <c r="DL1" s="89" t="s">
        <v>718</v>
      </c>
      <c r="DM1" s="89" t="s">
        <v>708</v>
      </c>
      <c r="DN1" s="89" t="s">
        <v>707</v>
      </c>
      <c r="DO1" s="89" t="s">
        <v>709</v>
      </c>
      <c r="DP1" s="89" t="s">
        <v>710</v>
      </c>
      <c r="DQ1" s="89" t="s">
        <v>611</v>
      </c>
      <c r="DR1" s="89" t="s">
        <v>711</v>
      </c>
      <c r="DS1" s="90"/>
      <c r="DT1" s="93" t="s">
        <v>25</v>
      </c>
      <c r="DU1" s="93" t="s">
        <v>724</v>
      </c>
      <c r="DV1" s="93" t="s">
        <v>725</v>
      </c>
      <c r="DW1" s="90"/>
      <c r="DX1" s="94" t="s">
        <v>699</v>
      </c>
      <c r="DY1" s="94" t="s">
        <v>700</v>
      </c>
      <c r="DZ1" s="94" t="s">
        <v>701</v>
      </c>
      <c r="EA1" s="90"/>
      <c r="EB1" s="94" t="s">
        <v>612</v>
      </c>
      <c r="EC1" s="94" t="s">
        <v>613</v>
      </c>
      <c r="ED1" s="94" t="s">
        <v>614</v>
      </c>
    </row>
    <row r="2" spans="1:134" ht="30" customHeight="1" x14ac:dyDescent="0.25">
      <c r="A2" s="96">
        <v>1</v>
      </c>
      <c r="B2" s="97" t="str">
        <f t="shared" ref="B2:B33" si="0">HYPERLINK("#AG" &amp; (($A2 - 1) * 65 + 10), "=Block" &amp; $A2 &amp;"==")</f>
        <v>=Block1==</v>
      </c>
      <c r="C2" s="112" t="str" cm="1">
        <f t="array" aca="1" ref="C2" ca="1">BoxVal($A2,8,COLUMN(INDIRECT("T"&amp;($A2-1)*65+2)),1)</f>
        <v>10V</v>
      </c>
      <c r="D2" s="112" t="str" cm="1">
        <f t="array" aca="1" ref="D2" ca="1">BoxVal($A2,2,COLUMN(INDIRECT("T"&amp;($A2-1)*65+2)),1)</f>
        <v>HELE</v>
      </c>
      <c r="E2" s="112" t="str" cm="1">
        <f t="array" aca="1" ref="E2" ca="1">BoxVal($A2,3,COLUMN(INDIRECT("T"&amp;($A2-1)*65+2)),1)</f>
        <v>MP</v>
      </c>
      <c r="F2" s="112" t="str" cm="1">
        <f t="array" aca="1" ref="F2" ca="1">BoxVal($A2,16,COLUMN(INDIRECT("T"&amp;($A2-1)*65+2)),1)</f>
        <v>non</v>
      </c>
      <c r="G2" s="112" t="str" cm="1">
        <f t="array" aca="1" ref="G2" ca="1">BoxVal($A2,4,COLUMN(INDIRECT("T"&amp;($A2-1)*65+2)),1)</f>
        <v>ZTS6216</v>
      </c>
      <c r="H2" s="112" t="str" cm="1">
        <f t="array" aca="1" ref="H2" ca="1">BoxVal($A2,5,COLUMN(INDIRECT("T"&amp;($A2-1)*65+2)),1)</f>
        <v>4804WG</v>
      </c>
      <c r="I2" s="112" t="str" cm="1">
        <f t="array" aca="1" ref="I2" ca="1">BoxVal($A2,6,COLUMN(INDIRECT("T"&amp;($A2-1)*65+2)),1)</f>
        <v>ZTS2100</v>
      </c>
      <c r="J2" s="112" t="str" cm="1">
        <f t="array" aca="1" ref="J2" ca="1">BoxVal($A2,21,COLUMN(INDIRECT("T"&amp;($A2-1)*65+2)),1)</f>
        <v>10V_NormalMode</v>
      </c>
      <c r="K2" s="112" t="str" cm="1">
        <f t="array" aca="1" ref="K2" ca="1">BoxVal($A2,25,COLUMN(INDIRECT("T"&amp;($A2-1)*65+2)),1)</f>
        <v>Default</v>
      </c>
      <c r="L2" s="113" t="str" cm="1">
        <f t="array" aca="1" ref="L2" ca="1">BoxVal($A2,32,COLUMN(INDIRECT("T"&amp;($A2-1)*65+2)),1)</f>
        <v>3.3V : 100~200 (uA)
Vdc&amp;Remark: 0.64V (1.8V), 0.638V (3.3V)</v>
      </c>
      <c r="M2" s="112" t="str" cm="1">
        <f t="array" aca="1" ref="M2" ca="1">BoxVal($A2,31,COLUMN(INDIRECT("T"&amp;($A2-1)*65+2)),1)</f>
        <v>-38+/-1 dBV</v>
      </c>
      <c r="N2" s="112" t="str" cm="1">
        <f t="array" aca="1" ref="N2" ca="1">BoxVal($A2,12,COLUMN(INDIRECT("T"&amp;($A2-1)*65+2)),1)</f>
        <v>Normal</v>
      </c>
      <c r="O2" s="114" t="str" cm="1">
        <f t="array" ref="O2">BoxVal($A2,2,COLUMN(V3),1)</f>
        <v/>
      </c>
      <c r="P2" s="114" t="str" cm="1">
        <f t="array" aca="1" ref="P2" ca="1">BoxVal($A2,2,COLUMN(INDIRECT("AB"&amp;($A2-1)*65+2)),1)</f>
        <v>10V_NormalMode_38dB_M804WG_N002A_400_467_ZTS6216_MP1.10</v>
      </c>
      <c r="Q2" s="113" t="str" cm="1">
        <f t="array" aca="1" ref="Q2" ca="1">BoxVal($A2,2,COLUMN(INDIRECT("AJ"&amp;($A2-1)*65+2)),1)</f>
        <v>(power delay test sensitivity)取五張大工單數據調整每階增益</v>
      </c>
      <c r="R2" s="86"/>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1225</v>
      </c>
      <c r="AK2" s="16"/>
      <c r="AL2" s="16"/>
      <c r="AM2" s="16"/>
      <c r="AN2" s="16"/>
      <c r="AO2" s="16"/>
      <c r="AP2" s="16"/>
      <c r="AQ2" s="16"/>
      <c r="AR2" s="16"/>
      <c r="AS2" s="16"/>
      <c r="AT2" s="86"/>
      <c r="AU2" s="101" t="s">
        <v>581</v>
      </c>
      <c r="AV2" s="89" t="s">
        <v>581</v>
      </c>
      <c r="AW2" s="89" t="s">
        <v>581</v>
      </c>
      <c r="AX2" s="89" t="s">
        <v>581</v>
      </c>
      <c r="AY2" s="89" t="s">
        <v>255</v>
      </c>
      <c r="AZ2" s="89" t="s">
        <v>255</v>
      </c>
      <c r="BB2" s="101" t="s">
        <v>581</v>
      </c>
      <c r="BC2" s="89">
        <v>0</v>
      </c>
      <c r="BD2" s="89">
        <v>1</v>
      </c>
      <c r="BE2" s="89">
        <v>1</v>
      </c>
      <c r="BF2" s="101"/>
      <c r="BG2" s="101"/>
      <c r="BH2" s="101"/>
      <c r="BI2" s="101" t="s">
        <v>810</v>
      </c>
      <c r="BJ2" s="101" t="s">
        <v>562</v>
      </c>
      <c r="BK2" s="101" t="s">
        <v>562</v>
      </c>
      <c r="BM2" s="89">
        <v>-4</v>
      </c>
      <c r="BN2" s="89">
        <v>0</v>
      </c>
      <c r="BO2" s="89">
        <v>0</v>
      </c>
      <c r="BP2" s="89">
        <v>0</v>
      </c>
      <c r="BQ2" s="89">
        <v>1</v>
      </c>
      <c r="BU2" s="101" t="s">
        <v>784</v>
      </c>
      <c r="BV2" s="101" t="s">
        <v>562</v>
      </c>
      <c r="BW2" s="101" t="s">
        <v>562</v>
      </c>
      <c r="BY2" s="102">
        <v>0</v>
      </c>
      <c r="BZ2" s="89">
        <v>0</v>
      </c>
      <c r="CA2" s="89">
        <v>0</v>
      </c>
      <c r="CF2" s="101" t="s">
        <v>783</v>
      </c>
      <c r="CG2" s="101" t="s">
        <v>562</v>
      </c>
      <c r="CH2" s="101" t="s">
        <v>562</v>
      </c>
      <c r="CJ2" s="89">
        <v>1</v>
      </c>
      <c r="CP2" s="101">
        <v>0</v>
      </c>
      <c r="CQ2" s="101" t="s">
        <v>562</v>
      </c>
      <c r="CR2" s="101" t="s">
        <v>562</v>
      </c>
      <c r="CT2" s="101" t="s">
        <v>996</v>
      </c>
      <c r="CU2" s="101" t="s">
        <v>562</v>
      </c>
      <c r="CZ2" s="89">
        <v>0</v>
      </c>
      <c r="DA2" s="101">
        <v>0</v>
      </c>
      <c r="DB2" s="101" t="s">
        <v>562</v>
      </c>
      <c r="DC2" s="101" t="s">
        <v>562</v>
      </c>
      <c r="DE2" s="89" t="s">
        <v>26</v>
      </c>
      <c r="DF2" s="89" t="s">
        <v>576</v>
      </c>
      <c r="DG2" s="89" t="s">
        <v>576</v>
      </c>
      <c r="DH2" s="89" t="s">
        <v>610</v>
      </c>
      <c r="DI2" s="89" t="s">
        <v>610</v>
      </c>
      <c r="DJ2" s="89" t="s">
        <v>576</v>
      </c>
      <c r="DL2" s="89" t="s">
        <v>716</v>
      </c>
      <c r="DM2" s="89" t="str">
        <f>ADDRESS(1,COLUMN($AU$1))&amp;":"&amp;ADDRESS(31,COLUMN($AZ$1))</f>
        <v>$AU$1:$AZ$31</v>
      </c>
      <c r="DN2" s="89" t="str">
        <f>ADDRESS(1,COLUMN($BB$1))&amp;":"&amp;ADDRESS(31,COLUMN($BH$1))</f>
        <v>$BB$1:$BH$31</v>
      </c>
      <c r="DO2" s="89" t="str">
        <f>ADDRESS(1,COLUMN($BM$1))&amp;":"&amp;ADDRESS(31,COLUMN($BT$1))</f>
        <v>$BM$1:$BT$31</v>
      </c>
      <c r="DP2" s="89" t="str">
        <f>ADDRESS(1,COLUMN($CT$1))&amp;":"&amp;ADDRESS(31,COLUMN($CY$1))</f>
        <v>$CT$1:$CY$31</v>
      </c>
      <c r="DQ2" s="89" t="str">
        <f>ADDRESS(1,COLUMN($CJ$1))&amp;":"&amp;ADDRESS(31,COLUMN($CO$1))</f>
        <v>$CJ$1:$CO$31</v>
      </c>
      <c r="DR2" s="89" t="str">
        <f>ADDRESS(1,COLUMN($BY$1))&amp;":"&amp;ADDRESS(31,COLUMN($CE$1))</f>
        <v>$BY$1:$CE$31</v>
      </c>
      <c r="DT2" s="93" t="str">
        <f>DU2&amp;" : "&amp;DV2</f>
        <v>Normal : 2</v>
      </c>
      <c r="DU2" s="93" t="s">
        <v>26</v>
      </c>
      <c r="DV2" s="93">
        <v>2</v>
      </c>
      <c r="DX2" s="103" t="s">
        <v>1224</v>
      </c>
      <c r="DY2" s="103"/>
      <c r="DZ2" s="103"/>
      <c r="EB2" s="104" t="s">
        <v>1226</v>
      </c>
      <c r="EC2" s="104" t="s">
        <v>1227</v>
      </c>
      <c r="ED2" s="104" t="s">
        <v>981</v>
      </c>
    </row>
    <row r="3" spans="1:134" ht="30" customHeight="1" x14ac:dyDescent="0.25">
      <c r="A3" s="96">
        <v>2</v>
      </c>
      <c r="B3" s="97" t="str">
        <f t="shared" si="0"/>
        <v>=Block2==</v>
      </c>
      <c r="C3" s="112" t="str" cm="1">
        <f t="array" aca="1" ref="C3" ca="1">BoxVal($A3,8,COLUMN(INDIRECT("T"&amp;($A3-1)*65+2)),1)</f>
        <v>10V</v>
      </c>
      <c r="D3" s="112" t="str" cm="1">
        <f t="array" aca="1" ref="D3" ca="1">BoxVal($A3,2,COLUMN(INDIRECT("T"&amp;($A3-1)*65+2)),1)</f>
        <v>HELE</v>
      </c>
      <c r="E3" s="112" t="str" cm="1">
        <f t="array" aca="1" ref="E3" ca="1">BoxVal($A3,3,COLUMN(INDIRECT("T"&amp;($A3-1)*65+2)),1)</f>
        <v>MP</v>
      </c>
      <c r="F3" s="112" t="str" cm="1">
        <f t="array" aca="1" ref="F3" ca="1">BoxVal($A3,16,COLUMN(INDIRECT("T"&amp;($A3-1)*65+2)),1)</f>
        <v>non</v>
      </c>
      <c r="G3" s="112" t="str" cm="1">
        <f t="array" aca="1" ref="G3" ca="1">BoxVal($A3,4,COLUMN(INDIRECT("T"&amp;($A3-1)*65+2)),1)</f>
        <v>ZTS6856SE</v>
      </c>
      <c r="H3" s="112" t="str" cm="1">
        <f t="array" aca="1" ref="H3" ca="1">BoxVal($A3,5,COLUMN(INDIRECT("T"&amp;($A3-1)*65+2)),1)</f>
        <v>4804WG</v>
      </c>
      <c r="I3" s="112" t="str" cm="1">
        <f t="array" aca="1" ref="I3" ca="1">BoxVal($A3,6,COLUMN(INDIRECT("T"&amp;($A3-1)*65+2)),1)</f>
        <v>ZTS2100</v>
      </c>
      <c r="J3" s="112" t="str" cm="1">
        <f t="array" aca="1" ref="J3" ca="1">BoxVal($A3,21,COLUMN(INDIRECT("T"&amp;($A3-1)*65+2)),1)</f>
        <v>10V_NormalMode</v>
      </c>
      <c r="K3" s="112" t="str" cm="1">
        <f t="array" aca="1" ref="K3" ca="1">BoxVal($A3,25,COLUMN(INDIRECT("T"&amp;($A3-1)*65+2)),1)</f>
        <v>Default</v>
      </c>
      <c r="L3" s="113" t="str" cm="1">
        <f t="array" aca="1" ref="L3" ca="1">BoxVal($A3,32,COLUMN(INDIRECT("T"&amp;($A3-1)*65+2)),1)</f>
        <v>3.3V : 100~200 (uA)
Vdc&amp;Remark: 0.623V (1.3V), 0.622V (3.3V)</v>
      </c>
      <c r="M3" s="112" t="str" cm="1">
        <f t="array" aca="1" ref="M3" ca="1">BoxVal($A3,31,COLUMN(INDIRECT("T"&amp;($A3-1)*65+2)),1)</f>
        <v>-38+/-0.8 dBV</v>
      </c>
      <c r="N3" s="112" t="str" cm="1">
        <f t="array" aca="1" ref="N3" ca="1">BoxVal($A3,12,COLUMN(INDIRECT("T"&amp;($A3-1)*65+2)),1)</f>
        <v>Normal</v>
      </c>
      <c r="O3" s="114" t="str" cm="1">
        <f t="array" ref="O3">BoxVal($A3,2,COLUMN(V4),1)</f>
        <v/>
      </c>
      <c r="P3" s="114" t="str" cm="1">
        <f t="array" aca="1" ref="P3" ca="1">BoxVal($A3,2,COLUMN(INDIRECT("AB"&amp;($A3-1)*65+2)),1)</f>
        <v>10V_NormalMode_38dB_M804WG_N005A_367_405_ZTS6856SE_MP2.0</v>
      </c>
      <c r="Q3" s="113" t="str" cm="1">
        <f t="array" aca="1" ref="Q3" ca="1">BoxVal($A3,2,COLUMN(INDIRECT("AJ"&amp;($A3-1)*65+2)),1)</f>
        <v/>
      </c>
      <c r="R3" s="86"/>
      <c r="S3" s="7" t="s">
        <v>5</v>
      </c>
      <c r="T3" s="15" t="s">
        <v>1148</v>
      </c>
      <c r="U3" s="105"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6"/>
      <c r="AU3" s="101" t="s">
        <v>580</v>
      </c>
      <c r="AV3" s="89" t="s">
        <v>580</v>
      </c>
      <c r="AW3" s="89" t="s">
        <v>580</v>
      </c>
      <c r="AX3" s="89" t="s">
        <v>580</v>
      </c>
      <c r="AY3" s="89" t="s">
        <v>255</v>
      </c>
      <c r="AZ3" s="89" t="s">
        <v>255</v>
      </c>
      <c r="BB3" s="101" t="s">
        <v>580</v>
      </c>
      <c r="BC3" s="89">
        <v>0</v>
      </c>
      <c r="BD3" s="89">
        <v>1</v>
      </c>
      <c r="BE3" s="89">
        <v>0</v>
      </c>
      <c r="BF3" s="101"/>
      <c r="BG3" s="101"/>
      <c r="BH3" s="101"/>
      <c r="BI3" s="101" t="s">
        <v>809</v>
      </c>
      <c r="BJ3" s="101" t="s">
        <v>562</v>
      </c>
      <c r="BK3" s="101" t="s">
        <v>562</v>
      </c>
      <c r="BM3" s="89">
        <v>-3</v>
      </c>
      <c r="BN3" s="89">
        <v>0</v>
      </c>
      <c r="BO3" s="89">
        <v>0</v>
      </c>
      <c r="BP3" s="89">
        <v>1</v>
      </c>
      <c r="BQ3" s="89">
        <v>0</v>
      </c>
      <c r="BU3" s="101" t="s">
        <v>785</v>
      </c>
      <c r="BV3" s="101" t="s">
        <v>562</v>
      </c>
      <c r="BW3" s="101" t="s">
        <v>562</v>
      </c>
      <c r="BY3" s="102">
        <v>-6.6000000000000003E-2</v>
      </c>
      <c r="BZ3" s="89">
        <v>1</v>
      </c>
      <c r="CA3" s="89">
        <v>0</v>
      </c>
      <c r="CF3" s="101" t="s">
        <v>817</v>
      </c>
      <c r="CG3" s="101" t="s">
        <v>562</v>
      </c>
      <c r="CH3" s="101" t="s">
        <v>562</v>
      </c>
      <c r="CJ3" s="101" t="s">
        <v>562</v>
      </c>
      <c r="CP3" s="101" t="s">
        <v>562</v>
      </c>
      <c r="CQ3" s="101" t="s">
        <v>562</v>
      </c>
      <c r="CR3" s="101" t="s">
        <v>562</v>
      </c>
      <c r="CT3" s="101" t="s">
        <v>562</v>
      </c>
      <c r="CU3" s="101" t="s">
        <v>562</v>
      </c>
      <c r="DA3" s="101" t="s">
        <v>562</v>
      </c>
      <c r="DB3" s="101" t="s">
        <v>562</v>
      </c>
      <c r="DC3" s="101" t="s">
        <v>562</v>
      </c>
      <c r="DE3" s="89" t="s">
        <v>255</v>
      </c>
      <c r="DF3" s="89" t="s">
        <v>255</v>
      </c>
      <c r="DG3" s="89" t="s">
        <v>255</v>
      </c>
      <c r="DH3" s="89" t="s">
        <v>255</v>
      </c>
      <c r="DI3" s="89" t="s">
        <v>255</v>
      </c>
      <c r="DJ3" s="89" t="s">
        <v>255</v>
      </c>
      <c r="DL3" s="89" t="s">
        <v>717</v>
      </c>
      <c r="DM3" s="89" t="s">
        <v>255</v>
      </c>
      <c r="DN3" s="89" t="str">
        <f>ADDRESS(1,COLUMN($BB$1))&amp;":"&amp;ADDRESS(31,COLUMN($BK$1))</f>
        <v>$BB$1:$BK$31</v>
      </c>
      <c r="DO3" s="89" t="str">
        <f>ADDRESS(1,COLUMN($BM$1))&amp;":"&amp;ADDRESS(31,COLUMN($BW$1))</f>
        <v>$BM$1:$BW$31</v>
      </c>
      <c r="DP3" s="89" t="str">
        <f>ADDRESS(1,COLUMN($CT$1))&amp;":"&amp;ADDRESS(31,COLUMN($DC$1))</f>
        <v>$CT$1:$DC$31</v>
      </c>
      <c r="DQ3" s="89" t="str">
        <f>ADDRESS(1,COLUMN($CJ$1))&amp;":"&amp;ADDRESS(31,COLUMN($CR$1))</f>
        <v>$CJ$1:$CR$31</v>
      </c>
      <c r="DR3" s="89" t="str">
        <f>ADDRESS(1,COLUMN($BY$1))&amp;":"&amp;ADDRESS(31,COLUMN($CH$1))</f>
        <v>$BY$1:$CH$31</v>
      </c>
      <c r="DX3" s="103" t="s">
        <v>585</v>
      </c>
      <c r="DY3" s="103" t="s">
        <v>1228</v>
      </c>
      <c r="DZ3" s="103" t="s">
        <v>562</v>
      </c>
      <c r="EB3" s="104"/>
      <c r="EC3" s="104"/>
      <c r="ED3" s="104"/>
    </row>
    <row r="4" spans="1:134" ht="30" customHeight="1" x14ac:dyDescent="0.25">
      <c r="A4" s="96">
        <v>3</v>
      </c>
      <c r="B4" s="97" t="str">
        <f t="shared" si="0"/>
        <v>=Block3==</v>
      </c>
      <c r="C4" s="112" t="str" cm="1">
        <f t="array" aca="1" ref="C4" ca="1">BoxVal($A4,8,COLUMN(INDIRECT("T"&amp;($A4-1)*65+2)),1)</f>
        <v>10V</v>
      </c>
      <c r="D4" s="112" t="str" cm="1">
        <f t="array" aca="1" ref="D4" ca="1">BoxVal($A4,2,COLUMN(INDIRECT("T"&amp;($A4-1)*65+2)),1)</f>
        <v>CPC</v>
      </c>
      <c r="E4" s="112" t="str" cm="1">
        <f t="array" aca="1" ref="E4" ca="1">BoxVal($A4,3,COLUMN(INDIRECT("T"&amp;($A4-1)*65+2)),1)</f>
        <v>MP</v>
      </c>
      <c r="F4" s="112" t="str" cm="1">
        <f t="array" aca="1" ref="F4" ca="1">BoxVal($A4,16,COLUMN(INDIRECT("T"&amp;($A4-1)*65+2)),1)</f>
        <v>non</v>
      </c>
      <c r="G4" s="112" t="str" cm="1">
        <f t="array" aca="1" ref="G4" ca="1">BoxVal($A4,4,COLUMN(INDIRECT("T"&amp;($A4-1)*65+2)),1)</f>
        <v>ZTS6853</v>
      </c>
      <c r="H4" s="112" t="str" cm="1">
        <f t="array" aca="1" ref="H4" ca="1">BoxVal($A4,5,COLUMN(INDIRECT("T"&amp;($A4-1)*65+2)),1)</f>
        <v>4804WG</v>
      </c>
      <c r="I4" s="112" t="str" cm="1">
        <f t="array" aca="1" ref="I4" ca="1">BoxVal($A4,6,COLUMN(INDIRECT("T"&amp;($A4-1)*65+2)),1)</f>
        <v>3004G</v>
      </c>
      <c r="J4" s="112" t="str" cm="1">
        <f t="array" aca="1" ref="J4" ca="1">BoxVal($A4,21,COLUMN(INDIRECT("T"&amp;($A4-1)*65+2)),1)</f>
        <v>default_NormalMode</v>
      </c>
      <c r="K4" s="112" t="str" cm="1">
        <f t="array" aca="1" ref="K4" ca="1">BoxVal($A4,25,COLUMN(INDIRECT("T"&amp;($A4-1)*65+2)),1)</f>
        <v>Default</v>
      </c>
      <c r="L4" s="113" t="str" cm="1">
        <f t="array" aca="1" ref="L4" ca="1">BoxVal($A4,32,COLUMN(INDIRECT("T"&amp;($A4-1)*65+2)),1)</f>
        <v>3.3V : 100~200 (uA)
Vdc&amp;Remark: -</v>
      </c>
      <c r="M4" s="112" t="str" cm="1">
        <f t="array" aca="1" ref="M4" ca="1">BoxVal($A4,31,COLUMN(INDIRECT("T"&amp;($A4-1)*65+2)),1)</f>
        <v>-38+/-0.8 dBV</v>
      </c>
      <c r="N4" s="112" t="str" cm="1">
        <f t="array" aca="1" ref="N4" ca="1">BoxVal($A4,12,COLUMN(INDIRECT("T"&amp;($A4-1)*65+2)),1)</f>
        <v>Normal</v>
      </c>
      <c r="O4" s="114" t="str" cm="1">
        <f t="array" ref="O4">BoxVal($A4,2,COLUMN(V5),1)</f>
        <v/>
      </c>
      <c r="P4" s="114" t="str" cm="1">
        <f t="array" aca="1" ref="P4" ca="1">BoxVal($A4,2,COLUMN(INDIRECT("AB"&amp;($A4-1)*65+2)),1)</f>
        <v>default_NormalMode_38dB_010ZB_2227G_360_427_ZTS6853_MP3.0</v>
      </c>
      <c r="Q4" s="113" t="str" cm="1">
        <f t="array" aca="1" ref="Q4" ca="1">BoxVal($A4,2,COLUMN(INDIRECT("AJ"&amp;($A4-1)*65+2)),1)</f>
        <v/>
      </c>
      <c r="R4" s="86"/>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11"/>
      <c r="AT4" s="86"/>
      <c r="AU4" s="101" t="s">
        <v>587</v>
      </c>
      <c r="AV4" s="89" t="s">
        <v>587</v>
      </c>
      <c r="AW4" s="89" t="s">
        <v>587</v>
      </c>
      <c r="AX4" s="89" t="s">
        <v>587</v>
      </c>
      <c r="AY4" s="89" t="s">
        <v>255</v>
      </c>
      <c r="AZ4" s="89" t="s">
        <v>255</v>
      </c>
      <c r="BB4" s="101" t="s">
        <v>587</v>
      </c>
      <c r="BC4" s="89">
        <v>1</v>
      </c>
      <c r="BD4" s="89">
        <v>0</v>
      </c>
      <c r="BE4" s="89">
        <v>1</v>
      </c>
      <c r="BF4" s="101"/>
      <c r="BG4" s="101"/>
      <c r="BH4" s="101"/>
      <c r="BI4" s="101" t="s">
        <v>808</v>
      </c>
      <c r="BJ4" s="101" t="s">
        <v>562</v>
      </c>
      <c r="BK4" s="101" t="s">
        <v>562</v>
      </c>
      <c r="BM4" s="89">
        <v>-2</v>
      </c>
      <c r="BN4" s="89">
        <v>0</v>
      </c>
      <c r="BO4" s="89">
        <v>1</v>
      </c>
      <c r="BP4" s="89">
        <v>1</v>
      </c>
      <c r="BQ4" s="89">
        <v>0</v>
      </c>
      <c r="BU4" s="101" t="s">
        <v>786</v>
      </c>
      <c r="BV4" s="101" t="s">
        <v>562</v>
      </c>
      <c r="BW4" s="101" t="s">
        <v>562</v>
      </c>
      <c r="BY4" s="102">
        <v>-0.115</v>
      </c>
      <c r="BZ4" s="89">
        <v>0</v>
      </c>
      <c r="CA4" s="89">
        <v>1</v>
      </c>
      <c r="CF4" s="101" t="s">
        <v>805</v>
      </c>
      <c r="CG4" s="101" t="s">
        <v>562</v>
      </c>
      <c r="CH4" s="101" t="s">
        <v>562</v>
      </c>
      <c r="CJ4" s="101" t="s">
        <v>562</v>
      </c>
      <c r="CP4" s="101" t="s">
        <v>562</v>
      </c>
      <c r="CQ4" s="101" t="s">
        <v>562</v>
      </c>
      <c r="CR4" s="101" t="s">
        <v>562</v>
      </c>
      <c r="CT4" s="101" t="s">
        <v>562</v>
      </c>
      <c r="DA4" s="101" t="s">
        <v>562</v>
      </c>
      <c r="DB4" s="101" t="s">
        <v>562</v>
      </c>
      <c r="DC4" s="101" t="s">
        <v>562</v>
      </c>
      <c r="DE4" s="89" t="s">
        <v>255</v>
      </c>
      <c r="DF4" s="89" t="s">
        <v>255</v>
      </c>
      <c r="DG4" s="89" t="s">
        <v>255</v>
      </c>
      <c r="DH4" s="89" t="s">
        <v>255</v>
      </c>
      <c r="DI4" s="89" t="s">
        <v>255</v>
      </c>
      <c r="DJ4" s="89" t="s">
        <v>255</v>
      </c>
      <c r="DL4" s="89" t="s">
        <v>255</v>
      </c>
      <c r="DM4" s="89" t="s">
        <v>255</v>
      </c>
      <c r="DN4" s="89" t="s">
        <v>255</v>
      </c>
      <c r="DX4" s="103"/>
      <c r="DY4" s="103"/>
      <c r="DZ4" s="103"/>
      <c r="EB4" s="104"/>
      <c r="EC4" s="104"/>
      <c r="ED4" s="104"/>
    </row>
    <row r="5" spans="1:134" ht="30" customHeight="1" x14ac:dyDescent="0.25">
      <c r="A5" s="96">
        <v>4</v>
      </c>
      <c r="B5" s="97" t="str">
        <f t="shared" si="0"/>
        <v>=Block4==</v>
      </c>
      <c r="C5" s="112" t="str" cm="1">
        <f t="array" aca="1" ref="C5" ca="1">BoxVal($A5,8,COLUMN(INDIRECT("T"&amp;($A5-1)*65+2)),1)</f>
        <v>10V</v>
      </c>
      <c r="D5" s="112" t="str" cm="1">
        <f t="array" aca="1" ref="D5" ca="1">BoxVal($A5,2,COLUMN(INDIRECT("T"&amp;($A5-1)*65+2)),1)</f>
        <v>HELE</v>
      </c>
      <c r="E5" s="112" t="str" cm="1">
        <f t="array" aca="1" ref="E5" ca="1">BoxVal($A5,3,COLUMN(INDIRECT("T"&amp;($A5-1)*65+2)),1)</f>
        <v>MP</v>
      </c>
      <c r="F5" s="112" t="str" cm="1">
        <f t="array" aca="1" ref="F5" ca="1">BoxVal($A5,16,COLUMN(INDIRECT("T"&amp;($A5-1)*65+2)),1)</f>
        <v>non</v>
      </c>
      <c r="G5" s="112" t="str" cm="1">
        <f t="array" aca="1" ref="G5" ca="1">BoxVal($A5,4,COLUMN(INDIRECT("T"&amp;($A5-1)*65+2)),1)</f>
        <v>ZTS6213S</v>
      </c>
      <c r="H5" s="112" t="str" cm="1">
        <f t="array" aca="1" ref="H5" ca="1">BoxVal($A5,5,COLUMN(INDIRECT("T"&amp;($A5-1)*65+2)),1)</f>
        <v>4804WG</v>
      </c>
      <c r="I5" s="112" t="str" cm="1">
        <f t="array" aca="1" ref="I5" ca="1">BoxVal($A5,6,COLUMN(INDIRECT("T"&amp;($A5-1)*65+2)),1)</f>
        <v>ZTS2110</v>
      </c>
      <c r="J5" s="112" t="str" cm="1">
        <f t="array" aca="1" ref="J5" ca="1">BoxVal($A5,21,COLUMN(INDIRECT("T"&amp;($A5-1)*65+2)),1)</f>
        <v>10V_NormalMode</v>
      </c>
      <c r="K5" s="112" t="str" cm="1">
        <f t="array" aca="1" ref="K5" ca="1">BoxVal($A5,25,COLUMN(INDIRECT("T"&amp;($A5-1)*65+2)),1)</f>
        <v>Default</v>
      </c>
      <c r="L5" s="113" t="str" cm="1">
        <f t="array" aca="1" ref="L5" ca="1">BoxVal($A5,32,COLUMN(INDIRECT("T"&amp;($A5-1)*65+2)),1)</f>
        <v>3.3V : 100~200 (uA)
Vdc&amp;Remark: 0.65V (1.3V), 0.647V (3.3V)</v>
      </c>
      <c r="M5" s="112" t="str" cm="1">
        <f t="array" aca="1" ref="M5" ca="1">BoxVal($A5,31,COLUMN(INDIRECT("T"&amp;($A5-1)*65+2)),1)</f>
        <v>-38+/-0.8 dBV</v>
      </c>
      <c r="N5" s="112" t="str" cm="1">
        <f t="array" aca="1" ref="N5" ca="1">BoxVal($A5,12,COLUMN(INDIRECT("T"&amp;($A5-1)*65+2)),1)</f>
        <v>Normal</v>
      </c>
      <c r="O5" s="114" t="str" cm="1">
        <f t="array" ref="O5">BoxVal($A5,2,COLUMN(V6),1)</f>
        <v/>
      </c>
      <c r="P5" s="114" t="str" cm="1">
        <f t="array" aca="1" ref="P5" ca="1">BoxVal($A5,2,COLUMN(INDIRECT("AB"&amp;($A5-1)*65+2)),1)</f>
        <v>10V_NormalMode_38dB_M804WG_N002A_305_410_ZTS6213S_MP4.1</v>
      </c>
      <c r="Q5" s="113" t="str" cm="1">
        <f t="array" aca="1" ref="Q5" ca="1">BoxVal($A5,2,COLUMN(INDIRECT("AJ"&amp;($A5-1)*65+2)),1)</f>
        <v>2021/02/02 : 同批次有pullin10 &amp; 11V。調整混合增益</v>
      </c>
      <c r="R5" s="86"/>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6"/>
      <c r="AU5" s="101" t="s">
        <v>586</v>
      </c>
      <c r="AV5" s="89" t="s">
        <v>586</v>
      </c>
      <c r="AW5" s="89" t="s">
        <v>586</v>
      </c>
      <c r="AX5" s="89" t="s">
        <v>586</v>
      </c>
      <c r="AY5" s="89" t="s">
        <v>255</v>
      </c>
      <c r="AZ5" s="89" t="s">
        <v>255</v>
      </c>
      <c r="BB5" s="101" t="s">
        <v>586</v>
      </c>
      <c r="BC5" s="89">
        <v>1</v>
      </c>
      <c r="BD5" s="89">
        <v>0</v>
      </c>
      <c r="BE5" s="89">
        <v>0</v>
      </c>
      <c r="BF5" s="101"/>
      <c r="BG5" s="101"/>
      <c r="BH5" s="101"/>
      <c r="BI5" s="101" t="s">
        <v>807</v>
      </c>
      <c r="BJ5" s="101" t="s">
        <v>562</v>
      </c>
      <c r="BK5" s="101" t="s">
        <v>562</v>
      </c>
      <c r="BM5" s="89">
        <v>-1.5</v>
      </c>
      <c r="BN5" s="89">
        <v>0</v>
      </c>
      <c r="BO5" s="89">
        <v>0</v>
      </c>
      <c r="BP5" s="89">
        <v>1</v>
      </c>
      <c r="BQ5" s="89">
        <v>1</v>
      </c>
      <c r="BU5" s="101" t="s">
        <v>787</v>
      </c>
      <c r="BV5" s="101" t="s">
        <v>562</v>
      </c>
      <c r="BW5" s="101" t="s">
        <v>562</v>
      </c>
      <c r="BY5" s="102">
        <v>4.9000000000000002E-2</v>
      </c>
      <c r="BZ5" s="89">
        <v>1</v>
      </c>
      <c r="CA5" s="89">
        <v>1</v>
      </c>
      <c r="CF5" s="101" t="s">
        <v>1084</v>
      </c>
      <c r="CG5" s="101" t="s">
        <v>562</v>
      </c>
      <c r="CH5" s="101" t="s">
        <v>562</v>
      </c>
      <c r="CJ5" s="101" t="s">
        <v>562</v>
      </c>
      <c r="CP5" s="101" t="s">
        <v>562</v>
      </c>
      <c r="CQ5" s="101" t="s">
        <v>562</v>
      </c>
      <c r="CR5" s="101" t="s">
        <v>562</v>
      </c>
      <c r="CT5" s="101" t="s">
        <v>562</v>
      </c>
      <c r="DA5" s="101" t="s">
        <v>562</v>
      </c>
      <c r="DB5" s="101" t="s">
        <v>562</v>
      </c>
      <c r="DC5" s="101" t="s">
        <v>562</v>
      </c>
      <c r="DE5" s="89" t="s">
        <v>255</v>
      </c>
      <c r="DF5" s="89" t="s">
        <v>255</v>
      </c>
      <c r="DG5" s="89" t="s">
        <v>255</v>
      </c>
      <c r="DH5" s="89" t="s">
        <v>255</v>
      </c>
      <c r="DI5" s="89" t="s">
        <v>255</v>
      </c>
      <c r="DJ5" s="89" t="s">
        <v>255</v>
      </c>
      <c r="DL5" s="89" t="s">
        <v>255</v>
      </c>
      <c r="DM5" s="89" t="s">
        <v>255</v>
      </c>
      <c r="DN5" s="89" t="s">
        <v>255</v>
      </c>
      <c r="DX5" s="103"/>
      <c r="DY5" s="103"/>
      <c r="DZ5" s="103"/>
      <c r="EB5" s="104"/>
      <c r="EC5" s="104"/>
      <c r="ED5" s="104"/>
    </row>
    <row r="6" spans="1:134" ht="30" customHeight="1" x14ac:dyDescent="0.25">
      <c r="A6" s="96">
        <v>5</v>
      </c>
      <c r="B6" s="97" t="str">
        <f t="shared" si="0"/>
        <v>=Block5==</v>
      </c>
      <c r="C6" s="112" t="str" cm="1">
        <f t="array" aca="1" ref="C6" ca="1">BoxVal($A6,8,COLUMN(INDIRECT("T"&amp;($A6-1)*65+2)),1)</f>
        <v>9V</v>
      </c>
      <c r="D6" s="112" t="str" cm="1">
        <f t="array" aca="1" ref="D6" ca="1">BoxVal($A6,2,COLUMN(INDIRECT("T"&amp;($A6-1)*65+2)),1)</f>
        <v>HELE</v>
      </c>
      <c r="E6" s="112" t="str" cm="1">
        <f t="array" aca="1" ref="E6" ca="1">BoxVal($A6,3,COLUMN(INDIRECT("T"&amp;($A6-1)*65+2)),1)</f>
        <v>MP</v>
      </c>
      <c r="F6" s="112" t="str" cm="1">
        <f t="array" aca="1" ref="F6" ca="1">BoxVal($A6,16,COLUMN(INDIRECT("T"&amp;($A6-1)*65+2)),1)</f>
        <v>non</v>
      </c>
      <c r="G6" s="112" t="str" cm="1">
        <f t="array" aca="1" ref="G6" ca="1">BoxVal($A6,4,COLUMN(INDIRECT("T"&amp;($A6-1)*65+2)),1)</f>
        <v>ZTS6851</v>
      </c>
      <c r="H6" s="112" t="str" cm="1">
        <f t="array" aca="1" ref="H6" ca="1">BoxVal($A6,5,COLUMN(INDIRECT("T"&amp;($A6-1)*65+2)),1)</f>
        <v>4804WG</v>
      </c>
      <c r="I6" s="112" t="str" cm="1">
        <f t="array" aca="1" ref="I6" ca="1">BoxVal($A6,6,COLUMN(INDIRECT("T"&amp;($A6-1)*65+2)),1)</f>
        <v>ZTS2180</v>
      </c>
      <c r="J6" s="112" t="str" cm="1">
        <f t="array" aca="1" ref="J6" ca="1">BoxVal($A6,21,COLUMN(INDIRECT("T"&amp;($A6-1)*65+2)),1)</f>
        <v>15V_NormalMode</v>
      </c>
      <c r="K6" s="112" t="str" cm="1">
        <f t="array" aca="1" ref="K6" ca="1">BoxVal($A6,25,COLUMN(INDIRECT("T"&amp;($A6-1)*65+2)),1)</f>
        <v>Default</v>
      </c>
      <c r="L6" s="113" t="str" cm="1">
        <f t="array" aca="1" ref="L6" ca="1">BoxVal($A6,32,COLUMN(INDIRECT("T"&amp;($A6-1)*65+2)),1)</f>
        <v>3.3V : 100~200 (uA)
Vdc&amp;Remark: 0.648V (1.8V), 0.647V (3.3V)</v>
      </c>
      <c r="M6" s="112" t="str" cm="1">
        <f t="array" aca="1" ref="M6" ca="1">BoxVal($A6,31,COLUMN(INDIRECT("T"&amp;($A6-1)*65+2)),1)</f>
        <v>-38+/-0.7 dBV</v>
      </c>
      <c r="N6" s="112" t="str" cm="1">
        <f t="array" aca="1" ref="N6" ca="1">BoxVal($A6,12,COLUMN(INDIRECT("T"&amp;($A6-1)*65+2)),1)</f>
        <v>Normal</v>
      </c>
      <c r="O6" s="114" t="str" cm="1">
        <f t="array" ref="O6">BoxVal($A6,2,COLUMN(V7),1)</f>
        <v/>
      </c>
      <c r="P6" s="114" t="str" cm="1">
        <f t="array" aca="1" ref="P6" ca="1">BoxVal($A6,2,COLUMN(INDIRECT("AB"&amp;($A6-1)*65+2)),1)</f>
        <v>15V_NormalMode_38dB_M804WG_N002A_340_392_ZTS6851_MP5.1</v>
      </c>
      <c r="Q6" s="113" t="str" cm="1">
        <f t="array" aca="1" ref="Q6" ca="1">BoxVal($A6,2,COLUMN(INDIRECT("AJ"&amp;($A6-1)*65+2)),1)</f>
        <v>for Low pullin</v>
      </c>
      <c r="R6" s="86"/>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6"/>
      <c r="AU6" s="101" t="s">
        <v>584</v>
      </c>
      <c r="AV6" s="89" t="s">
        <v>584</v>
      </c>
      <c r="AW6" s="89" t="s">
        <v>585</v>
      </c>
      <c r="AX6" s="89" t="s">
        <v>585</v>
      </c>
      <c r="AY6" s="89" t="s">
        <v>255</v>
      </c>
      <c r="AZ6" s="89" t="s">
        <v>255</v>
      </c>
      <c r="BB6" s="101" t="s">
        <v>584</v>
      </c>
      <c r="BC6" s="89">
        <v>0</v>
      </c>
      <c r="BD6" s="89">
        <v>0</v>
      </c>
      <c r="BE6" s="89">
        <v>0</v>
      </c>
      <c r="BF6" s="101"/>
      <c r="BG6" s="101"/>
      <c r="BH6" s="101"/>
      <c r="BI6" s="101" t="s">
        <v>783</v>
      </c>
      <c r="BJ6" s="101" t="s">
        <v>562</v>
      </c>
      <c r="BK6" s="101" t="s">
        <v>562</v>
      </c>
      <c r="BM6" s="89">
        <v>-1</v>
      </c>
      <c r="BN6" s="89">
        <v>0</v>
      </c>
      <c r="BO6" s="89">
        <v>1</v>
      </c>
      <c r="BP6" s="89">
        <v>0</v>
      </c>
      <c r="BQ6" s="89">
        <v>0</v>
      </c>
      <c r="BU6" s="101" t="s">
        <v>788</v>
      </c>
      <c r="BV6" s="101" t="s">
        <v>562</v>
      </c>
      <c r="BW6" s="101" t="s">
        <v>562</v>
      </c>
      <c r="BY6" s="102" t="s">
        <v>436</v>
      </c>
      <c r="BZ6" s="89">
        <v>0</v>
      </c>
      <c r="CA6" s="89">
        <v>0</v>
      </c>
      <c r="CF6" s="101">
        <v>0</v>
      </c>
      <c r="CG6" s="101" t="s">
        <v>562</v>
      </c>
      <c r="CH6" s="101" t="s">
        <v>562</v>
      </c>
      <c r="CJ6" s="101" t="s">
        <v>562</v>
      </c>
      <c r="CP6" s="101" t="s">
        <v>562</v>
      </c>
      <c r="CQ6" s="101" t="s">
        <v>562</v>
      </c>
      <c r="CR6" s="101" t="s">
        <v>562</v>
      </c>
      <c r="CT6" s="101" t="s">
        <v>562</v>
      </c>
      <c r="DA6" s="101" t="s">
        <v>562</v>
      </c>
      <c r="DB6" s="101" t="s">
        <v>562</v>
      </c>
      <c r="DC6" s="101" t="s">
        <v>562</v>
      </c>
      <c r="DE6" s="89" t="s">
        <v>255</v>
      </c>
      <c r="DF6" s="89" t="s">
        <v>255</v>
      </c>
      <c r="DG6" s="89" t="s">
        <v>255</v>
      </c>
      <c r="DH6" s="89" t="s">
        <v>255</v>
      </c>
      <c r="DI6" s="89" t="s">
        <v>255</v>
      </c>
      <c r="DJ6" s="89" t="s">
        <v>255</v>
      </c>
      <c r="DL6" s="89" t="s">
        <v>255</v>
      </c>
      <c r="DM6" s="89" t="s">
        <v>255</v>
      </c>
      <c r="DN6" s="89" t="s">
        <v>255</v>
      </c>
      <c r="DX6" s="103"/>
      <c r="DY6" s="103"/>
      <c r="DZ6" s="103"/>
      <c r="EB6" s="104"/>
      <c r="EC6" s="104"/>
      <c r="ED6" s="104"/>
    </row>
    <row r="7" spans="1:134" ht="30" customHeight="1" x14ac:dyDescent="0.25">
      <c r="A7" s="96">
        <v>6</v>
      </c>
      <c r="B7" s="97" t="str">
        <f t="shared" si="0"/>
        <v>=Block6==</v>
      </c>
      <c r="C7" s="112" t="str" cm="1">
        <f t="array" aca="1" ref="C7" ca="1">BoxVal($A7,8,COLUMN(INDIRECT("T"&amp;($A7-1)*65+2)),1)</f>
        <v>10V</v>
      </c>
      <c r="D7" s="112" t="str" cm="1">
        <f t="array" aca="1" ref="D7" ca="1">BoxVal($A7,2,COLUMN(INDIRECT("T"&amp;($A7-1)*65+2)),1)</f>
        <v>SMC</v>
      </c>
      <c r="E7" s="112" t="str" cm="1">
        <f t="array" aca="1" ref="E7" ca="1">BoxVal($A7,3,COLUMN(INDIRECT("T"&amp;($A7-1)*65+2)),1)</f>
        <v>MP</v>
      </c>
      <c r="F7" s="112" t="str" cm="1">
        <f t="array" aca="1" ref="F7" ca="1">BoxVal($A7,16,COLUMN(INDIRECT("T"&amp;($A7-1)*65+2)),1)</f>
        <v>non</v>
      </c>
      <c r="G7" s="112" t="str" cm="1">
        <f t="array" aca="1" ref="G7" ca="1">BoxVal($A7,4,COLUMN(INDIRECT("T"&amp;($A7-1)*65+2)),1)</f>
        <v>ZTS6853</v>
      </c>
      <c r="H7" s="112" t="str" cm="1">
        <f t="array" aca="1" ref="H7" ca="1">BoxVal($A7,5,COLUMN(INDIRECT("T"&amp;($A7-1)*65+2)),1)</f>
        <v>4804WG</v>
      </c>
      <c r="I7" s="112" t="str" cm="1">
        <f t="array" aca="1" ref="I7" ca="1">BoxVal($A7,6,COLUMN(INDIRECT("T"&amp;($A7-1)*65+2)),1)</f>
        <v>ZTS2180</v>
      </c>
      <c r="J7" s="112" t="str" cm="1">
        <f t="array" aca="1" ref="J7" ca="1">BoxVal($A7,21,COLUMN(INDIRECT("T"&amp;($A7-1)*65+2)),1)</f>
        <v>default_NormalMode</v>
      </c>
      <c r="K7" s="112" t="str" cm="1">
        <f t="array" aca="1" ref="K7" ca="1">BoxVal($A7,25,COLUMN(INDIRECT("T"&amp;($A7-1)*65+2)),1)</f>
        <v>Default</v>
      </c>
      <c r="L7" s="113" t="str" cm="1">
        <f t="array" aca="1" ref="L7" ca="1">BoxVal($A7,32,COLUMN(INDIRECT("T"&amp;($A7-1)*65+2)),1)</f>
        <v>3.3V : 100~200 (uA)
Vdc&amp;Remark: 0.653V (1.8V), 0.652V (3.3V)</v>
      </c>
      <c r="M7" s="112" t="str" cm="1">
        <f t="array" aca="1" ref="M7" ca="1">BoxVal($A7,31,COLUMN(INDIRECT("T"&amp;($A7-1)*65+2)),1)</f>
        <v>-38+/-0.8 dBV</v>
      </c>
      <c r="N7" s="112" t="str" cm="1">
        <f t="array" aca="1" ref="N7" ca="1">BoxVal($A7,12,COLUMN(INDIRECT("T"&amp;($A7-1)*65+2)),1)</f>
        <v>Normal</v>
      </c>
      <c r="O7" s="114" t="str" cm="1">
        <f t="array" ref="O7">BoxVal($A7,2,COLUMN(V8),1)</f>
        <v>bit12</v>
      </c>
      <c r="P7" s="114" t="str" cm="1">
        <f t="array" aca="1" ref="P7" ca="1">BoxVal($A7,2,COLUMN(INDIRECT("AB"&amp;($A7-1)*65+2)),1)</f>
        <v>default_NormalMode_38dB_M804WG_N005A_327_411_ZTS6853_MP6.1</v>
      </c>
      <c r="Q7" s="113" t="str" cm="1">
        <f t="array" aca="1" ref="Q7" ca="1">BoxVal($A7,2,COLUMN(INDIRECT("AJ"&amp;($A7-1)*65+2)),1)</f>
        <v>因2180pullin常落在10V，故必須燒錄vbg降低vbias再測試，增益內不可寫其他vbg選項</v>
      </c>
      <c r="R7" s="86"/>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6"/>
      <c r="AU7" s="101" t="s">
        <v>965</v>
      </c>
      <c r="AV7" s="89" t="s">
        <v>582</v>
      </c>
      <c r="AW7" s="89" t="s">
        <v>582</v>
      </c>
      <c r="AX7" s="89" t="s">
        <v>582</v>
      </c>
      <c r="AY7" s="89" t="s">
        <v>255</v>
      </c>
      <c r="AZ7" s="89" t="s">
        <v>255</v>
      </c>
      <c r="BB7" s="101" t="s">
        <v>965</v>
      </c>
      <c r="BC7" s="89">
        <v>1</v>
      </c>
      <c r="BD7" s="89">
        <v>1</v>
      </c>
      <c r="BE7" s="89">
        <v>0</v>
      </c>
      <c r="BF7" s="101"/>
      <c r="BG7" s="101"/>
      <c r="BH7" s="101"/>
      <c r="BI7" s="101" t="s">
        <v>811</v>
      </c>
      <c r="BJ7" s="101" t="s">
        <v>562</v>
      </c>
      <c r="BK7" s="101" t="s">
        <v>562</v>
      </c>
      <c r="BM7" s="89">
        <v>-0.5</v>
      </c>
      <c r="BN7" s="89">
        <v>0</v>
      </c>
      <c r="BO7" s="89">
        <v>1</v>
      </c>
      <c r="BP7" s="89">
        <v>0</v>
      </c>
      <c r="BQ7" s="89">
        <v>1</v>
      </c>
      <c r="BU7" s="101" t="s">
        <v>789</v>
      </c>
      <c r="BV7" s="101" t="s">
        <v>562</v>
      </c>
      <c r="BW7" s="101" t="s">
        <v>562</v>
      </c>
      <c r="BY7" s="102" t="s">
        <v>562</v>
      </c>
      <c r="CF7" s="89" t="s">
        <v>562</v>
      </c>
      <c r="CG7" s="89" t="s">
        <v>562</v>
      </c>
      <c r="CH7" s="89" t="s">
        <v>562</v>
      </c>
      <c r="CJ7" s="101" t="s">
        <v>562</v>
      </c>
      <c r="CP7" s="101" t="s">
        <v>562</v>
      </c>
      <c r="CQ7" s="101" t="s">
        <v>562</v>
      </c>
      <c r="CR7" s="101" t="s">
        <v>562</v>
      </c>
      <c r="CT7" s="101" t="s">
        <v>562</v>
      </c>
      <c r="DA7" s="101" t="s">
        <v>562</v>
      </c>
      <c r="DB7" s="101" t="s">
        <v>562</v>
      </c>
      <c r="DC7" s="101" t="s">
        <v>562</v>
      </c>
      <c r="DE7" s="89" t="s">
        <v>255</v>
      </c>
      <c r="DF7" s="89" t="s">
        <v>255</v>
      </c>
      <c r="DG7" s="89" t="s">
        <v>255</v>
      </c>
      <c r="DH7" s="89" t="s">
        <v>255</v>
      </c>
      <c r="DI7" s="89" t="s">
        <v>255</v>
      </c>
      <c r="DJ7" s="89" t="s">
        <v>255</v>
      </c>
      <c r="DL7" s="89" t="s">
        <v>255</v>
      </c>
      <c r="DM7" s="89" t="s">
        <v>255</v>
      </c>
      <c r="DN7" s="89" t="s">
        <v>255</v>
      </c>
      <c r="DX7" s="103"/>
      <c r="DY7" s="103"/>
      <c r="DZ7" s="103"/>
      <c r="EB7" s="104"/>
      <c r="EC7" s="104"/>
      <c r="ED7" s="104"/>
    </row>
    <row r="8" spans="1:134" ht="30" customHeight="1" x14ac:dyDescent="0.25">
      <c r="A8" s="96">
        <v>7</v>
      </c>
      <c r="B8" s="97" t="str">
        <f t="shared" si="0"/>
        <v>=Block7==</v>
      </c>
      <c r="C8" s="112" t="str" cm="1">
        <f t="array" aca="1" ref="C8" ca="1">BoxVal($A8,8,COLUMN(INDIRECT("T"&amp;($A8-1)*65+2)),1)</f>
        <v>10V</v>
      </c>
      <c r="D8" s="112" t="str" cm="1">
        <f t="array" aca="1" ref="D8" ca="1">BoxVal($A8,2,COLUMN(INDIRECT("T"&amp;($A8-1)*65+2)),1)</f>
        <v>HELE</v>
      </c>
      <c r="E8" s="112" t="str" cm="1">
        <f t="array" aca="1" ref="E8" ca="1">BoxVal($A8,3,COLUMN(INDIRECT("T"&amp;($A8-1)*65+2)),1)</f>
        <v>MP</v>
      </c>
      <c r="F8" s="112" t="str" cm="1">
        <f t="array" aca="1" ref="F8" ca="1">BoxVal($A8,16,COLUMN(INDIRECT("T"&amp;($A8-1)*65+2)),1)</f>
        <v>non</v>
      </c>
      <c r="G8" s="112" t="str" cm="1">
        <f t="array" aca="1" ref="G8" ca="1">BoxVal($A8,4,COLUMN(INDIRECT("T"&amp;($A8-1)*65+2)),1)</f>
        <v>ZTSQ6813</v>
      </c>
      <c r="H8" s="112" t="str" cm="1">
        <f t="array" aca="1" ref="H8" ca="1">BoxVal($A8,5,COLUMN(INDIRECT("T"&amp;($A8-1)*65+2)),1)</f>
        <v>4804WG</v>
      </c>
      <c r="I8" s="112" t="str" cm="1">
        <f t="array" aca="1" ref="I8" ca="1">BoxVal($A8,6,COLUMN(INDIRECT("T"&amp;($A8-1)*65+2)),1)</f>
        <v>ZTS2100</v>
      </c>
      <c r="J8" s="112" t="str" cm="1">
        <f t="array" aca="1" ref="J8" ca="1">BoxVal($A8,21,COLUMN(INDIRECT("T"&amp;($A8-1)*65+2)),1)</f>
        <v>10V_NormalMode</v>
      </c>
      <c r="K8" s="112" t="str" cm="1">
        <f t="array" aca="1" ref="K8" ca="1">BoxVal($A8,25,COLUMN(INDIRECT("T"&amp;($A8-1)*65+2)),1)</f>
        <v>Default</v>
      </c>
      <c r="L8" s="113" t="str" cm="1">
        <f t="array" aca="1" ref="L8" ca="1">BoxVal($A8,32,COLUMN(INDIRECT("T"&amp;($A8-1)*65+2)),1)</f>
        <v>3.3V : 100~200 (uA)
Vdc&amp;Remark: -</v>
      </c>
      <c r="M8" s="112" t="str" cm="1">
        <f t="array" aca="1" ref="M8" ca="1">BoxVal($A8,31,COLUMN(INDIRECT("T"&amp;($A8-1)*65+2)),1)</f>
        <v>-38+/-0.8 dBV</v>
      </c>
      <c r="N8" s="112" t="str" cm="1">
        <f t="array" aca="1" ref="N8" ca="1">BoxVal($A8,12,COLUMN(INDIRECT("T"&amp;($A8-1)*65+2)),1)</f>
        <v>Normal</v>
      </c>
      <c r="O8" s="114" t="str" cm="1">
        <f t="array" ref="O8">BoxVal($A8,2,COLUMN(V9),1)</f>
        <v/>
      </c>
      <c r="P8" s="114" t="str" cm="1">
        <f t="array" aca="1" ref="P8" ca="1">BoxVal($A8,2,COLUMN(INDIRECT("AB"&amp;($A8-1)*65+2)),1)</f>
        <v>10V_NormalMode_38dB_M804WG_N005A_392_452_ZTSQ6813_MP7.0</v>
      </c>
      <c r="Q8" s="113" t="str" cm="1">
        <f t="array" aca="1" ref="Q8" ca="1">BoxVal($A8,2,COLUMN(INDIRECT("AJ"&amp;($A8-1)*65+2)),1)</f>
        <v/>
      </c>
      <c r="R8" s="86"/>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6"/>
      <c r="AU8" s="101" t="s">
        <v>436</v>
      </c>
      <c r="AV8" s="89" t="s">
        <v>255</v>
      </c>
      <c r="AW8" s="89" t="s">
        <v>255</v>
      </c>
      <c r="AX8" s="89" t="s">
        <v>255</v>
      </c>
      <c r="AY8" s="89" t="s">
        <v>255</v>
      </c>
      <c r="AZ8" s="89" t="s">
        <v>255</v>
      </c>
      <c r="BB8" s="101" t="s">
        <v>436</v>
      </c>
      <c r="BC8" s="89">
        <v>0</v>
      </c>
      <c r="BD8" s="89">
        <v>0</v>
      </c>
      <c r="BE8" s="89">
        <v>0</v>
      </c>
      <c r="BF8" s="101"/>
      <c r="BG8" s="101"/>
      <c r="BH8" s="101"/>
      <c r="BI8" s="101" t="s">
        <v>783</v>
      </c>
      <c r="BJ8" s="101" t="s">
        <v>562</v>
      </c>
      <c r="BK8" s="101" t="s">
        <v>562</v>
      </c>
      <c r="BM8" s="89">
        <v>0</v>
      </c>
      <c r="BN8" s="89">
        <v>0</v>
      </c>
      <c r="BO8" s="89">
        <v>0</v>
      </c>
      <c r="BP8" s="89">
        <v>0</v>
      </c>
      <c r="BQ8" s="89">
        <v>0</v>
      </c>
      <c r="BU8" s="101" t="s">
        <v>783</v>
      </c>
      <c r="BV8" s="101" t="s">
        <v>562</v>
      </c>
      <c r="BW8" s="101" t="s">
        <v>562</v>
      </c>
      <c r="BY8" s="102" t="s">
        <v>562</v>
      </c>
      <c r="CF8" s="89" t="s">
        <v>562</v>
      </c>
      <c r="CG8" s="89" t="s">
        <v>562</v>
      </c>
      <c r="CH8" s="89" t="s">
        <v>562</v>
      </c>
      <c r="CJ8" s="101" t="s">
        <v>562</v>
      </c>
      <c r="CP8" s="101" t="s">
        <v>562</v>
      </c>
      <c r="CQ8" s="101" t="s">
        <v>562</v>
      </c>
      <c r="CR8" s="101" t="s">
        <v>562</v>
      </c>
      <c r="CT8" s="101" t="s">
        <v>562</v>
      </c>
      <c r="DA8" s="101" t="s">
        <v>562</v>
      </c>
      <c r="DB8" s="101" t="s">
        <v>562</v>
      </c>
      <c r="DC8" s="101" t="s">
        <v>562</v>
      </c>
      <c r="DE8" s="89" t="s">
        <v>255</v>
      </c>
      <c r="DF8" s="89" t="s">
        <v>255</v>
      </c>
      <c r="DG8" s="89" t="s">
        <v>255</v>
      </c>
      <c r="DH8" s="89" t="s">
        <v>255</v>
      </c>
      <c r="DI8" s="89" t="s">
        <v>255</v>
      </c>
      <c r="DJ8" s="89" t="s">
        <v>255</v>
      </c>
      <c r="DL8" s="89" t="s">
        <v>255</v>
      </c>
      <c r="DM8" s="89" t="s">
        <v>255</v>
      </c>
      <c r="DN8" s="89" t="s">
        <v>255</v>
      </c>
      <c r="DX8" s="103"/>
      <c r="DY8" s="103"/>
      <c r="DZ8" s="103"/>
      <c r="EB8" s="103"/>
      <c r="EC8" s="103"/>
      <c r="ED8" s="103"/>
    </row>
    <row r="9" spans="1:134" ht="30" customHeight="1" x14ac:dyDescent="0.25">
      <c r="A9" s="96">
        <v>8</v>
      </c>
      <c r="B9" s="97" t="str">
        <f t="shared" si="0"/>
        <v>=Block8==</v>
      </c>
      <c r="C9" s="112" t="str" cm="1">
        <f t="array" aca="1" ref="C9" ca="1">BoxVal($A9,8,COLUMN(INDIRECT("T"&amp;($A9-1)*65+2)),1)</f>
        <v>10V</v>
      </c>
      <c r="D9" s="112" t="str" cm="1">
        <f t="array" aca="1" ref="D9" ca="1">BoxVal($A9,2,COLUMN(INDIRECT("T"&amp;($A9-1)*65+2)),1)</f>
        <v>CPC</v>
      </c>
      <c r="E9" s="112" t="str" cm="1">
        <f t="array" aca="1" ref="E9" ca="1">BoxVal($A9,3,COLUMN(INDIRECT("T"&amp;($A9-1)*65+2)),1)</f>
        <v>MP</v>
      </c>
      <c r="F9" s="112" t="str" cm="1">
        <f t="array" aca="1" ref="F9" ca="1">BoxVal($A9,16,COLUMN(INDIRECT("T"&amp;($A9-1)*65+2)),1)</f>
        <v>non</v>
      </c>
      <c r="G9" s="112" t="str" cm="1">
        <f t="array" aca="1" ref="G9" ca="1">BoxVal($A9,4,COLUMN(INDIRECT("T"&amp;($A9-1)*65+2)),1)</f>
        <v>ZTS6853</v>
      </c>
      <c r="H9" s="112" t="str" cm="1">
        <f t="array" aca="1" ref="H9" ca="1">BoxVal($A9,5,COLUMN(INDIRECT("T"&amp;($A9-1)*65+2)),1)</f>
        <v>4804WG</v>
      </c>
      <c r="I9" s="112" t="str" cm="1">
        <f t="array" aca="1" ref="I9" ca="1">BoxVal($A9,6,COLUMN(INDIRECT("T"&amp;($A9-1)*65+2)),1)</f>
        <v>ZTS2180</v>
      </c>
      <c r="J9" s="112" t="str" cm="1">
        <f t="array" aca="1" ref="J9" ca="1">BoxVal($A9,21,COLUMN(INDIRECT("T"&amp;($A9-1)*65+2)),1)</f>
        <v>default_NormalMode</v>
      </c>
      <c r="K9" s="112" t="str" cm="1">
        <f t="array" aca="1" ref="K9" ca="1">BoxVal($A9,25,COLUMN(INDIRECT("T"&amp;($A9-1)*65+2)),1)</f>
        <v>Default</v>
      </c>
      <c r="L9" s="113" t="str" cm="1">
        <f t="array" aca="1" ref="L9" ca="1">BoxVal($A9,32,COLUMN(INDIRECT("T"&amp;($A9-1)*65+2)),1)</f>
        <v>3.3V : 100~200 (uA)
Vdc&amp;Remark: 0.649V (1.8V), 0.648V (3.3V)</v>
      </c>
      <c r="M9" s="112" t="str" cm="1">
        <f t="array" aca="1" ref="M9" ca="1">BoxVal($A9,31,COLUMN(INDIRECT("T"&amp;($A9-1)*65+2)),1)</f>
        <v>-38+/-0.8 dBV</v>
      </c>
      <c r="N9" s="112" t="str" cm="1">
        <f t="array" aca="1" ref="N9" ca="1">BoxVal($A9,12,COLUMN(INDIRECT("T"&amp;($A9-1)*65+2)),1)</f>
        <v>Normal</v>
      </c>
      <c r="O9" s="114" t="str" cm="1">
        <f t="array" ref="O9">BoxVal($A9,2,COLUMN(V10),1)</f>
        <v/>
      </c>
      <c r="P9" s="114" t="str" cm="1">
        <f t="array" aca="1" ref="P9" ca="1">BoxVal($A9,2,COLUMN(INDIRECT("AB"&amp;($A9-1)*65+2)),1)</f>
        <v>default_NormalMode_38dB_M804WG_N005A_327_406_ZTS6853_MP8.0</v>
      </c>
      <c r="Q9" s="113" t="str" cm="1">
        <f t="array" aca="1" ref="Q9" ca="1">BoxVal($A9,2,COLUMN(INDIRECT("AJ"&amp;($A9-1)*65+2)),1)</f>
        <v>因2180pullin常落在10V，故必須燒錄vbg降低vbias再測試，增益內不可寫其他vbg選項</v>
      </c>
      <c r="R9" s="86"/>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6"/>
      <c r="AU9" s="101" t="s">
        <v>562</v>
      </c>
      <c r="AV9" s="101" t="s">
        <v>562</v>
      </c>
      <c r="AW9" s="89" t="s">
        <v>255</v>
      </c>
      <c r="AX9" s="89" t="s">
        <v>255</v>
      </c>
      <c r="AY9" s="89" t="s">
        <v>255</v>
      </c>
      <c r="AZ9" s="89" t="s">
        <v>255</v>
      </c>
      <c r="BB9" s="101" t="s">
        <v>1201</v>
      </c>
      <c r="BC9" s="101"/>
      <c r="BD9" s="101"/>
      <c r="BE9" s="101"/>
      <c r="BF9" s="101"/>
      <c r="BG9" s="101"/>
      <c r="BH9" s="101"/>
      <c r="BI9" s="101" t="s">
        <v>783</v>
      </c>
      <c r="BJ9" s="101" t="s">
        <v>562</v>
      </c>
      <c r="BK9" s="101" t="s">
        <v>562</v>
      </c>
      <c r="BM9" s="89">
        <v>0.5</v>
      </c>
      <c r="BN9" s="89">
        <v>0</v>
      </c>
      <c r="BO9" s="89">
        <v>1</v>
      </c>
      <c r="BP9" s="89">
        <v>1</v>
      </c>
      <c r="BQ9" s="89">
        <v>1</v>
      </c>
      <c r="BU9" s="101" t="s">
        <v>790</v>
      </c>
      <c r="BV9" s="101" t="s">
        <v>562</v>
      </c>
      <c r="BW9" s="101" t="s">
        <v>562</v>
      </c>
      <c r="BY9" s="102" t="s">
        <v>562</v>
      </c>
      <c r="CF9" s="89" t="s">
        <v>562</v>
      </c>
      <c r="CG9" s="89" t="s">
        <v>562</v>
      </c>
      <c r="CH9" s="89" t="s">
        <v>562</v>
      </c>
      <c r="CJ9" s="101" t="s">
        <v>562</v>
      </c>
      <c r="CP9" s="101" t="s">
        <v>562</v>
      </c>
      <c r="CQ9" s="101" t="s">
        <v>562</v>
      </c>
      <c r="CR9" s="101" t="s">
        <v>562</v>
      </c>
      <c r="CT9" s="101" t="s">
        <v>562</v>
      </c>
      <c r="DA9" s="101" t="s">
        <v>562</v>
      </c>
      <c r="DB9" s="101" t="s">
        <v>562</v>
      </c>
      <c r="DC9" s="101" t="s">
        <v>562</v>
      </c>
      <c r="DE9" s="89" t="s">
        <v>255</v>
      </c>
      <c r="DF9" s="89" t="s">
        <v>255</v>
      </c>
      <c r="DG9" s="89" t="s">
        <v>255</v>
      </c>
      <c r="DH9" s="89" t="s">
        <v>255</v>
      </c>
      <c r="DI9" s="89" t="s">
        <v>255</v>
      </c>
      <c r="DJ9" s="89" t="s">
        <v>255</v>
      </c>
      <c r="DL9" s="89" t="s">
        <v>255</v>
      </c>
      <c r="DM9" s="89" t="s">
        <v>255</v>
      </c>
      <c r="DN9" s="89" t="s">
        <v>255</v>
      </c>
      <c r="DX9" s="103"/>
      <c r="DY9" s="103"/>
      <c r="DZ9" s="103"/>
      <c r="EB9" s="103"/>
      <c r="EC9" s="103"/>
      <c r="ED9" s="103"/>
    </row>
    <row r="10" spans="1:134" ht="30" customHeight="1" x14ac:dyDescent="0.25">
      <c r="A10" s="96">
        <v>9</v>
      </c>
      <c r="B10" s="97" t="str">
        <f t="shared" si="0"/>
        <v>=Block9==</v>
      </c>
      <c r="C10" s="112" t="str" cm="1">
        <f t="array" aca="1" ref="C10" ca="1">BoxVal($A10,8,COLUMN(INDIRECT("T"&amp;($A10-1)*65+2)),1)</f>
        <v>10V</v>
      </c>
      <c r="D10" s="112" t="str" cm="1">
        <f t="array" aca="1" ref="D10" ca="1">BoxVal($A10,2,COLUMN(INDIRECT("T"&amp;($A10-1)*65+2)),1)</f>
        <v>HELE</v>
      </c>
      <c r="E10" s="112" t="str" cm="1">
        <f t="array" aca="1" ref="E10" ca="1">BoxVal($A10,3,COLUMN(INDIRECT("T"&amp;($A10-1)*65+2)),1)</f>
        <v>MP</v>
      </c>
      <c r="F10" s="112" t="str" cm="1">
        <f t="array" aca="1" ref="F10" ca="1">BoxVal($A10,16,COLUMN(INDIRECT("T"&amp;($A10-1)*65+2)),1)</f>
        <v>non</v>
      </c>
      <c r="G10" s="112" t="str" cm="1">
        <f t="array" aca="1" ref="G10" ca="1">BoxVal($A10,4,COLUMN(INDIRECT("T"&amp;($A10-1)*65+2)),1)</f>
        <v>ZTS6056S</v>
      </c>
      <c r="H10" s="112" t="str" cm="1">
        <f t="array" aca="1" ref="H10" ca="1">BoxVal($A10,5,COLUMN(INDIRECT("T"&amp;($A10-1)*65+2)),1)</f>
        <v>4804WG</v>
      </c>
      <c r="I10" s="112" t="str" cm="1">
        <f t="array" aca="1" ref="I10" ca="1">BoxVal($A10,6,COLUMN(INDIRECT("T"&amp;($A10-1)*65+2)),1)</f>
        <v>3004_V11</v>
      </c>
      <c r="J10" s="112" t="str" cm="1">
        <f t="array" aca="1" ref="J10" ca="1">BoxVal($A10,21,COLUMN(INDIRECT("T"&amp;($A10-1)*65+2)),1)</f>
        <v>10V_NormalMode</v>
      </c>
      <c r="K10" s="112" t="str" cm="1">
        <f t="array" aca="1" ref="K10" ca="1">BoxVal($A10,25,COLUMN(INDIRECT("T"&amp;($A10-1)*65+2)),1)</f>
        <v>Default</v>
      </c>
      <c r="L10" s="113" t="str" cm="1">
        <f t="array" aca="1" ref="L10" ca="1">BoxVal($A10,32,COLUMN(INDIRECT("T"&amp;($A10-1)*65+2)),1)</f>
        <v>3.3V : 100~200 (uA)
Vdc&amp;Remark: -</v>
      </c>
      <c r="M10" s="112" t="str" cm="1">
        <f t="array" aca="1" ref="M10" ca="1">BoxVal($A10,31,COLUMN(INDIRECT("T"&amp;($A10-1)*65+2)),1)</f>
        <v>-38+/-0.8 dBV</v>
      </c>
      <c r="N10" s="112" t="str" cm="1">
        <f t="array" aca="1" ref="N10" ca="1">BoxVal($A10,12,COLUMN(INDIRECT("T"&amp;($A10-1)*65+2)),1)</f>
        <v>Normal</v>
      </c>
      <c r="O10" s="114" t="str" cm="1">
        <f t="array" ref="O10">BoxVal($A10,2,COLUMN(V11),1)</f>
        <v/>
      </c>
      <c r="P10" s="114" t="str" cm="1">
        <f t="array" aca="1" ref="P10" ca="1">BoxVal($A10,2,COLUMN(INDIRECT("AB"&amp;($A10-1)*65+2)),1)</f>
        <v>10V_NormalMode_38dB_M804WG_N005A_360_427_ZTS6056S_MP9.2</v>
      </c>
      <c r="Q10" s="113" t="str" cm="1">
        <f t="array" aca="1" ref="Q10" ca="1">BoxVal($A10,2,COLUMN(INDIRECT("AJ"&amp;($A10-1)*65+2)),1)</f>
        <v/>
      </c>
      <c r="R10" s="86"/>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6"/>
      <c r="AU10" s="101" t="s">
        <v>562</v>
      </c>
      <c r="AV10" s="101" t="s">
        <v>562</v>
      </c>
      <c r="AW10" s="89" t="s">
        <v>255</v>
      </c>
      <c r="AX10" s="89" t="s">
        <v>255</v>
      </c>
      <c r="AY10" s="89" t="s">
        <v>255</v>
      </c>
      <c r="AZ10" s="89" t="s">
        <v>255</v>
      </c>
      <c r="BB10" s="101" t="s">
        <v>1202</v>
      </c>
      <c r="BC10" s="101"/>
      <c r="BD10" s="101"/>
      <c r="BE10" s="101"/>
      <c r="BF10" s="101"/>
      <c r="BG10" s="101"/>
      <c r="BH10" s="101"/>
      <c r="BI10" s="101" t="s">
        <v>562</v>
      </c>
      <c r="BJ10" s="101" t="s">
        <v>562</v>
      </c>
      <c r="BK10" s="101" t="s">
        <v>562</v>
      </c>
      <c r="BM10" s="89">
        <v>1.5</v>
      </c>
      <c r="BN10" s="89">
        <v>1</v>
      </c>
      <c r="BO10" s="89">
        <v>0</v>
      </c>
      <c r="BP10" s="89">
        <v>0</v>
      </c>
      <c r="BQ10" s="89">
        <v>0</v>
      </c>
      <c r="BU10" s="101" t="s">
        <v>813</v>
      </c>
      <c r="BV10" s="101" t="s">
        <v>562</v>
      </c>
      <c r="BW10" s="101" t="s">
        <v>562</v>
      </c>
      <c r="BY10" s="102" t="s">
        <v>562</v>
      </c>
      <c r="CF10" s="89" t="s">
        <v>562</v>
      </c>
      <c r="CG10" s="89" t="s">
        <v>562</v>
      </c>
      <c r="CH10" s="89" t="s">
        <v>562</v>
      </c>
      <c r="CJ10" s="101" t="s">
        <v>562</v>
      </c>
      <c r="CP10" s="101" t="s">
        <v>562</v>
      </c>
      <c r="CQ10" s="101" t="s">
        <v>562</v>
      </c>
      <c r="CR10" s="101" t="s">
        <v>562</v>
      </c>
      <c r="CT10" s="101" t="s">
        <v>562</v>
      </c>
      <c r="DA10" s="101" t="s">
        <v>562</v>
      </c>
      <c r="DB10" s="101" t="s">
        <v>562</v>
      </c>
      <c r="DC10" s="101" t="s">
        <v>562</v>
      </c>
      <c r="DE10" s="89" t="s">
        <v>255</v>
      </c>
      <c r="DF10" s="89" t="s">
        <v>255</v>
      </c>
      <c r="DG10" s="89" t="s">
        <v>255</v>
      </c>
      <c r="DH10" s="89" t="s">
        <v>255</v>
      </c>
      <c r="DI10" s="89" t="s">
        <v>255</v>
      </c>
      <c r="DJ10" s="89" t="s">
        <v>255</v>
      </c>
      <c r="DL10" s="89" t="s">
        <v>255</v>
      </c>
      <c r="DM10" s="89" t="s">
        <v>255</v>
      </c>
      <c r="DN10" s="89" t="s">
        <v>255</v>
      </c>
      <c r="DX10" s="103"/>
      <c r="DY10" s="103"/>
      <c r="DZ10" s="103"/>
      <c r="EB10" s="103"/>
      <c r="EC10" s="103"/>
      <c r="ED10" s="103"/>
    </row>
    <row r="11" spans="1:134" ht="30" customHeight="1" x14ac:dyDescent="0.25">
      <c r="A11" s="96">
        <v>10</v>
      </c>
      <c r="B11" s="97" t="str">
        <f t="shared" si="0"/>
        <v>=Block10==</v>
      </c>
      <c r="C11" s="112" t="str" cm="1">
        <f t="array" aca="1" ref="C11" ca="1">BoxVal($A11,8,COLUMN(INDIRECT("T"&amp;($A11-1)*65+2)),1)</f>
        <v>10V</v>
      </c>
      <c r="D11" s="112" t="str" cm="1">
        <f t="array" aca="1" ref="D11" ca="1">BoxVal($A11,2,COLUMN(INDIRECT("T"&amp;($A11-1)*65+2)),1)</f>
        <v>CPC</v>
      </c>
      <c r="E11" s="112" t="str" cm="1">
        <f t="array" aca="1" ref="E11" ca="1">BoxVal($A11,3,COLUMN(INDIRECT("T"&amp;($A11-1)*65+2)),1)</f>
        <v>MP</v>
      </c>
      <c r="F11" s="112" t="str" cm="1">
        <f t="array" aca="1" ref="F11" ca="1">BoxVal($A11,16,COLUMN(INDIRECT("T"&amp;($A11-1)*65+2)),1)</f>
        <v>non</v>
      </c>
      <c r="G11" s="112" t="str" cm="1">
        <f t="array" aca="1" ref="G11" ca="1">BoxVal($A11,4,COLUMN(INDIRECT("T"&amp;($A11-1)*65+2)),1)</f>
        <v>ZTS6856S</v>
      </c>
      <c r="H11" s="112" t="str" cm="1">
        <f t="array" aca="1" ref="H11" ca="1">BoxVal($A11,5,COLUMN(INDIRECT("T"&amp;($A11-1)*65+2)),1)</f>
        <v>4804WG</v>
      </c>
      <c r="I11" s="112" t="str" cm="1">
        <f t="array" aca="1" ref="I11" ca="1">BoxVal($A11,6,COLUMN(INDIRECT("T"&amp;($A11-1)*65+2)),1)</f>
        <v>3004_V11</v>
      </c>
      <c r="J11" s="112" t="str" cm="1">
        <f t="array" aca="1" ref="J11" ca="1">BoxVal($A11,21,COLUMN(INDIRECT("T"&amp;($A11-1)*65+2)),1)</f>
        <v>default_NormalMode</v>
      </c>
      <c r="K11" s="112" t="str" cm="1">
        <f t="array" aca="1" ref="K11" ca="1">BoxVal($A11,25,COLUMN(INDIRECT("T"&amp;($A11-1)*65+2)),1)</f>
        <v>Default</v>
      </c>
      <c r="L11" s="113" t="str" cm="1">
        <f t="array" aca="1" ref="L11" ca="1">BoxVal($A11,32,COLUMN(INDIRECT("T"&amp;($A11-1)*65+2)),1)</f>
        <v>3.3V : 100~200 (uA)
Vdc&amp;Remark: -</v>
      </c>
      <c r="M11" s="112" t="str" cm="1">
        <f t="array" aca="1" ref="M11" ca="1">BoxVal($A11,31,COLUMN(INDIRECT("T"&amp;($A11-1)*65+2)),1)</f>
        <v>-38+/-0.8 dBV</v>
      </c>
      <c r="N11" s="112" t="str" cm="1">
        <f t="array" aca="1" ref="N11" ca="1">BoxVal($A11,12,COLUMN(INDIRECT("T"&amp;($A11-1)*65+2)),1)</f>
        <v>Normal</v>
      </c>
      <c r="O11" s="114" t="str" cm="1">
        <f t="array" ref="O11">BoxVal($A11,2,COLUMN(V12),1)</f>
        <v/>
      </c>
      <c r="P11" s="114" t="str" cm="1">
        <f t="array" aca="1" ref="P11" ca="1">BoxVal($A11,2,COLUMN(INDIRECT("AB"&amp;($A11-1)*65+2)),1)</f>
        <v>default_NormalMode_38dB_M804WG_N005A_360_427_ZTS6856S_MP10.4</v>
      </c>
      <c r="Q11" s="113" t="str" cm="1">
        <f t="array" aca="1" ref="Q11" ca="1">BoxVal($A11,2,COLUMN(INDIRECT("AJ"&amp;($A11-1)*65+2)),1)</f>
        <v/>
      </c>
      <c r="R11" s="86"/>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6"/>
      <c r="AU11" s="101" t="s">
        <v>562</v>
      </c>
      <c r="AV11" s="101" t="s">
        <v>562</v>
      </c>
      <c r="AW11" s="101" t="s">
        <v>562</v>
      </c>
      <c r="AX11" s="89" t="s">
        <v>255</v>
      </c>
      <c r="AY11" s="89" t="s">
        <v>255</v>
      </c>
      <c r="AZ11" s="89" t="s">
        <v>255</v>
      </c>
      <c r="BB11" s="101" t="s">
        <v>562</v>
      </c>
      <c r="BC11" s="101"/>
      <c r="BD11" s="101"/>
      <c r="BE11" s="101"/>
      <c r="BF11" s="101"/>
      <c r="BG11" s="101"/>
      <c r="BH11" s="101"/>
      <c r="BI11" s="101" t="s">
        <v>562</v>
      </c>
      <c r="BJ11" s="101" t="s">
        <v>562</v>
      </c>
      <c r="BK11" s="101" t="s">
        <v>562</v>
      </c>
      <c r="BM11" s="89">
        <v>2.5</v>
      </c>
      <c r="BN11" s="89">
        <v>1</v>
      </c>
      <c r="BO11" s="89">
        <v>0</v>
      </c>
      <c r="BP11" s="89">
        <v>0</v>
      </c>
      <c r="BQ11" s="89">
        <v>1</v>
      </c>
      <c r="BU11" s="101" t="s">
        <v>975</v>
      </c>
      <c r="BV11" s="101" t="s">
        <v>562</v>
      </c>
      <c r="BW11" s="101" t="s">
        <v>562</v>
      </c>
      <c r="BY11" s="102" t="s">
        <v>562</v>
      </c>
      <c r="CF11" s="89" t="s">
        <v>562</v>
      </c>
      <c r="CG11" s="89" t="s">
        <v>562</v>
      </c>
      <c r="CH11" s="89" t="s">
        <v>562</v>
      </c>
      <c r="CJ11" s="101" t="s">
        <v>562</v>
      </c>
      <c r="CP11" s="101" t="s">
        <v>562</v>
      </c>
      <c r="CQ11" s="101" t="s">
        <v>562</v>
      </c>
      <c r="CR11" s="101" t="s">
        <v>562</v>
      </c>
      <c r="CT11" s="101" t="s">
        <v>562</v>
      </c>
      <c r="DA11" s="101" t="s">
        <v>562</v>
      </c>
      <c r="DB11" s="101" t="s">
        <v>562</v>
      </c>
      <c r="DC11" s="101" t="s">
        <v>562</v>
      </c>
      <c r="DE11" s="89" t="s">
        <v>255</v>
      </c>
      <c r="DF11" s="89" t="s">
        <v>255</v>
      </c>
      <c r="DG11" s="89" t="s">
        <v>255</v>
      </c>
      <c r="DH11" s="89" t="s">
        <v>255</v>
      </c>
      <c r="DI11" s="89" t="s">
        <v>255</v>
      </c>
      <c r="DJ11" s="89" t="s">
        <v>255</v>
      </c>
      <c r="DL11" s="89" t="s">
        <v>255</v>
      </c>
      <c r="DM11" s="89" t="s">
        <v>255</v>
      </c>
      <c r="DN11" s="89" t="s">
        <v>255</v>
      </c>
      <c r="DX11" s="103"/>
      <c r="DY11" s="103"/>
      <c r="DZ11" s="103"/>
      <c r="EB11" s="103"/>
      <c r="EC11" s="103"/>
      <c r="ED11" s="103"/>
    </row>
    <row r="12" spans="1:134" ht="30" customHeight="1" x14ac:dyDescent="0.25">
      <c r="A12" s="96">
        <v>11</v>
      </c>
      <c r="B12" s="97" t="str">
        <f t="shared" si="0"/>
        <v>=Block11==</v>
      </c>
      <c r="C12" s="112" t="str" cm="1">
        <f t="array" aca="1" ref="C12" ca="1">BoxVal($A12,8,COLUMN(INDIRECT("T"&amp;($A12-1)*65+2)),1)</f>
        <v/>
      </c>
      <c r="D12" s="112" t="str" cm="1">
        <f t="array" aca="1" ref="D12" ca="1">BoxVal($A12,2,COLUMN(INDIRECT("T"&amp;($A12-1)*65+2)),1)</f>
        <v/>
      </c>
      <c r="E12" s="112" t="str" cm="1">
        <f t="array" aca="1" ref="E12" ca="1">BoxVal($A12,3,COLUMN(INDIRECT("T"&amp;($A12-1)*65+2)),1)</f>
        <v/>
      </c>
      <c r="F12" s="112" t="str" cm="1">
        <f t="array" aca="1" ref="F12" ca="1">BoxVal($A12,16,COLUMN(INDIRECT("T"&amp;($A12-1)*65+2)),1)</f>
        <v/>
      </c>
      <c r="G12" s="112" t="str" cm="1">
        <f t="array" aca="1" ref="G12" ca="1">BoxVal($A12,4,COLUMN(INDIRECT("T"&amp;($A12-1)*65+2)),1)</f>
        <v/>
      </c>
      <c r="H12" s="112" t="str" cm="1">
        <f t="array" aca="1" ref="H12" ca="1">BoxVal($A12,5,COLUMN(INDIRECT("T"&amp;($A12-1)*65+2)),1)</f>
        <v/>
      </c>
      <c r="I12" s="112" t="str" cm="1">
        <f t="array" aca="1" ref="I12" ca="1">BoxVal($A12,6,COLUMN(INDIRECT("T"&amp;($A12-1)*65+2)),1)</f>
        <v/>
      </c>
      <c r="J12" s="112" t="e" cm="1">
        <f t="array" aca="1" ref="J12" ca="1">BoxVal($A12,21,COLUMN(INDIRECT("T"&amp;($A12-1)*65+2)),1)</f>
        <v>#VALUE!</v>
      </c>
      <c r="K12" s="112" t="str" cm="1">
        <f t="array" aca="1" ref="K12" ca="1">BoxVal($A12,25,COLUMN(INDIRECT("T"&amp;($A12-1)*65+2)),1)</f>
        <v>Default</v>
      </c>
      <c r="L12" s="113" t="str" cm="1">
        <f t="array" aca="1" ref="L12" ca="1">BoxVal($A12,32,COLUMN(INDIRECT("T"&amp;($A12-1)*65+2)),1)</f>
        <v xml:space="preserve"> :  (uA)
Vdc&amp;Remark: </v>
      </c>
      <c r="M12" s="112" t="str" cm="1">
        <f t="array" aca="1" ref="M12" ca="1">BoxVal($A12,31,COLUMN(INDIRECT("T"&amp;($A12-1)*65+2)),1)</f>
        <v xml:space="preserve">+/- </v>
      </c>
      <c r="N12" s="112" t="str" cm="1">
        <f t="array" aca="1" ref="N12" ca="1">BoxVal($A12,12,COLUMN(INDIRECT("T"&amp;($A12-1)*65+2)),1)</f>
        <v/>
      </c>
      <c r="O12" s="114" t="str" cm="1">
        <f t="array" ref="O12">BoxVal($A12,2,COLUMN(V13),1)</f>
        <v/>
      </c>
      <c r="P12" s="114" t="e" cm="1">
        <f t="array" aca="1" ref="P12" ca="1">BoxVal($A12,2,COLUMN(INDIRECT("AB"&amp;($A12-1)*65+2)),1)</f>
        <v>#VALUE!</v>
      </c>
      <c r="Q12" s="113" t="str" cm="1">
        <f t="array" aca="1" ref="Q12" ca="1">BoxVal($A12,2,COLUMN(INDIRECT("AJ"&amp;($A12-1)*65+2)),1)</f>
        <v/>
      </c>
      <c r="R12" s="86"/>
      <c r="S12" s="73"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6"/>
      <c r="AU12" s="101" t="s">
        <v>562</v>
      </c>
      <c r="AV12" s="101" t="s">
        <v>562</v>
      </c>
      <c r="AW12" s="101" t="s">
        <v>562</v>
      </c>
      <c r="AX12" s="89" t="s">
        <v>255</v>
      </c>
      <c r="AY12" s="89" t="s">
        <v>255</v>
      </c>
      <c r="AZ12" s="89" t="s">
        <v>255</v>
      </c>
      <c r="BB12" s="101" t="s">
        <v>562</v>
      </c>
      <c r="BC12" s="101"/>
      <c r="BD12" s="101"/>
      <c r="BE12" s="101"/>
      <c r="BF12" s="101"/>
      <c r="BG12" s="101"/>
      <c r="BH12" s="101"/>
      <c r="BI12" s="101" t="s">
        <v>562</v>
      </c>
      <c r="BJ12" s="101" t="s">
        <v>562</v>
      </c>
      <c r="BK12" s="101" t="s">
        <v>562</v>
      </c>
      <c r="BM12" s="89">
        <v>3.5</v>
      </c>
      <c r="BN12" s="89">
        <v>1</v>
      </c>
      <c r="BO12" s="89">
        <v>0</v>
      </c>
      <c r="BP12" s="89">
        <v>1</v>
      </c>
      <c r="BQ12" s="89">
        <v>0</v>
      </c>
      <c r="BU12" s="101" t="s">
        <v>791</v>
      </c>
      <c r="BV12" s="101" t="s">
        <v>562</v>
      </c>
      <c r="BW12" s="101" t="s">
        <v>562</v>
      </c>
      <c r="BY12" s="102" t="s">
        <v>562</v>
      </c>
      <c r="CF12" s="89" t="s">
        <v>562</v>
      </c>
      <c r="CG12" s="89" t="s">
        <v>562</v>
      </c>
      <c r="CH12" s="89" t="s">
        <v>562</v>
      </c>
      <c r="CJ12" s="101" t="s">
        <v>562</v>
      </c>
      <c r="CP12" s="101" t="s">
        <v>562</v>
      </c>
      <c r="CQ12" s="101" t="s">
        <v>562</v>
      </c>
      <c r="CR12" s="101" t="s">
        <v>562</v>
      </c>
      <c r="CT12" s="101" t="s">
        <v>562</v>
      </c>
      <c r="DA12" s="101" t="s">
        <v>562</v>
      </c>
      <c r="DB12" s="101" t="s">
        <v>562</v>
      </c>
      <c r="DC12" s="101" t="s">
        <v>562</v>
      </c>
      <c r="DE12" s="89" t="s">
        <v>255</v>
      </c>
      <c r="DF12" s="89" t="s">
        <v>255</v>
      </c>
      <c r="DG12" s="89" t="s">
        <v>255</v>
      </c>
      <c r="DH12" s="89" t="s">
        <v>255</v>
      </c>
      <c r="DI12" s="89" t="s">
        <v>255</v>
      </c>
      <c r="DJ12" s="89" t="s">
        <v>255</v>
      </c>
      <c r="DL12" s="89" t="s">
        <v>255</v>
      </c>
      <c r="DM12" s="89" t="s">
        <v>255</v>
      </c>
      <c r="DN12" s="89" t="s">
        <v>255</v>
      </c>
      <c r="DX12" s="103"/>
      <c r="DY12" s="103"/>
      <c r="DZ12" s="103"/>
      <c r="EB12" s="103"/>
      <c r="EC12" s="103"/>
      <c r="ED12" s="103"/>
    </row>
    <row r="13" spans="1:134" ht="51.75" customHeight="1" x14ac:dyDescent="0.25">
      <c r="A13" s="96">
        <v>12</v>
      </c>
      <c r="B13" s="97" t="str">
        <f t="shared" si="0"/>
        <v>=Block12==</v>
      </c>
      <c r="C13" s="112" t="str" cm="1">
        <f t="array" aca="1" ref="C13" ca="1">BoxVal($A13,8,COLUMN(INDIRECT("T"&amp;($A13-1)*65+2)),1)</f>
        <v>10V</v>
      </c>
      <c r="D13" s="112" t="str" cm="1">
        <f t="array" aca="1" ref="D13" ca="1">BoxVal($A13,2,COLUMN(INDIRECT("T"&amp;($A13-1)*65+2)),1)</f>
        <v>HELE</v>
      </c>
      <c r="E13" s="112" t="str" cm="1">
        <f t="array" aca="1" ref="E13" ca="1">BoxVal($A13,3,COLUMN(INDIRECT("T"&amp;($A13-1)*65+2)),1)</f>
        <v>Sample</v>
      </c>
      <c r="F13" s="112" t="str" cm="1">
        <f t="array" aca="1" ref="F13" ca="1">BoxVal($A13,16,COLUMN(INDIRECT("T"&amp;($A13-1)*65+2)),1)</f>
        <v>non</v>
      </c>
      <c r="G13" s="112" t="str" cm="1">
        <f t="array" aca="1" ref="G13" ca="1">BoxVal($A13,4,COLUMN(INDIRECT("T"&amp;($A13-1)*65+2)),1)</f>
        <v>ZTS6216</v>
      </c>
      <c r="H13" s="112" t="str" cm="1">
        <f t="array" aca="1" ref="H13" ca="1">BoxVal($A13,5,COLUMN(INDIRECT("T"&amp;($A13-1)*65+2)),1)</f>
        <v>4804WG</v>
      </c>
      <c r="I13" s="112" t="str" cm="1">
        <f t="array" aca="1" ref="I13" ca="1">BoxVal($A13,6,COLUMN(INDIRECT("T"&amp;($A13-1)*65+2)),1)</f>
        <v>2101L</v>
      </c>
      <c r="J13" s="112" t="str" cm="1">
        <f t="array" aca="1" ref="J13" ca="1">BoxVal($A13,21,COLUMN(INDIRECT("T"&amp;($A13-1)*65+2)),1)</f>
        <v>10V_NormalMode</v>
      </c>
      <c r="K13" s="112" t="str" cm="1">
        <f t="array" aca="1" ref="K13" ca="1">BoxVal($A13,25,COLUMN(INDIRECT("T"&amp;($A13-1)*65+2)),1)</f>
        <v>Default</v>
      </c>
      <c r="L13" s="113" t="str" cm="1">
        <f t="array" aca="1" ref="L13" ca="1">BoxVal($A13,32,COLUMN(INDIRECT("T"&amp;($A13-1)*65+2)),1)</f>
        <v>3.3V : 100~200 (uA)
Vdc&amp;Remark: 0.634V (1.8V), 0.626V (3.3V)</v>
      </c>
      <c r="M13" s="112" t="str" cm="1">
        <f t="array" aca="1" ref="M13" ca="1">BoxVal($A13,31,COLUMN(INDIRECT("T"&amp;($A13-1)*65+2)),1)</f>
        <v>-38+/-0.6 dBV</v>
      </c>
      <c r="N13" s="112" t="str" cm="1">
        <f t="array" aca="1" ref="N13" ca="1">BoxVal($A13,12,COLUMN(INDIRECT("T"&amp;($A13-1)*65+2)),1)</f>
        <v>Normal</v>
      </c>
      <c r="O13" s="114" t="str" cm="1">
        <f t="array" ref="O13">BoxVal($A13,2,COLUMN(V14),1)</f>
        <v/>
      </c>
      <c r="P13" s="114" t="str" cm="1">
        <f t="array" aca="1" ref="P13" ca="1">BoxVal($A13,2,COLUMN(INDIRECT("AB"&amp;($A13-1)*65+2)),1)</f>
        <v>10V_NormalMode_38dB_M804WG_N005A_390_415_ZTS6216_Sample12.0</v>
      </c>
      <c r="Q13" s="113" t="str" cm="1">
        <f t="array" aca="1" ref="Q13" ca="1">BoxVal($A13,2,COLUMN(INDIRECT("AJ"&amp;($A13-1)*65+2)),1)</f>
        <v>驗證OSP封裝簡易配置</v>
      </c>
      <c r="R13" s="86"/>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6"/>
      <c r="AU13" s="101" t="s">
        <v>562</v>
      </c>
      <c r="AV13" s="101" t="s">
        <v>562</v>
      </c>
      <c r="AW13" s="101" t="s">
        <v>562</v>
      </c>
      <c r="AX13" s="89" t="s">
        <v>255</v>
      </c>
      <c r="AY13" s="89" t="s">
        <v>255</v>
      </c>
      <c r="AZ13" s="89" t="s">
        <v>255</v>
      </c>
      <c r="BB13" s="101" t="s">
        <v>562</v>
      </c>
      <c r="BC13" s="101"/>
      <c r="BD13" s="101"/>
      <c r="BE13" s="101"/>
      <c r="BF13" s="101"/>
      <c r="BG13" s="101"/>
      <c r="BH13" s="101"/>
      <c r="BI13" s="101" t="s">
        <v>562</v>
      </c>
      <c r="BJ13" s="101" t="s">
        <v>562</v>
      </c>
      <c r="BK13" s="101" t="s">
        <v>562</v>
      </c>
      <c r="BM13" s="89">
        <v>4.5</v>
      </c>
      <c r="BN13" s="89">
        <v>1</v>
      </c>
      <c r="BO13" s="89">
        <v>0</v>
      </c>
      <c r="BP13" s="89">
        <v>1</v>
      </c>
      <c r="BQ13" s="89">
        <v>1</v>
      </c>
      <c r="BU13" s="101" t="s">
        <v>792</v>
      </c>
      <c r="BV13" s="101" t="s">
        <v>562</v>
      </c>
      <c r="BW13" s="101" t="s">
        <v>562</v>
      </c>
      <c r="BY13" s="102" t="s">
        <v>562</v>
      </c>
      <c r="CF13" s="89" t="s">
        <v>562</v>
      </c>
      <c r="CG13" s="89" t="s">
        <v>562</v>
      </c>
      <c r="CH13" s="89" t="s">
        <v>562</v>
      </c>
      <c r="CJ13" s="101" t="s">
        <v>562</v>
      </c>
      <c r="CP13" s="101" t="s">
        <v>562</v>
      </c>
      <c r="CQ13" s="101" t="s">
        <v>562</v>
      </c>
      <c r="CR13" s="101" t="s">
        <v>562</v>
      </c>
      <c r="CT13" s="101" t="s">
        <v>562</v>
      </c>
      <c r="DA13" s="101" t="s">
        <v>562</v>
      </c>
      <c r="DB13" s="101" t="s">
        <v>562</v>
      </c>
      <c r="DC13" s="101" t="s">
        <v>562</v>
      </c>
      <c r="DE13" s="89" t="s">
        <v>255</v>
      </c>
      <c r="DF13" s="89" t="s">
        <v>255</v>
      </c>
      <c r="DG13" s="89" t="s">
        <v>255</v>
      </c>
      <c r="DH13" s="89" t="s">
        <v>255</v>
      </c>
      <c r="DI13" s="89" t="s">
        <v>255</v>
      </c>
      <c r="DJ13" s="89" t="s">
        <v>255</v>
      </c>
      <c r="DL13" s="89" t="s">
        <v>255</v>
      </c>
      <c r="DM13" s="89" t="s">
        <v>255</v>
      </c>
      <c r="DN13" s="89" t="s">
        <v>255</v>
      </c>
      <c r="DX13" s="103"/>
      <c r="DY13" s="103"/>
      <c r="DZ13" s="103"/>
      <c r="EB13" s="106"/>
    </row>
    <row r="14" spans="1:134" ht="30" customHeight="1" x14ac:dyDescent="0.25">
      <c r="A14" s="96">
        <v>13</v>
      </c>
      <c r="B14" s="97" t="str">
        <f t="shared" si="0"/>
        <v>=Block13==</v>
      </c>
      <c r="C14" s="112" t="str" cm="1">
        <f t="array" aca="1" ref="C14" ca="1">BoxVal($A14,8,COLUMN(INDIRECT("T"&amp;($A14-1)*65+2)),1)</f>
        <v>10V</v>
      </c>
      <c r="D14" s="112" t="str" cm="1">
        <f t="array" aca="1" ref="D14" ca="1">BoxVal($A14,2,COLUMN(INDIRECT("T"&amp;($A14-1)*65+2)),1)</f>
        <v>CPC</v>
      </c>
      <c r="E14" s="112" t="str" cm="1">
        <f t="array" aca="1" ref="E14" ca="1">BoxVal($A14,3,COLUMN(INDIRECT("T"&amp;($A14-1)*65+2)),1)</f>
        <v>MP</v>
      </c>
      <c r="F14" s="112" t="str" cm="1">
        <f t="array" aca="1" ref="F14" ca="1">BoxVal($A14,16,COLUMN(INDIRECT("T"&amp;($A14-1)*65+2)),1)</f>
        <v>non</v>
      </c>
      <c r="G14" s="112" t="str" cm="1">
        <f t="array" aca="1" ref="G14" ca="1">BoxVal($A14,4,COLUMN(INDIRECT("T"&amp;($A14-1)*65+2)),1)</f>
        <v>ZTS6851</v>
      </c>
      <c r="H14" s="112" t="str" cm="1">
        <f t="array" aca="1" ref="H14" ca="1">BoxVal($A14,5,COLUMN(INDIRECT("T"&amp;($A14-1)*65+2)),1)</f>
        <v>4804WG</v>
      </c>
      <c r="I14" s="112" t="str" cm="1">
        <f t="array" aca="1" ref="I14" ca="1">BoxVal($A14,6,COLUMN(INDIRECT("T"&amp;($A14-1)*65+2)),1)</f>
        <v>ZTS2180</v>
      </c>
      <c r="J14" s="112" t="str" cm="1">
        <f t="array" aca="1" ref="J14" ca="1">BoxVal($A14,21,COLUMN(INDIRECT("T"&amp;($A14-1)*65+2)),1)</f>
        <v>default_NormalMode</v>
      </c>
      <c r="K14" s="112" t="str" cm="1">
        <f t="array" aca="1" ref="K14" ca="1">BoxVal($A14,25,COLUMN(INDIRECT("T"&amp;($A14-1)*65+2)),1)</f>
        <v>Default</v>
      </c>
      <c r="L14" s="113" t="str" cm="1">
        <f t="array" aca="1" ref="L14" ca="1">BoxVal($A14,32,COLUMN(INDIRECT("T"&amp;($A14-1)*65+2)),1)</f>
        <v>3.3V : 100~200 (uA)
Vdc&amp;Remark: 0.656V (1.8V), 0.655V (3.3V)</v>
      </c>
      <c r="M14" s="112" t="str" cm="1">
        <f t="array" aca="1" ref="M14" ca="1">BoxVal($A14,31,COLUMN(INDIRECT("T"&amp;($A14-1)*65+2)),1)</f>
        <v>-38+/-0.8 dBV</v>
      </c>
      <c r="N14" s="112" t="str" cm="1">
        <f t="array" aca="1" ref="N14" ca="1">BoxVal($A14,12,COLUMN(INDIRECT("T"&amp;($A14-1)*65+2)),1)</f>
        <v>Normal</v>
      </c>
      <c r="O14" s="114" t="str" cm="1">
        <f t="array" ref="O14">BoxVal($A14,2,COLUMN(V15),1)</f>
        <v/>
      </c>
      <c r="P14" s="114" t="str" cm="1">
        <f t="array" aca="1" ref="P14" ca="1">BoxVal($A14,2,COLUMN(INDIRECT("AB"&amp;($A14-1)*65+2)),1)</f>
        <v>default_NormalMode_38dB_M804WG_N005A_303_405_ZTS6851_MP13.5</v>
      </c>
      <c r="Q14" s="113" t="str" cm="1">
        <f t="array" aca="1" ref="Q14" ca="1">BoxVal($A14,2,COLUMN(INDIRECT("AJ"&amp;($A14-1)*65+2)),1)</f>
        <v/>
      </c>
      <c r="R14" s="86"/>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6"/>
      <c r="AU14" s="101" t="s">
        <v>562</v>
      </c>
      <c r="AV14" s="101" t="s">
        <v>562</v>
      </c>
      <c r="AW14" s="101" t="s">
        <v>562</v>
      </c>
      <c r="AX14" s="89" t="s">
        <v>255</v>
      </c>
      <c r="AY14" s="89" t="s">
        <v>255</v>
      </c>
      <c r="AZ14" s="89" t="s">
        <v>255</v>
      </c>
      <c r="BB14" s="101" t="s">
        <v>562</v>
      </c>
      <c r="BC14" s="101"/>
      <c r="BD14" s="101"/>
      <c r="BE14" s="101"/>
      <c r="BF14" s="101"/>
      <c r="BG14" s="101"/>
      <c r="BH14" s="101"/>
      <c r="BI14" s="101" t="s">
        <v>562</v>
      </c>
      <c r="BJ14" s="101" t="s">
        <v>562</v>
      </c>
      <c r="BK14" s="101" t="s">
        <v>562</v>
      </c>
      <c r="BM14" s="89">
        <v>5.5</v>
      </c>
      <c r="BN14" s="89">
        <v>1</v>
      </c>
      <c r="BO14" s="89">
        <v>1</v>
      </c>
      <c r="BP14" s="89">
        <v>0</v>
      </c>
      <c r="BQ14" s="89">
        <v>0</v>
      </c>
      <c r="BU14" s="101" t="s">
        <v>793</v>
      </c>
      <c r="BV14" s="101" t="s">
        <v>562</v>
      </c>
      <c r="BW14" s="101" t="s">
        <v>562</v>
      </c>
      <c r="BY14" s="102" t="s">
        <v>562</v>
      </c>
      <c r="CF14" s="89" t="s">
        <v>562</v>
      </c>
      <c r="CG14" s="89" t="s">
        <v>562</v>
      </c>
      <c r="CH14" s="89" t="s">
        <v>562</v>
      </c>
      <c r="CJ14" s="101" t="s">
        <v>562</v>
      </c>
      <c r="CP14" s="101" t="s">
        <v>562</v>
      </c>
      <c r="CQ14" s="101" t="s">
        <v>562</v>
      </c>
      <c r="CR14" s="101" t="s">
        <v>562</v>
      </c>
      <c r="CT14" s="101" t="s">
        <v>562</v>
      </c>
      <c r="DA14" s="101" t="s">
        <v>562</v>
      </c>
      <c r="DB14" s="101" t="s">
        <v>562</v>
      </c>
      <c r="DC14" s="101" t="s">
        <v>562</v>
      </c>
      <c r="DE14" s="89" t="s">
        <v>255</v>
      </c>
      <c r="DF14" s="89" t="s">
        <v>255</v>
      </c>
      <c r="DG14" s="89" t="s">
        <v>255</v>
      </c>
      <c r="DH14" s="89" t="s">
        <v>255</v>
      </c>
      <c r="DI14" s="89" t="s">
        <v>255</v>
      </c>
      <c r="DJ14" s="89" t="s">
        <v>255</v>
      </c>
      <c r="DL14" s="89" t="s">
        <v>255</v>
      </c>
      <c r="DM14" s="89" t="s">
        <v>255</v>
      </c>
      <c r="DN14" s="89" t="s">
        <v>255</v>
      </c>
      <c r="DX14" s="103"/>
      <c r="DY14" s="103"/>
      <c r="DZ14" s="103"/>
      <c r="EB14" s="106"/>
    </row>
    <row r="15" spans="1:134" ht="30" customHeight="1" x14ac:dyDescent="0.25">
      <c r="A15" s="96">
        <v>14</v>
      </c>
      <c r="B15" s="97" t="str">
        <f t="shared" si="0"/>
        <v>=Block14==</v>
      </c>
      <c r="C15" s="112" t="str" cm="1">
        <f t="array" aca="1" ref="C15" ca="1">BoxVal($A15,8,COLUMN(INDIRECT("T"&amp;($A15-1)*65+2)),1)</f>
        <v>12V</v>
      </c>
      <c r="D15" s="112" t="str" cm="1">
        <f t="array" aca="1" ref="D15" ca="1">BoxVal($A15,2,COLUMN(INDIRECT("T"&amp;($A15-1)*65+2)),1)</f>
        <v>CPC</v>
      </c>
      <c r="E15" s="112" t="str" cm="1">
        <f t="array" aca="1" ref="E15" ca="1">BoxVal($A15,3,COLUMN(INDIRECT("T"&amp;($A15-1)*65+2)),1)</f>
        <v>MP</v>
      </c>
      <c r="F15" s="112" t="str" cm="1">
        <f t="array" aca="1" ref="F15" ca="1">BoxVal($A15,16,COLUMN(INDIRECT("T"&amp;($A15-1)*65+2)),1)</f>
        <v>non</v>
      </c>
      <c r="G15" s="112" t="str" cm="1">
        <f t="array" aca="1" ref="G15" ca="1">BoxVal($A15,4,COLUMN(INDIRECT("T"&amp;($A15-1)*65+2)),1)</f>
        <v>ZTS6216</v>
      </c>
      <c r="H15" s="112" t="str" cm="1">
        <f t="array" aca="1" ref="H15" ca="1">BoxVal($A15,5,COLUMN(INDIRECT("T"&amp;($A15-1)*65+2)),1)</f>
        <v>4804WG</v>
      </c>
      <c r="I15" s="112" t="str" cm="1">
        <f t="array" aca="1" ref="I15" ca="1">BoxVal($A15,6,COLUMN(INDIRECT("T"&amp;($A15-1)*65+2)),1)</f>
        <v>ZTS2100</v>
      </c>
      <c r="J15" s="112" t="str" cm="1">
        <f t="array" aca="1" ref="J15" ca="1">BoxVal($A15,21,COLUMN(INDIRECT("T"&amp;($A15-1)*65+2)),1)</f>
        <v>12V_NormalMode</v>
      </c>
      <c r="K15" s="112" t="str" cm="1">
        <f t="array" aca="1" ref="K15" ca="1">BoxVal($A15,25,COLUMN(INDIRECT("T"&amp;($A15-1)*65+2)),1)</f>
        <v>Default</v>
      </c>
      <c r="L15" s="113" t="str" cm="1">
        <f t="array" aca="1" ref="L15" ca="1">BoxVal($A15,32,COLUMN(INDIRECT("T"&amp;($A15-1)*65+2)),1)</f>
        <v>3.3V : 100~200 (uA)
Vdc&amp;Remark: 0.64V (1.8V), 0.638V (3.3V)</v>
      </c>
      <c r="M15" s="112" t="str" cm="1">
        <f t="array" aca="1" ref="M15" ca="1">BoxVal($A15,31,COLUMN(INDIRECT("T"&amp;($A15-1)*65+2)),1)</f>
        <v>-38+/-0.8 dBV</v>
      </c>
      <c r="N15" s="112" t="str" cm="1">
        <f t="array" aca="1" ref="N15" ca="1">BoxVal($A15,12,COLUMN(INDIRECT("T"&amp;($A15-1)*65+2)),1)</f>
        <v>Normal</v>
      </c>
      <c r="O15" s="114" t="str" cm="1">
        <f t="array" ref="O15">BoxVal($A15,2,COLUMN(V16),1)</f>
        <v/>
      </c>
      <c r="P15" s="114" t="str" cm="1">
        <f t="array" aca="1" ref="P15" ca="1">BoxVal($A15,2,COLUMN(INDIRECT("AB"&amp;($A15-1)*65+2)),1)</f>
        <v>12V_NormalMode_38dB_M804WG_N005A_390_440_ZTS6216_MP14.1</v>
      </c>
      <c r="Q15" s="113" t="str" cm="1">
        <f t="array" aca="1" ref="Q15" ca="1">BoxVal($A15,2,COLUMN(INDIRECT("AJ"&amp;($A15-1)*65+2)),1)</f>
        <v/>
      </c>
      <c r="R15" s="86"/>
      <c r="S15" s="8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6"/>
      <c r="AU15" s="101" t="s">
        <v>562</v>
      </c>
      <c r="AV15" s="101" t="s">
        <v>562</v>
      </c>
      <c r="AW15" s="101" t="s">
        <v>562</v>
      </c>
      <c r="AX15" s="89" t="s">
        <v>255</v>
      </c>
      <c r="AY15" s="89" t="s">
        <v>255</v>
      </c>
      <c r="AZ15" s="89" t="s">
        <v>255</v>
      </c>
      <c r="BB15" s="101" t="s">
        <v>562</v>
      </c>
      <c r="BC15" s="101"/>
      <c r="BD15" s="101"/>
      <c r="BE15" s="101"/>
      <c r="BF15" s="101"/>
      <c r="BG15" s="101"/>
      <c r="BH15" s="101"/>
      <c r="BI15" s="101" t="s">
        <v>562</v>
      </c>
      <c r="BJ15" s="101" t="s">
        <v>562</v>
      </c>
      <c r="BK15" s="101" t="s">
        <v>562</v>
      </c>
      <c r="BM15" s="89">
        <v>8.5</v>
      </c>
      <c r="BN15" s="89">
        <v>1</v>
      </c>
      <c r="BO15" s="89">
        <v>1</v>
      </c>
      <c r="BP15" s="89">
        <v>0</v>
      </c>
      <c r="BQ15" s="89">
        <v>1</v>
      </c>
      <c r="BU15" s="101" t="s">
        <v>794</v>
      </c>
      <c r="BV15" s="101" t="s">
        <v>562</v>
      </c>
      <c r="BW15" s="101" t="s">
        <v>562</v>
      </c>
      <c r="BY15" s="102" t="s">
        <v>562</v>
      </c>
      <c r="CF15" s="89" t="s">
        <v>562</v>
      </c>
      <c r="CG15" s="89" t="s">
        <v>562</v>
      </c>
      <c r="CH15" s="89" t="s">
        <v>562</v>
      </c>
      <c r="CJ15" s="101" t="s">
        <v>562</v>
      </c>
      <c r="CP15" s="101" t="s">
        <v>562</v>
      </c>
      <c r="CQ15" s="101" t="s">
        <v>562</v>
      </c>
      <c r="CR15" s="101" t="s">
        <v>562</v>
      </c>
      <c r="CT15" s="101" t="s">
        <v>562</v>
      </c>
      <c r="DA15" s="101" t="s">
        <v>562</v>
      </c>
      <c r="DB15" s="101" t="s">
        <v>562</v>
      </c>
      <c r="DC15" s="101" t="s">
        <v>562</v>
      </c>
      <c r="DE15" s="89" t="s">
        <v>255</v>
      </c>
      <c r="DF15" s="89" t="s">
        <v>255</v>
      </c>
      <c r="DG15" s="89" t="s">
        <v>255</v>
      </c>
      <c r="DH15" s="89" t="s">
        <v>255</v>
      </c>
      <c r="DI15" s="89" t="s">
        <v>255</v>
      </c>
      <c r="DJ15" s="89" t="s">
        <v>255</v>
      </c>
      <c r="DL15" s="89" t="s">
        <v>255</v>
      </c>
      <c r="DM15" s="89" t="s">
        <v>255</v>
      </c>
      <c r="DX15" s="103"/>
      <c r="DY15" s="103"/>
      <c r="DZ15" s="103"/>
      <c r="EB15" s="106"/>
    </row>
    <row r="16" spans="1:134" ht="30" customHeight="1" x14ac:dyDescent="0.25">
      <c r="A16" s="96">
        <v>15</v>
      </c>
      <c r="B16" s="97" t="str">
        <f t="shared" si="0"/>
        <v>=Block15==</v>
      </c>
      <c r="C16" s="98" t="str" cm="1">
        <f t="array" aca="1" ref="C16" ca="1">BoxVal($A16,8,COLUMN(INDIRECT("T"&amp;($A16-1)*65+2)),1)</f>
        <v/>
      </c>
      <c r="D16" s="98" t="str" cm="1">
        <f t="array" aca="1" ref="D16" ca="1">BoxVal($A16,2,COLUMN(INDIRECT("T"&amp;($A16-1)*65+2)),1)</f>
        <v/>
      </c>
      <c r="E16" s="98" t="str" cm="1">
        <f t="array" aca="1" ref="E16" ca="1">BoxVal($A16,3,COLUMN(INDIRECT("T"&amp;($A16-1)*65+2)),1)</f>
        <v/>
      </c>
      <c r="F16" s="98" t="str" cm="1">
        <f t="array" aca="1" ref="F16" ca="1">BoxVal($A16,16,COLUMN(INDIRECT("T"&amp;($A16-1)*65+2)),1)</f>
        <v/>
      </c>
      <c r="G16" s="98" t="str" cm="1">
        <f t="array" aca="1" ref="G16" ca="1">BoxVal($A16,4,COLUMN(INDIRECT("T"&amp;($A16-1)*65+2)),1)</f>
        <v/>
      </c>
      <c r="H16" s="98" t="str" cm="1">
        <f t="array" aca="1" ref="H16" ca="1">BoxVal($A16,5,COLUMN(INDIRECT("T"&amp;($A16-1)*65+2)),1)</f>
        <v/>
      </c>
      <c r="I16" s="98" t="str" cm="1">
        <f t="array" aca="1" ref="I16" ca="1">BoxVal($A16,6,COLUMN(INDIRECT("T"&amp;($A16-1)*65+2)),1)</f>
        <v/>
      </c>
      <c r="J16" s="98" t="str" cm="1">
        <f t="array" aca="1" ref="J16" ca="1">BoxVal($A16,21,COLUMN(INDIRECT("T"&amp;($A16-1)*65+2)),1)</f>
        <v/>
      </c>
      <c r="K16" s="98" t="str" cm="1">
        <f t="array" aca="1" ref="K16" ca="1">BoxVal($A16,25,COLUMN(INDIRECT("T"&amp;($A16-1)*65+2)),1)</f>
        <v/>
      </c>
      <c r="L16" s="99" t="str" cm="1">
        <f t="array" aca="1" ref="L16" ca="1">BoxVal($A16,32,COLUMN(INDIRECT("T"&amp;($A16-1)*65+2)),1)</f>
        <v/>
      </c>
      <c r="M16" s="98" t="str" cm="1">
        <f t="array" aca="1" ref="M16" ca="1">BoxVal($A16,31,COLUMN(INDIRECT("T"&amp;($A16-1)*65+2)),1)</f>
        <v/>
      </c>
      <c r="N16" s="98" t="str" cm="1">
        <f t="array" aca="1" ref="N16" ca="1">BoxVal($A16,12,COLUMN(INDIRECT("T"&amp;($A16-1)*65+2)),1)</f>
        <v/>
      </c>
      <c r="O16" s="100" t="str" cm="1">
        <f t="array" ref="O16">BoxVal($A16,2,COLUMN(V17),1)</f>
        <v/>
      </c>
      <c r="P16" s="100" t="str" cm="1">
        <f t="array" aca="1" ref="P16" ca="1">BoxVal($A16,2,COLUMN(INDIRECT("AB"&amp;($A16-1)*65+2)),1)</f>
        <v/>
      </c>
      <c r="Q16" s="100" t="str" cm="1">
        <f t="array" aca="1" ref="Q16" ca="1">BoxVal($A16,2,COLUMN(INDIRECT("AJ"&amp;($A16-1)*65+2)),1)</f>
        <v/>
      </c>
      <c r="R16" s="86"/>
      <c r="S16" s="73"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6"/>
      <c r="AU16" s="101" t="s">
        <v>562</v>
      </c>
      <c r="AV16" s="101" t="s">
        <v>562</v>
      </c>
      <c r="AW16" s="101" t="s">
        <v>562</v>
      </c>
      <c r="AX16" s="89" t="s">
        <v>255</v>
      </c>
      <c r="AY16" s="89" t="s">
        <v>255</v>
      </c>
      <c r="AZ16" s="89" t="s">
        <v>255</v>
      </c>
      <c r="BB16" s="101" t="s">
        <v>562</v>
      </c>
      <c r="BI16" s="101" t="s">
        <v>562</v>
      </c>
      <c r="BJ16" s="101" t="s">
        <v>562</v>
      </c>
      <c r="BK16" s="101" t="s">
        <v>562</v>
      </c>
      <c r="BM16" s="89">
        <v>13</v>
      </c>
      <c r="BN16" s="89">
        <v>1</v>
      </c>
      <c r="BO16" s="89">
        <v>1</v>
      </c>
      <c r="BP16" s="89">
        <v>1</v>
      </c>
      <c r="BQ16" s="89">
        <v>0</v>
      </c>
      <c r="BU16" s="89" t="s">
        <v>795</v>
      </c>
      <c r="BV16" s="101" t="s">
        <v>562</v>
      </c>
      <c r="BW16" s="89" t="s">
        <v>562</v>
      </c>
      <c r="BY16" s="102" t="s">
        <v>562</v>
      </c>
      <c r="CF16" s="89" t="s">
        <v>562</v>
      </c>
      <c r="CG16" s="89" t="s">
        <v>562</v>
      </c>
      <c r="CH16" s="89" t="s">
        <v>562</v>
      </c>
      <c r="CJ16" s="101" t="s">
        <v>562</v>
      </c>
      <c r="CP16" s="101" t="s">
        <v>562</v>
      </c>
      <c r="CQ16" s="101" t="s">
        <v>562</v>
      </c>
      <c r="CR16" s="101" t="s">
        <v>562</v>
      </c>
      <c r="CT16" s="101" t="s">
        <v>562</v>
      </c>
      <c r="DA16" s="101" t="s">
        <v>562</v>
      </c>
      <c r="DB16" s="101" t="s">
        <v>562</v>
      </c>
      <c r="DC16" s="101" t="s">
        <v>562</v>
      </c>
      <c r="DE16" s="89" t="s">
        <v>255</v>
      </c>
      <c r="DF16" s="89" t="s">
        <v>255</v>
      </c>
      <c r="DG16" s="89" t="s">
        <v>255</v>
      </c>
      <c r="DH16" s="89" t="s">
        <v>255</v>
      </c>
      <c r="DI16" s="89" t="s">
        <v>255</v>
      </c>
      <c r="DJ16" s="89" t="s">
        <v>255</v>
      </c>
      <c r="DL16" s="89" t="s">
        <v>255</v>
      </c>
      <c r="DM16" s="89" t="s">
        <v>255</v>
      </c>
      <c r="DX16" s="103"/>
      <c r="DY16" s="103"/>
      <c r="DZ16" s="103"/>
      <c r="EB16" s="106"/>
    </row>
    <row r="17" spans="1:133" ht="30" customHeight="1" x14ac:dyDescent="0.25">
      <c r="A17" s="96">
        <v>16</v>
      </c>
      <c r="B17" s="97" t="str">
        <f t="shared" si="0"/>
        <v>=Block16==</v>
      </c>
      <c r="C17" s="98" t="str" cm="1">
        <f t="array" aca="1" ref="C17" ca="1">BoxVal($A17,8,COLUMN(INDIRECT("T"&amp;($A17-1)*65+2)),1)</f>
        <v/>
      </c>
      <c r="D17" s="98" t="str" cm="1">
        <f t="array" aca="1" ref="D17" ca="1">BoxVal($A17,2,COLUMN(INDIRECT("T"&amp;($A17-1)*65+2)),1)</f>
        <v/>
      </c>
      <c r="E17" s="98" t="str" cm="1">
        <f t="array" aca="1" ref="E17" ca="1">BoxVal($A17,3,COLUMN(INDIRECT("T"&amp;($A17-1)*65+2)),1)</f>
        <v/>
      </c>
      <c r="F17" s="98" t="str" cm="1">
        <f t="array" aca="1" ref="F17" ca="1">BoxVal($A17,16,COLUMN(INDIRECT("T"&amp;($A17-1)*65+2)),1)</f>
        <v/>
      </c>
      <c r="G17" s="98" t="str" cm="1">
        <f t="array" aca="1" ref="G17" ca="1">BoxVal($A17,4,COLUMN(INDIRECT("T"&amp;($A17-1)*65+2)),1)</f>
        <v/>
      </c>
      <c r="H17" s="98" t="str" cm="1">
        <f t="array" aca="1" ref="H17" ca="1">BoxVal($A17,5,COLUMN(INDIRECT("T"&amp;($A17-1)*65+2)),1)</f>
        <v/>
      </c>
      <c r="I17" s="98" t="str" cm="1">
        <f t="array" aca="1" ref="I17" ca="1">BoxVal($A17,6,COLUMN(INDIRECT("T"&amp;($A17-1)*65+2)),1)</f>
        <v/>
      </c>
      <c r="J17" s="98" t="str" cm="1">
        <f t="array" aca="1" ref="J17" ca="1">BoxVal($A17,21,COLUMN(INDIRECT("T"&amp;($A17-1)*65+2)),1)</f>
        <v/>
      </c>
      <c r="K17" s="98" t="str" cm="1">
        <f t="array" aca="1" ref="K17" ca="1">BoxVal($A17,25,COLUMN(INDIRECT("T"&amp;($A17-1)*65+2)),1)</f>
        <v/>
      </c>
      <c r="L17" s="99" t="str" cm="1">
        <f t="array" aca="1" ref="L17" ca="1">BoxVal($A17,32,COLUMN(INDIRECT("T"&amp;($A17-1)*65+2)),1)</f>
        <v/>
      </c>
      <c r="M17" s="98" t="str" cm="1">
        <f t="array" aca="1" ref="M17" ca="1">BoxVal($A17,31,COLUMN(INDIRECT("T"&amp;($A17-1)*65+2)),1)</f>
        <v/>
      </c>
      <c r="N17" s="98" t="str" cm="1">
        <f t="array" aca="1" ref="N17" ca="1">BoxVal($A17,12,COLUMN(INDIRECT("T"&amp;($A17-1)*65+2)),1)</f>
        <v/>
      </c>
      <c r="O17" s="100" t="str" cm="1">
        <f t="array" ref="O17">BoxVal($A17,2,COLUMN(V18),1)</f>
        <v/>
      </c>
      <c r="P17" s="100" t="str" cm="1">
        <f t="array" aca="1" ref="P17" ca="1">BoxVal($A17,2,COLUMN(INDIRECT("AB"&amp;($A17-1)*65+2)),1)</f>
        <v/>
      </c>
      <c r="Q17" s="100" t="str" cm="1">
        <f t="array" aca="1" ref="Q17" ca="1">BoxVal($A17,2,COLUMN(INDIRECT("AJ"&amp;($A17-1)*65+2)),1)</f>
        <v/>
      </c>
      <c r="R17" s="86"/>
      <c r="S17" s="73" t="s">
        <v>773</v>
      </c>
      <c r="T17" s="15" t="s">
        <v>1257</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6"/>
      <c r="AU17" s="101" t="s">
        <v>562</v>
      </c>
      <c r="AV17" s="101" t="s">
        <v>562</v>
      </c>
      <c r="AW17" s="101" t="s">
        <v>562</v>
      </c>
      <c r="AX17" s="89" t="s">
        <v>255</v>
      </c>
      <c r="AY17" s="89" t="s">
        <v>255</v>
      </c>
      <c r="AZ17" s="89" t="s">
        <v>255</v>
      </c>
      <c r="BB17" s="101" t="s">
        <v>562</v>
      </c>
      <c r="BI17" s="101" t="s">
        <v>562</v>
      </c>
      <c r="BJ17" s="101" t="s">
        <v>562</v>
      </c>
      <c r="BK17" s="101" t="s">
        <v>562</v>
      </c>
      <c r="BM17" s="89">
        <v>18</v>
      </c>
      <c r="BN17" s="89">
        <v>1</v>
      </c>
      <c r="BO17" s="89">
        <v>1</v>
      </c>
      <c r="BP17" s="89">
        <v>1</v>
      </c>
      <c r="BQ17" s="89">
        <v>1</v>
      </c>
      <c r="BU17" s="89" t="s">
        <v>796</v>
      </c>
      <c r="BV17" s="101" t="s">
        <v>562</v>
      </c>
      <c r="BW17" s="89" t="s">
        <v>562</v>
      </c>
      <c r="BY17" s="102" t="s">
        <v>562</v>
      </c>
      <c r="CF17" s="89" t="s">
        <v>562</v>
      </c>
      <c r="CG17" s="89" t="s">
        <v>562</v>
      </c>
      <c r="CH17" s="89" t="s">
        <v>562</v>
      </c>
      <c r="CJ17" s="101" t="s">
        <v>562</v>
      </c>
      <c r="CP17" s="101" t="s">
        <v>562</v>
      </c>
      <c r="CQ17" s="101" t="s">
        <v>562</v>
      </c>
      <c r="CR17" s="101" t="s">
        <v>562</v>
      </c>
      <c r="CT17" s="101" t="s">
        <v>562</v>
      </c>
      <c r="DA17" s="101" t="s">
        <v>562</v>
      </c>
      <c r="DB17" s="101" t="s">
        <v>562</v>
      </c>
      <c r="DC17" s="101" t="s">
        <v>562</v>
      </c>
      <c r="DE17" s="89" t="s">
        <v>255</v>
      </c>
      <c r="DF17" s="89" t="s">
        <v>255</v>
      </c>
      <c r="DG17" s="89" t="s">
        <v>255</v>
      </c>
      <c r="DH17" s="89" t="s">
        <v>255</v>
      </c>
      <c r="DI17" s="89" t="s">
        <v>255</v>
      </c>
      <c r="DJ17" s="89" t="s">
        <v>255</v>
      </c>
      <c r="DL17" s="89" t="s">
        <v>255</v>
      </c>
      <c r="DM17" s="89" t="s">
        <v>255</v>
      </c>
    </row>
    <row r="18" spans="1:133" ht="30" customHeight="1" x14ac:dyDescent="0.25">
      <c r="A18" s="96">
        <v>17</v>
      </c>
      <c r="B18" s="97" t="str">
        <f t="shared" si="0"/>
        <v>=Block17==</v>
      </c>
      <c r="C18" s="98" t="str" cm="1">
        <f t="array" aca="1" ref="C18" ca="1">BoxVal($A18,8,COLUMN(INDIRECT("T"&amp;($A18-1)*65+2)),1)</f>
        <v/>
      </c>
      <c r="D18" s="98" t="str" cm="1">
        <f t="array" aca="1" ref="D18" ca="1">BoxVal($A18,2,COLUMN(INDIRECT("T"&amp;($A18-1)*65+2)),1)</f>
        <v/>
      </c>
      <c r="E18" s="98" t="str" cm="1">
        <f t="array" aca="1" ref="E18" ca="1">BoxVal($A18,3,COLUMN(INDIRECT("T"&amp;($A18-1)*65+2)),1)</f>
        <v/>
      </c>
      <c r="F18" s="98" t="str" cm="1">
        <f t="array" aca="1" ref="F18" ca="1">BoxVal($A18,16,COLUMN(INDIRECT("T"&amp;($A18-1)*65+2)),1)</f>
        <v/>
      </c>
      <c r="G18" s="98" t="str" cm="1">
        <f t="array" aca="1" ref="G18" ca="1">BoxVal($A18,4,COLUMN(INDIRECT("T"&amp;($A18-1)*65+2)),1)</f>
        <v/>
      </c>
      <c r="H18" s="98" t="str" cm="1">
        <f t="array" aca="1" ref="H18" ca="1">BoxVal($A18,5,COLUMN(INDIRECT("T"&amp;($A18-1)*65+2)),1)</f>
        <v/>
      </c>
      <c r="I18" s="98" t="str" cm="1">
        <f t="array" aca="1" ref="I18" ca="1">BoxVal($A18,6,COLUMN(INDIRECT("T"&amp;($A18-1)*65+2)),1)</f>
        <v/>
      </c>
      <c r="J18" s="98" t="str" cm="1">
        <f t="array" aca="1" ref="J18" ca="1">BoxVal($A18,21,COLUMN(INDIRECT("T"&amp;($A18-1)*65+2)),1)</f>
        <v/>
      </c>
      <c r="K18" s="98" t="str" cm="1">
        <f t="array" aca="1" ref="K18" ca="1">BoxVal($A18,25,COLUMN(INDIRECT("T"&amp;($A18-1)*65+2)),1)</f>
        <v/>
      </c>
      <c r="L18" s="99" t="str" cm="1">
        <f t="array" aca="1" ref="L18" ca="1">BoxVal($A18,32,COLUMN(INDIRECT("T"&amp;($A18-1)*65+2)),1)</f>
        <v/>
      </c>
      <c r="M18" s="98" t="str" cm="1">
        <f t="array" aca="1" ref="M18" ca="1">BoxVal($A18,31,COLUMN(INDIRECT("T"&amp;($A18-1)*65+2)),1)</f>
        <v/>
      </c>
      <c r="N18" s="98" t="str" cm="1">
        <f t="array" aca="1" ref="N18" ca="1">BoxVal($A18,12,COLUMN(INDIRECT("T"&amp;($A18-1)*65+2)),1)</f>
        <v/>
      </c>
      <c r="O18" s="100" t="str" cm="1">
        <f t="array" ref="O18">BoxVal($A18,2,COLUMN(V19),1)</f>
        <v/>
      </c>
      <c r="P18" s="100" t="str" cm="1">
        <f t="array" aca="1" ref="P18" ca="1">BoxVal($A18,2,COLUMN(INDIRECT("AB"&amp;($A18-1)*65+2)),1)</f>
        <v/>
      </c>
      <c r="Q18" s="100" t="str" cm="1">
        <f t="array" aca="1" ref="Q18" ca="1">BoxVal($A18,2,COLUMN(INDIRECT("AJ"&amp;($A18-1)*65+2)),1)</f>
        <v/>
      </c>
      <c r="R18" s="86"/>
      <c r="S18" s="73"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6"/>
      <c r="AU18" s="101" t="s">
        <v>562</v>
      </c>
      <c r="AV18" s="101" t="s">
        <v>562</v>
      </c>
      <c r="AW18" s="101" t="s">
        <v>562</v>
      </c>
      <c r="AX18" s="89" t="s">
        <v>255</v>
      </c>
      <c r="AY18" s="89" t="s">
        <v>255</v>
      </c>
      <c r="AZ18" s="89" t="s">
        <v>255</v>
      </c>
      <c r="BB18" s="101" t="s">
        <v>562</v>
      </c>
      <c r="BI18" s="101" t="s">
        <v>562</v>
      </c>
      <c r="BJ18" s="101" t="s">
        <v>562</v>
      </c>
      <c r="BK18" s="101" t="s">
        <v>562</v>
      </c>
      <c r="BM18" s="89" t="s">
        <v>562</v>
      </c>
      <c r="BU18" s="89" t="s">
        <v>562</v>
      </c>
      <c r="BV18" s="101" t="s">
        <v>562</v>
      </c>
      <c r="BW18" s="89" t="s">
        <v>562</v>
      </c>
      <c r="BY18" s="102" t="s">
        <v>562</v>
      </c>
      <c r="CF18" s="89" t="s">
        <v>562</v>
      </c>
      <c r="CG18" s="89" t="s">
        <v>562</v>
      </c>
      <c r="CH18" s="89" t="s">
        <v>562</v>
      </c>
      <c r="CJ18" s="101" t="s">
        <v>562</v>
      </c>
      <c r="CP18" s="101" t="s">
        <v>562</v>
      </c>
      <c r="CQ18" s="101" t="s">
        <v>562</v>
      </c>
      <c r="CR18" s="101" t="s">
        <v>562</v>
      </c>
      <c r="CT18" s="101" t="s">
        <v>562</v>
      </c>
      <c r="DA18" s="101" t="s">
        <v>562</v>
      </c>
      <c r="DB18" s="101" t="s">
        <v>562</v>
      </c>
      <c r="DC18" s="101" t="s">
        <v>562</v>
      </c>
      <c r="DE18" s="89" t="s">
        <v>255</v>
      </c>
      <c r="DF18" s="89" t="s">
        <v>255</v>
      </c>
      <c r="DG18" s="89" t="s">
        <v>255</v>
      </c>
      <c r="DH18" s="89" t="s">
        <v>255</v>
      </c>
      <c r="DI18" s="89" t="s">
        <v>255</v>
      </c>
      <c r="DJ18" s="89" t="s">
        <v>255</v>
      </c>
      <c r="DL18" s="89" t="s">
        <v>255</v>
      </c>
      <c r="DM18" s="89" t="s">
        <v>255</v>
      </c>
      <c r="EC18" s="107"/>
    </row>
    <row r="19" spans="1:133" ht="30" customHeight="1" x14ac:dyDescent="0.25">
      <c r="A19" s="96">
        <v>18</v>
      </c>
      <c r="B19" s="97" t="str">
        <f t="shared" si="0"/>
        <v>=Block18==</v>
      </c>
      <c r="C19" s="98" t="str" cm="1">
        <f t="array" aca="1" ref="C19" ca="1">BoxVal($A19,8,COLUMN(INDIRECT("T"&amp;($A19-1)*65+2)),1)</f>
        <v/>
      </c>
      <c r="D19" s="98" t="str" cm="1">
        <f t="array" aca="1" ref="D19" ca="1">BoxVal($A19,2,COLUMN(INDIRECT("T"&amp;($A19-1)*65+2)),1)</f>
        <v/>
      </c>
      <c r="E19" s="98" t="str" cm="1">
        <f t="array" aca="1" ref="E19" ca="1">BoxVal($A19,3,COLUMN(INDIRECT("T"&amp;($A19-1)*65+2)),1)</f>
        <v/>
      </c>
      <c r="F19" s="98" t="str" cm="1">
        <f t="array" aca="1" ref="F19" ca="1">BoxVal($A19,16,COLUMN(INDIRECT("T"&amp;($A19-1)*65+2)),1)</f>
        <v/>
      </c>
      <c r="G19" s="98" t="str" cm="1">
        <f t="array" aca="1" ref="G19" ca="1">BoxVal($A19,4,COLUMN(INDIRECT("T"&amp;($A19-1)*65+2)),1)</f>
        <v/>
      </c>
      <c r="H19" s="98" t="str" cm="1">
        <f t="array" aca="1" ref="H19" ca="1">BoxVal($A19,5,COLUMN(INDIRECT("T"&amp;($A19-1)*65+2)),1)</f>
        <v/>
      </c>
      <c r="I19" s="98" t="str" cm="1">
        <f t="array" aca="1" ref="I19" ca="1">BoxVal($A19,6,COLUMN(INDIRECT("T"&amp;($A19-1)*65+2)),1)</f>
        <v/>
      </c>
      <c r="J19" s="98" t="str" cm="1">
        <f t="array" aca="1" ref="J19" ca="1">BoxVal($A19,21,COLUMN(INDIRECT("T"&amp;($A19-1)*65+2)),1)</f>
        <v/>
      </c>
      <c r="K19" s="98" t="str" cm="1">
        <f t="array" aca="1" ref="K19" ca="1">BoxVal($A19,25,COLUMN(INDIRECT("T"&amp;($A19-1)*65+2)),1)</f>
        <v/>
      </c>
      <c r="L19" s="99" t="str" cm="1">
        <f t="array" aca="1" ref="L19" ca="1">BoxVal($A19,32,COLUMN(INDIRECT("T"&amp;($A19-1)*65+2)),1)</f>
        <v/>
      </c>
      <c r="M19" s="98" t="str" cm="1">
        <f t="array" aca="1" ref="M19" ca="1">BoxVal($A19,31,COLUMN(INDIRECT("T"&amp;($A19-1)*65+2)),1)</f>
        <v/>
      </c>
      <c r="N19" s="98" t="str" cm="1">
        <f t="array" aca="1" ref="N19" ca="1">BoxVal($A19,12,COLUMN(INDIRECT("T"&amp;($A19-1)*65+2)),1)</f>
        <v/>
      </c>
      <c r="O19" s="100" t="str" cm="1">
        <f t="array" ref="O19">BoxVal($A19,2,COLUMN(V20),1)</f>
        <v/>
      </c>
      <c r="P19" s="100" t="str" cm="1">
        <f t="array" aca="1" ref="P19" ca="1">BoxVal($A19,2,COLUMN(INDIRECT("AB"&amp;($A19-1)*65+2)),1)</f>
        <v/>
      </c>
      <c r="Q19" s="100" t="str" cm="1">
        <f t="array" aca="1" ref="Q19" ca="1">BoxVal($A19,2,COLUMN(INDIRECT("AJ"&amp;($A19-1)*65+2)),1)</f>
        <v/>
      </c>
      <c r="R19" s="86"/>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6"/>
      <c r="AU19" s="101" t="s">
        <v>562</v>
      </c>
      <c r="AV19" s="101" t="s">
        <v>562</v>
      </c>
      <c r="AW19" s="101" t="s">
        <v>562</v>
      </c>
      <c r="AX19" s="89" t="s">
        <v>255</v>
      </c>
      <c r="AY19" s="89" t="s">
        <v>255</v>
      </c>
      <c r="AZ19" s="89" t="s">
        <v>255</v>
      </c>
      <c r="BB19" s="101" t="s">
        <v>562</v>
      </c>
      <c r="BI19" s="101" t="s">
        <v>562</v>
      </c>
      <c r="BJ19" s="101" t="s">
        <v>562</v>
      </c>
      <c r="BK19" s="101" t="s">
        <v>562</v>
      </c>
      <c r="BM19" s="89" t="s">
        <v>562</v>
      </c>
      <c r="BU19" s="89" t="s">
        <v>562</v>
      </c>
      <c r="BV19" s="89" t="s">
        <v>562</v>
      </c>
      <c r="BW19" s="89" t="s">
        <v>562</v>
      </c>
      <c r="BY19" s="102" t="s">
        <v>562</v>
      </c>
      <c r="CF19" s="89" t="s">
        <v>562</v>
      </c>
      <c r="CG19" s="89" t="s">
        <v>562</v>
      </c>
      <c r="CH19" s="89" t="s">
        <v>562</v>
      </c>
      <c r="CJ19" s="101" t="s">
        <v>562</v>
      </c>
      <c r="CP19" s="101" t="s">
        <v>562</v>
      </c>
      <c r="CQ19" s="101" t="s">
        <v>562</v>
      </c>
      <c r="CR19" s="101" t="s">
        <v>562</v>
      </c>
      <c r="CT19" s="101" t="s">
        <v>562</v>
      </c>
      <c r="DA19" s="101" t="s">
        <v>562</v>
      </c>
      <c r="DB19" s="101" t="s">
        <v>562</v>
      </c>
      <c r="DC19" s="101" t="s">
        <v>562</v>
      </c>
      <c r="DE19" s="89" t="s">
        <v>255</v>
      </c>
      <c r="DF19" s="89" t="s">
        <v>255</v>
      </c>
      <c r="DG19" s="89" t="s">
        <v>255</v>
      </c>
      <c r="DH19" s="89" t="s">
        <v>255</v>
      </c>
      <c r="DI19" s="89" t="s">
        <v>255</v>
      </c>
      <c r="DJ19" s="89" t="s">
        <v>255</v>
      </c>
      <c r="DL19" s="89" t="s">
        <v>255</v>
      </c>
      <c r="DM19" s="89" t="s">
        <v>255</v>
      </c>
    </row>
    <row r="20" spans="1:133" ht="30" customHeight="1" x14ac:dyDescent="0.25">
      <c r="A20" s="96">
        <v>19</v>
      </c>
      <c r="B20" s="97" t="str">
        <f t="shared" si="0"/>
        <v>=Block19==</v>
      </c>
      <c r="C20" s="98" t="str" cm="1">
        <f t="array" aca="1" ref="C20" ca="1">BoxVal($A20,8,COLUMN(INDIRECT("T"&amp;($A20-1)*65+2)),1)</f>
        <v/>
      </c>
      <c r="D20" s="98" t="str" cm="1">
        <f t="array" aca="1" ref="D20" ca="1">BoxVal($A20,2,COLUMN(INDIRECT("T"&amp;($A20-1)*65+2)),1)</f>
        <v/>
      </c>
      <c r="E20" s="98" t="str" cm="1">
        <f t="array" aca="1" ref="E20" ca="1">BoxVal($A20,3,COLUMN(INDIRECT("T"&amp;($A20-1)*65+2)),1)</f>
        <v/>
      </c>
      <c r="F20" s="98" t="str" cm="1">
        <f t="array" aca="1" ref="F20" ca="1">BoxVal($A20,16,COLUMN(INDIRECT("T"&amp;($A20-1)*65+2)),1)</f>
        <v/>
      </c>
      <c r="G20" s="98" t="str" cm="1">
        <f t="array" aca="1" ref="G20" ca="1">BoxVal($A20,4,COLUMN(INDIRECT("T"&amp;($A20-1)*65+2)),1)</f>
        <v/>
      </c>
      <c r="H20" s="98" t="str" cm="1">
        <f t="array" aca="1" ref="H20" ca="1">BoxVal($A20,5,COLUMN(INDIRECT("T"&amp;($A20-1)*65+2)),1)</f>
        <v/>
      </c>
      <c r="I20" s="98" t="str" cm="1">
        <f t="array" aca="1" ref="I20" ca="1">BoxVal($A20,6,COLUMN(INDIRECT("T"&amp;($A20-1)*65+2)),1)</f>
        <v/>
      </c>
      <c r="J20" s="98" t="str" cm="1">
        <f t="array" aca="1" ref="J20" ca="1">BoxVal($A20,21,COLUMN(INDIRECT("T"&amp;($A20-1)*65+2)),1)</f>
        <v/>
      </c>
      <c r="K20" s="98" t="str" cm="1">
        <f t="array" aca="1" ref="K20" ca="1">BoxVal($A20,25,COLUMN(INDIRECT("T"&amp;($A20-1)*65+2)),1)</f>
        <v/>
      </c>
      <c r="L20" s="99" t="str" cm="1">
        <f t="array" aca="1" ref="L20" ca="1">BoxVal($A20,32,COLUMN(INDIRECT("T"&amp;($A20-1)*65+2)),1)</f>
        <v/>
      </c>
      <c r="M20" s="98" t="str" cm="1">
        <f t="array" aca="1" ref="M20" ca="1">BoxVal($A20,31,COLUMN(INDIRECT("T"&amp;($A20-1)*65+2)),1)</f>
        <v/>
      </c>
      <c r="N20" s="98" t="str" cm="1">
        <f t="array" aca="1" ref="N20" ca="1">BoxVal($A20,12,COLUMN(INDIRECT("T"&amp;($A20-1)*65+2)),1)</f>
        <v/>
      </c>
      <c r="O20" s="100" t="str" cm="1">
        <f t="array" ref="O20">BoxVal($A20,2,COLUMN(V21),1)</f>
        <v/>
      </c>
      <c r="P20" s="100" t="str" cm="1">
        <f t="array" aca="1" ref="P20" ca="1">BoxVal($A20,2,COLUMN(INDIRECT("AB"&amp;($A20-1)*65+2)),1)</f>
        <v/>
      </c>
      <c r="Q20" s="100" t="str" cm="1">
        <f t="array" aca="1" ref="Q20" ca="1">BoxVal($A20,2,COLUMN(INDIRECT("AJ"&amp;($A20-1)*65+2)),1)</f>
        <v/>
      </c>
      <c r="R20" s="86"/>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6"/>
      <c r="AU20" s="101" t="s">
        <v>562</v>
      </c>
      <c r="AV20" s="101" t="s">
        <v>562</v>
      </c>
      <c r="AW20" s="101" t="s">
        <v>562</v>
      </c>
      <c r="AX20" s="89" t="s">
        <v>255</v>
      </c>
      <c r="AY20" s="89" t="s">
        <v>255</v>
      </c>
      <c r="AZ20" s="89" t="s">
        <v>255</v>
      </c>
      <c r="BB20" s="101" t="s">
        <v>562</v>
      </c>
      <c r="BI20" s="101" t="s">
        <v>562</v>
      </c>
      <c r="BJ20" s="101" t="s">
        <v>562</v>
      </c>
      <c r="BK20" s="101" t="s">
        <v>562</v>
      </c>
      <c r="BM20" s="89" t="s">
        <v>562</v>
      </c>
      <c r="BU20" s="89" t="s">
        <v>562</v>
      </c>
      <c r="BV20" s="89" t="s">
        <v>562</v>
      </c>
      <c r="BW20" s="89" t="s">
        <v>562</v>
      </c>
      <c r="BY20" s="102" t="s">
        <v>562</v>
      </c>
      <c r="CF20" s="89" t="s">
        <v>562</v>
      </c>
      <c r="CG20" s="89" t="s">
        <v>562</v>
      </c>
      <c r="CH20" s="89" t="s">
        <v>562</v>
      </c>
      <c r="CJ20" s="101" t="s">
        <v>562</v>
      </c>
      <c r="CP20" s="101" t="s">
        <v>562</v>
      </c>
      <c r="CQ20" s="101" t="s">
        <v>562</v>
      </c>
      <c r="CR20" s="101" t="s">
        <v>562</v>
      </c>
      <c r="CT20" s="101" t="s">
        <v>562</v>
      </c>
      <c r="DA20" s="101" t="s">
        <v>562</v>
      </c>
      <c r="DB20" s="101" t="s">
        <v>562</v>
      </c>
      <c r="DC20" s="101" t="s">
        <v>562</v>
      </c>
      <c r="DE20" s="89" t="s">
        <v>255</v>
      </c>
      <c r="DF20" s="89" t="s">
        <v>255</v>
      </c>
      <c r="DG20" s="89" t="s">
        <v>255</v>
      </c>
      <c r="DH20" s="89" t="s">
        <v>255</v>
      </c>
      <c r="DI20" s="89" t="s">
        <v>255</v>
      </c>
      <c r="DJ20" s="89" t="s">
        <v>255</v>
      </c>
      <c r="DL20" s="89" t="s">
        <v>255</v>
      </c>
      <c r="DM20" s="89" t="s">
        <v>255</v>
      </c>
    </row>
    <row r="21" spans="1:133" ht="30" customHeight="1" x14ac:dyDescent="0.25">
      <c r="A21" s="96">
        <v>20</v>
      </c>
      <c r="B21" s="97" t="str">
        <f t="shared" si="0"/>
        <v>=Block20==</v>
      </c>
      <c r="C21" s="98" t="str" cm="1">
        <f t="array" aca="1" ref="C21" ca="1">BoxVal($A21,8,COLUMN(INDIRECT("T"&amp;($A21-1)*65+2)),1)</f>
        <v/>
      </c>
      <c r="D21" s="98" t="str" cm="1">
        <f t="array" aca="1" ref="D21" ca="1">BoxVal($A21,2,COLUMN(INDIRECT("T"&amp;($A21-1)*65+2)),1)</f>
        <v/>
      </c>
      <c r="E21" s="98" t="str" cm="1">
        <f t="array" aca="1" ref="E21" ca="1">BoxVal($A21,3,COLUMN(INDIRECT("T"&amp;($A21-1)*65+2)),1)</f>
        <v/>
      </c>
      <c r="F21" s="98" t="str" cm="1">
        <f t="array" aca="1" ref="F21" ca="1">BoxVal($A21,16,COLUMN(INDIRECT("T"&amp;($A21-1)*65+2)),1)</f>
        <v/>
      </c>
      <c r="G21" s="98" t="str" cm="1">
        <f t="array" aca="1" ref="G21" ca="1">BoxVal($A21,4,COLUMN(INDIRECT("T"&amp;($A21-1)*65+2)),1)</f>
        <v/>
      </c>
      <c r="H21" s="98" t="str" cm="1">
        <f t="array" aca="1" ref="H21" ca="1">BoxVal($A21,5,COLUMN(INDIRECT("T"&amp;($A21-1)*65+2)),1)</f>
        <v/>
      </c>
      <c r="I21" s="98" t="str" cm="1">
        <f t="array" aca="1" ref="I21" ca="1">BoxVal($A21,6,COLUMN(INDIRECT("T"&amp;($A21-1)*65+2)),1)</f>
        <v/>
      </c>
      <c r="J21" s="98" t="str" cm="1">
        <f t="array" aca="1" ref="J21" ca="1">BoxVal($A21,21,COLUMN(INDIRECT("T"&amp;($A21-1)*65+2)),1)</f>
        <v/>
      </c>
      <c r="K21" s="98" t="str" cm="1">
        <f t="array" aca="1" ref="K21" ca="1">BoxVal($A21,25,COLUMN(INDIRECT("T"&amp;($A21-1)*65+2)),1)</f>
        <v/>
      </c>
      <c r="L21" s="99" t="str" cm="1">
        <f t="array" aca="1" ref="L21" ca="1">BoxVal($A21,32,COLUMN(INDIRECT("T"&amp;($A21-1)*65+2)),1)</f>
        <v/>
      </c>
      <c r="M21" s="98" t="str" cm="1">
        <f t="array" aca="1" ref="M21" ca="1">BoxVal($A21,31,COLUMN(INDIRECT("T"&amp;($A21-1)*65+2)),1)</f>
        <v/>
      </c>
      <c r="N21" s="98" t="str" cm="1">
        <f t="array" aca="1" ref="N21" ca="1">BoxVal($A21,12,COLUMN(INDIRECT("T"&amp;($A21-1)*65+2)),1)</f>
        <v/>
      </c>
      <c r="O21" s="100" t="str" cm="1">
        <f t="array" ref="O21">BoxVal($A21,2,COLUMN(V22),1)</f>
        <v/>
      </c>
      <c r="P21" s="100" t="str" cm="1">
        <f t="array" aca="1" ref="P21" ca="1">BoxVal($A21,2,COLUMN(INDIRECT("AB"&amp;($A21-1)*65+2)),1)</f>
        <v/>
      </c>
      <c r="Q21" s="100" t="str" cm="1">
        <f t="array" aca="1" ref="Q21" ca="1">BoxVal($A21,2,COLUMN(INDIRECT("AJ"&amp;($A21-1)*65+2)),1)</f>
        <v/>
      </c>
      <c r="R21" s="86"/>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6"/>
      <c r="AU21" s="101" t="s">
        <v>562</v>
      </c>
      <c r="AV21" s="101" t="s">
        <v>562</v>
      </c>
      <c r="AW21" s="101" t="s">
        <v>562</v>
      </c>
      <c r="AX21" s="89" t="s">
        <v>255</v>
      </c>
      <c r="AY21" s="89" t="s">
        <v>255</v>
      </c>
      <c r="AZ21" s="89" t="s">
        <v>255</v>
      </c>
      <c r="BB21" s="101" t="s">
        <v>562</v>
      </c>
      <c r="BI21" s="101" t="s">
        <v>562</v>
      </c>
      <c r="BJ21" s="101" t="s">
        <v>562</v>
      </c>
      <c r="BK21" s="101" t="s">
        <v>562</v>
      </c>
      <c r="BM21" s="89" t="s">
        <v>562</v>
      </c>
      <c r="BU21" s="89" t="s">
        <v>562</v>
      </c>
      <c r="BV21" s="89" t="s">
        <v>562</v>
      </c>
      <c r="BW21" s="89" t="s">
        <v>562</v>
      </c>
      <c r="BY21" s="102" t="s">
        <v>562</v>
      </c>
      <c r="CF21" s="89" t="s">
        <v>562</v>
      </c>
      <c r="CG21" s="89" t="s">
        <v>562</v>
      </c>
      <c r="CH21" s="89" t="s">
        <v>562</v>
      </c>
      <c r="CJ21" s="101" t="s">
        <v>562</v>
      </c>
      <c r="CP21" s="101" t="s">
        <v>562</v>
      </c>
      <c r="CQ21" s="101" t="s">
        <v>562</v>
      </c>
      <c r="CR21" s="101" t="s">
        <v>562</v>
      </c>
      <c r="CT21" s="101" t="s">
        <v>562</v>
      </c>
      <c r="DA21" s="101" t="s">
        <v>562</v>
      </c>
      <c r="DB21" s="101" t="s">
        <v>562</v>
      </c>
      <c r="DC21" s="101" t="s">
        <v>562</v>
      </c>
      <c r="DE21" s="89" t="s">
        <v>255</v>
      </c>
      <c r="DF21" s="89" t="s">
        <v>255</v>
      </c>
      <c r="DG21" s="89" t="s">
        <v>255</v>
      </c>
      <c r="DH21" s="89" t="s">
        <v>255</v>
      </c>
      <c r="DI21" s="89" t="s">
        <v>255</v>
      </c>
      <c r="DJ21" s="89" t="s">
        <v>255</v>
      </c>
      <c r="DL21" s="89" t="s">
        <v>255</v>
      </c>
      <c r="DM21" s="89" t="s">
        <v>255</v>
      </c>
    </row>
    <row r="22" spans="1:133" ht="30" customHeight="1" x14ac:dyDescent="0.25">
      <c r="A22" s="96">
        <v>21</v>
      </c>
      <c r="B22" s="97" t="str">
        <f t="shared" si="0"/>
        <v>=Block21==</v>
      </c>
      <c r="C22" s="98" t="str" cm="1">
        <f t="array" aca="1" ref="C22" ca="1">BoxVal($A22,8,COLUMN(INDIRECT("T"&amp;($A22-1)*65+2)),1)</f>
        <v/>
      </c>
      <c r="D22" s="98" t="str" cm="1">
        <f t="array" aca="1" ref="D22" ca="1">BoxVal($A22,2,COLUMN(INDIRECT("T"&amp;($A22-1)*65+2)),1)</f>
        <v/>
      </c>
      <c r="E22" s="98" t="str" cm="1">
        <f t="array" aca="1" ref="E22" ca="1">BoxVal($A22,3,COLUMN(INDIRECT("T"&amp;($A22-1)*65+2)),1)</f>
        <v/>
      </c>
      <c r="F22" s="98" t="str" cm="1">
        <f t="array" aca="1" ref="F22" ca="1">BoxVal($A22,16,COLUMN(INDIRECT("T"&amp;($A22-1)*65+2)),1)</f>
        <v/>
      </c>
      <c r="G22" s="98" t="str" cm="1">
        <f t="array" aca="1" ref="G22" ca="1">BoxVal($A22,4,COLUMN(INDIRECT("T"&amp;($A22-1)*65+2)),1)</f>
        <v/>
      </c>
      <c r="H22" s="98" t="str" cm="1">
        <f t="array" aca="1" ref="H22" ca="1">BoxVal($A22,5,COLUMN(INDIRECT("T"&amp;($A22-1)*65+2)),1)</f>
        <v/>
      </c>
      <c r="I22" s="98" t="str" cm="1">
        <f t="array" aca="1" ref="I22" ca="1">BoxVal($A22,6,COLUMN(INDIRECT("T"&amp;($A22-1)*65+2)),1)</f>
        <v/>
      </c>
      <c r="J22" s="98" t="str" cm="1">
        <f t="array" aca="1" ref="J22" ca="1">BoxVal($A22,21,COLUMN(INDIRECT("T"&amp;($A22-1)*65+2)),1)</f>
        <v/>
      </c>
      <c r="K22" s="98" t="str" cm="1">
        <f t="array" aca="1" ref="K22" ca="1">BoxVal($A22,25,COLUMN(INDIRECT("T"&amp;($A22-1)*65+2)),1)</f>
        <v/>
      </c>
      <c r="L22" s="99" t="str" cm="1">
        <f t="array" aca="1" ref="L22" ca="1">BoxVal($A22,32,COLUMN(INDIRECT("T"&amp;($A22-1)*65+2)),1)</f>
        <v/>
      </c>
      <c r="M22" s="98" t="str" cm="1">
        <f t="array" aca="1" ref="M22" ca="1">BoxVal($A22,31,COLUMN(INDIRECT("T"&amp;($A22-1)*65+2)),1)</f>
        <v/>
      </c>
      <c r="N22" s="98" t="str" cm="1">
        <f t="array" aca="1" ref="N22" ca="1">BoxVal($A22,12,COLUMN(INDIRECT("T"&amp;($A22-1)*65+2)),1)</f>
        <v/>
      </c>
      <c r="O22" s="100" t="str" cm="1">
        <f t="array" ref="O22">BoxVal($A22,2,COLUMN(V23),1)</f>
        <v/>
      </c>
      <c r="P22" s="100" t="str" cm="1">
        <f t="array" aca="1" ref="P22" ca="1">BoxVal($A22,2,COLUMN(INDIRECT("AB"&amp;($A22-1)*65+2)),1)</f>
        <v/>
      </c>
      <c r="Q22" s="100" t="str" cm="1">
        <f t="array" aca="1" ref="Q22" ca="1">BoxVal($A22,2,COLUMN(INDIRECT("AJ"&amp;($A22-1)*65+2)),1)</f>
        <v/>
      </c>
      <c r="R22" s="86"/>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6"/>
      <c r="AU22" s="101" t="s">
        <v>562</v>
      </c>
      <c r="AV22" s="101" t="s">
        <v>562</v>
      </c>
      <c r="AW22" s="101" t="s">
        <v>562</v>
      </c>
      <c r="AX22" s="89" t="s">
        <v>255</v>
      </c>
      <c r="AY22" s="89" t="s">
        <v>255</v>
      </c>
      <c r="AZ22" s="89" t="s">
        <v>255</v>
      </c>
      <c r="BB22" s="101" t="s">
        <v>562</v>
      </c>
      <c r="BI22" s="101" t="s">
        <v>562</v>
      </c>
      <c r="BJ22" s="101" t="s">
        <v>562</v>
      </c>
      <c r="BK22" s="101" t="s">
        <v>562</v>
      </c>
      <c r="BM22" s="89" t="s">
        <v>562</v>
      </c>
      <c r="BU22" s="89" t="s">
        <v>562</v>
      </c>
      <c r="BV22" s="89" t="s">
        <v>562</v>
      </c>
      <c r="BW22" s="89" t="s">
        <v>562</v>
      </c>
      <c r="BY22" s="102" t="s">
        <v>562</v>
      </c>
      <c r="CF22" s="89" t="s">
        <v>562</v>
      </c>
      <c r="CG22" s="89" t="s">
        <v>562</v>
      </c>
      <c r="CH22" s="89" t="s">
        <v>562</v>
      </c>
      <c r="CJ22" s="101" t="s">
        <v>562</v>
      </c>
      <c r="CP22" s="101" t="s">
        <v>562</v>
      </c>
      <c r="CQ22" s="101" t="s">
        <v>562</v>
      </c>
      <c r="CR22" s="101" t="s">
        <v>562</v>
      </c>
      <c r="CT22" s="101" t="s">
        <v>562</v>
      </c>
      <c r="DA22" s="101" t="s">
        <v>562</v>
      </c>
      <c r="DB22" s="101" t="s">
        <v>562</v>
      </c>
      <c r="DC22" s="101" t="s">
        <v>562</v>
      </c>
      <c r="DE22" s="89" t="s">
        <v>255</v>
      </c>
      <c r="DF22" s="89" t="s">
        <v>255</v>
      </c>
      <c r="DG22" s="89" t="s">
        <v>255</v>
      </c>
      <c r="DH22" s="89" t="s">
        <v>255</v>
      </c>
      <c r="DI22" s="89" t="s">
        <v>255</v>
      </c>
      <c r="DJ22" s="89" t="s">
        <v>255</v>
      </c>
      <c r="DL22" s="89" t="s">
        <v>255</v>
      </c>
      <c r="DM22" s="89" t="s">
        <v>255</v>
      </c>
    </row>
    <row r="23" spans="1:133" ht="30" customHeight="1" x14ac:dyDescent="0.25">
      <c r="A23" s="96">
        <v>22</v>
      </c>
      <c r="B23" s="97" t="str">
        <f t="shared" si="0"/>
        <v>=Block22==</v>
      </c>
      <c r="C23" s="98" t="str" cm="1">
        <f t="array" aca="1" ref="C23" ca="1">BoxVal($A23,8,COLUMN(INDIRECT("T"&amp;($A23-1)*65+2)),1)</f>
        <v/>
      </c>
      <c r="D23" s="98" t="str" cm="1">
        <f t="array" aca="1" ref="D23" ca="1">BoxVal($A23,2,COLUMN(INDIRECT("T"&amp;($A23-1)*65+2)),1)</f>
        <v/>
      </c>
      <c r="E23" s="98" t="str" cm="1">
        <f t="array" aca="1" ref="E23" ca="1">BoxVal($A23,3,COLUMN(INDIRECT("T"&amp;($A23-1)*65+2)),1)</f>
        <v/>
      </c>
      <c r="F23" s="98" t="str" cm="1">
        <f t="array" aca="1" ref="F23" ca="1">BoxVal($A23,16,COLUMN(INDIRECT("T"&amp;($A23-1)*65+2)),1)</f>
        <v/>
      </c>
      <c r="G23" s="98" t="str" cm="1">
        <f t="array" aca="1" ref="G23" ca="1">BoxVal($A23,4,COLUMN(INDIRECT("T"&amp;($A23-1)*65+2)),1)</f>
        <v/>
      </c>
      <c r="H23" s="98" t="str" cm="1">
        <f t="array" aca="1" ref="H23" ca="1">BoxVal($A23,5,COLUMN(INDIRECT("T"&amp;($A23-1)*65+2)),1)</f>
        <v/>
      </c>
      <c r="I23" s="98" t="str" cm="1">
        <f t="array" aca="1" ref="I23" ca="1">BoxVal($A23,6,COLUMN(INDIRECT("T"&amp;($A23-1)*65+2)),1)</f>
        <v/>
      </c>
      <c r="J23" s="98" t="str" cm="1">
        <f t="array" aca="1" ref="J23" ca="1">BoxVal($A23,21,COLUMN(INDIRECT("T"&amp;($A23-1)*65+2)),1)</f>
        <v/>
      </c>
      <c r="K23" s="98" t="str" cm="1">
        <f t="array" aca="1" ref="K23" ca="1">BoxVal($A23,25,COLUMN(INDIRECT("T"&amp;($A23-1)*65+2)),1)</f>
        <v/>
      </c>
      <c r="L23" s="99" t="str" cm="1">
        <f t="array" aca="1" ref="L23" ca="1">BoxVal($A23,32,COLUMN(INDIRECT("T"&amp;($A23-1)*65+2)),1)</f>
        <v/>
      </c>
      <c r="M23" s="98" t="str" cm="1">
        <f t="array" aca="1" ref="M23" ca="1">BoxVal($A23,31,COLUMN(INDIRECT("T"&amp;($A23-1)*65+2)),1)</f>
        <v/>
      </c>
      <c r="N23" s="98" t="str" cm="1">
        <f t="array" aca="1" ref="N23" ca="1">BoxVal($A23,12,COLUMN(INDIRECT("T"&amp;($A23-1)*65+2)),1)</f>
        <v/>
      </c>
      <c r="O23" s="100" t="str" cm="1">
        <f t="array" ref="O23">BoxVal($A23,2,COLUMN(V24),1)</f>
        <v/>
      </c>
      <c r="P23" s="100" t="str" cm="1">
        <f t="array" aca="1" ref="P23" ca="1">BoxVal($A23,2,COLUMN(INDIRECT("AB"&amp;($A23-1)*65+2)),1)</f>
        <v/>
      </c>
      <c r="Q23" s="100" t="str" cm="1">
        <f t="array" aca="1" ref="Q23" ca="1">BoxVal($A23,2,COLUMN(INDIRECT("AJ"&amp;($A23-1)*65+2)),1)</f>
        <v/>
      </c>
      <c r="R23" s="86"/>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6"/>
      <c r="AU23" s="101" t="s">
        <v>562</v>
      </c>
      <c r="AV23" s="101" t="s">
        <v>562</v>
      </c>
      <c r="AW23" s="101" t="s">
        <v>562</v>
      </c>
      <c r="AX23" s="89" t="s">
        <v>255</v>
      </c>
      <c r="AY23" s="89" t="s">
        <v>255</v>
      </c>
      <c r="AZ23" s="89" t="s">
        <v>255</v>
      </c>
      <c r="BB23" s="101" t="s">
        <v>562</v>
      </c>
      <c r="BI23" s="101" t="s">
        <v>562</v>
      </c>
      <c r="BJ23" s="101" t="s">
        <v>562</v>
      </c>
      <c r="BK23" s="101" t="s">
        <v>562</v>
      </c>
      <c r="BM23" s="89" t="s">
        <v>562</v>
      </c>
      <c r="BU23" s="89" t="s">
        <v>562</v>
      </c>
      <c r="BV23" s="89" t="s">
        <v>562</v>
      </c>
      <c r="BW23" s="89" t="s">
        <v>562</v>
      </c>
      <c r="BY23" s="102" t="s">
        <v>562</v>
      </c>
      <c r="CF23" s="89" t="s">
        <v>562</v>
      </c>
      <c r="CG23" s="89" t="s">
        <v>562</v>
      </c>
      <c r="CH23" s="89" t="s">
        <v>562</v>
      </c>
      <c r="CJ23" s="101" t="s">
        <v>562</v>
      </c>
      <c r="CP23" s="101" t="s">
        <v>562</v>
      </c>
      <c r="CQ23" s="101" t="s">
        <v>562</v>
      </c>
      <c r="CR23" s="101" t="s">
        <v>562</v>
      </c>
      <c r="CT23" s="101" t="s">
        <v>562</v>
      </c>
      <c r="DA23" s="101" t="s">
        <v>562</v>
      </c>
      <c r="DB23" s="101" t="s">
        <v>562</v>
      </c>
      <c r="DC23" s="101" t="s">
        <v>562</v>
      </c>
      <c r="DE23" s="89" t="s">
        <v>255</v>
      </c>
      <c r="DF23" s="89" t="s">
        <v>255</v>
      </c>
      <c r="DG23" s="89" t="s">
        <v>255</v>
      </c>
      <c r="DH23" s="89" t="s">
        <v>255</v>
      </c>
      <c r="DI23" s="89" t="s">
        <v>255</v>
      </c>
      <c r="DJ23" s="89" t="s">
        <v>255</v>
      </c>
      <c r="DL23" s="89" t="s">
        <v>255</v>
      </c>
      <c r="DM23" s="89" t="s">
        <v>255</v>
      </c>
    </row>
    <row r="24" spans="1:133" ht="30" customHeight="1" x14ac:dyDescent="0.25">
      <c r="A24" s="96">
        <v>23</v>
      </c>
      <c r="B24" s="97" t="str">
        <f t="shared" si="0"/>
        <v>=Block23==</v>
      </c>
      <c r="C24" s="98" t="str" cm="1">
        <f t="array" aca="1" ref="C24" ca="1">BoxVal($A24,8,COLUMN(INDIRECT("T"&amp;($A24-1)*65+2)),1)</f>
        <v/>
      </c>
      <c r="D24" s="98" t="str" cm="1">
        <f t="array" aca="1" ref="D24" ca="1">BoxVal($A24,2,COLUMN(INDIRECT("T"&amp;($A24-1)*65+2)),1)</f>
        <v/>
      </c>
      <c r="E24" s="98" t="str" cm="1">
        <f t="array" aca="1" ref="E24" ca="1">BoxVal($A24,3,COLUMN(INDIRECT("T"&amp;($A24-1)*65+2)),1)</f>
        <v/>
      </c>
      <c r="F24" s="98" t="str" cm="1">
        <f t="array" aca="1" ref="F24" ca="1">BoxVal($A24,16,COLUMN(INDIRECT("T"&amp;($A24-1)*65+2)),1)</f>
        <v/>
      </c>
      <c r="G24" s="98" t="str" cm="1">
        <f t="array" aca="1" ref="G24" ca="1">BoxVal($A24,4,COLUMN(INDIRECT("T"&amp;($A24-1)*65+2)),1)</f>
        <v/>
      </c>
      <c r="H24" s="98" t="str" cm="1">
        <f t="array" aca="1" ref="H24" ca="1">BoxVal($A24,5,COLUMN(INDIRECT("T"&amp;($A24-1)*65+2)),1)</f>
        <v/>
      </c>
      <c r="I24" s="98" t="str" cm="1">
        <f t="array" aca="1" ref="I24" ca="1">BoxVal($A24,6,COLUMN(INDIRECT("T"&amp;($A24-1)*65+2)),1)</f>
        <v/>
      </c>
      <c r="J24" s="98" t="str" cm="1">
        <f t="array" aca="1" ref="J24" ca="1">BoxVal($A24,21,COLUMN(INDIRECT("T"&amp;($A24-1)*65+2)),1)</f>
        <v/>
      </c>
      <c r="K24" s="98" t="str" cm="1">
        <f t="array" aca="1" ref="K24" ca="1">BoxVal($A24,25,COLUMN(INDIRECT("T"&amp;($A24-1)*65+2)),1)</f>
        <v/>
      </c>
      <c r="L24" s="99" t="str" cm="1">
        <f t="array" aca="1" ref="L24" ca="1">BoxVal($A24,32,COLUMN(INDIRECT("T"&amp;($A24-1)*65+2)),1)</f>
        <v/>
      </c>
      <c r="M24" s="98" t="str" cm="1">
        <f t="array" aca="1" ref="M24" ca="1">BoxVal($A24,31,COLUMN(INDIRECT("T"&amp;($A24-1)*65+2)),1)</f>
        <v/>
      </c>
      <c r="N24" s="98" t="str" cm="1">
        <f t="array" aca="1" ref="N24" ca="1">BoxVal($A24,12,COLUMN(INDIRECT("T"&amp;($A24-1)*65+2)),1)</f>
        <v/>
      </c>
      <c r="O24" s="100" t="str" cm="1">
        <f t="array" ref="O24">BoxVal($A24,2,COLUMN(V25),1)</f>
        <v/>
      </c>
      <c r="P24" s="100" t="str" cm="1">
        <f t="array" aca="1" ref="P24" ca="1">BoxVal($A24,2,COLUMN(INDIRECT("AB"&amp;($A24-1)*65+2)),1)</f>
        <v/>
      </c>
      <c r="Q24" s="100" t="str" cm="1">
        <f t="array" aca="1" ref="Q24" ca="1">BoxVal($A24,2,COLUMN(INDIRECT("AJ"&amp;($A24-1)*65+2)),1)</f>
        <v/>
      </c>
      <c r="R24" s="86"/>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6"/>
      <c r="AU24" s="101" t="s">
        <v>562</v>
      </c>
      <c r="AV24" s="101" t="s">
        <v>562</v>
      </c>
      <c r="AW24" s="101" t="s">
        <v>562</v>
      </c>
      <c r="AX24" s="89" t="s">
        <v>255</v>
      </c>
      <c r="AY24" s="89" t="s">
        <v>255</v>
      </c>
      <c r="AZ24" s="89" t="s">
        <v>255</v>
      </c>
      <c r="BB24" s="101" t="s">
        <v>562</v>
      </c>
      <c r="BI24" s="101" t="s">
        <v>562</v>
      </c>
      <c r="BJ24" s="101" t="s">
        <v>562</v>
      </c>
      <c r="BK24" s="101" t="s">
        <v>562</v>
      </c>
      <c r="BM24" s="89" t="s">
        <v>562</v>
      </c>
      <c r="BU24" s="89" t="s">
        <v>562</v>
      </c>
      <c r="BV24" s="89" t="s">
        <v>562</v>
      </c>
      <c r="BW24" s="89" t="s">
        <v>562</v>
      </c>
      <c r="BY24" s="102" t="s">
        <v>562</v>
      </c>
      <c r="CF24" s="89" t="s">
        <v>562</v>
      </c>
      <c r="CG24" s="89" t="s">
        <v>562</v>
      </c>
      <c r="CH24" s="89" t="s">
        <v>562</v>
      </c>
      <c r="CJ24" s="101" t="s">
        <v>562</v>
      </c>
      <c r="CP24" s="101" t="s">
        <v>562</v>
      </c>
      <c r="CQ24" s="101" t="s">
        <v>562</v>
      </c>
      <c r="CR24" s="101" t="s">
        <v>562</v>
      </c>
      <c r="CT24" s="101" t="s">
        <v>562</v>
      </c>
      <c r="DA24" s="101" t="s">
        <v>562</v>
      </c>
      <c r="DB24" s="101" t="s">
        <v>562</v>
      </c>
      <c r="DC24" s="101" t="s">
        <v>562</v>
      </c>
      <c r="DE24" s="89" t="s">
        <v>255</v>
      </c>
      <c r="DF24" s="89" t="s">
        <v>255</v>
      </c>
      <c r="DG24" s="89" t="s">
        <v>255</v>
      </c>
      <c r="DH24" s="89" t="s">
        <v>255</v>
      </c>
      <c r="DI24" s="89" t="s">
        <v>255</v>
      </c>
      <c r="DJ24" s="89" t="s">
        <v>255</v>
      </c>
      <c r="DL24" s="89" t="s">
        <v>255</v>
      </c>
      <c r="DM24" s="89" t="s">
        <v>255</v>
      </c>
    </row>
    <row r="25" spans="1:133" ht="30" customHeight="1" x14ac:dyDescent="0.25">
      <c r="A25" s="96">
        <v>24</v>
      </c>
      <c r="B25" s="97" t="str">
        <f t="shared" si="0"/>
        <v>=Block24==</v>
      </c>
      <c r="C25" s="98" t="str" cm="1">
        <f t="array" aca="1" ref="C25" ca="1">BoxVal($A25,8,COLUMN(INDIRECT("T"&amp;($A25-1)*65+2)),1)</f>
        <v/>
      </c>
      <c r="D25" s="98" t="str" cm="1">
        <f t="array" aca="1" ref="D25" ca="1">BoxVal($A25,2,COLUMN(INDIRECT("T"&amp;($A25-1)*65+2)),1)</f>
        <v/>
      </c>
      <c r="E25" s="98" t="str" cm="1">
        <f t="array" aca="1" ref="E25" ca="1">BoxVal($A25,3,COLUMN(INDIRECT("T"&amp;($A25-1)*65+2)),1)</f>
        <v/>
      </c>
      <c r="F25" s="98" t="str" cm="1">
        <f t="array" aca="1" ref="F25" ca="1">BoxVal($A25,16,COLUMN(INDIRECT("T"&amp;($A25-1)*65+2)),1)</f>
        <v/>
      </c>
      <c r="G25" s="98" t="str" cm="1">
        <f t="array" aca="1" ref="G25" ca="1">BoxVal($A25,4,COLUMN(INDIRECT("T"&amp;($A25-1)*65+2)),1)</f>
        <v/>
      </c>
      <c r="H25" s="98" t="str" cm="1">
        <f t="array" aca="1" ref="H25" ca="1">BoxVal($A25,5,COLUMN(INDIRECT("T"&amp;($A25-1)*65+2)),1)</f>
        <v/>
      </c>
      <c r="I25" s="98" t="str" cm="1">
        <f t="array" aca="1" ref="I25" ca="1">BoxVal($A25,6,COLUMN(INDIRECT("T"&amp;($A25-1)*65+2)),1)</f>
        <v/>
      </c>
      <c r="J25" s="98" t="str" cm="1">
        <f t="array" aca="1" ref="J25" ca="1">BoxVal($A25,21,COLUMN(INDIRECT("T"&amp;($A25-1)*65+2)),1)</f>
        <v/>
      </c>
      <c r="K25" s="98" t="str" cm="1">
        <f t="array" aca="1" ref="K25" ca="1">BoxVal($A25,25,COLUMN(INDIRECT("T"&amp;($A25-1)*65+2)),1)</f>
        <v/>
      </c>
      <c r="L25" s="99" t="str" cm="1">
        <f t="array" aca="1" ref="L25" ca="1">BoxVal($A25,32,COLUMN(INDIRECT("T"&amp;($A25-1)*65+2)),1)</f>
        <v/>
      </c>
      <c r="M25" s="98" t="str" cm="1">
        <f t="array" aca="1" ref="M25" ca="1">BoxVal($A25,31,COLUMN(INDIRECT("T"&amp;($A25-1)*65+2)),1)</f>
        <v/>
      </c>
      <c r="N25" s="98" t="str" cm="1">
        <f t="array" aca="1" ref="N25" ca="1">BoxVal($A25,12,COLUMN(INDIRECT("T"&amp;($A25-1)*65+2)),1)</f>
        <v/>
      </c>
      <c r="O25" s="100" t="str" cm="1">
        <f t="array" ref="O25">BoxVal($A25,2,COLUMN(V26),1)</f>
        <v/>
      </c>
      <c r="P25" s="100" t="str" cm="1">
        <f t="array" aca="1" ref="P25" ca="1">BoxVal($A25,2,COLUMN(INDIRECT("AB"&amp;($A25-1)*65+2)),1)</f>
        <v/>
      </c>
      <c r="Q25" s="100" t="str" cm="1">
        <f t="array" aca="1" ref="Q25" ca="1">BoxVal($A25,2,COLUMN(INDIRECT("AJ"&amp;($A25-1)*65+2)),1)</f>
        <v/>
      </c>
      <c r="R25" s="86"/>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6"/>
      <c r="AU25" s="101" t="s">
        <v>562</v>
      </c>
      <c r="AV25" s="101" t="s">
        <v>562</v>
      </c>
      <c r="AW25" s="101" t="s">
        <v>562</v>
      </c>
      <c r="AX25" s="89" t="s">
        <v>255</v>
      </c>
      <c r="AY25" s="89" t="s">
        <v>255</v>
      </c>
      <c r="AZ25" s="89" t="s">
        <v>255</v>
      </c>
      <c r="BB25" s="101" t="s">
        <v>562</v>
      </c>
      <c r="BI25" s="101" t="s">
        <v>562</v>
      </c>
      <c r="BJ25" s="101" t="s">
        <v>562</v>
      </c>
      <c r="BK25" s="101" t="s">
        <v>562</v>
      </c>
      <c r="BM25" s="89" t="s">
        <v>562</v>
      </c>
      <c r="BU25" s="89" t="s">
        <v>562</v>
      </c>
      <c r="BV25" s="89" t="s">
        <v>562</v>
      </c>
      <c r="BW25" s="89" t="s">
        <v>562</v>
      </c>
      <c r="BY25" s="102" t="s">
        <v>562</v>
      </c>
      <c r="CF25" s="89" t="s">
        <v>562</v>
      </c>
      <c r="CG25" s="89" t="s">
        <v>562</v>
      </c>
      <c r="CH25" s="89" t="s">
        <v>562</v>
      </c>
      <c r="CJ25" s="101" t="s">
        <v>562</v>
      </c>
      <c r="CP25" s="101" t="s">
        <v>562</v>
      </c>
      <c r="CQ25" s="101" t="s">
        <v>562</v>
      </c>
      <c r="CR25" s="101" t="s">
        <v>562</v>
      </c>
      <c r="CT25" s="101" t="s">
        <v>562</v>
      </c>
      <c r="DA25" s="101" t="s">
        <v>562</v>
      </c>
      <c r="DB25" s="101" t="s">
        <v>562</v>
      </c>
      <c r="DC25" s="101" t="s">
        <v>562</v>
      </c>
      <c r="DE25" s="89" t="s">
        <v>255</v>
      </c>
      <c r="DF25" s="89" t="s">
        <v>255</v>
      </c>
      <c r="DG25" s="89" t="s">
        <v>255</v>
      </c>
      <c r="DH25" s="89" t="s">
        <v>255</v>
      </c>
      <c r="DI25" s="89" t="s">
        <v>255</v>
      </c>
      <c r="DJ25" s="89" t="s">
        <v>255</v>
      </c>
      <c r="DL25" s="89" t="s">
        <v>255</v>
      </c>
      <c r="DM25" s="89" t="s">
        <v>255</v>
      </c>
    </row>
    <row r="26" spans="1:133" ht="30" customHeight="1" x14ac:dyDescent="0.25">
      <c r="A26" s="96">
        <v>25</v>
      </c>
      <c r="B26" s="97" t="str">
        <f t="shared" si="0"/>
        <v>=Block25==</v>
      </c>
      <c r="C26" s="98" t="str" cm="1">
        <f t="array" aca="1" ref="C26" ca="1">BoxVal($A26,8,COLUMN(INDIRECT("T"&amp;($A26-1)*65+2)),1)</f>
        <v/>
      </c>
      <c r="D26" s="98" t="str" cm="1">
        <f t="array" aca="1" ref="D26" ca="1">BoxVal($A26,2,COLUMN(INDIRECT("T"&amp;($A26-1)*65+2)),1)</f>
        <v/>
      </c>
      <c r="E26" s="98" t="str" cm="1">
        <f t="array" aca="1" ref="E26" ca="1">BoxVal($A26,3,COLUMN(INDIRECT("T"&amp;($A26-1)*65+2)),1)</f>
        <v/>
      </c>
      <c r="F26" s="98" t="str" cm="1">
        <f t="array" aca="1" ref="F26" ca="1">BoxVal($A26,16,COLUMN(INDIRECT("T"&amp;($A26-1)*65+2)),1)</f>
        <v/>
      </c>
      <c r="G26" s="98" t="str" cm="1">
        <f t="array" aca="1" ref="G26" ca="1">BoxVal($A26,4,COLUMN(INDIRECT("T"&amp;($A26-1)*65+2)),1)</f>
        <v/>
      </c>
      <c r="H26" s="98" t="str" cm="1">
        <f t="array" aca="1" ref="H26" ca="1">BoxVal($A26,5,COLUMN(INDIRECT("T"&amp;($A26-1)*65+2)),1)</f>
        <v/>
      </c>
      <c r="I26" s="98" t="str" cm="1">
        <f t="array" aca="1" ref="I26" ca="1">BoxVal($A26,6,COLUMN(INDIRECT("T"&amp;($A26-1)*65+2)),1)</f>
        <v/>
      </c>
      <c r="J26" s="98" t="str" cm="1">
        <f t="array" aca="1" ref="J26" ca="1">BoxVal($A26,21,COLUMN(INDIRECT("T"&amp;($A26-1)*65+2)),1)</f>
        <v/>
      </c>
      <c r="K26" s="98" t="str" cm="1">
        <f t="array" aca="1" ref="K26" ca="1">BoxVal($A26,25,COLUMN(INDIRECT("T"&amp;($A26-1)*65+2)),1)</f>
        <v/>
      </c>
      <c r="L26" s="99" t="str" cm="1">
        <f t="array" aca="1" ref="L26" ca="1">BoxVal($A26,32,COLUMN(INDIRECT("T"&amp;($A26-1)*65+2)),1)</f>
        <v/>
      </c>
      <c r="M26" s="98" t="str" cm="1">
        <f t="array" aca="1" ref="M26" ca="1">BoxVal($A26,31,COLUMN(INDIRECT("T"&amp;($A26-1)*65+2)),1)</f>
        <v/>
      </c>
      <c r="N26" s="98" t="str" cm="1">
        <f t="array" aca="1" ref="N26" ca="1">BoxVal($A26,12,COLUMN(INDIRECT("T"&amp;($A26-1)*65+2)),1)</f>
        <v/>
      </c>
      <c r="O26" s="100" t="str" cm="1">
        <f t="array" ref="O26">BoxVal($A26,2,COLUMN(V27),1)</f>
        <v/>
      </c>
      <c r="P26" s="100" t="str" cm="1">
        <f t="array" aca="1" ref="P26" ca="1">BoxVal($A26,2,COLUMN(INDIRECT("AB"&amp;($A26-1)*65+2)),1)</f>
        <v/>
      </c>
      <c r="Q26" s="100" t="str" cm="1">
        <f t="array" aca="1" ref="Q26" ca="1">BoxVal($A26,2,COLUMN(INDIRECT("AJ"&amp;($A26-1)*65+2)),1)</f>
        <v/>
      </c>
      <c r="R26" s="86"/>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6"/>
      <c r="AU26" s="101" t="s">
        <v>562</v>
      </c>
      <c r="AV26" s="101" t="s">
        <v>562</v>
      </c>
      <c r="AW26" s="101" t="s">
        <v>562</v>
      </c>
      <c r="AX26" s="89" t="s">
        <v>255</v>
      </c>
      <c r="AY26" s="89" t="s">
        <v>255</v>
      </c>
      <c r="AZ26" s="89" t="s">
        <v>255</v>
      </c>
      <c r="BB26" s="101" t="s">
        <v>562</v>
      </c>
      <c r="BI26" s="101" t="s">
        <v>562</v>
      </c>
      <c r="BJ26" s="101" t="s">
        <v>562</v>
      </c>
      <c r="BK26" s="101" t="s">
        <v>562</v>
      </c>
      <c r="BM26" s="89" t="s">
        <v>562</v>
      </c>
      <c r="BU26" s="89" t="s">
        <v>562</v>
      </c>
      <c r="BV26" s="89" t="s">
        <v>562</v>
      </c>
      <c r="BW26" s="89" t="s">
        <v>562</v>
      </c>
      <c r="BY26" s="102" t="s">
        <v>562</v>
      </c>
      <c r="CF26" s="89" t="s">
        <v>562</v>
      </c>
      <c r="CG26" s="89" t="s">
        <v>562</v>
      </c>
      <c r="CH26" s="89" t="s">
        <v>562</v>
      </c>
      <c r="CJ26" s="101" t="s">
        <v>562</v>
      </c>
      <c r="CP26" s="101" t="s">
        <v>562</v>
      </c>
      <c r="CQ26" s="101" t="s">
        <v>562</v>
      </c>
      <c r="CR26" s="101" t="s">
        <v>562</v>
      </c>
      <c r="CT26" s="101" t="s">
        <v>562</v>
      </c>
      <c r="DA26" s="101" t="s">
        <v>562</v>
      </c>
      <c r="DB26" s="101" t="s">
        <v>562</v>
      </c>
      <c r="DC26" s="101" t="s">
        <v>562</v>
      </c>
      <c r="DE26" s="89" t="s">
        <v>255</v>
      </c>
      <c r="DF26" s="89" t="s">
        <v>255</v>
      </c>
      <c r="DG26" s="89" t="s">
        <v>255</v>
      </c>
      <c r="DH26" s="89" t="s">
        <v>255</v>
      </c>
      <c r="DI26" s="89" t="s">
        <v>255</v>
      </c>
      <c r="DJ26" s="89" t="s">
        <v>255</v>
      </c>
      <c r="DL26" s="89" t="s">
        <v>255</v>
      </c>
      <c r="DM26" s="89" t="s">
        <v>255</v>
      </c>
    </row>
    <row r="27" spans="1:133" ht="30" customHeight="1" x14ac:dyDescent="0.25">
      <c r="A27" s="96">
        <v>26</v>
      </c>
      <c r="B27" s="97" t="str">
        <f t="shared" si="0"/>
        <v>=Block26==</v>
      </c>
      <c r="C27" s="98" t="str" cm="1">
        <f t="array" aca="1" ref="C27" ca="1">BoxVal($A27,8,COLUMN(INDIRECT("T"&amp;($A27-1)*65+2)),1)</f>
        <v/>
      </c>
      <c r="D27" s="98" t="str" cm="1">
        <f t="array" aca="1" ref="D27" ca="1">BoxVal($A27,2,COLUMN(INDIRECT("T"&amp;($A27-1)*65+2)),1)</f>
        <v/>
      </c>
      <c r="E27" s="98" t="str" cm="1">
        <f t="array" aca="1" ref="E27" ca="1">BoxVal($A27,3,COLUMN(INDIRECT("T"&amp;($A27-1)*65+2)),1)</f>
        <v/>
      </c>
      <c r="F27" s="98" t="str" cm="1">
        <f t="array" aca="1" ref="F27" ca="1">BoxVal($A27,16,COLUMN(INDIRECT("T"&amp;($A27-1)*65+2)),1)</f>
        <v/>
      </c>
      <c r="G27" s="98" t="str" cm="1">
        <f t="array" aca="1" ref="G27" ca="1">BoxVal($A27,4,COLUMN(INDIRECT("T"&amp;($A27-1)*65+2)),1)</f>
        <v/>
      </c>
      <c r="H27" s="98" t="str" cm="1">
        <f t="array" aca="1" ref="H27" ca="1">BoxVal($A27,5,COLUMN(INDIRECT("T"&amp;($A27-1)*65+2)),1)</f>
        <v/>
      </c>
      <c r="I27" s="98" t="str" cm="1">
        <f t="array" aca="1" ref="I27" ca="1">BoxVal($A27,6,COLUMN(INDIRECT("T"&amp;($A27-1)*65+2)),1)</f>
        <v/>
      </c>
      <c r="J27" s="98" t="str" cm="1">
        <f t="array" aca="1" ref="J27" ca="1">BoxVal($A27,21,COLUMN(INDIRECT("T"&amp;($A27-1)*65+2)),1)</f>
        <v/>
      </c>
      <c r="K27" s="98" t="str" cm="1">
        <f t="array" aca="1" ref="K27" ca="1">BoxVal($A27,25,COLUMN(INDIRECT("T"&amp;($A27-1)*65+2)),1)</f>
        <v/>
      </c>
      <c r="L27" s="99" t="str" cm="1">
        <f t="array" aca="1" ref="L27" ca="1">BoxVal($A27,32,COLUMN(INDIRECT("T"&amp;($A27-1)*65+2)),1)</f>
        <v/>
      </c>
      <c r="M27" s="98" t="str" cm="1">
        <f t="array" aca="1" ref="M27" ca="1">BoxVal($A27,31,COLUMN(INDIRECT("T"&amp;($A27-1)*65+2)),1)</f>
        <v/>
      </c>
      <c r="N27" s="98" t="str" cm="1">
        <f t="array" aca="1" ref="N27" ca="1">BoxVal($A27,12,COLUMN(INDIRECT("T"&amp;($A27-1)*65+2)),1)</f>
        <v/>
      </c>
      <c r="O27" s="100" t="str" cm="1">
        <f t="array" ref="O27">BoxVal($A27,2,COLUMN(V28),1)</f>
        <v/>
      </c>
      <c r="P27" s="100" t="str" cm="1">
        <f t="array" aca="1" ref="P27" ca="1">BoxVal($A27,2,COLUMN(INDIRECT("AB"&amp;($A27-1)*65+2)),1)</f>
        <v/>
      </c>
      <c r="Q27" s="100" t="str" cm="1">
        <f t="array" aca="1" ref="Q27" ca="1">BoxVal($A27,2,COLUMN(INDIRECT("AJ"&amp;($A27-1)*65+2)),1)</f>
        <v/>
      </c>
      <c r="R27" s="86"/>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6"/>
      <c r="AU27" s="101" t="s">
        <v>562</v>
      </c>
      <c r="AV27" s="101" t="s">
        <v>562</v>
      </c>
      <c r="AW27" s="101" t="s">
        <v>562</v>
      </c>
      <c r="AX27" s="89" t="s">
        <v>255</v>
      </c>
      <c r="AY27" s="89" t="s">
        <v>255</v>
      </c>
      <c r="AZ27" s="89" t="s">
        <v>255</v>
      </c>
      <c r="BB27" s="101" t="s">
        <v>562</v>
      </c>
      <c r="BI27" s="101" t="s">
        <v>562</v>
      </c>
      <c r="BJ27" s="101" t="s">
        <v>562</v>
      </c>
      <c r="BK27" s="101" t="s">
        <v>562</v>
      </c>
      <c r="BM27" s="89" t="s">
        <v>562</v>
      </c>
      <c r="BU27" s="89" t="s">
        <v>562</v>
      </c>
      <c r="BV27" s="89" t="s">
        <v>562</v>
      </c>
      <c r="BW27" s="89" t="s">
        <v>562</v>
      </c>
      <c r="BY27" s="102" t="s">
        <v>562</v>
      </c>
      <c r="CF27" s="89" t="s">
        <v>562</v>
      </c>
      <c r="CG27" s="89" t="s">
        <v>562</v>
      </c>
      <c r="CH27" s="89" t="s">
        <v>562</v>
      </c>
      <c r="CJ27" s="101" t="s">
        <v>562</v>
      </c>
      <c r="CP27" s="101" t="s">
        <v>562</v>
      </c>
      <c r="CQ27" s="101" t="s">
        <v>562</v>
      </c>
      <c r="CR27" s="101" t="s">
        <v>562</v>
      </c>
      <c r="CT27" s="101" t="s">
        <v>562</v>
      </c>
      <c r="DA27" s="101" t="s">
        <v>562</v>
      </c>
      <c r="DB27" s="101" t="s">
        <v>562</v>
      </c>
      <c r="DC27" s="101" t="s">
        <v>562</v>
      </c>
      <c r="DE27" s="89" t="s">
        <v>255</v>
      </c>
      <c r="DF27" s="89" t="s">
        <v>255</v>
      </c>
      <c r="DG27" s="89" t="s">
        <v>255</v>
      </c>
      <c r="DH27" s="89" t="s">
        <v>255</v>
      </c>
      <c r="DI27" s="89" t="s">
        <v>255</v>
      </c>
      <c r="DJ27" s="89" t="s">
        <v>255</v>
      </c>
      <c r="DL27" s="89" t="s">
        <v>255</v>
      </c>
      <c r="DM27" s="89" t="s">
        <v>255</v>
      </c>
    </row>
    <row r="28" spans="1:133" ht="30" customHeight="1" x14ac:dyDescent="0.25">
      <c r="A28" s="96">
        <v>27</v>
      </c>
      <c r="B28" s="97" t="str">
        <f t="shared" si="0"/>
        <v>=Block27==</v>
      </c>
      <c r="C28" s="98" t="str" cm="1">
        <f t="array" aca="1" ref="C28" ca="1">BoxVal($A28,8,COLUMN(INDIRECT("T"&amp;($A28-1)*65+2)),1)</f>
        <v/>
      </c>
      <c r="D28" s="98" t="str" cm="1">
        <f t="array" aca="1" ref="D28" ca="1">BoxVal($A28,2,COLUMN(INDIRECT("T"&amp;($A28-1)*65+2)),1)</f>
        <v/>
      </c>
      <c r="E28" s="98" t="str" cm="1">
        <f t="array" aca="1" ref="E28" ca="1">BoxVal($A28,3,COLUMN(INDIRECT("T"&amp;($A28-1)*65+2)),1)</f>
        <v/>
      </c>
      <c r="F28" s="98" t="str" cm="1">
        <f t="array" aca="1" ref="F28" ca="1">BoxVal($A28,16,COLUMN(INDIRECT("T"&amp;($A28-1)*65+2)),1)</f>
        <v/>
      </c>
      <c r="G28" s="98" t="str" cm="1">
        <f t="array" aca="1" ref="G28" ca="1">BoxVal($A28,4,COLUMN(INDIRECT("T"&amp;($A28-1)*65+2)),1)</f>
        <v/>
      </c>
      <c r="H28" s="98" t="str" cm="1">
        <f t="array" aca="1" ref="H28" ca="1">BoxVal($A28,5,COLUMN(INDIRECT("T"&amp;($A28-1)*65+2)),1)</f>
        <v/>
      </c>
      <c r="I28" s="98" t="str" cm="1">
        <f t="array" aca="1" ref="I28" ca="1">BoxVal($A28,6,COLUMN(INDIRECT("T"&amp;($A28-1)*65+2)),1)</f>
        <v/>
      </c>
      <c r="J28" s="98" t="str" cm="1">
        <f t="array" aca="1" ref="J28" ca="1">BoxVal($A28,21,COLUMN(INDIRECT("T"&amp;($A28-1)*65+2)),1)</f>
        <v/>
      </c>
      <c r="K28" s="98" t="str" cm="1">
        <f t="array" aca="1" ref="K28" ca="1">BoxVal($A28,25,COLUMN(INDIRECT("T"&amp;($A28-1)*65+2)),1)</f>
        <v/>
      </c>
      <c r="L28" s="99" t="str" cm="1">
        <f t="array" aca="1" ref="L28" ca="1">BoxVal($A28,32,COLUMN(INDIRECT("T"&amp;($A28-1)*65+2)),1)</f>
        <v/>
      </c>
      <c r="M28" s="98" t="str" cm="1">
        <f t="array" aca="1" ref="M28" ca="1">BoxVal($A28,31,COLUMN(INDIRECT("T"&amp;($A28-1)*65+2)),1)</f>
        <v/>
      </c>
      <c r="N28" s="98" t="str" cm="1">
        <f t="array" aca="1" ref="N28" ca="1">BoxVal($A28,12,COLUMN(INDIRECT("T"&amp;($A28-1)*65+2)),1)</f>
        <v/>
      </c>
      <c r="O28" s="100" t="str" cm="1">
        <f t="array" ref="O28">BoxVal($A28,2,COLUMN(V29),1)</f>
        <v/>
      </c>
      <c r="P28" s="100" t="str" cm="1">
        <f t="array" aca="1" ref="P28" ca="1">BoxVal($A28,2,COLUMN(INDIRECT("AB"&amp;($A28-1)*65+2)),1)</f>
        <v/>
      </c>
      <c r="Q28" s="100" t="str" cm="1">
        <f t="array" aca="1" ref="Q28" ca="1">BoxVal($A28,2,COLUMN(INDIRECT("AJ"&amp;($A28-1)*65+2)),1)</f>
        <v/>
      </c>
      <c r="R28" s="86"/>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6"/>
      <c r="AU28" s="101" t="s">
        <v>562</v>
      </c>
      <c r="AV28" s="101" t="s">
        <v>562</v>
      </c>
      <c r="AW28" s="101" t="s">
        <v>562</v>
      </c>
      <c r="AX28" s="89" t="s">
        <v>255</v>
      </c>
      <c r="AY28" s="89" t="s">
        <v>255</v>
      </c>
      <c r="AZ28" s="89" t="s">
        <v>255</v>
      </c>
      <c r="BB28" s="101" t="s">
        <v>562</v>
      </c>
      <c r="BI28" s="101" t="s">
        <v>562</v>
      </c>
      <c r="BJ28" s="101" t="s">
        <v>562</v>
      </c>
      <c r="BK28" s="101" t="s">
        <v>562</v>
      </c>
      <c r="BM28" s="89" t="s">
        <v>562</v>
      </c>
      <c r="BU28" s="89" t="s">
        <v>562</v>
      </c>
      <c r="BV28" s="89" t="s">
        <v>562</v>
      </c>
      <c r="BW28" s="89" t="s">
        <v>562</v>
      </c>
      <c r="BY28" s="102" t="s">
        <v>562</v>
      </c>
      <c r="CF28" s="89" t="s">
        <v>562</v>
      </c>
      <c r="CG28" s="89" t="s">
        <v>562</v>
      </c>
      <c r="CH28" s="89" t="s">
        <v>562</v>
      </c>
      <c r="CJ28" s="101" t="s">
        <v>562</v>
      </c>
      <c r="CP28" s="101" t="s">
        <v>562</v>
      </c>
      <c r="CQ28" s="101" t="s">
        <v>562</v>
      </c>
      <c r="CR28" s="101" t="s">
        <v>562</v>
      </c>
      <c r="CT28" s="101" t="s">
        <v>562</v>
      </c>
      <c r="DA28" s="101" t="s">
        <v>562</v>
      </c>
      <c r="DB28" s="101" t="s">
        <v>562</v>
      </c>
      <c r="DC28" s="101" t="s">
        <v>562</v>
      </c>
      <c r="DE28" s="89" t="s">
        <v>255</v>
      </c>
      <c r="DF28" s="89" t="s">
        <v>255</v>
      </c>
      <c r="DG28" s="89" t="s">
        <v>255</v>
      </c>
      <c r="DH28" s="89" t="s">
        <v>255</v>
      </c>
      <c r="DI28" s="89" t="s">
        <v>255</v>
      </c>
      <c r="DJ28" s="89" t="s">
        <v>255</v>
      </c>
      <c r="DL28" s="89" t="s">
        <v>255</v>
      </c>
      <c r="DM28" s="89" t="s">
        <v>255</v>
      </c>
    </row>
    <row r="29" spans="1:133" ht="30" customHeight="1" x14ac:dyDescent="0.25">
      <c r="A29" s="96">
        <v>28</v>
      </c>
      <c r="B29" s="97" t="str">
        <f t="shared" si="0"/>
        <v>=Block28==</v>
      </c>
      <c r="C29" s="98" t="str" cm="1">
        <f t="array" aca="1" ref="C29" ca="1">BoxVal($A29,8,COLUMN(INDIRECT("T"&amp;($A29-1)*65+2)),1)</f>
        <v/>
      </c>
      <c r="D29" s="98" t="str" cm="1">
        <f t="array" aca="1" ref="D29" ca="1">BoxVal($A29,2,COLUMN(INDIRECT("T"&amp;($A29-1)*65+2)),1)</f>
        <v/>
      </c>
      <c r="E29" s="98" t="str" cm="1">
        <f t="array" aca="1" ref="E29" ca="1">BoxVal($A29,3,COLUMN(INDIRECT("T"&amp;($A29-1)*65+2)),1)</f>
        <v/>
      </c>
      <c r="F29" s="98" t="str" cm="1">
        <f t="array" aca="1" ref="F29" ca="1">BoxVal($A29,16,COLUMN(INDIRECT("T"&amp;($A29-1)*65+2)),1)</f>
        <v/>
      </c>
      <c r="G29" s="98" t="str" cm="1">
        <f t="array" aca="1" ref="G29" ca="1">BoxVal($A29,4,COLUMN(INDIRECT("T"&amp;($A29-1)*65+2)),1)</f>
        <v/>
      </c>
      <c r="H29" s="98" t="str" cm="1">
        <f t="array" aca="1" ref="H29" ca="1">BoxVal($A29,5,COLUMN(INDIRECT("T"&amp;($A29-1)*65+2)),1)</f>
        <v/>
      </c>
      <c r="I29" s="98" t="str" cm="1">
        <f t="array" aca="1" ref="I29" ca="1">BoxVal($A29,6,COLUMN(INDIRECT("T"&amp;($A29-1)*65+2)),1)</f>
        <v/>
      </c>
      <c r="J29" s="98" t="str" cm="1">
        <f t="array" aca="1" ref="J29" ca="1">BoxVal($A29,21,COLUMN(INDIRECT("T"&amp;($A29-1)*65+2)),1)</f>
        <v/>
      </c>
      <c r="K29" s="98" t="str" cm="1">
        <f t="array" aca="1" ref="K29" ca="1">BoxVal($A29,25,COLUMN(INDIRECT("T"&amp;($A29-1)*65+2)),1)</f>
        <v/>
      </c>
      <c r="L29" s="99" t="str" cm="1">
        <f t="array" aca="1" ref="L29" ca="1">BoxVal($A29,32,COLUMN(INDIRECT("T"&amp;($A29-1)*65+2)),1)</f>
        <v/>
      </c>
      <c r="M29" s="98" t="str" cm="1">
        <f t="array" aca="1" ref="M29" ca="1">BoxVal($A29,31,COLUMN(INDIRECT("T"&amp;($A29-1)*65+2)),1)</f>
        <v/>
      </c>
      <c r="N29" s="98" t="str" cm="1">
        <f t="array" aca="1" ref="N29" ca="1">BoxVal($A29,12,COLUMN(INDIRECT("T"&amp;($A29-1)*65+2)),1)</f>
        <v/>
      </c>
      <c r="O29" s="100" t="str" cm="1">
        <f t="array" ref="O29">BoxVal($A29,2,COLUMN(V30),1)</f>
        <v/>
      </c>
      <c r="P29" s="100" t="str" cm="1">
        <f t="array" aca="1" ref="P29" ca="1">BoxVal($A29,2,COLUMN(INDIRECT("AB"&amp;($A29-1)*65+2)),1)</f>
        <v/>
      </c>
      <c r="Q29" s="100" t="str" cm="1">
        <f t="array" aca="1" ref="Q29" ca="1">BoxVal($A29,2,COLUMN(INDIRECT("AJ"&amp;($A29-1)*65+2)),1)</f>
        <v/>
      </c>
      <c r="R29" s="86"/>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6"/>
      <c r="AU29" s="101" t="s">
        <v>562</v>
      </c>
      <c r="AV29" s="101" t="s">
        <v>562</v>
      </c>
      <c r="AW29" s="101" t="s">
        <v>562</v>
      </c>
      <c r="AX29" s="89" t="s">
        <v>255</v>
      </c>
      <c r="AY29" s="89" t="s">
        <v>255</v>
      </c>
      <c r="AZ29" s="89" t="s">
        <v>255</v>
      </c>
      <c r="BB29" s="101" t="s">
        <v>562</v>
      </c>
      <c r="BI29" s="101" t="s">
        <v>562</v>
      </c>
      <c r="BJ29" s="101" t="s">
        <v>562</v>
      </c>
      <c r="BK29" s="101" t="s">
        <v>562</v>
      </c>
      <c r="BM29" s="89" t="s">
        <v>562</v>
      </c>
      <c r="BU29" s="89" t="s">
        <v>562</v>
      </c>
      <c r="BV29" s="89" t="s">
        <v>562</v>
      </c>
      <c r="BW29" s="89" t="s">
        <v>562</v>
      </c>
      <c r="BY29" s="102" t="s">
        <v>562</v>
      </c>
      <c r="CF29" s="89" t="s">
        <v>562</v>
      </c>
      <c r="CG29" s="89" t="s">
        <v>562</v>
      </c>
      <c r="CH29" s="89" t="s">
        <v>562</v>
      </c>
      <c r="CJ29" s="101" t="s">
        <v>562</v>
      </c>
      <c r="CP29" s="101" t="s">
        <v>562</v>
      </c>
      <c r="CQ29" s="101" t="s">
        <v>562</v>
      </c>
      <c r="CR29" s="101" t="s">
        <v>562</v>
      </c>
      <c r="CT29" s="101" t="s">
        <v>562</v>
      </c>
      <c r="DA29" s="101" t="s">
        <v>562</v>
      </c>
      <c r="DB29" s="101" t="s">
        <v>562</v>
      </c>
      <c r="DC29" s="101" t="s">
        <v>562</v>
      </c>
      <c r="DE29" s="89" t="s">
        <v>255</v>
      </c>
      <c r="DF29" s="89" t="s">
        <v>255</v>
      </c>
      <c r="DG29" s="89" t="s">
        <v>255</v>
      </c>
      <c r="DH29" s="89" t="s">
        <v>255</v>
      </c>
      <c r="DI29" s="89" t="s">
        <v>255</v>
      </c>
      <c r="DJ29" s="89" t="s">
        <v>255</v>
      </c>
      <c r="DL29" s="89" t="s">
        <v>255</v>
      </c>
      <c r="DM29" s="89" t="s">
        <v>255</v>
      </c>
    </row>
    <row r="30" spans="1:133" ht="30" customHeight="1" x14ac:dyDescent="0.25">
      <c r="A30" s="96">
        <v>29</v>
      </c>
      <c r="B30" s="97" t="str">
        <f t="shared" si="0"/>
        <v>=Block29==</v>
      </c>
      <c r="C30" s="98" t="str" cm="1">
        <f t="array" aca="1" ref="C30" ca="1">BoxVal($A30,8,COLUMN(INDIRECT("T"&amp;($A30-1)*65+2)),1)</f>
        <v/>
      </c>
      <c r="D30" s="98" t="str" cm="1">
        <f t="array" aca="1" ref="D30" ca="1">BoxVal($A30,2,COLUMN(INDIRECT("T"&amp;($A30-1)*65+2)),1)</f>
        <v/>
      </c>
      <c r="E30" s="98" t="str" cm="1">
        <f t="array" aca="1" ref="E30" ca="1">BoxVal($A30,3,COLUMN(INDIRECT("T"&amp;($A30-1)*65+2)),1)</f>
        <v/>
      </c>
      <c r="F30" s="98" t="str" cm="1">
        <f t="array" aca="1" ref="F30" ca="1">BoxVal($A30,16,COLUMN(INDIRECT("T"&amp;($A30-1)*65+2)),1)</f>
        <v/>
      </c>
      <c r="G30" s="98" t="str" cm="1">
        <f t="array" aca="1" ref="G30" ca="1">BoxVal($A30,4,COLUMN(INDIRECT("T"&amp;($A30-1)*65+2)),1)</f>
        <v/>
      </c>
      <c r="H30" s="98" t="str" cm="1">
        <f t="array" aca="1" ref="H30" ca="1">BoxVal($A30,5,COLUMN(INDIRECT("T"&amp;($A30-1)*65+2)),1)</f>
        <v/>
      </c>
      <c r="I30" s="98" t="str" cm="1">
        <f t="array" aca="1" ref="I30" ca="1">BoxVal($A30,6,COLUMN(INDIRECT("T"&amp;($A30-1)*65+2)),1)</f>
        <v/>
      </c>
      <c r="J30" s="98" t="str" cm="1">
        <f t="array" aca="1" ref="J30" ca="1">BoxVal($A30,21,COLUMN(INDIRECT("T"&amp;($A30-1)*65+2)),1)</f>
        <v/>
      </c>
      <c r="K30" s="98" t="str" cm="1">
        <f t="array" aca="1" ref="K30" ca="1">BoxVal($A30,25,COLUMN(INDIRECT("T"&amp;($A30-1)*65+2)),1)</f>
        <v/>
      </c>
      <c r="L30" s="99" t="str" cm="1">
        <f t="array" aca="1" ref="L30" ca="1">BoxVal($A30,32,COLUMN(INDIRECT("T"&amp;($A30-1)*65+2)),1)</f>
        <v/>
      </c>
      <c r="M30" s="98" t="str" cm="1">
        <f t="array" aca="1" ref="M30" ca="1">BoxVal($A30,31,COLUMN(INDIRECT("T"&amp;($A30-1)*65+2)),1)</f>
        <v/>
      </c>
      <c r="N30" s="98" t="str" cm="1">
        <f t="array" aca="1" ref="N30" ca="1">BoxVal($A30,12,COLUMN(INDIRECT("T"&amp;($A30-1)*65+2)),1)</f>
        <v/>
      </c>
      <c r="O30" s="100" t="str" cm="1">
        <f t="array" ref="O30">BoxVal($A30,2,COLUMN(V31),1)</f>
        <v/>
      </c>
      <c r="P30" s="100" t="str" cm="1">
        <f t="array" aca="1" ref="P30" ca="1">BoxVal($A30,2,COLUMN(INDIRECT("AB"&amp;($A30-1)*65+2)),1)</f>
        <v/>
      </c>
      <c r="Q30" s="100" t="str" cm="1">
        <f t="array" aca="1" ref="Q30" ca="1">BoxVal($A30,2,COLUMN(INDIRECT("AJ"&amp;($A30-1)*65+2)),1)</f>
        <v/>
      </c>
      <c r="R30" s="86"/>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6"/>
      <c r="AU30" s="101" t="s">
        <v>562</v>
      </c>
      <c r="AV30" s="101" t="s">
        <v>562</v>
      </c>
      <c r="AW30" s="101" t="s">
        <v>562</v>
      </c>
      <c r="AX30" s="89" t="s">
        <v>255</v>
      </c>
      <c r="AY30" s="89" t="s">
        <v>255</v>
      </c>
      <c r="AZ30" s="89" t="s">
        <v>255</v>
      </c>
      <c r="BB30" s="101" t="s">
        <v>562</v>
      </c>
      <c r="BI30" s="101" t="s">
        <v>562</v>
      </c>
      <c r="BJ30" s="101" t="s">
        <v>562</v>
      </c>
      <c r="BK30" s="101" t="s">
        <v>562</v>
      </c>
      <c r="BM30" s="89" t="s">
        <v>562</v>
      </c>
      <c r="BU30" s="89" t="s">
        <v>562</v>
      </c>
      <c r="BV30" s="89" t="s">
        <v>562</v>
      </c>
      <c r="BW30" s="89" t="s">
        <v>562</v>
      </c>
      <c r="BY30" s="102" t="s">
        <v>562</v>
      </c>
      <c r="CF30" s="89" t="s">
        <v>562</v>
      </c>
      <c r="CG30" s="89" t="s">
        <v>562</v>
      </c>
      <c r="CH30" s="89" t="s">
        <v>562</v>
      </c>
      <c r="CJ30" s="101" t="s">
        <v>562</v>
      </c>
      <c r="CP30" s="101" t="s">
        <v>562</v>
      </c>
      <c r="CQ30" s="101" t="s">
        <v>562</v>
      </c>
      <c r="CR30" s="101" t="s">
        <v>562</v>
      </c>
      <c r="CT30" s="101" t="s">
        <v>562</v>
      </c>
      <c r="DA30" s="101" t="s">
        <v>562</v>
      </c>
      <c r="DB30" s="101" t="s">
        <v>562</v>
      </c>
      <c r="DC30" s="101" t="s">
        <v>562</v>
      </c>
      <c r="DE30" s="89" t="s">
        <v>255</v>
      </c>
      <c r="DF30" s="89" t="s">
        <v>255</v>
      </c>
      <c r="DG30" s="89" t="s">
        <v>255</v>
      </c>
      <c r="DH30" s="89" t="s">
        <v>255</v>
      </c>
      <c r="DI30" s="89" t="s">
        <v>255</v>
      </c>
      <c r="DJ30" s="89" t="s">
        <v>255</v>
      </c>
      <c r="DL30" s="89" t="s">
        <v>255</v>
      </c>
      <c r="DM30" s="89" t="s">
        <v>255</v>
      </c>
    </row>
    <row r="31" spans="1:133" ht="30" customHeight="1" x14ac:dyDescent="0.25">
      <c r="A31" s="96">
        <v>30</v>
      </c>
      <c r="B31" s="97" t="str">
        <f t="shared" si="0"/>
        <v>=Block30==</v>
      </c>
      <c r="C31" s="98" t="str" cm="1">
        <f t="array" aca="1" ref="C31" ca="1">BoxVal($A31,8,COLUMN(INDIRECT("T"&amp;($A31-1)*65+2)),1)</f>
        <v/>
      </c>
      <c r="D31" s="98" t="str" cm="1">
        <f t="array" aca="1" ref="D31" ca="1">BoxVal($A31,2,COLUMN(INDIRECT("T"&amp;($A31-1)*65+2)),1)</f>
        <v/>
      </c>
      <c r="E31" s="98" t="str" cm="1">
        <f t="array" aca="1" ref="E31" ca="1">BoxVal($A31,3,COLUMN(INDIRECT("T"&amp;($A31-1)*65+2)),1)</f>
        <v/>
      </c>
      <c r="F31" s="98" t="str" cm="1">
        <f t="array" aca="1" ref="F31" ca="1">BoxVal($A31,16,COLUMN(INDIRECT("T"&amp;($A31-1)*65+2)),1)</f>
        <v/>
      </c>
      <c r="G31" s="98" t="str" cm="1">
        <f t="array" aca="1" ref="G31" ca="1">BoxVal($A31,4,COLUMN(INDIRECT("T"&amp;($A31-1)*65+2)),1)</f>
        <v/>
      </c>
      <c r="H31" s="98" t="str" cm="1">
        <f t="array" aca="1" ref="H31" ca="1">BoxVal($A31,5,COLUMN(INDIRECT("T"&amp;($A31-1)*65+2)),1)</f>
        <v/>
      </c>
      <c r="I31" s="98" t="str" cm="1">
        <f t="array" aca="1" ref="I31" ca="1">BoxVal($A31,6,COLUMN(INDIRECT("T"&amp;($A31-1)*65+2)),1)</f>
        <v/>
      </c>
      <c r="J31" s="98" t="str" cm="1">
        <f t="array" aca="1" ref="J31" ca="1">BoxVal($A31,21,COLUMN(INDIRECT("T"&amp;($A31-1)*65+2)),1)</f>
        <v/>
      </c>
      <c r="K31" s="98" t="str" cm="1">
        <f t="array" aca="1" ref="K31" ca="1">BoxVal($A31,25,COLUMN(INDIRECT("T"&amp;($A31-1)*65+2)),1)</f>
        <v/>
      </c>
      <c r="L31" s="99" t="str" cm="1">
        <f t="array" aca="1" ref="L31" ca="1">BoxVal($A31,32,COLUMN(INDIRECT("T"&amp;($A31-1)*65+2)),1)</f>
        <v/>
      </c>
      <c r="M31" s="98" t="str" cm="1">
        <f t="array" aca="1" ref="M31" ca="1">BoxVal($A31,31,COLUMN(INDIRECT("T"&amp;($A31-1)*65+2)),1)</f>
        <v/>
      </c>
      <c r="N31" s="98" t="str" cm="1">
        <f t="array" aca="1" ref="N31" ca="1">BoxVal($A31,12,COLUMN(INDIRECT("T"&amp;($A31-1)*65+2)),1)</f>
        <v/>
      </c>
      <c r="O31" s="100" t="str" cm="1">
        <f t="array" ref="O31">BoxVal($A31,2,COLUMN(V32),1)</f>
        <v/>
      </c>
      <c r="P31" s="100" t="str" cm="1">
        <f t="array" aca="1" ref="P31" ca="1">BoxVal($A31,2,COLUMN(INDIRECT("AB"&amp;($A31-1)*65+2)),1)</f>
        <v/>
      </c>
      <c r="Q31" s="100" t="str" cm="1">
        <f t="array" aca="1" ref="Q31" ca="1">BoxVal($A31,2,COLUMN(INDIRECT("AJ"&amp;($A31-1)*65+2)),1)</f>
        <v/>
      </c>
      <c r="R31" s="86"/>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6"/>
      <c r="AU31" s="101" t="s">
        <v>562</v>
      </c>
      <c r="AV31" s="101" t="s">
        <v>562</v>
      </c>
      <c r="AW31" s="101" t="s">
        <v>562</v>
      </c>
      <c r="AX31" s="89" t="s">
        <v>255</v>
      </c>
      <c r="AY31" s="89" t="s">
        <v>255</v>
      </c>
      <c r="AZ31" s="89" t="s">
        <v>255</v>
      </c>
      <c r="BB31" s="101" t="s">
        <v>562</v>
      </c>
      <c r="BI31" s="101" t="s">
        <v>562</v>
      </c>
      <c r="BJ31" s="101" t="s">
        <v>562</v>
      </c>
      <c r="BK31" s="101" t="s">
        <v>562</v>
      </c>
      <c r="BM31" s="89" t="s">
        <v>562</v>
      </c>
      <c r="BU31" s="89" t="s">
        <v>562</v>
      </c>
      <c r="BV31" s="89" t="s">
        <v>562</v>
      </c>
      <c r="BW31" s="89" t="s">
        <v>562</v>
      </c>
      <c r="BY31" s="102" t="s">
        <v>562</v>
      </c>
      <c r="CF31" s="89" t="s">
        <v>562</v>
      </c>
      <c r="CG31" s="89" t="s">
        <v>562</v>
      </c>
      <c r="CH31" s="89" t="s">
        <v>562</v>
      </c>
      <c r="CJ31" s="101" t="s">
        <v>562</v>
      </c>
      <c r="CP31" s="101" t="s">
        <v>562</v>
      </c>
      <c r="CQ31" s="101" t="s">
        <v>562</v>
      </c>
      <c r="CR31" s="101" t="s">
        <v>562</v>
      </c>
      <c r="CT31" s="101" t="s">
        <v>562</v>
      </c>
      <c r="DA31" s="101" t="s">
        <v>562</v>
      </c>
      <c r="DB31" s="101" t="s">
        <v>562</v>
      </c>
      <c r="DC31" s="101" t="s">
        <v>562</v>
      </c>
      <c r="DE31" s="89" t="s">
        <v>255</v>
      </c>
      <c r="DF31" s="89" t="s">
        <v>553</v>
      </c>
      <c r="DG31" s="89" t="s">
        <v>568</v>
      </c>
      <c r="DH31" s="89" t="s">
        <v>575</v>
      </c>
      <c r="DI31" s="89" t="s">
        <v>572</v>
      </c>
      <c r="DJ31" s="89" t="s">
        <v>570</v>
      </c>
      <c r="DL31" s="89" t="s">
        <v>255</v>
      </c>
      <c r="DM31" s="89" t="s">
        <v>255</v>
      </c>
    </row>
    <row r="32" spans="1:133" ht="30" customHeight="1" thickBot="1" x14ac:dyDescent="0.3">
      <c r="A32" s="96">
        <v>31</v>
      </c>
      <c r="B32" s="97" t="str">
        <f t="shared" si="0"/>
        <v>=Block31==</v>
      </c>
      <c r="C32" s="98" t="str" cm="1">
        <f t="array" aca="1" ref="C32" ca="1">BoxVal($A32,8,COLUMN(INDIRECT("T"&amp;($A32-1)*65+2)),1)</f>
        <v/>
      </c>
      <c r="D32" s="98" t="str" cm="1">
        <f t="array" aca="1" ref="D32" ca="1">BoxVal($A32,2,COLUMN(INDIRECT("T"&amp;($A32-1)*65+2)),1)</f>
        <v/>
      </c>
      <c r="E32" s="98" t="str" cm="1">
        <f t="array" aca="1" ref="E32" ca="1">BoxVal($A32,3,COLUMN(INDIRECT("T"&amp;($A32-1)*65+2)),1)</f>
        <v/>
      </c>
      <c r="F32" s="98" t="str" cm="1">
        <f t="array" aca="1" ref="F32" ca="1">BoxVal($A32,16,COLUMN(INDIRECT("T"&amp;($A32-1)*65+2)),1)</f>
        <v/>
      </c>
      <c r="G32" s="98" t="str" cm="1">
        <f t="array" aca="1" ref="G32" ca="1">BoxVal($A32,4,COLUMN(INDIRECT("T"&amp;($A32-1)*65+2)),1)</f>
        <v/>
      </c>
      <c r="H32" s="98" t="str" cm="1">
        <f t="array" aca="1" ref="H32" ca="1">BoxVal($A32,5,COLUMN(INDIRECT("T"&amp;($A32-1)*65+2)),1)</f>
        <v/>
      </c>
      <c r="I32" s="98" t="str" cm="1">
        <f t="array" aca="1" ref="I32" ca="1">BoxVal($A32,6,COLUMN(INDIRECT("T"&amp;($A32-1)*65+2)),1)</f>
        <v/>
      </c>
      <c r="J32" s="98" t="str" cm="1">
        <f t="array" aca="1" ref="J32" ca="1">BoxVal($A32,21,COLUMN(INDIRECT("T"&amp;($A32-1)*65+2)),1)</f>
        <v/>
      </c>
      <c r="K32" s="98" t="str" cm="1">
        <f t="array" aca="1" ref="K32" ca="1">BoxVal($A32,25,COLUMN(INDIRECT("T"&amp;($A32-1)*65+2)),1)</f>
        <v/>
      </c>
      <c r="L32" s="99" t="str" cm="1">
        <f t="array" aca="1" ref="L32" ca="1">BoxVal($A32,32,COLUMN(INDIRECT("T"&amp;($A32-1)*65+2)),1)</f>
        <v/>
      </c>
      <c r="M32" s="98" t="str" cm="1">
        <f t="array" aca="1" ref="M32" ca="1">BoxVal($A32,31,COLUMN(INDIRECT("T"&amp;($A32-1)*65+2)),1)</f>
        <v/>
      </c>
      <c r="N32" s="98" t="str" cm="1">
        <f t="array" aca="1" ref="N32" ca="1">BoxVal($A32,12,COLUMN(INDIRECT("T"&amp;($A32-1)*65+2)),1)</f>
        <v/>
      </c>
      <c r="O32" s="100" t="str" cm="1">
        <f t="array" ref="O32">BoxVal($A32,2,COLUMN(V33),1)</f>
        <v/>
      </c>
      <c r="P32" s="100" t="str" cm="1">
        <f t="array" aca="1" ref="P32" ca="1">BoxVal($A32,2,COLUMN(INDIRECT("AB"&amp;($A32-1)*65+2)),1)</f>
        <v/>
      </c>
      <c r="Q32" s="100" t="str" cm="1">
        <f t="array" aca="1" ref="Q32" ca="1">BoxVal($A32,2,COLUMN(INDIRECT("AJ"&amp;($A32-1)*65+2)),1)</f>
        <v/>
      </c>
      <c r="R32" s="86"/>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6"/>
      <c r="AU32" s="108"/>
      <c r="AV32" s="108"/>
      <c r="AW32" s="108"/>
      <c r="AX32" s="108"/>
      <c r="AY32" s="108"/>
      <c r="AZ32" s="108"/>
      <c r="BA32" s="109"/>
      <c r="BB32" s="108"/>
      <c r="BC32" s="108"/>
      <c r="BD32" s="108"/>
      <c r="BE32" s="108"/>
      <c r="BF32" s="108"/>
      <c r="BG32" s="108"/>
      <c r="BH32" s="108"/>
      <c r="BI32" s="108"/>
      <c r="BJ32" s="108"/>
      <c r="BK32" s="108"/>
      <c r="BL32" s="109"/>
      <c r="BM32" s="108"/>
      <c r="BN32" s="108"/>
      <c r="BO32" s="108"/>
      <c r="BP32" s="108"/>
      <c r="BQ32" s="108"/>
      <c r="BR32" s="108"/>
      <c r="BS32" s="108"/>
      <c r="BT32" s="108"/>
      <c r="BU32" s="108"/>
      <c r="BV32" s="108"/>
      <c r="BW32" s="108"/>
      <c r="BX32" s="109"/>
      <c r="BY32" s="108"/>
      <c r="BZ32" s="108"/>
      <c r="CA32" s="108"/>
      <c r="CB32" s="108"/>
      <c r="CC32" s="108"/>
      <c r="CD32" s="108"/>
      <c r="CE32" s="108"/>
      <c r="CF32" s="108"/>
      <c r="CG32" s="108"/>
      <c r="CH32" s="108"/>
      <c r="CI32" s="109"/>
      <c r="CJ32" s="108"/>
      <c r="CK32" s="108"/>
      <c r="CL32" s="108"/>
      <c r="CM32" s="108"/>
      <c r="CN32" s="108"/>
      <c r="CO32" s="108"/>
      <c r="CP32" s="108"/>
      <c r="CQ32" s="108"/>
      <c r="CR32" s="108"/>
      <c r="CS32" s="109"/>
      <c r="CT32" s="108"/>
      <c r="CU32" s="108"/>
      <c r="CV32" s="108"/>
      <c r="CW32" s="108"/>
      <c r="CX32" s="108"/>
      <c r="CY32" s="108"/>
      <c r="CZ32" s="108"/>
      <c r="DA32" s="108"/>
      <c r="DB32" s="108"/>
      <c r="DC32" s="108"/>
      <c r="DD32" s="109"/>
      <c r="DE32" s="108"/>
      <c r="DF32" s="108"/>
      <c r="DG32" s="108"/>
      <c r="DH32" s="108"/>
      <c r="DI32" s="108"/>
      <c r="DJ32" s="108"/>
      <c r="DL32" s="108"/>
      <c r="DM32" s="108"/>
      <c r="DN32" s="108"/>
      <c r="DO32" s="108"/>
      <c r="DP32" s="108"/>
      <c r="DQ32" s="108"/>
      <c r="DR32" s="108"/>
    </row>
    <row r="33" spans="1:45" ht="30" customHeight="1" thickTop="1" x14ac:dyDescent="0.25">
      <c r="A33" s="96">
        <v>32</v>
      </c>
      <c r="B33" s="97" t="str">
        <f t="shared" si="0"/>
        <v>=Block32==</v>
      </c>
      <c r="C33" s="98" t="str" cm="1">
        <f t="array" aca="1" ref="C33" ca="1">BoxVal($A33,8,COLUMN(INDIRECT("T"&amp;($A33-1)*65+2)),1)</f>
        <v/>
      </c>
      <c r="D33" s="98" t="str" cm="1">
        <f t="array" aca="1" ref="D33" ca="1">BoxVal($A33,2,COLUMN(INDIRECT("T"&amp;($A33-1)*65+2)),1)</f>
        <v/>
      </c>
      <c r="E33" s="98" t="str" cm="1">
        <f t="array" aca="1" ref="E33" ca="1">BoxVal($A33,3,COLUMN(INDIRECT("T"&amp;($A33-1)*65+2)),1)</f>
        <v/>
      </c>
      <c r="F33" s="98" t="str" cm="1">
        <f t="array" aca="1" ref="F33" ca="1">BoxVal($A33,16,COLUMN(INDIRECT("T"&amp;($A33-1)*65+2)),1)</f>
        <v/>
      </c>
      <c r="G33" s="98" t="str" cm="1">
        <f t="array" aca="1" ref="G33" ca="1">BoxVal($A33,4,COLUMN(INDIRECT("T"&amp;($A33-1)*65+2)),1)</f>
        <v/>
      </c>
      <c r="H33" s="98" t="str" cm="1">
        <f t="array" aca="1" ref="H33" ca="1">BoxVal($A33,5,COLUMN(INDIRECT("T"&amp;($A33-1)*65+2)),1)</f>
        <v/>
      </c>
      <c r="I33" s="98" t="str" cm="1">
        <f t="array" aca="1" ref="I33" ca="1">BoxVal($A33,6,COLUMN(INDIRECT("T"&amp;($A33-1)*65+2)),1)</f>
        <v/>
      </c>
      <c r="J33" s="98" t="str" cm="1">
        <f t="array" aca="1" ref="J33" ca="1">BoxVal($A33,21,COLUMN(INDIRECT("T"&amp;($A33-1)*65+2)),1)</f>
        <v/>
      </c>
      <c r="K33" s="98" t="str" cm="1">
        <f t="array" aca="1" ref="K33" ca="1">BoxVal($A33,25,COLUMN(INDIRECT("T"&amp;($A33-1)*65+2)),1)</f>
        <v/>
      </c>
      <c r="L33" s="99" t="str" cm="1">
        <f t="array" aca="1" ref="L33" ca="1">BoxVal($A33,32,COLUMN(INDIRECT("T"&amp;($A33-1)*65+2)),1)</f>
        <v/>
      </c>
      <c r="M33" s="98" t="str" cm="1">
        <f t="array" aca="1" ref="M33" ca="1">BoxVal($A33,31,COLUMN(INDIRECT("T"&amp;($A33-1)*65+2)),1)</f>
        <v/>
      </c>
      <c r="N33" s="98" t="str" cm="1">
        <f t="array" aca="1" ref="N33" ca="1">BoxVal($A33,12,COLUMN(INDIRECT("T"&amp;($A33-1)*65+2)),1)</f>
        <v/>
      </c>
      <c r="O33" s="100" t="str" cm="1">
        <f t="array" ref="O33">BoxVal($A33,2,COLUMN(V34),1)</f>
        <v/>
      </c>
      <c r="P33" s="100" t="str" cm="1">
        <f t="array" aca="1" ref="P33" ca="1">BoxVal($A33,2,COLUMN(INDIRECT("AB"&amp;($A33-1)*65+2)),1)</f>
        <v/>
      </c>
      <c r="Q33" s="100" t="str" cm="1">
        <f t="array" aca="1" ref="Q33" ca="1">BoxVal($A33,2,COLUMN(INDIRECT("AJ"&amp;($A33-1)*65+2)),1)</f>
        <v/>
      </c>
      <c r="R33" s="86"/>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6">
        <v>33</v>
      </c>
      <c r="B34" s="97" t="str">
        <f t="shared" ref="B34:B51" si="9">HYPERLINK("#AG" &amp; (($A34 - 1) * 65 + 10), "=Block" &amp; $A34 &amp;"==")</f>
        <v>=Block33==</v>
      </c>
      <c r="C34" s="98" t="str" cm="1">
        <f t="array" aca="1" ref="C34" ca="1">BoxVal($A34,8,COLUMN(INDIRECT("T"&amp;($A34-1)*65+2)),1)</f>
        <v/>
      </c>
      <c r="D34" s="98" t="str" cm="1">
        <f t="array" aca="1" ref="D34" ca="1">BoxVal($A34,2,COLUMN(INDIRECT("T"&amp;($A34-1)*65+2)),1)</f>
        <v/>
      </c>
      <c r="E34" s="98" t="str" cm="1">
        <f t="array" aca="1" ref="E34" ca="1">BoxVal($A34,3,COLUMN(INDIRECT("T"&amp;($A34-1)*65+2)),1)</f>
        <v/>
      </c>
      <c r="F34" s="98" t="str" cm="1">
        <f t="array" aca="1" ref="F34" ca="1">BoxVal($A34,16,COLUMN(INDIRECT("T"&amp;($A34-1)*65+2)),1)</f>
        <v/>
      </c>
      <c r="G34" s="98" t="str" cm="1">
        <f t="array" aca="1" ref="G34" ca="1">BoxVal($A34,4,COLUMN(INDIRECT("T"&amp;($A34-1)*65+2)),1)</f>
        <v/>
      </c>
      <c r="H34" s="98" t="str" cm="1">
        <f t="array" aca="1" ref="H34" ca="1">BoxVal($A34,5,COLUMN(INDIRECT("T"&amp;($A34-1)*65+2)),1)</f>
        <v/>
      </c>
      <c r="I34" s="98" t="str" cm="1">
        <f t="array" aca="1" ref="I34" ca="1">BoxVal($A34,6,COLUMN(INDIRECT("T"&amp;($A34-1)*65+2)),1)</f>
        <v/>
      </c>
      <c r="J34" s="98" t="str" cm="1">
        <f t="array" aca="1" ref="J34" ca="1">BoxVal($A34,21,COLUMN(INDIRECT("T"&amp;($A34-1)*65+2)),1)</f>
        <v/>
      </c>
      <c r="K34" s="98" t="str" cm="1">
        <f t="array" aca="1" ref="K34" ca="1">BoxVal($A34,25,COLUMN(INDIRECT("T"&amp;($A34-1)*65+2)),1)</f>
        <v/>
      </c>
      <c r="L34" s="99" t="str" cm="1">
        <f t="array" aca="1" ref="L34" ca="1">BoxVal($A34,32,COLUMN(INDIRECT("T"&amp;($A34-1)*65+2)),1)</f>
        <v/>
      </c>
      <c r="M34" s="98" t="str" cm="1">
        <f t="array" aca="1" ref="M34" ca="1">BoxVal($A34,31,COLUMN(INDIRECT("T"&amp;($A34-1)*65+2)),1)</f>
        <v/>
      </c>
      <c r="N34" s="98" t="str" cm="1">
        <f t="array" aca="1" ref="N34" ca="1">BoxVal($A34,12,COLUMN(INDIRECT("T"&amp;($A34-1)*65+2)),1)</f>
        <v/>
      </c>
      <c r="O34" s="100" t="str" cm="1">
        <f t="array" ref="O34">BoxVal($A34,2,COLUMN(V35),1)</f>
        <v/>
      </c>
      <c r="P34" s="100" t="str" cm="1">
        <f t="array" aca="1" ref="P34" ca="1">BoxVal($A34,2,COLUMN(INDIRECT("AB"&amp;($A34-1)*65+2)),1)</f>
        <v/>
      </c>
      <c r="Q34" s="100" t="str" cm="1">
        <f t="array" aca="1" ref="Q34" ca="1">BoxVal($A34,2,COLUMN(INDIRECT("AJ"&amp;($A34-1)*65+2)),1)</f>
        <v/>
      </c>
      <c r="R34" s="86"/>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6">
        <v>34</v>
      </c>
      <c r="B35" s="97" t="str">
        <f t="shared" si="9"/>
        <v>=Block34==</v>
      </c>
      <c r="C35" s="98" t="str" cm="1">
        <f t="array" aca="1" ref="C35" ca="1">BoxVal($A35,8,COLUMN(INDIRECT("T"&amp;($A35-1)*65+2)),1)</f>
        <v/>
      </c>
      <c r="D35" s="98" t="str" cm="1">
        <f t="array" aca="1" ref="D35" ca="1">BoxVal($A35,2,COLUMN(INDIRECT("T"&amp;($A35-1)*65+2)),1)</f>
        <v/>
      </c>
      <c r="E35" s="98" t="str" cm="1">
        <f t="array" aca="1" ref="E35" ca="1">BoxVal($A35,3,COLUMN(INDIRECT("T"&amp;($A35-1)*65+2)),1)</f>
        <v/>
      </c>
      <c r="F35" s="98" t="str" cm="1">
        <f t="array" aca="1" ref="F35" ca="1">BoxVal($A35,16,COLUMN(INDIRECT("T"&amp;($A35-1)*65+2)),1)</f>
        <v/>
      </c>
      <c r="G35" s="98" t="str" cm="1">
        <f t="array" aca="1" ref="G35" ca="1">BoxVal($A35,4,COLUMN(INDIRECT("T"&amp;($A35-1)*65+2)),1)</f>
        <v/>
      </c>
      <c r="H35" s="98" t="str" cm="1">
        <f t="array" aca="1" ref="H35" ca="1">BoxVal($A35,5,COLUMN(INDIRECT("T"&amp;($A35-1)*65+2)),1)</f>
        <v/>
      </c>
      <c r="I35" s="98" t="str" cm="1">
        <f t="array" aca="1" ref="I35" ca="1">BoxVal($A35,6,COLUMN(INDIRECT("T"&amp;($A35-1)*65+2)),1)</f>
        <v/>
      </c>
      <c r="J35" s="98" t="str" cm="1">
        <f t="array" aca="1" ref="J35" ca="1">BoxVal($A35,21,COLUMN(INDIRECT("T"&amp;($A35-1)*65+2)),1)</f>
        <v/>
      </c>
      <c r="K35" s="98" t="str" cm="1">
        <f t="array" aca="1" ref="K35" ca="1">BoxVal($A35,25,COLUMN(INDIRECT("T"&amp;($A35-1)*65+2)),1)</f>
        <v/>
      </c>
      <c r="L35" s="99" t="str" cm="1">
        <f t="array" aca="1" ref="L35" ca="1">BoxVal($A35,32,COLUMN(INDIRECT("T"&amp;($A35-1)*65+2)),1)</f>
        <v/>
      </c>
      <c r="M35" s="98" t="str" cm="1">
        <f t="array" aca="1" ref="M35" ca="1">BoxVal($A35,31,COLUMN(INDIRECT("T"&amp;($A35-1)*65+2)),1)</f>
        <v/>
      </c>
      <c r="N35" s="98" t="str" cm="1">
        <f t="array" aca="1" ref="N35" ca="1">BoxVal($A35,12,COLUMN(INDIRECT("T"&amp;($A35-1)*65+2)),1)</f>
        <v/>
      </c>
      <c r="O35" s="100" t="str" cm="1">
        <f t="array" ref="O35">BoxVal($A35,2,COLUMN(V36),1)</f>
        <v/>
      </c>
      <c r="P35" s="100" t="str" cm="1">
        <f t="array" aca="1" ref="P35" ca="1">BoxVal($A35,2,COLUMN(INDIRECT("AB"&amp;($A35-1)*65+2)),1)</f>
        <v/>
      </c>
      <c r="Q35" s="100" t="str" cm="1">
        <f t="array" aca="1" ref="Q35" ca="1">BoxVal($A35,2,COLUMN(INDIRECT("AJ"&amp;($A35-1)*65+2)),1)</f>
        <v/>
      </c>
      <c r="R35" s="86"/>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6">
        <v>35</v>
      </c>
      <c r="B36" s="97" t="str">
        <f t="shared" si="9"/>
        <v>=Block35==</v>
      </c>
      <c r="C36" s="98" t="str" cm="1">
        <f t="array" aca="1" ref="C36" ca="1">BoxVal($A36,8,COLUMN(INDIRECT("T"&amp;($A36-1)*65+2)),1)</f>
        <v/>
      </c>
      <c r="D36" s="98" t="str" cm="1">
        <f t="array" aca="1" ref="D36" ca="1">BoxVal($A36,2,COLUMN(INDIRECT("T"&amp;($A36-1)*65+2)),1)</f>
        <v/>
      </c>
      <c r="E36" s="98" t="str" cm="1">
        <f t="array" aca="1" ref="E36" ca="1">BoxVal($A36,3,COLUMN(INDIRECT("T"&amp;($A36-1)*65+2)),1)</f>
        <v/>
      </c>
      <c r="F36" s="98" t="str" cm="1">
        <f t="array" aca="1" ref="F36" ca="1">BoxVal($A36,16,COLUMN(INDIRECT("T"&amp;($A36-1)*65+2)),1)</f>
        <v/>
      </c>
      <c r="G36" s="98" t="str" cm="1">
        <f t="array" aca="1" ref="G36" ca="1">BoxVal($A36,4,COLUMN(INDIRECT("T"&amp;($A36-1)*65+2)),1)</f>
        <v/>
      </c>
      <c r="H36" s="98" t="str" cm="1">
        <f t="array" aca="1" ref="H36" ca="1">BoxVal($A36,5,COLUMN(INDIRECT("T"&amp;($A36-1)*65+2)),1)</f>
        <v/>
      </c>
      <c r="I36" s="98" t="str" cm="1">
        <f t="array" aca="1" ref="I36" ca="1">BoxVal($A36,6,COLUMN(INDIRECT("T"&amp;($A36-1)*65+2)),1)</f>
        <v/>
      </c>
      <c r="J36" s="98" t="str" cm="1">
        <f t="array" aca="1" ref="J36" ca="1">BoxVal($A36,21,COLUMN(INDIRECT("T"&amp;($A36-1)*65+2)),1)</f>
        <v/>
      </c>
      <c r="K36" s="98" t="str" cm="1">
        <f t="array" aca="1" ref="K36" ca="1">BoxVal($A36,25,COLUMN(INDIRECT("T"&amp;($A36-1)*65+2)),1)</f>
        <v/>
      </c>
      <c r="L36" s="99" t="str" cm="1">
        <f t="array" aca="1" ref="L36" ca="1">BoxVal($A36,32,COLUMN(INDIRECT("T"&amp;($A36-1)*65+2)),1)</f>
        <v/>
      </c>
      <c r="M36" s="98" t="str" cm="1">
        <f t="array" aca="1" ref="M36" ca="1">BoxVal($A36,31,COLUMN(INDIRECT("T"&amp;($A36-1)*65+2)),1)</f>
        <v/>
      </c>
      <c r="N36" s="98" t="str" cm="1">
        <f t="array" aca="1" ref="N36" ca="1">BoxVal($A36,12,COLUMN(INDIRECT("T"&amp;($A36-1)*65+2)),1)</f>
        <v/>
      </c>
      <c r="O36" s="100" t="str" cm="1">
        <f t="array" ref="O36">BoxVal($A36,2,COLUMN(V37),1)</f>
        <v/>
      </c>
      <c r="P36" s="100" t="str" cm="1">
        <f t="array" aca="1" ref="P36" ca="1">BoxVal($A36,2,COLUMN(INDIRECT("AB"&amp;($A36-1)*65+2)),1)</f>
        <v/>
      </c>
      <c r="Q36" s="100" t="str" cm="1">
        <f t="array" aca="1" ref="Q36" ca="1">BoxVal($A36,2,COLUMN(INDIRECT("AJ"&amp;($A36-1)*65+2)),1)</f>
        <v/>
      </c>
      <c r="R36" s="86"/>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6">
        <v>36</v>
      </c>
      <c r="B37" s="97" t="str">
        <f t="shared" si="9"/>
        <v>=Block36==</v>
      </c>
      <c r="C37" s="98" t="str" cm="1">
        <f t="array" aca="1" ref="C37" ca="1">BoxVal($A37,8,COLUMN(INDIRECT("T"&amp;($A37-1)*65+2)),1)</f>
        <v/>
      </c>
      <c r="D37" s="98" t="str" cm="1">
        <f t="array" aca="1" ref="D37" ca="1">BoxVal($A37,2,COLUMN(INDIRECT("T"&amp;($A37-1)*65+2)),1)</f>
        <v/>
      </c>
      <c r="E37" s="98" t="str" cm="1">
        <f t="array" aca="1" ref="E37" ca="1">BoxVal($A37,3,COLUMN(INDIRECT("T"&amp;($A37-1)*65+2)),1)</f>
        <v/>
      </c>
      <c r="F37" s="98" t="str" cm="1">
        <f t="array" aca="1" ref="F37" ca="1">BoxVal($A37,16,COLUMN(INDIRECT("T"&amp;($A37-1)*65+2)),1)</f>
        <v/>
      </c>
      <c r="G37" s="98" t="str" cm="1">
        <f t="array" aca="1" ref="G37" ca="1">BoxVal($A37,4,COLUMN(INDIRECT("T"&amp;($A37-1)*65+2)),1)</f>
        <v/>
      </c>
      <c r="H37" s="98" t="str" cm="1">
        <f t="array" aca="1" ref="H37" ca="1">BoxVal($A37,5,COLUMN(INDIRECT("T"&amp;($A37-1)*65+2)),1)</f>
        <v/>
      </c>
      <c r="I37" s="98" t="str" cm="1">
        <f t="array" aca="1" ref="I37" ca="1">BoxVal($A37,6,COLUMN(INDIRECT("T"&amp;($A37-1)*65+2)),1)</f>
        <v/>
      </c>
      <c r="J37" s="98" t="str" cm="1">
        <f t="array" aca="1" ref="J37" ca="1">BoxVal($A37,21,COLUMN(INDIRECT("T"&amp;($A37-1)*65+2)),1)</f>
        <v/>
      </c>
      <c r="K37" s="98" t="str" cm="1">
        <f t="array" aca="1" ref="K37" ca="1">BoxVal($A37,25,COLUMN(INDIRECT("T"&amp;($A37-1)*65+2)),1)</f>
        <v/>
      </c>
      <c r="L37" s="99" t="str" cm="1">
        <f t="array" aca="1" ref="L37" ca="1">BoxVal($A37,32,COLUMN(INDIRECT("T"&amp;($A37-1)*65+2)),1)</f>
        <v/>
      </c>
      <c r="M37" s="98" t="str" cm="1">
        <f t="array" aca="1" ref="M37" ca="1">BoxVal($A37,31,COLUMN(INDIRECT("T"&amp;($A37-1)*65+2)),1)</f>
        <v/>
      </c>
      <c r="N37" s="98" t="str" cm="1">
        <f t="array" aca="1" ref="N37" ca="1">BoxVal($A37,12,COLUMN(INDIRECT("T"&amp;($A37-1)*65+2)),1)</f>
        <v/>
      </c>
      <c r="O37" s="100" t="str" cm="1">
        <f t="array" ref="O37">BoxVal($A37,2,COLUMN(V38),1)</f>
        <v/>
      </c>
      <c r="P37" s="100" t="str" cm="1">
        <f t="array" aca="1" ref="P37" ca="1">BoxVal($A37,2,COLUMN(INDIRECT("AB"&amp;($A37-1)*65+2)),1)</f>
        <v/>
      </c>
      <c r="Q37" s="100" t="str" cm="1">
        <f t="array" aca="1" ref="Q37" ca="1">BoxVal($A37,2,COLUMN(INDIRECT("AJ"&amp;($A37-1)*65+2)),1)</f>
        <v/>
      </c>
      <c r="R37" s="86"/>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6">
        <v>37</v>
      </c>
      <c r="B38" s="97" t="str">
        <f t="shared" si="9"/>
        <v>=Block37==</v>
      </c>
      <c r="C38" s="98" t="str" cm="1">
        <f t="array" aca="1" ref="C38" ca="1">BoxVal($A38,8,COLUMN(INDIRECT("T"&amp;($A38-1)*65+2)),1)</f>
        <v/>
      </c>
      <c r="D38" s="98" t="str" cm="1">
        <f t="array" aca="1" ref="D38" ca="1">BoxVal($A38,2,COLUMN(INDIRECT("T"&amp;($A38-1)*65+2)),1)</f>
        <v/>
      </c>
      <c r="E38" s="98" t="str" cm="1">
        <f t="array" aca="1" ref="E38" ca="1">BoxVal($A38,3,COLUMN(INDIRECT("T"&amp;($A38-1)*65+2)),1)</f>
        <v/>
      </c>
      <c r="F38" s="98" t="str" cm="1">
        <f t="array" aca="1" ref="F38" ca="1">BoxVal($A38,16,COLUMN(INDIRECT("T"&amp;($A38-1)*65+2)),1)</f>
        <v/>
      </c>
      <c r="G38" s="98" t="str" cm="1">
        <f t="array" aca="1" ref="G38" ca="1">BoxVal($A38,4,COLUMN(INDIRECT("T"&amp;($A38-1)*65+2)),1)</f>
        <v/>
      </c>
      <c r="H38" s="98" t="str" cm="1">
        <f t="array" aca="1" ref="H38" ca="1">BoxVal($A38,5,COLUMN(INDIRECT("T"&amp;($A38-1)*65+2)),1)</f>
        <v/>
      </c>
      <c r="I38" s="98" t="str" cm="1">
        <f t="array" aca="1" ref="I38" ca="1">BoxVal($A38,6,COLUMN(INDIRECT("T"&amp;($A38-1)*65+2)),1)</f>
        <v/>
      </c>
      <c r="J38" s="98" t="str" cm="1">
        <f t="array" aca="1" ref="J38" ca="1">BoxVal($A38,21,COLUMN(INDIRECT("T"&amp;($A38-1)*65+2)),1)</f>
        <v/>
      </c>
      <c r="K38" s="98" t="str" cm="1">
        <f t="array" aca="1" ref="K38" ca="1">BoxVal($A38,25,COLUMN(INDIRECT("T"&amp;($A38-1)*65+2)),1)</f>
        <v/>
      </c>
      <c r="L38" s="99" t="str" cm="1">
        <f t="array" aca="1" ref="L38" ca="1">BoxVal($A38,32,COLUMN(INDIRECT("T"&amp;($A38-1)*65+2)),1)</f>
        <v/>
      </c>
      <c r="M38" s="98" t="str" cm="1">
        <f t="array" aca="1" ref="M38" ca="1">BoxVal($A38,31,COLUMN(INDIRECT("T"&amp;($A38-1)*65+2)),1)</f>
        <v/>
      </c>
      <c r="N38" s="98" t="str" cm="1">
        <f t="array" aca="1" ref="N38" ca="1">BoxVal($A38,12,COLUMN(INDIRECT("T"&amp;($A38-1)*65+2)),1)</f>
        <v/>
      </c>
      <c r="O38" s="100" t="str" cm="1">
        <f t="array" ref="O38">BoxVal($A38,2,COLUMN(V39),1)</f>
        <v/>
      </c>
      <c r="P38" s="100" t="str" cm="1">
        <f t="array" aca="1" ref="P38" ca="1">BoxVal($A38,2,COLUMN(INDIRECT("AB"&amp;($A38-1)*65+2)),1)</f>
        <v/>
      </c>
      <c r="Q38" s="100" t="str" cm="1">
        <f t="array" aca="1" ref="Q38" ca="1">BoxVal($A38,2,COLUMN(INDIRECT("AJ"&amp;($A38-1)*65+2)),1)</f>
        <v/>
      </c>
      <c r="R38" s="86"/>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6">
        <v>38</v>
      </c>
      <c r="B39" s="97" t="str">
        <f t="shared" si="9"/>
        <v>=Block38==</v>
      </c>
      <c r="C39" s="98" t="str" cm="1">
        <f t="array" aca="1" ref="C39" ca="1">BoxVal($A39,8,COLUMN(INDIRECT("T"&amp;($A39-1)*65+2)),1)</f>
        <v/>
      </c>
      <c r="D39" s="98" t="str" cm="1">
        <f t="array" aca="1" ref="D39" ca="1">BoxVal($A39,2,COLUMN(INDIRECT("T"&amp;($A39-1)*65+2)),1)</f>
        <v/>
      </c>
      <c r="E39" s="98" t="str" cm="1">
        <f t="array" aca="1" ref="E39" ca="1">BoxVal($A39,3,COLUMN(INDIRECT("T"&amp;($A39-1)*65+2)),1)</f>
        <v/>
      </c>
      <c r="F39" s="98" t="str" cm="1">
        <f t="array" aca="1" ref="F39" ca="1">BoxVal($A39,16,COLUMN(INDIRECT("T"&amp;($A39-1)*65+2)),1)</f>
        <v/>
      </c>
      <c r="G39" s="98" t="str" cm="1">
        <f t="array" aca="1" ref="G39" ca="1">BoxVal($A39,4,COLUMN(INDIRECT("T"&amp;($A39-1)*65+2)),1)</f>
        <v/>
      </c>
      <c r="H39" s="98" t="str" cm="1">
        <f t="array" aca="1" ref="H39" ca="1">BoxVal($A39,5,COLUMN(INDIRECT("T"&amp;($A39-1)*65+2)),1)</f>
        <v/>
      </c>
      <c r="I39" s="98" t="str" cm="1">
        <f t="array" aca="1" ref="I39" ca="1">BoxVal($A39,6,COLUMN(INDIRECT("T"&amp;($A39-1)*65+2)),1)</f>
        <v/>
      </c>
      <c r="J39" s="98" t="str" cm="1">
        <f t="array" aca="1" ref="J39" ca="1">BoxVal($A39,21,COLUMN(INDIRECT("T"&amp;($A39-1)*65+2)),1)</f>
        <v/>
      </c>
      <c r="K39" s="98" t="str" cm="1">
        <f t="array" aca="1" ref="K39" ca="1">BoxVal($A39,25,COLUMN(INDIRECT("T"&amp;($A39-1)*65+2)),1)</f>
        <v/>
      </c>
      <c r="L39" s="99" t="str" cm="1">
        <f t="array" aca="1" ref="L39" ca="1">BoxVal($A39,32,COLUMN(INDIRECT("T"&amp;($A39-1)*65+2)),1)</f>
        <v/>
      </c>
      <c r="M39" s="98" t="str" cm="1">
        <f t="array" aca="1" ref="M39" ca="1">BoxVal($A39,31,COLUMN(INDIRECT("T"&amp;($A39-1)*65+2)),1)</f>
        <v/>
      </c>
      <c r="N39" s="98" t="str" cm="1">
        <f t="array" aca="1" ref="N39" ca="1">BoxVal($A39,12,COLUMN(INDIRECT("T"&amp;($A39-1)*65+2)),1)</f>
        <v/>
      </c>
      <c r="O39" s="100" t="str" cm="1">
        <f t="array" ref="O39">BoxVal($A39,2,COLUMN(V40),1)</f>
        <v/>
      </c>
      <c r="P39" s="100" t="str" cm="1">
        <f t="array" aca="1" ref="P39" ca="1">BoxVal($A39,2,COLUMN(INDIRECT("AB"&amp;($A39-1)*65+2)),1)</f>
        <v/>
      </c>
      <c r="Q39" s="100" t="str" cm="1">
        <f t="array" aca="1" ref="Q39" ca="1">BoxVal($A39,2,COLUMN(INDIRECT("AJ"&amp;($A39-1)*65+2)),1)</f>
        <v/>
      </c>
      <c r="R39" s="86"/>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6">
        <v>39</v>
      </c>
      <c r="B40" s="97" t="str">
        <f t="shared" si="9"/>
        <v>=Block39==</v>
      </c>
      <c r="C40" s="98" t="str" cm="1">
        <f t="array" aca="1" ref="C40" ca="1">BoxVal($A40,8,COLUMN(INDIRECT("T"&amp;($A40-1)*65+2)),1)</f>
        <v/>
      </c>
      <c r="D40" s="98" t="str" cm="1">
        <f t="array" aca="1" ref="D40" ca="1">BoxVal($A40,2,COLUMN(INDIRECT("T"&amp;($A40-1)*65+2)),1)</f>
        <v/>
      </c>
      <c r="E40" s="98" t="str" cm="1">
        <f t="array" aca="1" ref="E40" ca="1">BoxVal($A40,3,COLUMN(INDIRECT("T"&amp;($A40-1)*65+2)),1)</f>
        <v/>
      </c>
      <c r="F40" s="98" t="str" cm="1">
        <f t="array" aca="1" ref="F40" ca="1">BoxVal($A40,16,COLUMN(INDIRECT("T"&amp;($A40-1)*65+2)),1)</f>
        <v/>
      </c>
      <c r="G40" s="98" t="str" cm="1">
        <f t="array" aca="1" ref="G40" ca="1">BoxVal($A40,4,COLUMN(INDIRECT("T"&amp;($A40-1)*65+2)),1)</f>
        <v/>
      </c>
      <c r="H40" s="98" t="str" cm="1">
        <f t="array" aca="1" ref="H40" ca="1">BoxVal($A40,5,COLUMN(INDIRECT("T"&amp;($A40-1)*65+2)),1)</f>
        <v/>
      </c>
      <c r="I40" s="98" t="str" cm="1">
        <f t="array" aca="1" ref="I40" ca="1">BoxVal($A40,6,COLUMN(INDIRECT("T"&amp;($A40-1)*65+2)),1)</f>
        <v/>
      </c>
      <c r="J40" s="98" t="str" cm="1">
        <f t="array" aca="1" ref="J40" ca="1">BoxVal($A40,21,COLUMN(INDIRECT("T"&amp;($A40-1)*65+2)),1)</f>
        <v/>
      </c>
      <c r="K40" s="98" t="str" cm="1">
        <f t="array" aca="1" ref="K40" ca="1">BoxVal($A40,25,COLUMN(INDIRECT("T"&amp;($A40-1)*65+2)),1)</f>
        <v/>
      </c>
      <c r="L40" s="99" t="str" cm="1">
        <f t="array" aca="1" ref="L40" ca="1">BoxVal($A40,32,COLUMN(INDIRECT("T"&amp;($A40-1)*65+2)),1)</f>
        <v/>
      </c>
      <c r="M40" s="98" t="str" cm="1">
        <f t="array" aca="1" ref="M40" ca="1">BoxVal($A40,31,COLUMN(INDIRECT("T"&amp;($A40-1)*65+2)),1)</f>
        <v/>
      </c>
      <c r="N40" s="98" t="str" cm="1">
        <f t="array" aca="1" ref="N40" ca="1">BoxVal($A40,12,COLUMN(INDIRECT("T"&amp;($A40-1)*65+2)),1)</f>
        <v/>
      </c>
      <c r="O40" s="100" t="str" cm="1">
        <f t="array" ref="O40">BoxVal($A40,2,COLUMN(V41),1)</f>
        <v/>
      </c>
      <c r="P40" s="100" t="str" cm="1">
        <f t="array" aca="1" ref="P40" ca="1">BoxVal($A40,2,COLUMN(INDIRECT("AB"&amp;($A40-1)*65+2)),1)</f>
        <v/>
      </c>
      <c r="Q40" s="100" t="str" cm="1">
        <f t="array" aca="1" ref="Q40" ca="1">BoxVal($A40,2,COLUMN(INDIRECT("AJ"&amp;($A40-1)*65+2)),1)</f>
        <v/>
      </c>
      <c r="R40" s="86"/>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6">
        <v>40</v>
      </c>
      <c r="B41" s="97" t="str">
        <f t="shared" si="9"/>
        <v>=Block40==</v>
      </c>
      <c r="C41" s="98" t="str" cm="1">
        <f t="array" aca="1" ref="C41" ca="1">BoxVal($A41,8,COLUMN(INDIRECT("T"&amp;($A41-1)*65+2)),1)</f>
        <v/>
      </c>
      <c r="D41" s="98" t="str" cm="1">
        <f t="array" aca="1" ref="D41" ca="1">BoxVal($A41,2,COLUMN(INDIRECT("T"&amp;($A41-1)*65+2)),1)</f>
        <v/>
      </c>
      <c r="E41" s="98" t="str" cm="1">
        <f t="array" aca="1" ref="E41" ca="1">BoxVal($A41,3,COLUMN(INDIRECT("T"&amp;($A41-1)*65+2)),1)</f>
        <v/>
      </c>
      <c r="F41" s="98" t="str" cm="1">
        <f t="array" aca="1" ref="F41" ca="1">BoxVal($A41,16,COLUMN(INDIRECT("T"&amp;($A41-1)*65+2)),1)</f>
        <v/>
      </c>
      <c r="G41" s="98" t="str" cm="1">
        <f t="array" aca="1" ref="G41" ca="1">BoxVal($A41,4,COLUMN(INDIRECT("T"&amp;($A41-1)*65+2)),1)</f>
        <v/>
      </c>
      <c r="H41" s="98" t="str" cm="1">
        <f t="array" aca="1" ref="H41" ca="1">BoxVal($A41,5,COLUMN(INDIRECT("T"&amp;($A41-1)*65+2)),1)</f>
        <v/>
      </c>
      <c r="I41" s="98" t="str" cm="1">
        <f t="array" aca="1" ref="I41" ca="1">BoxVal($A41,6,COLUMN(INDIRECT("T"&amp;($A41-1)*65+2)),1)</f>
        <v/>
      </c>
      <c r="J41" s="98" t="str" cm="1">
        <f t="array" aca="1" ref="J41" ca="1">BoxVal($A41,21,COLUMN(INDIRECT("T"&amp;($A41-1)*65+2)),1)</f>
        <v/>
      </c>
      <c r="K41" s="98" t="str" cm="1">
        <f t="array" aca="1" ref="K41" ca="1">BoxVal($A41,25,COLUMN(INDIRECT("T"&amp;($A41-1)*65+2)),1)</f>
        <v/>
      </c>
      <c r="L41" s="99" t="str" cm="1">
        <f t="array" aca="1" ref="L41" ca="1">BoxVal($A41,32,COLUMN(INDIRECT("T"&amp;($A41-1)*65+2)),1)</f>
        <v/>
      </c>
      <c r="M41" s="98" t="str" cm="1">
        <f t="array" aca="1" ref="M41" ca="1">BoxVal($A41,31,COLUMN(INDIRECT("T"&amp;($A41-1)*65+2)),1)</f>
        <v/>
      </c>
      <c r="N41" s="98" t="str" cm="1">
        <f t="array" aca="1" ref="N41" ca="1">BoxVal($A41,12,COLUMN(INDIRECT("T"&amp;($A41-1)*65+2)),1)</f>
        <v/>
      </c>
      <c r="O41" s="100" t="str" cm="1">
        <f t="array" ref="O41">BoxVal($A41,2,COLUMN(V42),1)</f>
        <v/>
      </c>
      <c r="P41" s="100" t="str" cm="1">
        <f t="array" aca="1" ref="P41" ca="1">BoxVal($A41,2,COLUMN(INDIRECT("AB"&amp;($A41-1)*65+2)),1)</f>
        <v/>
      </c>
      <c r="Q41" s="100" t="str" cm="1">
        <f t="array" aca="1" ref="Q41" ca="1">BoxVal($A41,2,COLUMN(INDIRECT("AJ"&amp;($A41-1)*65+2)),1)</f>
        <v/>
      </c>
      <c r="R41" s="86"/>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6">
        <v>41</v>
      </c>
      <c r="B42" s="97" t="str">
        <f t="shared" si="9"/>
        <v>=Block41==</v>
      </c>
      <c r="C42" s="98" t="str" cm="1">
        <f t="array" aca="1" ref="C42" ca="1">BoxVal($A42,8,COLUMN(INDIRECT("T"&amp;($A42-1)*65+2)),1)</f>
        <v/>
      </c>
      <c r="D42" s="98" t="str" cm="1">
        <f t="array" aca="1" ref="D42" ca="1">BoxVal($A42,2,COLUMN(INDIRECT("T"&amp;($A42-1)*65+2)),1)</f>
        <v/>
      </c>
      <c r="E42" s="98" t="str" cm="1">
        <f t="array" aca="1" ref="E42" ca="1">BoxVal($A42,3,COLUMN(INDIRECT("T"&amp;($A42-1)*65+2)),1)</f>
        <v/>
      </c>
      <c r="F42" s="98" t="str" cm="1">
        <f t="array" aca="1" ref="F42" ca="1">BoxVal($A42,16,COLUMN(INDIRECT("T"&amp;($A42-1)*65+2)),1)</f>
        <v/>
      </c>
      <c r="G42" s="98" t="str" cm="1">
        <f t="array" aca="1" ref="G42" ca="1">BoxVal($A42,4,COLUMN(INDIRECT("T"&amp;($A42-1)*65+2)),1)</f>
        <v/>
      </c>
      <c r="H42" s="98" t="str" cm="1">
        <f t="array" aca="1" ref="H42" ca="1">BoxVal($A42,5,COLUMN(INDIRECT("T"&amp;($A42-1)*65+2)),1)</f>
        <v/>
      </c>
      <c r="I42" s="98" t="str" cm="1">
        <f t="array" aca="1" ref="I42" ca="1">BoxVal($A42,6,COLUMN(INDIRECT("T"&amp;($A42-1)*65+2)),1)</f>
        <v/>
      </c>
      <c r="J42" s="98" t="str" cm="1">
        <f t="array" aca="1" ref="J42" ca="1">BoxVal($A42,21,COLUMN(INDIRECT("T"&amp;($A42-1)*65+2)),1)</f>
        <v/>
      </c>
      <c r="K42" s="98" t="str" cm="1">
        <f t="array" aca="1" ref="K42" ca="1">BoxVal($A42,25,COLUMN(INDIRECT("T"&amp;($A42-1)*65+2)),1)</f>
        <v/>
      </c>
      <c r="L42" s="99" t="str" cm="1">
        <f t="array" aca="1" ref="L42" ca="1">BoxVal($A42,32,COLUMN(INDIRECT("T"&amp;($A42-1)*65+2)),1)</f>
        <v/>
      </c>
      <c r="M42" s="98" t="str" cm="1">
        <f t="array" aca="1" ref="M42" ca="1">BoxVal($A42,31,COLUMN(INDIRECT("T"&amp;($A42-1)*65+2)),1)</f>
        <v/>
      </c>
      <c r="N42" s="98" t="str" cm="1">
        <f t="array" aca="1" ref="N42" ca="1">BoxVal($A42,12,COLUMN(INDIRECT("T"&amp;($A42-1)*65+2)),1)</f>
        <v/>
      </c>
      <c r="O42" s="100" t="str" cm="1">
        <f t="array" ref="O42">BoxVal($A42,2,COLUMN(V43),1)</f>
        <v/>
      </c>
      <c r="P42" s="100" t="str" cm="1">
        <f t="array" aca="1" ref="P42" ca="1">BoxVal($A42,2,COLUMN(INDIRECT("AB"&amp;($A42-1)*65+2)),1)</f>
        <v/>
      </c>
      <c r="Q42" s="100" t="str" cm="1">
        <f t="array" aca="1" ref="Q42" ca="1">BoxVal($A42,2,COLUMN(INDIRECT("AJ"&amp;($A42-1)*65+2)),1)</f>
        <v/>
      </c>
      <c r="R42" s="86"/>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6">
        <v>42</v>
      </c>
      <c r="B43" s="97" t="str">
        <f t="shared" si="9"/>
        <v>=Block42==</v>
      </c>
      <c r="C43" s="98" t="str" cm="1">
        <f t="array" aca="1" ref="C43" ca="1">BoxVal($A43,8,COLUMN(INDIRECT("T"&amp;($A43-1)*65+2)),1)</f>
        <v/>
      </c>
      <c r="D43" s="98" t="str" cm="1">
        <f t="array" aca="1" ref="D43" ca="1">BoxVal($A43,2,COLUMN(INDIRECT("T"&amp;($A43-1)*65+2)),1)</f>
        <v/>
      </c>
      <c r="E43" s="98" t="str" cm="1">
        <f t="array" aca="1" ref="E43" ca="1">BoxVal($A43,3,COLUMN(INDIRECT("T"&amp;($A43-1)*65+2)),1)</f>
        <v/>
      </c>
      <c r="F43" s="98" t="str" cm="1">
        <f t="array" aca="1" ref="F43" ca="1">BoxVal($A43,16,COLUMN(INDIRECT("T"&amp;($A43-1)*65+2)),1)</f>
        <v/>
      </c>
      <c r="G43" s="98" t="str" cm="1">
        <f t="array" aca="1" ref="G43" ca="1">BoxVal($A43,4,COLUMN(INDIRECT("T"&amp;($A43-1)*65+2)),1)</f>
        <v/>
      </c>
      <c r="H43" s="98" t="str" cm="1">
        <f t="array" aca="1" ref="H43" ca="1">BoxVal($A43,5,COLUMN(INDIRECT("T"&amp;($A43-1)*65+2)),1)</f>
        <v/>
      </c>
      <c r="I43" s="98" t="str" cm="1">
        <f t="array" aca="1" ref="I43" ca="1">BoxVal($A43,6,COLUMN(INDIRECT("T"&amp;($A43-1)*65+2)),1)</f>
        <v/>
      </c>
      <c r="J43" s="98" t="str" cm="1">
        <f t="array" aca="1" ref="J43" ca="1">BoxVal($A43,21,COLUMN(INDIRECT("T"&amp;($A43-1)*65+2)),1)</f>
        <v/>
      </c>
      <c r="K43" s="98" t="str" cm="1">
        <f t="array" aca="1" ref="K43" ca="1">BoxVal($A43,25,COLUMN(INDIRECT("T"&amp;($A43-1)*65+2)),1)</f>
        <v/>
      </c>
      <c r="L43" s="99" t="str" cm="1">
        <f t="array" aca="1" ref="L43" ca="1">BoxVal($A43,32,COLUMN(INDIRECT("T"&amp;($A43-1)*65+2)),1)</f>
        <v/>
      </c>
      <c r="M43" s="98" t="str" cm="1">
        <f t="array" aca="1" ref="M43" ca="1">BoxVal($A43,31,COLUMN(INDIRECT("T"&amp;($A43-1)*65+2)),1)</f>
        <v/>
      </c>
      <c r="N43" s="98" t="str" cm="1">
        <f t="array" aca="1" ref="N43" ca="1">BoxVal($A43,12,COLUMN(INDIRECT("T"&amp;($A43-1)*65+2)),1)</f>
        <v/>
      </c>
      <c r="O43" s="100" t="str" cm="1">
        <f t="array" ref="O43">BoxVal($A43,2,COLUMN(V44),1)</f>
        <v/>
      </c>
      <c r="P43" s="100" t="str" cm="1">
        <f t="array" aca="1" ref="P43" ca="1">BoxVal($A43,2,COLUMN(INDIRECT("AB"&amp;($A43-1)*65+2)),1)</f>
        <v/>
      </c>
      <c r="Q43" s="100" t="str" cm="1">
        <f t="array" aca="1" ref="Q43" ca="1">BoxVal($A43,2,COLUMN(INDIRECT("AJ"&amp;($A43-1)*65+2)),1)</f>
        <v/>
      </c>
      <c r="R43" s="86"/>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6">
        <v>43</v>
      </c>
      <c r="B44" s="97" t="str">
        <f t="shared" si="9"/>
        <v>=Block43==</v>
      </c>
      <c r="C44" s="98" t="str" cm="1">
        <f t="array" aca="1" ref="C44" ca="1">BoxVal($A44,8,COLUMN(INDIRECT("T"&amp;($A44-1)*65+2)),1)</f>
        <v/>
      </c>
      <c r="D44" s="98" t="str" cm="1">
        <f t="array" aca="1" ref="D44" ca="1">BoxVal($A44,2,COLUMN(INDIRECT("T"&amp;($A44-1)*65+2)),1)</f>
        <v/>
      </c>
      <c r="E44" s="98" t="str" cm="1">
        <f t="array" aca="1" ref="E44" ca="1">BoxVal($A44,3,COLUMN(INDIRECT("T"&amp;($A44-1)*65+2)),1)</f>
        <v/>
      </c>
      <c r="F44" s="98" t="str" cm="1">
        <f t="array" aca="1" ref="F44" ca="1">BoxVal($A44,16,COLUMN(INDIRECT("T"&amp;($A44-1)*65+2)),1)</f>
        <v/>
      </c>
      <c r="G44" s="98" t="str" cm="1">
        <f t="array" aca="1" ref="G44" ca="1">BoxVal($A44,4,COLUMN(INDIRECT("T"&amp;($A44-1)*65+2)),1)</f>
        <v/>
      </c>
      <c r="H44" s="98" t="str" cm="1">
        <f t="array" aca="1" ref="H44" ca="1">BoxVal($A44,5,COLUMN(INDIRECT("T"&amp;($A44-1)*65+2)),1)</f>
        <v/>
      </c>
      <c r="I44" s="98" t="str" cm="1">
        <f t="array" aca="1" ref="I44" ca="1">BoxVal($A44,6,COLUMN(INDIRECT("T"&amp;($A44-1)*65+2)),1)</f>
        <v/>
      </c>
      <c r="J44" s="98" t="str" cm="1">
        <f t="array" aca="1" ref="J44" ca="1">BoxVal($A44,21,COLUMN(INDIRECT("T"&amp;($A44-1)*65+2)),1)</f>
        <v/>
      </c>
      <c r="K44" s="98" t="str" cm="1">
        <f t="array" aca="1" ref="K44" ca="1">BoxVal($A44,25,COLUMN(INDIRECT("T"&amp;($A44-1)*65+2)),1)</f>
        <v/>
      </c>
      <c r="L44" s="99" t="str" cm="1">
        <f t="array" aca="1" ref="L44" ca="1">BoxVal($A44,32,COLUMN(INDIRECT("T"&amp;($A44-1)*65+2)),1)</f>
        <v/>
      </c>
      <c r="M44" s="98" t="str" cm="1">
        <f t="array" aca="1" ref="M44" ca="1">BoxVal($A44,31,COLUMN(INDIRECT("T"&amp;($A44-1)*65+2)),1)</f>
        <v/>
      </c>
      <c r="N44" s="98" t="str" cm="1">
        <f t="array" aca="1" ref="N44" ca="1">BoxVal($A44,12,COLUMN(INDIRECT("T"&amp;($A44-1)*65+2)),1)</f>
        <v/>
      </c>
      <c r="O44" s="100" t="str" cm="1">
        <f t="array" ref="O44">BoxVal($A44,2,COLUMN(V45),1)</f>
        <v/>
      </c>
      <c r="P44" s="100" t="str" cm="1">
        <f t="array" aca="1" ref="P44" ca="1">BoxVal($A44,2,COLUMN(INDIRECT("AB"&amp;($A44-1)*65+2)),1)</f>
        <v/>
      </c>
      <c r="Q44" s="100" t="str" cm="1">
        <f t="array" aca="1" ref="Q44" ca="1">BoxVal($A44,2,COLUMN(INDIRECT("AJ"&amp;($A44-1)*65+2)),1)</f>
        <v/>
      </c>
      <c r="R44" s="86"/>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6">
        <v>44</v>
      </c>
      <c r="B45" s="97" t="str">
        <f t="shared" si="9"/>
        <v>=Block44==</v>
      </c>
      <c r="C45" s="98" t="str" cm="1">
        <f t="array" aca="1" ref="C45" ca="1">BoxVal($A45,8,COLUMN(INDIRECT("T"&amp;($A45-1)*65+2)),1)</f>
        <v/>
      </c>
      <c r="D45" s="98" t="str" cm="1">
        <f t="array" aca="1" ref="D45" ca="1">BoxVal($A45,2,COLUMN(INDIRECT("T"&amp;($A45-1)*65+2)),1)</f>
        <v/>
      </c>
      <c r="E45" s="98" t="str" cm="1">
        <f t="array" aca="1" ref="E45" ca="1">BoxVal($A45,3,COLUMN(INDIRECT("T"&amp;($A45-1)*65+2)),1)</f>
        <v/>
      </c>
      <c r="F45" s="98" t="str" cm="1">
        <f t="array" aca="1" ref="F45" ca="1">BoxVal($A45,16,COLUMN(INDIRECT("T"&amp;($A45-1)*65+2)),1)</f>
        <v/>
      </c>
      <c r="G45" s="98" t="str" cm="1">
        <f t="array" aca="1" ref="G45" ca="1">BoxVal($A45,4,COLUMN(INDIRECT("T"&amp;($A45-1)*65+2)),1)</f>
        <v/>
      </c>
      <c r="H45" s="98" t="str" cm="1">
        <f t="array" aca="1" ref="H45" ca="1">BoxVal($A45,5,COLUMN(INDIRECT("T"&amp;($A45-1)*65+2)),1)</f>
        <v/>
      </c>
      <c r="I45" s="98" t="str" cm="1">
        <f t="array" aca="1" ref="I45" ca="1">BoxVal($A45,6,COLUMN(INDIRECT("T"&amp;($A45-1)*65+2)),1)</f>
        <v/>
      </c>
      <c r="J45" s="98" t="str" cm="1">
        <f t="array" aca="1" ref="J45" ca="1">BoxVal($A45,21,COLUMN(INDIRECT("T"&amp;($A45-1)*65+2)),1)</f>
        <v/>
      </c>
      <c r="K45" s="98" t="str" cm="1">
        <f t="array" aca="1" ref="K45" ca="1">BoxVal($A45,25,COLUMN(INDIRECT("T"&amp;($A45-1)*65+2)),1)</f>
        <v/>
      </c>
      <c r="L45" s="99" t="str" cm="1">
        <f t="array" aca="1" ref="L45" ca="1">BoxVal($A45,32,COLUMN(INDIRECT("T"&amp;($A45-1)*65+2)),1)</f>
        <v/>
      </c>
      <c r="M45" s="98" t="str" cm="1">
        <f t="array" aca="1" ref="M45" ca="1">BoxVal($A45,31,COLUMN(INDIRECT("T"&amp;($A45-1)*65+2)),1)</f>
        <v/>
      </c>
      <c r="N45" s="98" t="str" cm="1">
        <f t="array" aca="1" ref="N45" ca="1">BoxVal($A45,12,COLUMN(INDIRECT("T"&amp;($A45-1)*65+2)),1)</f>
        <v/>
      </c>
      <c r="O45" s="100" t="str" cm="1">
        <f t="array" ref="O45">BoxVal($A45,2,COLUMN(V46),1)</f>
        <v/>
      </c>
      <c r="P45" s="100" t="str" cm="1">
        <f t="array" aca="1" ref="P45" ca="1">BoxVal($A45,2,COLUMN(INDIRECT("AB"&amp;($A45-1)*65+2)),1)</f>
        <v/>
      </c>
      <c r="Q45" s="100" t="str" cm="1">
        <f t="array" aca="1" ref="Q45" ca="1">BoxVal($A45,2,COLUMN(INDIRECT("AJ"&amp;($A45-1)*65+2)),1)</f>
        <v/>
      </c>
      <c r="R45" s="86"/>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6">
        <v>45</v>
      </c>
      <c r="B46" s="97" t="str">
        <f t="shared" si="9"/>
        <v>=Block45==</v>
      </c>
      <c r="C46" s="98" t="str" cm="1">
        <f t="array" aca="1" ref="C46" ca="1">BoxVal($A46,8,COLUMN(INDIRECT("T"&amp;($A46-1)*65+2)),1)</f>
        <v/>
      </c>
      <c r="D46" s="98" t="str" cm="1">
        <f t="array" aca="1" ref="D46" ca="1">BoxVal($A46,2,COLUMN(INDIRECT("T"&amp;($A46-1)*65+2)),1)</f>
        <v/>
      </c>
      <c r="E46" s="98" t="str" cm="1">
        <f t="array" aca="1" ref="E46" ca="1">BoxVal($A46,3,COLUMN(INDIRECT("T"&amp;($A46-1)*65+2)),1)</f>
        <v/>
      </c>
      <c r="F46" s="98" t="str" cm="1">
        <f t="array" aca="1" ref="F46" ca="1">BoxVal($A46,16,COLUMN(INDIRECT("T"&amp;($A46-1)*65+2)),1)</f>
        <v/>
      </c>
      <c r="G46" s="98" t="str" cm="1">
        <f t="array" aca="1" ref="G46" ca="1">BoxVal($A46,4,COLUMN(INDIRECT("T"&amp;($A46-1)*65+2)),1)</f>
        <v/>
      </c>
      <c r="H46" s="98" t="str" cm="1">
        <f t="array" aca="1" ref="H46" ca="1">BoxVal($A46,5,COLUMN(INDIRECT("T"&amp;($A46-1)*65+2)),1)</f>
        <v/>
      </c>
      <c r="I46" s="98" t="str" cm="1">
        <f t="array" aca="1" ref="I46" ca="1">BoxVal($A46,6,COLUMN(INDIRECT("T"&amp;($A46-1)*65+2)),1)</f>
        <v/>
      </c>
      <c r="J46" s="98" t="str" cm="1">
        <f t="array" aca="1" ref="J46" ca="1">BoxVal($A46,21,COLUMN(INDIRECT("T"&amp;($A46-1)*65+2)),1)</f>
        <v/>
      </c>
      <c r="K46" s="98" t="str" cm="1">
        <f t="array" aca="1" ref="K46" ca="1">BoxVal($A46,25,COLUMN(INDIRECT("T"&amp;($A46-1)*65+2)),1)</f>
        <v/>
      </c>
      <c r="L46" s="99" t="str" cm="1">
        <f t="array" aca="1" ref="L46" ca="1">BoxVal($A46,32,COLUMN(INDIRECT("T"&amp;($A46-1)*65+2)),1)</f>
        <v/>
      </c>
      <c r="M46" s="98" t="str" cm="1">
        <f t="array" aca="1" ref="M46" ca="1">BoxVal($A46,31,COLUMN(INDIRECT("T"&amp;($A46-1)*65+2)),1)</f>
        <v/>
      </c>
      <c r="N46" s="98" t="str" cm="1">
        <f t="array" aca="1" ref="N46" ca="1">BoxVal($A46,12,COLUMN(INDIRECT("T"&amp;($A46-1)*65+2)),1)</f>
        <v/>
      </c>
      <c r="O46" s="100" t="str" cm="1">
        <f t="array" ref="O46">BoxVal($A46,2,COLUMN(V47),1)</f>
        <v/>
      </c>
      <c r="P46" s="100" t="str" cm="1">
        <f t="array" aca="1" ref="P46" ca="1">BoxVal($A46,2,COLUMN(INDIRECT("AB"&amp;($A46-1)*65+2)),1)</f>
        <v/>
      </c>
      <c r="Q46" s="100" t="str" cm="1">
        <f t="array" aca="1" ref="Q46" ca="1">BoxVal($A46,2,COLUMN(INDIRECT("AJ"&amp;($A46-1)*65+2)),1)</f>
        <v/>
      </c>
      <c r="R46" s="86"/>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6">
        <v>46</v>
      </c>
      <c r="B47" s="97" t="str">
        <f t="shared" si="9"/>
        <v>=Block46==</v>
      </c>
      <c r="C47" s="98" t="str" cm="1">
        <f t="array" aca="1" ref="C47" ca="1">BoxVal($A47,8,COLUMN(INDIRECT("T"&amp;($A47-1)*65+2)),1)</f>
        <v/>
      </c>
      <c r="D47" s="98" t="str" cm="1">
        <f t="array" aca="1" ref="D47" ca="1">BoxVal($A47,2,COLUMN(INDIRECT("T"&amp;($A47-1)*65+2)),1)</f>
        <v/>
      </c>
      <c r="E47" s="98" t="str" cm="1">
        <f t="array" aca="1" ref="E47" ca="1">BoxVal($A47,3,COLUMN(INDIRECT("T"&amp;($A47-1)*65+2)),1)</f>
        <v/>
      </c>
      <c r="F47" s="98" t="str" cm="1">
        <f t="array" aca="1" ref="F47" ca="1">BoxVal($A47,16,COLUMN(INDIRECT("T"&amp;($A47-1)*65+2)),1)</f>
        <v/>
      </c>
      <c r="G47" s="98" t="str" cm="1">
        <f t="array" aca="1" ref="G47" ca="1">BoxVal($A47,4,COLUMN(INDIRECT("T"&amp;($A47-1)*65+2)),1)</f>
        <v/>
      </c>
      <c r="H47" s="98" t="str" cm="1">
        <f t="array" aca="1" ref="H47" ca="1">BoxVal($A47,5,COLUMN(INDIRECT("T"&amp;($A47-1)*65+2)),1)</f>
        <v/>
      </c>
      <c r="I47" s="98" t="str" cm="1">
        <f t="array" aca="1" ref="I47" ca="1">BoxVal($A47,6,COLUMN(INDIRECT("T"&amp;($A47-1)*65+2)),1)</f>
        <v/>
      </c>
      <c r="J47" s="98" t="str" cm="1">
        <f t="array" aca="1" ref="J47" ca="1">BoxVal($A47,21,COLUMN(INDIRECT("T"&amp;($A47-1)*65+2)),1)</f>
        <v/>
      </c>
      <c r="K47" s="98" t="str" cm="1">
        <f t="array" aca="1" ref="K47" ca="1">BoxVal($A47,25,COLUMN(INDIRECT("T"&amp;($A47-1)*65+2)),1)</f>
        <v/>
      </c>
      <c r="L47" s="99" t="str" cm="1">
        <f t="array" aca="1" ref="L47" ca="1">BoxVal($A47,32,COLUMN(INDIRECT("T"&amp;($A47-1)*65+2)),1)</f>
        <v/>
      </c>
      <c r="M47" s="98" t="str" cm="1">
        <f t="array" aca="1" ref="M47" ca="1">BoxVal($A47,31,COLUMN(INDIRECT("T"&amp;($A47-1)*65+2)),1)</f>
        <v/>
      </c>
      <c r="N47" s="98" t="str" cm="1">
        <f t="array" aca="1" ref="N47" ca="1">BoxVal($A47,12,COLUMN(INDIRECT("T"&amp;($A47-1)*65+2)),1)</f>
        <v/>
      </c>
      <c r="O47" s="100" t="str" cm="1">
        <f t="array" ref="O47">BoxVal($A47,2,COLUMN(V48),1)</f>
        <v/>
      </c>
      <c r="P47" s="100" t="str" cm="1">
        <f t="array" aca="1" ref="P47" ca="1">BoxVal($A47,2,COLUMN(INDIRECT("AB"&amp;($A47-1)*65+2)),1)</f>
        <v/>
      </c>
      <c r="Q47" s="100" t="str" cm="1">
        <f t="array" aca="1" ref="Q47" ca="1">BoxVal($A47,2,COLUMN(INDIRECT("AJ"&amp;($A47-1)*65+2)),1)</f>
        <v/>
      </c>
      <c r="R47" s="86"/>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6">
        <v>47</v>
      </c>
      <c r="B48" s="97" t="str">
        <f t="shared" si="9"/>
        <v>=Block47==</v>
      </c>
      <c r="C48" s="98" t="str" cm="1">
        <f t="array" aca="1" ref="C48" ca="1">BoxVal($A48,8,COLUMN(INDIRECT("T"&amp;($A48-1)*65+2)),1)</f>
        <v/>
      </c>
      <c r="D48" s="98" t="str" cm="1">
        <f t="array" aca="1" ref="D48" ca="1">BoxVal($A48,2,COLUMN(INDIRECT("T"&amp;($A48-1)*65+2)),1)</f>
        <v/>
      </c>
      <c r="E48" s="98" t="str" cm="1">
        <f t="array" aca="1" ref="E48" ca="1">BoxVal($A48,3,COLUMN(INDIRECT("T"&amp;($A48-1)*65+2)),1)</f>
        <v/>
      </c>
      <c r="F48" s="98" t="str" cm="1">
        <f t="array" aca="1" ref="F48" ca="1">BoxVal($A48,16,COLUMN(INDIRECT("T"&amp;($A48-1)*65+2)),1)</f>
        <v/>
      </c>
      <c r="G48" s="98" t="str" cm="1">
        <f t="array" aca="1" ref="G48" ca="1">BoxVal($A48,4,COLUMN(INDIRECT("T"&amp;($A48-1)*65+2)),1)</f>
        <v/>
      </c>
      <c r="H48" s="98" t="str" cm="1">
        <f t="array" aca="1" ref="H48" ca="1">BoxVal($A48,5,COLUMN(INDIRECT("T"&amp;($A48-1)*65+2)),1)</f>
        <v/>
      </c>
      <c r="I48" s="98" t="str" cm="1">
        <f t="array" aca="1" ref="I48" ca="1">BoxVal($A48,6,COLUMN(INDIRECT("T"&amp;($A48-1)*65+2)),1)</f>
        <v/>
      </c>
      <c r="J48" s="98" t="str" cm="1">
        <f t="array" aca="1" ref="J48" ca="1">BoxVal($A48,21,COLUMN(INDIRECT("T"&amp;($A48-1)*65+2)),1)</f>
        <v/>
      </c>
      <c r="K48" s="98" t="str" cm="1">
        <f t="array" aca="1" ref="K48" ca="1">BoxVal($A48,25,COLUMN(INDIRECT("T"&amp;($A48-1)*65+2)),1)</f>
        <v/>
      </c>
      <c r="L48" s="99" t="str" cm="1">
        <f t="array" aca="1" ref="L48" ca="1">BoxVal($A48,32,COLUMN(INDIRECT("T"&amp;($A48-1)*65+2)),1)</f>
        <v/>
      </c>
      <c r="M48" s="98" t="str" cm="1">
        <f t="array" aca="1" ref="M48" ca="1">BoxVal($A48,31,COLUMN(INDIRECT("T"&amp;($A48-1)*65+2)),1)</f>
        <v/>
      </c>
      <c r="N48" s="98" t="str" cm="1">
        <f t="array" aca="1" ref="N48" ca="1">BoxVal($A48,12,COLUMN(INDIRECT("T"&amp;($A48-1)*65+2)),1)</f>
        <v/>
      </c>
      <c r="O48" s="100" t="str" cm="1">
        <f t="array" ref="O48">BoxVal($A48,2,COLUMN(V49),1)</f>
        <v/>
      </c>
      <c r="P48" s="100" t="str" cm="1">
        <f t="array" aca="1" ref="P48" ca="1">BoxVal($A48,2,COLUMN(INDIRECT("AB"&amp;($A48-1)*65+2)),1)</f>
        <v/>
      </c>
      <c r="Q48" s="100" t="str" cm="1">
        <f t="array" aca="1" ref="Q48" ca="1">BoxVal($A48,2,COLUMN(INDIRECT("AJ"&amp;($A48-1)*65+2)),1)</f>
        <v/>
      </c>
      <c r="R48" s="86"/>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6">
        <v>48</v>
      </c>
      <c r="B49" s="97" t="str">
        <f t="shared" si="9"/>
        <v>=Block48==</v>
      </c>
      <c r="C49" s="98" t="str" cm="1">
        <f t="array" aca="1" ref="C49" ca="1">BoxVal($A49,8,COLUMN(INDIRECT("T"&amp;($A49-1)*65+2)),1)</f>
        <v/>
      </c>
      <c r="D49" s="98" t="str" cm="1">
        <f t="array" aca="1" ref="D49" ca="1">BoxVal($A49,2,COLUMN(INDIRECT("T"&amp;($A49-1)*65+2)),1)</f>
        <v/>
      </c>
      <c r="E49" s="98" t="str" cm="1">
        <f t="array" aca="1" ref="E49" ca="1">BoxVal($A49,3,COLUMN(INDIRECT("T"&amp;($A49-1)*65+2)),1)</f>
        <v/>
      </c>
      <c r="F49" s="98" t="str" cm="1">
        <f t="array" aca="1" ref="F49" ca="1">BoxVal($A49,16,COLUMN(INDIRECT("T"&amp;($A49-1)*65+2)),1)</f>
        <v/>
      </c>
      <c r="G49" s="98" t="str" cm="1">
        <f t="array" aca="1" ref="G49" ca="1">BoxVal($A49,4,COLUMN(INDIRECT("T"&amp;($A49-1)*65+2)),1)</f>
        <v/>
      </c>
      <c r="H49" s="98" t="str" cm="1">
        <f t="array" aca="1" ref="H49" ca="1">BoxVal($A49,5,COLUMN(INDIRECT("T"&amp;($A49-1)*65+2)),1)</f>
        <v/>
      </c>
      <c r="I49" s="98" t="str" cm="1">
        <f t="array" aca="1" ref="I49" ca="1">BoxVal($A49,6,COLUMN(INDIRECT("T"&amp;($A49-1)*65+2)),1)</f>
        <v/>
      </c>
      <c r="J49" s="98" t="str" cm="1">
        <f t="array" aca="1" ref="J49" ca="1">BoxVal($A49,21,COLUMN(INDIRECT("T"&amp;($A49-1)*65+2)),1)</f>
        <v/>
      </c>
      <c r="K49" s="98" t="str" cm="1">
        <f t="array" aca="1" ref="K49" ca="1">BoxVal($A49,25,COLUMN(INDIRECT("T"&amp;($A49-1)*65+2)),1)</f>
        <v/>
      </c>
      <c r="L49" s="99" t="str" cm="1">
        <f t="array" aca="1" ref="L49" ca="1">BoxVal($A49,32,COLUMN(INDIRECT("T"&amp;($A49-1)*65+2)),1)</f>
        <v/>
      </c>
      <c r="M49" s="98" t="str" cm="1">
        <f t="array" aca="1" ref="M49" ca="1">BoxVal($A49,31,COLUMN(INDIRECT("T"&amp;($A49-1)*65+2)),1)</f>
        <v/>
      </c>
      <c r="N49" s="98" t="str" cm="1">
        <f t="array" aca="1" ref="N49" ca="1">BoxVal($A49,12,COLUMN(INDIRECT("T"&amp;($A49-1)*65+2)),1)</f>
        <v/>
      </c>
      <c r="O49" s="100" t="str" cm="1">
        <f t="array" ref="O49">BoxVal($A49,2,COLUMN(V50),1)</f>
        <v/>
      </c>
      <c r="P49" s="100" t="str" cm="1">
        <f t="array" aca="1" ref="P49" ca="1">BoxVal($A49,2,COLUMN(INDIRECT("AB"&amp;($A49-1)*65+2)),1)</f>
        <v/>
      </c>
      <c r="Q49" s="100" t="str" cm="1">
        <f t="array" aca="1" ref="Q49" ca="1">BoxVal($A49,2,COLUMN(INDIRECT("AJ"&amp;($A49-1)*65+2)),1)</f>
        <v/>
      </c>
      <c r="R49" s="86"/>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6">
        <v>49</v>
      </c>
      <c r="B50" s="97" t="str">
        <f t="shared" si="9"/>
        <v>=Block49==</v>
      </c>
      <c r="C50" s="98" t="str" cm="1">
        <f t="array" aca="1" ref="C50" ca="1">BoxVal($A50,8,COLUMN(INDIRECT("T"&amp;($A50-1)*65+2)),1)</f>
        <v/>
      </c>
      <c r="D50" s="98" t="str" cm="1">
        <f t="array" aca="1" ref="D50" ca="1">BoxVal($A50,2,COLUMN(INDIRECT("T"&amp;($A50-1)*65+2)),1)</f>
        <v/>
      </c>
      <c r="E50" s="98" t="str" cm="1">
        <f t="array" aca="1" ref="E50" ca="1">BoxVal($A50,3,COLUMN(INDIRECT("T"&amp;($A50-1)*65+2)),1)</f>
        <v/>
      </c>
      <c r="F50" s="98" t="str" cm="1">
        <f t="array" aca="1" ref="F50" ca="1">BoxVal($A50,16,COLUMN(INDIRECT("T"&amp;($A50-1)*65+2)),1)</f>
        <v/>
      </c>
      <c r="G50" s="98" t="str" cm="1">
        <f t="array" aca="1" ref="G50" ca="1">BoxVal($A50,4,COLUMN(INDIRECT("T"&amp;($A50-1)*65+2)),1)</f>
        <v/>
      </c>
      <c r="H50" s="98" t="str" cm="1">
        <f t="array" aca="1" ref="H50" ca="1">BoxVal($A50,5,COLUMN(INDIRECT("T"&amp;($A50-1)*65+2)),1)</f>
        <v/>
      </c>
      <c r="I50" s="98" t="str" cm="1">
        <f t="array" aca="1" ref="I50" ca="1">BoxVal($A50,6,COLUMN(INDIRECT("T"&amp;($A50-1)*65+2)),1)</f>
        <v/>
      </c>
      <c r="J50" s="98" t="str" cm="1">
        <f t="array" aca="1" ref="J50" ca="1">BoxVal($A50,21,COLUMN(INDIRECT("T"&amp;($A50-1)*65+2)),1)</f>
        <v/>
      </c>
      <c r="K50" s="98" t="str" cm="1">
        <f t="array" aca="1" ref="K50" ca="1">BoxVal($A50,25,COLUMN(INDIRECT("T"&amp;($A50-1)*65+2)),1)</f>
        <v/>
      </c>
      <c r="L50" s="99" t="str" cm="1">
        <f t="array" aca="1" ref="L50" ca="1">BoxVal($A50,32,COLUMN(INDIRECT("T"&amp;($A50-1)*65+2)),1)</f>
        <v/>
      </c>
      <c r="M50" s="98" t="str" cm="1">
        <f t="array" aca="1" ref="M50" ca="1">BoxVal($A50,31,COLUMN(INDIRECT("T"&amp;($A50-1)*65+2)),1)</f>
        <v/>
      </c>
      <c r="N50" s="98" t="str" cm="1">
        <f t="array" aca="1" ref="N50" ca="1">BoxVal($A50,12,COLUMN(INDIRECT("T"&amp;($A50-1)*65+2)),1)</f>
        <v/>
      </c>
      <c r="O50" s="100" t="str" cm="1">
        <f t="array" ref="O50">BoxVal($A50,2,COLUMN(V51),1)</f>
        <v/>
      </c>
      <c r="P50" s="100" t="str" cm="1">
        <f t="array" aca="1" ref="P50" ca="1">BoxVal($A50,2,COLUMN(INDIRECT("AB"&amp;($A50-1)*65+2)),1)</f>
        <v/>
      </c>
      <c r="Q50" s="100" t="str" cm="1">
        <f t="array" aca="1" ref="Q50" ca="1">BoxVal($A50,2,COLUMN(INDIRECT("AJ"&amp;($A50-1)*65+2)),1)</f>
        <v/>
      </c>
      <c r="R50" s="86"/>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6">
        <v>50</v>
      </c>
      <c r="B51" s="97" t="str">
        <f t="shared" si="9"/>
        <v>=Block50==</v>
      </c>
      <c r="C51" s="98" t="str" cm="1">
        <f t="array" aca="1" ref="C51" ca="1">BoxVal($A51,8,COLUMN(INDIRECT("T"&amp;($A51-1)*65+2)),1)</f>
        <v/>
      </c>
      <c r="D51" s="98" t="str" cm="1">
        <f t="array" aca="1" ref="D51" ca="1">BoxVal($A51,2,COLUMN(INDIRECT("T"&amp;($A51-1)*65+2)),1)</f>
        <v/>
      </c>
      <c r="E51" s="98" t="str" cm="1">
        <f t="array" aca="1" ref="E51" ca="1">BoxVal($A51,3,COLUMN(INDIRECT("T"&amp;($A51-1)*65+2)),1)</f>
        <v/>
      </c>
      <c r="F51" s="98" t="str" cm="1">
        <f t="array" aca="1" ref="F51" ca="1">BoxVal($A51,16,COLUMN(INDIRECT("T"&amp;($A51-1)*65+2)),1)</f>
        <v/>
      </c>
      <c r="G51" s="98" t="str" cm="1">
        <f t="array" aca="1" ref="G51" ca="1">BoxVal($A51,4,COLUMN(INDIRECT("T"&amp;($A51-1)*65+2)),1)</f>
        <v/>
      </c>
      <c r="H51" s="98" t="str" cm="1">
        <f t="array" aca="1" ref="H51" ca="1">BoxVal($A51,5,COLUMN(INDIRECT("T"&amp;($A51-1)*65+2)),1)</f>
        <v/>
      </c>
      <c r="I51" s="98" t="str" cm="1">
        <f t="array" aca="1" ref="I51" ca="1">BoxVal($A51,6,COLUMN(INDIRECT("T"&amp;($A51-1)*65+2)),1)</f>
        <v/>
      </c>
      <c r="J51" s="98" t="str" cm="1">
        <f t="array" aca="1" ref="J51" ca="1">BoxVal($A51,21,COLUMN(INDIRECT("T"&amp;($A51-1)*65+2)),1)</f>
        <v/>
      </c>
      <c r="K51" s="98" t="str" cm="1">
        <f t="array" aca="1" ref="K51" ca="1">BoxVal($A51,25,COLUMN(INDIRECT("T"&amp;($A51-1)*65+2)),1)</f>
        <v/>
      </c>
      <c r="L51" s="99" t="str" cm="1">
        <f t="array" aca="1" ref="L51" ca="1">BoxVal($A51,32,COLUMN(INDIRECT("T"&amp;($A51-1)*65+2)),1)</f>
        <v/>
      </c>
      <c r="M51" s="98" t="str" cm="1">
        <f t="array" aca="1" ref="M51" ca="1">BoxVal($A51,31,COLUMN(INDIRECT("T"&amp;($A51-1)*65+2)),1)</f>
        <v/>
      </c>
      <c r="N51" s="98" t="str" cm="1">
        <f t="array" aca="1" ref="N51" ca="1">BoxVal($A51,12,COLUMN(INDIRECT("T"&amp;($A51-1)*65+2)),1)</f>
        <v/>
      </c>
      <c r="O51" s="100" t="str" cm="1">
        <f t="array" ref="O51">BoxVal($A51,2,COLUMN(V52),1)</f>
        <v/>
      </c>
      <c r="P51" s="100" t="str" cm="1">
        <f t="array" aca="1" ref="P51" ca="1">BoxVal($A51,2,COLUMN(INDIRECT("AB"&amp;($A51-1)*65+2)),1)</f>
        <v/>
      </c>
      <c r="Q51" s="100" t="str" cm="1">
        <f t="array" aca="1" ref="Q51" ca="1">BoxVal($A51,2,COLUMN(INDIRECT("AJ"&amp;($A51-1)*65+2)),1)</f>
        <v/>
      </c>
      <c r="R51" s="86"/>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6"/>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6"/>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6"/>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6"/>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6"/>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6"/>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6"/>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6"/>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6"/>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6"/>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6"/>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6"/>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6"/>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6"/>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110"/>
      <c r="AS65" s="110"/>
    </row>
    <row r="66" spans="19:45" ht="30" customHeight="1" x14ac:dyDescent="0.25">
      <c r="S66" s="31" cm="1">
        <f t="array" ref="S66">BoxNum(ROW($S66))</f>
        <v>2</v>
      </c>
      <c r="T66" s="7" t="s">
        <v>698</v>
      </c>
      <c r="U66" s="15" t="s">
        <v>1224</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5"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1255</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6"/>
      <c r="T130" s="86"/>
      <c r="U130" s="86"/>
      <c r="V130" s="86"/>
      <c r="W130" s="86"/>
      <c r="X130" s="86"/>
      <c r="Y130" s="86"/>
      <c r="Z130" s="86"/>
      <c r="AA130" s="86"/>
      <c r="AB130" s="86"/>
      <c r="AC130" s="86"/>
      <c r="AD130" s="86"/>
      <c r="AE130" s="86"/>
      <c r="AF130" s="86"/>
      <c r="AG130" s="86"/>
      <c r="AH130" s="86"/>
      <c r="AI130" s="86"/>
      <c r="AJ130" s="86"/>
      <c r="AK130" s="86"/>
      <c r="AL130" s="86"/>
      <c r="AM130" s="86"/>
      <c r="AN130" s="86"/>
      <c r="AO130" s="86"/>
      <c r="AP130" s="86"/>
      <c r="AQ130" s="86"/>
      <c r="AR130" s="110"/>
      <c r="AS130" s="110"/>
    </row>
    <row r="131" spans="19:45" ht="30" customHeight="1" x14ac:dyDescent="0.25">
      <c r="S131" s="31" cm="1">
        <f t="array" ref="S131">BoxNum(ROW($S131))</f>
        <v>3</v>
      </c>
      <c r="T131" s="7" t="s">
        <v>698</v>
      </c>
      <c r="U131" s="15" t="s">
        <v>1224</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5"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1229</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3"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3"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6"/>
      <c r="T195" s="86"/>
      <c r="U195" s="86"/>
      <c r="V195" s="86"/>
      <c r="W195" s="86"/>
      <c r="X195" s="86"/>
      <c r="Y195" s="86"/>
      <c r="Z195" s="86"/>
      <c r="AA195" s="86"/>
      <c r="AB195" s="86"/>
      <c r="AC195" s="86"/>
      <c r="AD195" s="86"/>
      <c r="AE195" s="86"/>
      <c r="AF195" s="86"/>
      <c r="AG195" s="86"/>
      <c r="AH195" s="86"/>
      <c r="AI195" s="86"/>
      <c r="AJ195" s="86"/>
      <c r="AK195" s="86"/>
      <c r="AL195" s="86"/>
      <c r="AM195" s="86"/>
      <c r="AN195" s="86"/>
      <c r="AO195" s="86"/>
      <c r="AP195" s="86"/>
      <c r="AQ195" s="86"/>
      <c r="AR195" s="110"/>
      <c r="AS195" s="110"/>
    </row>
    <row r="196" spans="19:45" ht="30" customHeight="1" x14ac:dyDescent="0.25">
      <c r="S196" s="31" cm="1">
        <f t="array" ref="S196">BoxNum(ROW($S196))</f>
        <v>4</v>
      </c>
      <c r="T196" s="7" t="s">
        <v>698</v>
      </c>
      <c r="U196" s="15" t="s">
        <v>1224</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1230</v>
      </c>
      <c r="AK197" s="16"/>
      <c r="AL197" s="16"/>
      <c r="AM197" s="16"/>
      <c r="AN197" s="16"/>
      <c r="AO197" s="16"/>
      <c r="AP197" s="16"/>
      <c r="AQ197" s="16"/>
      <c r="AR197" s="16"/>
      <c r="AS197" s="16"/>
    </row>
    <row r="198" spans="19:45" ht="30" customHeight="1" x14ac:dyDescent="0.25">
      <c r="S198" s="7" t="s">
        <v>5</v>
      </c>
      <c r="T198" s="15" t="s">
        <v>1148</v>
      </c>
      <c r="U198" s="105"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1229</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1256</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6"/>
      <c r="T260" s="86"/>
      <c r="U260" s="86"/>
      <c r="V260" s="86"/>
      <c r="W260" s="86"/>
      <c r="X260" s="86"/>
      <c r="Y260" s="86"/>
      <c r="Z260" s="86"/>
      <c r="AA260" s="86"/>
      <c r="AB260" s="86"/>
      <c r="AC260" s="86"/>
      <c r="AD260" s="86"/>
      <c r="AE260" s="86"/>
      <c r="AF260" s="86"/>
      <c r="AG260" s="86"/>
      <c r="AH260" s="86"/>
      <c r="AI260" s="86"/>
      <c r="AJ260" s="86"/>
      <c r="AK260" s="86"/>
      <c r="AL260" s="86"/>
      <c r="AM260" s="86"/>
      <c r="AN260" s="86"/>
      <c r="AO260" s="86"/>
      <c r="AP260" s="86"/>
      <c r="AQ260" s="86"/>
      <c r="AR260" s="110"/>
      <c r="AS260" s="110"/>
    </row>
    <row r="261" spans="19:45" ht="30" customHeight="1" x14ac:dyDescent="0.25">
      <c r="S261" s="31" cm="1">
        <f t="array" ref="S261">BoxNum(ROW($S261))</f>
        <v>5</v>
      </c>
      <c r="T261" s="7" t="s">
        <v>698</v>
      </c>
      <c r="U261" s="15" t="s">
        <v>1224</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1231</v>
      </c>
      <c r="AK262" s="16"/>
      <c r="AL262" s="16"/>
      <c r="AM262" s="16"/>
      <c r="AN262" s="16"/>
      <c r="AO262" s="16"/>
      <c r="AP262" s="16"/>
      <c r="AQ262" s="16"/>
      <c r="AR262" s="16"/>
      <c r="AS262" s="16"/>
    </row>
    <row r="263" spans="19:45" ht="30" customHeight="1" x14ac:dyDescent="0.25">
      <c r="S263" s="7" t="s">
        <v>5</v>
      </c>
      <c r="T263" s="15" t="s">
        <v>1148</v>
      </c>
      <c r="U263" s="105"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11"/>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1232</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1233</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1234</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1234</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1235</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1236</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1237</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3" t="s">
        <v>721</v>
      </c>
      <c r="T272" s="15" t="s">
        <v>26</v>
      </c>
      <c r="U272" s="36" t="str">
        <f t="shared" ca="1" si="38"/>
        <v>0x05=-37.30,-36.80;</v>
      </c>
      <c r="V272" s="37"/>
      <c r="W272" s="37"/>
      <c r="X272" s="68"/>
      <c r="Y272" s="68" t="s">
        <v>1238</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1239</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3" t="s">
        <v>544</v>
      </c>
      <c r="T275" s="15" t="s">
        <v>1229</v>
      </c>
      <c r="U275" s="36" t="str">
        <f t="shared" ca="1" si="38"/>
        <v>0x96=-38.60,-38.20;</v>
      </c>
      <c r="V275" s="37">
        <v>0.1</v>
      </c>
      <c r="W275" s="37"/>
      <c r="X275" s="68"/>
      <c r="Y275" s="68" t="s">
        <v>1240</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3"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3" t="s">
        <v>773</v>
      </c>
      <c r="T277" s="164" t="s">
        <v>1254</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3"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6"/>
      <c r="T325" s="86"/>
      <c r="U325" s="86"/>
      <c r="V325" s="86"/>
      <c r="W325" s="86"/>
      <c r="X325" s="86"/>
      <c r="Y325" s="86"/>
      <c r="Z325" s="86"/>
      <c r="AA325" s="86"/>
      <c r="AB325" s="86"/>
      <c r="AC325" s="86"/>
      <c r="AD325" s="86"/>
      <c r="AE325" s="86"/>
      <c r="AF325" s="86"/>
      <c r="AG325" s="86"/>
      <c r="AH325" s="86"/>
      <c r="AI325" s="86"/>
      <c r="AJ325" s="86"/>
      <c r="AK325" s="86"/>
      <c r="AL325" s="86"/>
      <c r="AM325" s="86"/>
      <c r="AN325" s="86"/>
      <c r="AO325" s="86"/>
      <c r="AP325" s="86"/>
      <c r="AQ325" s="86"/>
      <c r="AR325" s="110"/>
      <c r="AS325" s="110"/>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1249</v>
      </c>
      <c r="AK327" s="16"/>
      <c r="AL327" s="16"/>
      <c r="AM327" s="16"/>
      <c r="AN327" s="16"/>
      <c r="AO327" s="16"/>
      <c r="AP327" s="16"/>
      <c r="AQ327" s="16"/>
      <c r="AR327" s="16"/>
      <c r="AS327" s="16"/>
    </row>
    <row r="328" spans="19:45" ht="30" customHeight="1" x14ac:dyDescent="0.25">
      <c r="S328" s="7" t="s">
        <v>5</v>
      </c>
      <c r="T328" s="15" t="s">
        <v>1148</v>
      </c>
      <c r="U328" s="105"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1229</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1253</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6"/>
      <c r="T390" s="86"/>
      <c r="U390" s="86"/>
      <c r="V390" s="86"/>
      <c r="W390" s="86"/>
      <c r="X390" s="86"/>
      <c r="Y390" s="86"/>
      <c r="Z390" s="86"/>
      <c r="AA390" s="86"/>
      <c r="AB390" s="86"/>
      <c r="AC390" s="86"/>
      <c r="AD390" s="86"/>
      <c r="AE390" s="86"/>
      <c r="AF390" s="86"/>
      <c r="AG390" s="86"/>
      <c r="AH390" s="86"/>
      <c r="AI390" s="86"/>
      <c r="AJ390" s="86"/>
      <c r="AK390" s="86"/>
      <c r="AL390" s="86"/>
      <c r="AM390" s="86"/>
      <c r="AN390" s="86"/>
      <c r="AO390" s="86"/>
      <c r="AP390" s="86"/>
      <c r="AQ390" s="86"/>
      <c r="AR390" s="110"/>
      <c r="AS390" s="110"/>
    </row>
    <row r="391" spans="19:45" ht="30" customHeight="1" x14ac:dyDescent="0.25">
      <c r="S391" s="31" cm="1">
        <f t="array" ref="S391">BoxNum(ROW($S391))</f>
        <v>7</v>
      </c>
      <c r="T391" s="7" t="s">
        <v>698</v>
      </c>
      <c r="U391" s="15" t="s">
        <v>1224</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5"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1229</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3"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3"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6"/>
      <c r="T455" s="86"/>
      <c r="U455" s="86"/>
      <c r="V455" s="86"/>
      <c r="W455" s="86"/>
      <c r="X455" s="86"/>
      <c r="Y455" s="86"/>
      <c r="Z455" s="86"/>
      <c r="AA455" s="86"/>
      <c r="AB455" s="86"/>
      <c r="AC455" s="86"/>
      <c r="AD455" s="86"/>
      <c r="AE455" s="86"/>
      <c r="AF455" s="86"/>
      <c r="AG455" s="86"/>
      <c r="AH455" s="86"/>
      <c r="AI455" s="86"/>
      <c r="AJ455" s="86"/>
      <c r="AK455" s="86"/>
      <c r="AL455" s="86"/>
      <c r="AM455" s="86"/>
      <c r="AN455" s="86"/>
      <c r="AO455" s="86"/>
      <c r="AP455" s="86"/>
      <c r="AQ455" s="86"/>
      <c r="AR455" s="110"/>
      <c r="AS455" s="110"/>
    </row>
    <row r="456" spans="19:45" ht="30" customHeight="1" x14ac:dyDescent="0.25">
      <c r="S456" s="31" cm="1">
        <f t="array" ref="S456">BoxNum(ROW($S456))</f>
        <v>8</v>
      </c>
      <c r="T456" s="7" t="s">
        <v>698</v>
      </c>
      <c r="U456" s="15" t="s">
        <v>1224</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1249</v>
      </c>
      <c r="AK457" s="16"/>
      <c r="AL457" s="16"/>
      <c r="AM457" s="16"/>
      <c r="AN457" s="16"/>
      <c r="AO457" s="16"/>
      <c r="AP457" s="16"/>
      <c r="AQ457" s="16"/>
      <c r="AR457" s="16"/>
      <c r="AS457" s="16"/>
    </row>
    <row r="458" spans="19:45" ht="30" customHeight="1" x14ac:dyDescent="0.25">
      <c r="S458" s="7" t="s">
        <v>5</v>
      </c>
      <c r="T458" s="15" t="s">
        <v>1148</v>
      </c>
      <c r="U458" s="105"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1229</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3"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3" t="s">
        <v>773</v>
      </c>
      <c r="T472" s="15" t="s">
        <v>1258</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6"/>
      <c r="T520" s="86"/>
      <c r="U520" s="86"/>
      <c r="V520" s="86"/>
      <c r="W520" s="86"/>
      <c r="X520" s="86"/>
      <c r="Y520" s="86"/>
      <c r="Z520" s="86"/>
      <c r="AA520" s="86"/>
      <c r="AB520" s="86"/>
      <c r="AC520" s="86"/>
      <c r="AD520" s="86"/>
      <c r="AE520" s="86"/>
      <c r="AF520" s="86"/>
      <c r="AG520" s="86"/>
      <c r="AH520" s="86"/>
      <c r="AI520" s="86"/>
      <c r="AJ520" s="86"/>
      <c r="AK520" s="86"/>
      <c r="AL520" s="86"/>
      <c r="AM520" s="86"/>
      <c r="AN520" s="86"/>
      <c r="AO520" s="86"/>
      <c r="AP520" s="86"/>
      <c r="AQ520" s="86"/>
      <c r="AR520" s="110"/>
      <c r="AS520" s="110"/>
    </row>
    <row r="521" spans="19:45" ht="30" customHeight="1" x14ac:dyDescent="0.25">
      <c r="S521" s="31" cm="1">
        <f t="array" ref="S521">BoxNum(ROW($S521))</f>
        <v>9</v>
      </c>
      <c r="T521" s="7" t="s">
        <v>698</v>
      </c>
      <c r="U521" s="15" t="s">
        <v>1224</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5"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1229</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3"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3"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6"/>
      <c r="T585" s="86"/>
      <c r="U585" s="86"/>
      <c r="V585" s="86"/>
      <c r="W585" s="86"/>
      <c r="X585" s="86"/>
      <c r="Y585" s="86"/>
      <c r="Z585" s="86"/>
      <c r="AA585" s="86"/>
      <c r="AB585" s="86"/>
      <c r="AC585" s="86"/>
      <c r="AD585" s="86"/>
      <c r="AE585" s="86"/>
      <c r="AF585" s="86"/>
      <c r="AG585" s="86"/>
      <c r="AH585" s="86"/>
      <c r="AI585" s="86"/>
      <c r="AJ585" s="86"/>
      <c r="AK585" s="86"/>
      <c r="AL585" s="86"/>
      <c r="AM585" s="86"/>
      <c r="AN585" s="86"/>
      <c r="AO585" s="86"/>
      <c r="AP585" s="86"/>
      <c r="AQ585" s="86"/>
      <c r="AR585" s="110"/>
      <c r="AS585" s="110"/>
    </row>
    <row r="586" spans="19:45" ht="30" customHeight="1" x14ac:dyDescent="0.25">
      <c r="S586" s="31" cm="1">
        <f t="array" ref="S586">BoxNum(ROW($S586))</f>
        <v>10</v>
      </c>
      <c r="T586" s="7" t="s">
        <v>698</v>
      </c>
      <c r="U586" s="15" t="s">
        <v>1224</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5"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1229</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3"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3"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6"/>
      <c r="T650" s="86"/>
      <c r="U650" s="86"/>
      <c r="V650" s="86"/>
      <c r="W650" s="86"/>
      <c r="X650" s="86"/>
      <c r="Y650" s="86"/>
      <c r="Z650" s="86"/>
      <c r="AA650" s="86"/>
      <c r="AB650" s="86"/>
      <c r="AC650" s="86"/>
      <c r="AD650" s="86"/>
      <c r="AE650" s="86"/>
      <c r="AF650" s="86"/>
      <c r="AG650" s="86"/>
      <c r="AH650" s="86"/>
      <c r="AI650" s="86"/>
      <c r="AJ650" s="86"/>
      <c r="AK650" s="86"/>
      <c r="AL650" s="86"/>
      <c r="AM650" s="86"/>
      <c r="AN650" s="86"/>
      <c r="AO650" s="86"/>
      <c r="AP650" s="86"/>
      <c r="AQ650" s="86"/>
      <c r="AR650" s="110"/>
      <c r="AS650" s="110"/>
    </row>
    <row r="651" spans="19:45" ht="30" customHeight="1" x14ac:dyDescent="0.25">
      <c r="S651" s="31" cm="1">
        <f t="array" ref="S651">BoxNum(ROW($S651))</f>
        <v>11</v>
      </c>
      <c r="T651" s="7" t="s">
        <v>698</v>
      </c>
      <c r="U651" s="15" t="s">
        <v>1224</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5"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3"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3"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6"/>
      <c r="T715" s="86"/>
      <c r="U715" s="86"/>
      <c r="V715" s="86"/>
      <c r="W715" s="86"/>
      <c r="X715" s="86"/>
      <c r="Y715" s="86"/>
      <c r="Z715" s="86"/>
      <c r="AA715" s="86"/>
      <c r="AB715" s="86"/>
      <c r="AC715" s="86"/>
      <c r="AD715" s="86"/>
      <c r="AE715" s="86"/>
      <c r="AF715" s="86"/>
      <c r="AG715" s="86"/>
      <c r="AH715" s="86"/>
      <c r="AI715" s="86"/>
      <c r="AJ715" s="86"/>
      <c r="AK715" s="86"/>
      <c r="AL715" s="86"/>
      <c r="AM715" s="86"/>
      <c r="AN715" s="86"/>
      <c r="AO715" s="86"/>
      <c r="AP715" s="86"/>
      <c r="AQ715" s="86"/>
      <c r="AR715" s="110"/>
      <c r="AS715" s="110"/>
    </row>
    <row r="716" spans="19:45" ht="30" customHeight="1" x14ac:dyDescent="0.25">
      <c r="S716" s="31" cm="1">
        <f t="array" ref="S716">BoxNum(ROW($S716))</f>
        <v>12</v>
      </c>
      <c r="T716" s="7" t="s">
        <v>698</v>
      </c>
      <c r="U716" s="15" t="s">
        <v>1224</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1250</v>
      </c>
      <c r="AK717" s="16"/>
      <c r="AL717" s="16"/>
      <c r="AM717" s="16"/>
      <c r="AN717" s="16"/>
      <c r="AO717" s="16"/>
      <c r="AP717" s="16"/>
      <c r="AQ717" s="16"/>
      <c r="AR717" s="16"/>
      <c r="AS717" s="16"/>
    </row>
    <row r="718" spans="19:45" ht="30" customHeight="1" x14ac:dyDescent="0.25">
      <c r="S718" s="7" t="s">
        <v>5</v>
      </c>
      <c r="T718" s="15" t="s">
        <v>445</v>
      </c>
      <c r="U718" s="105"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1229</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3"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3" t="s">
        <v>773</v>
      </c>
      <c r="T732" s="164" t="s">
        <v>1252</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110"/>
      <c r="AS780" s="110"/>
    </row>
    <row r="781" spans="19:45" ht="30" customHeight="1" x14ac:dyDescent="0.25">
      <c r="S781" s="31" cm="1">
        <f t="array" ref="S781">BoxNum(ROW($S781))</f>
        <v>13</v>
      </c>
      <c r="T781" s="7" t="s">
        <v>698</v>
      </c>
      <c r="U781" s="15" t="s">
        <v>1224</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5"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1241</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1242</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1243</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1244</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1244</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1245</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1246</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1247</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1248</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1229</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3"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3" t="s">
        <v>773</v>
      </c>
      <c r="T797" s="15" t="s">
        <v>1259</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6"/>
      <c r="T845" s="86"/>
      <c r="U845" s="86"/>
      <c r="V845" s="86"/>
      <c r="W845" s="86"/>
      <c r="X845" s="86"/>
      <c r="Y845" s="86"/>
      <c r="Z845" s="86"/>
      <c r="AA845" s="86"/>
      <c r="AB845" s="86"/>
      <c r="AC845" s="86"/>
      <c r="AD845" s="86"/>
      <c r="AE845" s="86"/>
      <c r="AF845" s="86"/>
      <c r="AG845" s="86"/>
      <c r="AH845" s="86"/>
      <c r="AI845" s="86"/>
      <c r="AJ845" s="86"/>
      <c r="AK845" s="86"/>
      <c r="AL845" s="86"/>
      <c r="AM845" s="86"/>
      <c r="AN845" s="86"/>
      <c r="AO845" s="86"/>
      <c r="AP845" s="86"/>
      <c r="AQ845" s="86"/>
      <c r="AR845" s="110"/>
      <c r="AS845" s="110"/>
    </row>
    <row r="846" spans="19:45" ht="30" customHeight="1" x14ac:dyDescent="0.25">
      <c r="S846" s="31" cm="1">
        <f t="array" ref="S846">BoxNum(ROW($S846))</f>
        <v>14</v>
      </c>
      <c r="T846" s="7" t="s">
        <v>698</v>
      </c>
      <c r="U846" s="15" t="s">
        <v>1224</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5"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1229</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3"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3" t="s">
        <v>773</v>
      </c>
      <c r="T862" s="15" t="s">
        <v>1257</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6"/>
      <c r="T910" s="86"/>
      <c r="U910" s="86"/>
      <c r="V910" s="86"/>
      <c r="W910" s="86"/>
      <c r="X910" s="86"/>
      <c r="Y910" s="86"/>
      <c r="Z910" s="86"/>
      <c r="AA910" s="86"/>
      <c r="AB910" s="86"/>
      <c r="AC910" s="86"/>
      <c r="AD910" s="86"/>
      <c r="AE910" s="86"/>
      <c r="AF910" s="86"/>
      <c r="AG910" s="86"/>
      <c r="AH910" s="86"/>
      <c r="AI910" s="86"/>
      <c r="AJ910" s="86"/>
      <c r="AK910" s="86"/>
      <c r="AL910" s="86"/>
      <c r="AM910" s="86"/>
      <c r="AN910" s="86"/>
      <c r="AO910" s="86"/>
      <c r="AP910" s="86"/>
      <c r="AQ910" s="86"/>
      <c r="AR910" s="110"/>
      <c r="AS910" s="110"/>
    </row>
    <row r="986" spans="12:12" ht="30" customHeight="1" x14ac:dyDescent="0.25">
      <c r="L986" s="89">
        <v>4</v>
      </c>
    </row>
  </sheetData>
  <sheetProtection sheet="1" objects="1" scenarios="1"/>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MPN!$A$1:$A$497</xm:f>
          </x14:formula1>
          <xm:sqref>T4 T849 T784 T719 T654 T589 T524 T459 T394 T329 T264 T199 T134 T69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rgb="FFFFFF00"/>
  </sheetPr>
  <dimension ref="A1:EE455"/>
  <sheetViews>
    <sheetView tabSelected="1" zoomScale="60" zoomScaleNormal="60" workbookViewId="0">
      <selection activeCell="I24" sqref="I2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2" bestFit="1" customWidth="1"/>
    <col min="110" max="114" width="18.75" style="8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2" bestFit="1" customWidth="1"/>
    <col min="125" max="126" width="18" style="82" customWidth="1"/>
    <col min="127" max="127" width="0.875" style="20" customWidth="1"/>
    <col min="128" max="128" width="56.25" style="82"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6" t="s">
        <v>11</v>
      </c>
      <c r="P1" s="61" t="s">
        <v>8</v>
      </c>
      <c r="Q1" s="61" t="s">
        <v>2</v>
      </c>
      <c r="R1" s="34"/>
      <c r="S1" s="31" cm="1">
        <f t="array" ref="S1">BoxNum(ROW($S1))</f>
        <v>1</v>
      </c>
      <c r="T1" s="7" t="s">
        <v>698</v>
      </c>
      <c r="U1" s="15" t="s">
        <v>1224</v>
      </c>
      <c r="V1" s="12"/>
      <c r="W1" s="65"/>
      <c r="X1" s="12"/>
      <c r="Y1" s="7" t="str">
        <f>VLOOKUP(U1,$DX$1:$DZ$21,3,FALSE)</f>
        <v>-</v>
      </c>
      <c r="Z1" s="82"/>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1270</v>
      </c>
      <c r="BO1" s="11" t="s">
        <v>1083</v>
      </c>
      <c r="BP1" s="11" t="s">
        <v>1065</v>
      </c>
      <c r="BQ1" s="11" t="s">
        <v>1271</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2" t="s">
        <v>574</v>
      </c>
      <c r="DF1" s="82" t="s">
        <v>553</v>
      </c>
      <c r="DG1" s="82" t="s">
        <v>568</v>
      </c>
      <c r="DH1" s="82" t="s">
        <v>575</v>
      </c>
      <c r="DI1" s="82" t="s">
        <v>572</v>
      </c>
      <c r="DJ1" s="82" t="s">
        <v>570</v>
      </c>
      <c r="DK1" s="9"/>
      <c r="DL1" s="5" t="s">
        <v>718</v>
      </c>
      <c r="DM1" s="5" t="s">
        <v>708</v>
      </c>
      <c r="DN1" s="5" t="s">
        <v>707</v>
      </c>
      <c r="DO1" s="5" t="s">
        <v>709</v>
      </c>
      <c r="DP1" s="5" t="s">
        <v>710</v>
      </c>
      <c r="DQ1" s="5" t="s">
        <v>611</v>
      </c>
      <c r="DR1" s="5" t="s">
        <v>711</v>
      </c>
      <c r="DS1" s="9"/>
      <c r="DT1" s="82" t="s">
        <v>25</v>
      </c>
      <c r="DU1" s="82" t="s">
        <v>724</v>
      </c>
      <c r="DV1" s="82" t="s">
        <v>725</v>
      </c>
      <c r="DW1" s="9"/>
      <c r="DX1" s="165" t="s">
        <v>699</v>
      </c>
      <c r="DY1" s="165" t="s">
        <v>700</v>
      </c>
      <c r="DZ1" s="165"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7"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1273</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2" t="s">
        <v>26</v>
      </c>
      <c r="DF2" s="82" t="s">
        <v>576</v>
      </c>
      <c r="DG2" s="82" t="s">
        <v>576</v>
      </c>
      <c r="DH2" s="82" t="s">
        <v>610</v>
      </c>
      <c r="DI2" s="82" t="s">
        <v>610</v>
      </c>
      <c r="DJ2" s="8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2" t="str">
        <f>DU2&amp;" : "&amp;DV2</f>
        <v>Normal : 2</v>
      </c>
      <c r="DU2" s="82" t="s">
        <v>26</v>
      </c>
      <c r="DV2" s="82">
        <v>2</v>
      </c>
      <c r="DX2" s="166" t="s">
        <v>1272</v>
      </c>
      <c r="DY2" s="166"/>
      <c r="DZ2" s="166" t="s">
        <v>562</v>
      </c>
      <c r="EB2" s="78" t="s">
        <v>935</v>
      </c>
      <c r="EC2" s="79" t="s">
        <v>1205</v>
      </c>
      <c r="ED2" s="79" t="s">
        <v>1206</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7"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80"/>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82" t="s">
        <v>255</v>
      </c>
      <c r="DF3" s="82" t="s">
        <v>255</v>
      </c>
      <c r="DG3" s="82" t="s">
        <v>255</v>
      </c>
      <c r="DH3" s="82" t="s">
        <v>255</v>
      </c>
      <c r="DI3" s="82" t="s">
        <v>255</v>
      </c>
      <c r="DJ3" s="82"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66"/>
      <c r="DY3" s="166"/>
      <c r="DZ3" s="166"/>
      <c r="EB3" s="25"/>
      <c r="EC3" s="81"/>
      <c r="ED3" s="81"/>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7"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2" t="s">
        <v>255</v>
      </c>
      <c r="DF4" s="82" t="s">
        <v>255</v>
      </c>
      <c r="DG4" s="82" t="s">
        <v>255</v>
      </c>
      <c r="DH4" s="82" t="s">
        <v>255</v>
      </c>
      <c r="DI4" s="82" t="s">
        <v>255</v>
      </c>
      <c r="DJ4" s="82" t="s">
        <v>255</v>
      </c>
      <c r="DL4" s="5" t="s">
        <v>255</v>
      </c>
      <c r="DM4" s="5" t="s">
        <v>255</v>
      </c>
      <c r="DN4" s="5" t="s">
        <v>255</v>
      </c>
      <c r="DX4" s="166"/>
      <c r="DY4" s="166"/>
      <c r="DZ4" s="166"/>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7"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2" t="s">
        <v>255</v>
      </c>
      <c r="DF5" s="82" t="s">
        <v>255</v>
      </c>
      <c r="DG5" s="82" t="s">
        <v>255</v>
      </c>
      <c r="DH5" s="82" t="s">
        <v>255</v>
      </c>
      <c r="DI5" s="82" t="s">
        <v>255</v>
      </c>
      <c r="DJ5" s="82" t="s">
        <v>255</v>
      </c>
      <c r="DL5" s="5" t="s">
        <v>255</v>
      </c>
      <c r="DM5" s="5" t="s">
        <v>255</v>
      </c>
      <c r="DN5" s="5" t="s">
        <v>255</v>
      </c>
      <c r="DX5" s="166"/>
      <c r="DY5" s="166"/>
      <c r="DZ5" s="166"/>
      <c r="EB5" s="78"/>
      <c r="EC5" s="79"/>
      <c r="ED5" s="79"/>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7" t="str" cm="1">
        <f t="array" ref="O6">BoxVal($A6,2,COLUMN(V7),1)</f>
        <v/>
      </c>
      <c r="P6" s="64" t="str" cm="1">
        <f t="array" aca="1" ref="P6" ca="1">BoxVal($A6,2,COLUMN(INDIRECT("AB"&amp;($A6-1)*65+2)),1)</f>
        <v>default_NormalMode_38dB_G805YB_2227F_390_465_ZTS6156_MP5.4</v>
      </c>
      <c r="Q6" s="64" t="str" cm="1">
        <f t="array" aca="1" ref="Q6" ca="1">BoxVal($A6,2,COLUMN(INDIRECT("AJ"&amp;($A6-1)*65+2)),1)</f>
        <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2" t="s">
        <v>255</v>
      </c>
      <c r="DF6" s="82" t="s">
        <v>255</v>
      </c>
      <c r="DG6" s="82" t="s">
        <v>255</v>
      </c>
      <c r="DH6" s="82" t="s">
        <v>255</v>
      </c>
      <c r="DI6" s="82" t="s">
        <v>255</v>
      </c>
      <c r="DJ6" s="82" t="s">
        <v>255</v>
      </c>
      <c r="DL6" s="5" t="s">
        <v>255</v>
      </c>
      <c r="DM6" s="5" t="s">
        <v>255</v>
      </c>
      <c r="DN6" s="5" t="s">
        <v>255</v>
      </c>
      <c r="DX6" s="166"/>
      <c r="DY6" s="166"/>
      <c r="DZ6" s="166"/>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7" t="str" cm="1">
        <f t="array" ref="O7">BoxVal($A7,2,COLUMN(V8),1)</f>
        <v/>
      </c>
      <c r="P7" s="64" t="str" cm="1">
        <f t="array" aca="1" ref="P7" ca="1">BoxVal($A7,2,COLUMN(INDIRECT("AB"&amp;($A7-1)*65+2)),1)</f>
        <v>default_NormalMode_38dB_G805YB_2227F_347_412_ZTS6856S_MP6.9</v>
      </c>
      <c r="Q7" s="64" t="str" cm="1">
        <f t="array" aca="1" ref="Q7" ca="1">BoxVal($A7,2,COLUMN(INDIRECT("AJ"&amp;($A7-1)*65+2)),1)</f>
        <v>降低初感-41</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2" t="s">
        <v>255</v>
      </c>
      <c r="DF7" s="82" t="s">
        <v>255</v>
      </c>
      <c r="DG7" s="82" t="s">
        <v>255</v>
      </c>
      <c r="DH7" s="82" t="s">
        <v>255</v>
      </c>
      <c r="DI7" s="82" t="s">
        <v>255</v>
      </c>
      <c r="DJ7" s="82" t="s">
        <v>255</v>
      </c>
      <c r="DL7" s="5" t="s">
        <v>255</v>
      </c>
      <c r="DM7" s="5" t="s">
        <v>255</v>
      </c>
      <c r="DN7" s="5" t="s">
        <v>255</v>
      </c>
      <c r="DX7" s="166"/>
      <c r="DY7" s="166"/>
      <c r="DZ7" s="166"/>
      <c r="EB7" s="78"/>
      <c r="EC7" s="79"/>
      <c r="ED7" s="79"/>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7" t="str" cm="1">
        <f t="array" ref="O8">BoxVal($A8,2,COLUMN(V9),1)</f>
        <v/>
      </c>
      <c r="P8" s="64" t="str" cm="1">
        <f t="array" aca="1" ref="P8" ca="1">BoxVal($A8,2,COLUMN(INDIRECT("AB"&amp;($A8-1)*65+2)),1)</f>
        <v>default_NormalMode_38dB_G805YB_2227F_336_430_ZTS6856S_MP7.4</v>
      </c>
      <c r="Q8" s="64" t="str" cm="1">
        <f t="array" aca="1" ref="Q8" ca="1">BoxVal($A8,2,COLUMN(INDIRECT("AJ"&amp;($A8-1)*65+2)),1)</f>
        <v>降低初感-41</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1268</v>
      </c>
      <c r="AV8" s="5" t="s">
        <v>584</v>
      </c>
      <c r="AW8" s="5" t="s">
        <v>586</v>
      </c>
      <c r="AX8" s="5" t="s">
        <v>586</v>
      </c>
      <c r="AY8" s="5" t="s">
        <v>586</v>
      </c>
      <c r="AZ8" s="5" t="s">
        <v>255</v>
      </c>
      <c r="BB8" s="14" t="s">
        <v>1268</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2" t="s">
        <v>255</v>
      </c>
      <c r="DF8" s="82" t="s">
        <v>255</v>
      </c>
      <c r="DG8" s="82" t="s">
        <v>255</v>
      </c>
      <c r="DH8" s="82" t="s">
        <v>255</v>
      </c>
      <c r="DI8" s="82" t="s">
        <v>255</v>
      </c>
      <c r="DJ8" s="82" t="s">
        <v>255</v>
      </c>
      <c r="DL8" s="5" t="s">
        <v>255</v>
      </c>
      <c r="DM8" s="5" t="s">
        <v>255</v>
      </c>
      <c r="DN8" s="5" t="s">
        <v>255</v>
      </c>
      <c r="DX8" s="166"/>
      <c r="DY8" s="166"/>
      <c r="DZ8" s="166"/>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7"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1269</v>
      </c>
      <c r="AV9" s="5" t="s">
        <v>818</v>
      </c>
      <c r="AW9" s="5" t="s">
        <v>584</v>
      </c>
      <c r="AX9" s="5" t="s">
        <v>584</v>
      </c>
      <c r="AY9" s="5" t="s">
        <v>584</v>
      </c>
      <c r="AZ9" s="5" t="s">
        <v>255</v>
      </c>
      <c r="BB9" s="14" t="s">
        <v>1269</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2" t="s">
        <v>255</v>
      </c>
      <c r="DF9" s="82" t="s">
        <v>255</v>
      </c>
      <c r="DG9" s="82" t="s">
        <v>255</v>
      </c>
      <c r="DH9" s="82" t="s">
        <v>255</v>
      </c>
      <c r="DI9" s="82" t="s">
        <v>255</v>
      </c>
      <c r="DJ9" s="82" t="s">
        <v>255</v>
      </c>
      <c r="DL9" s="5" t="s">
        <v>255</v>
      </c>
      <c r="DM9" s="5" t="s">
        <v>255</v>
      </c>
      <c r="DN9" s="5" t="s">
        <v>255</v>
      </c>
      <c r="DX9" s="166"/>
      <c r="DY9" s="166"/>
      <c r="DZ9" s="166"/>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7"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2" t="s">
        <v>255</v>
      </c>
      <c r="DF10" s="82" t="s">
        <v>255</v>
      </c>
      <c r="DG10" s="82" t="s">
        <v>255</v>
      </c>
      <c r="DH10" s="82" t="s">
        <v>255</v>
      </c>
      <c r="DI10" s="82" t="s">
        <v>255</v>
      </c>
      <c r="DJ10" s="82" t="s">
        <v>255</v>
      </c>
      <c r="DL10" s="5" t="s">
        <v>255</v>
      </c>
      <c r="DM10" s="5" t="s">
        <v>255</v>
      </c>
      <c r="DN10" s="5" t="s">
        <v>255</v>
      </c>
      <c r="DX10" s="166"/>
      <c r="DY10" s="166"/>
      <c r="DZ10" s="166"/>
      <c r="EB10" s="78"/>
      <c r="EC10" s="79"/>
      <c r="ED10" s="79"/>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7"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2" t="s">
        <v>255</v>
      </c>
      <c r="DF11" s="82" t="s">
        <v>562</v>
      </c>
      <c r="DG11" s="82" t="s">
        <v>562</v>
      </c>
      <c r="DH11" s="82" t="s">
        <v>562</v>
      </c>
      <c r="DI11" s="82" t="s">
        <v>562</v>
      </c>
      <c r="DJ11" s="82" t="s">
        <v>562</v>
      </c>
      <c r="DL11" s="5" t="s">
        <v>255</v>
      </c>
      <c r="DM11" s="5" t="s">
        <v>255</v>
      </c>
      <c r="DN11" s="5" t="s">
        <v>255</v>
      </c>
      <c r="DX11" s="166"/>
      <c r="DY11" s="166"/>
      <c r="DZ11" s="166"/>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7"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2" t="s">
        <v>255</v>
      </c>
      <c r="DF12" s="82" t="s">
        <v>562</v>
      </c>
      <c r="DG12" s="82" t="s">
        <v>562</v>
      </c>
      <c r="DH12" s="82" t="s">
        <v>562</v>
      </c>
      <c r="DI12" s="82" t="s">
        <v>562</v>
      </c>
      <c r="DJ12" s="82" t="s">
        <v>562</v>
      </c>
      <c r="DL12" s="5" t="s">
        <v>255</v>
      </c>
      <c r="DM12" s="5" t="s">
        <v>255</v>
      </c>
      <c r="DN12" s="5" t="s">
        <v>255</v>
      </c>
      <c r="DX12" s="166"/>
      <c r="DY12" s="166"/>
      <c r="DZ12" s="166"/>
      <c r="EB12" s="78"/>
      <c r="EC12" s="79"/>
      <c r="ED12" s="79"/>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7"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5:U14" ca="1" si="9">ConfigCode($AA13,$AN13,$AO13,$AP13,$AQ13,$AR13,$AF13,$AG13,2)</f>
        <v>0x68=-49.90,-49.00;</v>
      </c>
      <c r="V13" s="37">
        <v>-0.4</v>
      </c>
      <c r="W13" s="37"/>
      <c r="X13" s="38"/>
      <c r="Y13" s="38"/>
      <c r="Z13" s="55">
        <f t="shared" ref="Z5: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6:AH14" ca="1" si="12">$AF13+$Z13</f>
        <v>-42.5</v>
      </c>
      <c r="AI13" s="43">
        <f t="shared" ref="AI6: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2" t="s">
        <v>255</v>
      </c>
      <c r="DF13" s="82" t="s">
        <v>562</v>
      </c>
      <c r="DG13" s="82" t="s">
        <v>562</v>
      </c>
      <c r="DH13" s="82" t="s">
        <v>562</v>
      </c>
      <c r="DI13" s="82" t="s">
        <v>562</v>
      </c>
      <c r="DJ13" s="82" t="s">
        <v>562</v>
      </c>
      <c r="DL13" s="5" t="s">
        <v>255</v>
      </c>
      <c r="DM13" s="5" t="s">
        <v>255</v>
      </c>
      <c r="DN13" s="5" t="s">
        <v>255</v>
      </c>
      <c r="DX13" s="166"/>
      <c r="DY13" s="166"/>
      <c r="DZ13" s="166"/>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7"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2" t="s">
        <v>255</v>
      </c>
      <c r="DF14" s="82" t="s">
        <v>562</v>
      </c>
      <c r="DG14" s="82" t="s">
        <v>562</v>
      </c>
      <c r="DH14" s="82" t="s">
        <v>562</v>
      </c>
      <c r="DI14" s="82" t="s">
        <v>562</v>
      </c>
      <c r="DJ14" s="82" t="s">
        <v>562</v>
      </c>
      <c r="DL14" s="5" t="s">
        <v>255</v>
      </c>
      <c r="DM14" s="5" t="s">
        <v>255</v>
      </c>
      <c r="DN14" s="5" t="s">
        <v>255</v>
      </c>
      <c r="DX14" s="166"/>
      <c r="DY14" s="166"/>
      <c r="DZ14" s="166"/>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7"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2" t="s">
        <v>255</v>
      </c>
      <c r="DF15" s="82" t="s">
        <v>255</v>
      </c>
      <c r="DG15" s="82" t="s">
        <v>255</v>
      </c>
      <c r="DH15" s="82" t="s">
        <v>255</v>
      </c>
      <c r="DI15" s="82" t="s">
        <v>255</v>
      </c>
      <c r="DJ15" s="82" t="s">
        <v>255</v>
      </c>
      <c r="DL15" s="5" t="s">
        <v>255</v>
      </c>
      <c r="DM15" s="5" t="s">
        <v>255</v>
      </c>
      <c r="DX15" s="166"/>
      <c r="DY15" s="166"/>
      <c r="DZ15" s="166"/>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7"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2" t="s">
        <v>255</v>
      </c>
      <c r="DF16" s="82" t="s">
        <v>255</v>
      </c>
      <c r="DG16" s="82" t="s">
        <v>255</v>
      </c>
      <c r="DH16" s="82" t="s">
        <v>255</v>
      </c>
      <c r="DI16" s="82" t="s">
        <v>255</v>
      </c>
      <c r="DJ16" s="82" t="s">
        <v>255</v>
      </c>
      <c r="DL16" s="5" t="s">
        <v>255</v>
      </c>
      <c r="DM16" s="5" t="s">
        <v>255</v>
      </c>
      <c r="DX16" s="166"/>
      <c r="DY16" s="166"/>
      <c r="DZ16" s="166"/>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7"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2" t="s">
        <v>255</v>
      </c>
      <c r="DF17" s="82" t="s">
        <v>255</v>
      </c>
      <c r="DG17" s="82" t="s">
        <v>255</v>
      </c>
      <c r="DH17" s="82" t="s">
        <v>255</v>
      </c>
      <c r="DI17" s="82" t="s">
        <v>255</v>
      </c>
      <c r="DJ17" s="8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7"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2" t="s">
        <v>255</v>
      </c>
      <c r="DF18" s="82" t="s">
        <v>255</v>
      </c>
      <c r="DG18" s="82" t="s">
        <v>255</v>
      </c>
      <c r="DH18" s="82" t="s">
        <v>255</v>
      </c>
      <c r="DI18" s="82" t="s">
        <v>255</v>
      </c>
      <c r="DJ18" s="8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7"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2" t="s">
        <v>255</v>
      </c>
      <c r="DF19" s="82" t="s">
        <v>255</v>
      </c>
      <c r="DG19" s="82" t="s">
        <v>255</v>
      </c>
      <c r="DH19" s="82" t="s">
        <v>255</v>
      </c>
      <c r="DI19" s="82" t="s">
        <v>255</v>
      </c>
      <c r="DJ19" s="8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7"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2" t="s">
        <v>255</v>
      </c>
      <c r="DF20" s="82" t="s">
        <v>255</v>
      </c>
      <c r="DG20" s="82" t="s">
        <v>255</v>
      </c>
      <c r="DH20" s="82" t="s">
        <v>255</v>
      </c>
      <c r="DI20" s="82" t="s">
        <v>255</v>
      </c>
      <c r="DJ20" s="8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7"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2" t="s">
        <v>255</v>
      </c>
      <c r="DF21" s="82" t="s">
        <v>255</v>
      </c>
      <c r="DG21" s="82" t="s">
        <v>255</v>
      </c>
      <c r="DH21" s="82" t="s">
        <v>255</v>
      </c>
      <c r="DI21" s="82" t="s">
        <v>255</v>
      </c>
      <c r="DJ21" s="8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7"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2" t="s">
        <v>255</v>
      </c>
      <c r="DF22" s="82" t="s">
        <v>255</v>
      </c>
      <c r="DG22" s="82" t="s">
        <v>255</v>
      </c>
      <c r="DH22" s="82" t="s">
        <v>255</v>
      </c>
      <c r="DI22" s="82" t="s">
        <v>255</v>
      </c>
      <c r="DJ22" s="8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7"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2" t="s">
        <v>255</v>
      </c>
      <c r="DF23" s="82" t="s">
        <v>255</v>
      </c>
      <c r="DG23" s="82" t="s">
        <v>255</v>
      </c>
      <c r="DH23" s="82" t="s">
        <v>255</v>
      </c>
      <c r="DI23" s="82" t="s">
        <v>255</v>
      </c>
      <c r="DJ23" s="8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7"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2" t="s">
        <v>255</v>
      </c>
      <c r="DF24" s="82" t="s">
        <v>255</v>
      </c>
      <c r="DG24" s="82" t="s">
        <v>255</v>
      </c>
      <c r="DH24" s="82" t="s">
        <v>255</v>
      </c>
      <c r="DI24" s="82" t="s">
        <v>255</v>
      </c>
      <c r="DJ24" s="8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7"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2" t="s">
        <v>255</v>
      </c>
      <c r="DF25" s="82" t="s">
        <v>255</v>
      </c>
      <c r="DG25" s="82" t="s">
        <v>255</v>
      </c>
      <c r="DH25" s="82" t="s">
        <v>255</v>
      </c>
      <c r="DI25" s="82" t="s">
        <v>255</v>
      </c>
      <c r="DJ25" s="8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7"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2" t="s">
        <v>255</v>
      </c>
      <c r="DF26" s="82" t="s">
        <v>255</v>
      </c>
      <c r="DG26" s="82" t="s">
        <v>255</v>
      </c>
      <c r="DH26" s="82" t="s">
        <v>255</v>
      </c>
      <c r="DI26" s="82" t="s">
        <v>255</v>
      </c>
      <c r="DJ26" s="8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7"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2" t="s">
        <v>255</v>
      </c>
      <c r="DF27" s="82" t="s">
        <v>255</v>
      </c>
      <c r="DG27" s="82" t="s">
        <v>255</v>
      </c>
      <c r="DH27" s="82" t="s">
        <v>255</v>
      </c>
      <c r="DI27" s="82" t="s">
        <v>255</v>
      </c>
      <c r="DJ27" s="8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7"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2" t="s">
        <v>255</v>
      </c>
      <c r="DF28" s="82" t="s">
        <v>255</v>
      </c>
      <c r="DG28" s="82" t="s">
        <v>255</v>
      </c>
      <c r="DH28" s="82" t="s">
        <v>255</v>
      </c>
      <c r="DI28" s="82" t="s">
        <v>255</v>
      </c>
      <c r="DJ28" s="8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7"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2" t="s">
        <v>255</v>
      </c>
      <c r="DF29" s="82" t="s">
        <v>255</v>
      </c>
      <c r="DG29" s="82" t="s">
        <v>255</v>
      </c>
      <c r="DH29" s="82" t="s">
        <v>255</v>
      </c>
      <c r="DI29" s="82" t="s">
        <v>255</v>
      </c>
      <c r="DJ29" s="8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7"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2" t="s">
        <v>255</v>
      </c>
      <c r="DF30" s="82" t="s">
        <v>255</v>
      </c>
      <c r="DG30" s="82" t="s">
        <v>255</v>
      </c>
      <c r="DH30" s="82" t="s">
        <v>255</v>
      </c>
      <c r="DI30" s="82" t="s">
        <v>255</v>
      </c>
      <c r="DJ30" s="8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7"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2" t="s">
        <v>255</v>
      </c>
      <c r="DF31" s="82" t="s">
        <v>553</v>
      </c>
      <c r="DG31" s="82" t="s">
        <v>568</v>
      </c>
      <c r="DH31" s="82" t="s">
        <v>575</v>
      </c>
      <c r="DI31" s="82" t="s">
        <v>572</v>
      </c>
      <c r="DJ31" s="8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7"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67"/>
      <c r="DF32" s="167"/>
      <c r="DG32" s="167"/>
      <c r="DH32" s="167"/>
      <c r="DI32" s="167"/>
      <c r="DJ32" s="167"/>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7"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7"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7"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7"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7"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7"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7"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7"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7"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7"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7"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7"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7"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7"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7"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7"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7"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7"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7"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1224</v>
      </c>
      <c r="V66" s="12"/>
      <c r="W66" s="65"/>
      <c r="X66" s="12"/>
      <c r="Y66" s="7" t="str">
        <f>VLOOKUP(U66,$DX$1:$DZ$21,3,FALSE)</f>
        <v>-</v>
      </c>
      <c r="Z66" s="82"/>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1273</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80"/>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9" ca="1" si="17">ConfigCode($AA70,$AN70,$AO70,$AP70,$AQ70,$AR70,$AF70,$AG70,2)</f>
        <v>0x59=-45.40,-44.30;</v>
      </c>
      <c r="V70" s="37"/>
      <c r="W70" s="37"/>
      <c r="X70" s="68"/>
      <c r="Y70" s="68"/>
      <c r="Z70" s="55">
        <f t="shared" ref="Z70:Z79"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9" ca="1" si="19">$AF70+$Z70</f>
        <v>-38.6</v>
      </c>
      <c r="AI70" s="43">
        <f t="shared" ref="AI70:AI79" ca="1" si="20">$AG70+$Z70</f>
        <v>-37.5</v>
      </c>
      <c r="AJ70" s="44" cm="1">
        <f t="array" aca="1" ref="AJ70" ca="1" xml:space="preserve">
N("initial sens-loopgain")+
$AF70-BoxVal(ROW($AA70),26,COLUMN(INDIRECT("T"&amp;(INT(ROW($AA87)/65))*65+2)))</f>
        <v>-47.4</v>
      </c>
      <c r="AK70" s="44">
        <f t="shared" ref="AK70:AK79" ca="1" si="21">AJ70+(AG70-AF70)</f>
        <v>-46.3</v>
      </c>
      <c r="AL70" s="44" cm="1">
        <f t="array" aca="1" ref="AL70" ca="1" xml:space="preserve">
N("initial sens-loopgain-gain-gain ref-vcm")+
$AH70-
BoxVal(ROW($AA70),26,COLUMN(INDIRECT("T"&amp;(INT(ROW($AA87)/65))*65+2)))-
$AB70-
$W70-
IFERROR(VLOOKUP($AC70,$CT$1:$DC$31,7,FALSE),0)</f>
        <v>-43.1</v>
      </c>
      <c r="AM70" s="44">
        <f t="shared" ref="AM70:AM79" ca="1" si="22">AL70+(AG70-AF70)</f>
        <v>-42</v>
      </c>
      <c r="AN70" s="36" t="str">
        <f t="shared" ref="AN70:AN79"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9"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3"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3"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3"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1224</v>
      </c>
      <c r="V131" s="12"/>
      <c r="W131" s="65"/>
      <c r="X131" s="12"/>
      <c r="Y131" s="7" t="str">
        <f>VLOOKUP(U131,$DX$1:$DZ$21,3,FALSE)</f>
        <v>-</v>
      </c>
      <c r="Z131" s="82"/>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80"/>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44"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44" ca="1" si="27">$AF135+$Z135</f>
        <v>-38.5</v>
      </c>
      <c r="AI135" s="43">
        <f t="shared" ref="AI135:AI144" ca="1" si="28">$AG135+$Z135</f>
        <v>-37.5</v>
      </c>
      <c r="AJ135" s="44" cm="1">
        <f t="array" aca="1" ref="AJ135" ca="1" xml:space="preserve">
N("initial sens-loopgain")+
$AF135-BoxVal(ROW($AA135),26,COLUMN(INDIRECT("T"&amp;(INT(ROW($AA152)/65))*65+2)))</f>
        <v>-42</v>
      </c>
      <c r="AK135" s="44">
        <f t="shared" ref="AK135:AK144" ca="1" si="29">AJ135+(AG135-AF135)</f>
        <v>-41</v>
      </c>
      <c r="AL135" s="44" cm="1">
        <f t="array" aca="1" ref="AL135" ca="1" xml:space="preserve">
N("initial sens-loopgain-gain-gain ref-vcm")+
$AH135-
BoxVal(ROW($AA135),26,COLUMN(INDIRECT("T"&amp;(INT(ROW($AA152)/65))*65+2)))-
$AB135-
$W135-
IFERROR(VLOOKUP($AC135,$CT$1:$DC$31,7,FALSE),0)</f>
        <v>-42</v>
      </c>
      <c r="AM135" s="44">
        <f t="shared" ref="AM135:AM144"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44"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3"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3"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3"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3"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3"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3"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3" t="s">
        <v>544</v>
      </c>
      <c r="T145" s="15" t="s">
        <v>1229</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3"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3"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3"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3"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3"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3"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1224</v>
      </c>
      <c r="V196" s="12"/>
      <c r="W196" s="65"/>
      <c r="X196" s="12"/>
      <c r="Y196" s="7" t="str">
        <f>VLOOKUP(U196,$DX$1:$DZ$21,3,FALSE)</f>
        <v>-</v>
      </c>
      <c r="Z196" s="82"/>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80"/>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9"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9" ca="1" si="40">$AF200+$Z200</f>
        <v>-38.5</v>
      </c>
      <c r="AI200" s="43">
        <f t="shared" ref="AI200:AI209" ca="1" si="41">$AG200+$Z200</f>
        <v>-37.5</v>
      </c>
      <c r="AJ200" s="44" cm="1">
        <f t="array" aca="1" ref="AJ200" ca="1" xml:space="preserve">
N("initial sens-loopgain")+
$AF200-BoxVal(ROW($AA200),26,COLUMN(INDIRECT("T"&amp;(INT(ROW($AA217)/65))*65+2)))</f>
        <v>-42</v>
      </c>
      <c r="AK200" s="44">
        <f t="shared" ref="AK200:AK209" ca="1" si="42">AJ200+(AG200-AF200)</f>
        <v>-41</v>
      </c>
      <c r="AL200" s="44" cm="1">
        <f t="array" aca="1" ref="AL200" ca="1" xml:space="preserve">
N("initial sens-loopgain-gain-gain ref-vcm")+
$AH200-
BoxVal(ROW($AA200),26,COLUMN(INDIRECT("T"&amp;(INT(ROW($AA217)/65))*65+2)))-
$AB200-
$W200-
IFERROR(VLOOKUP($AC200,$CT$1:$DC$31,7,FALSE),0)</f>
        <v>-42</v>
      </c>
      <c r="AM200" s="44">
        <f t="shared" ref="AM200:AM209"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9"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3"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0: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3"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3"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3"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3"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3"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3" t="s">
        <v>544</v>
      </c>
      <c r="T210" s="15" t="s">
        <v>1229</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3"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3"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3"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3"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3"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3"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4" t="s">
        <v>1276</v>
      </c>
      <c r="S261" s="31" cm="1">
        <f t="array" ref="S261">BoxNum(ROW($S261))</f>
        <v>5</v>
      </c>
      <c r="T261" s="7" t="s">
        <v>698</v>
      </c>
      <c r="U261" s="15" t="s">
        <v>1224</v>
      </c>
      <c r="V261" s="12"/>
      <c r="W261" s="65"/>
      <c r="X261" s="12"/>
      <c r="Y261" s="7" t="str">
        <f>VLOOKUP(U261,$DX$1:$DZ$21,3,FALSE)</f>
        <v>-</v>
      </c>
      <c r="Z261" s="82"/>
      <c r="AD261" s="8"/>
    </row>
    <row r="262" spans="17:45" ht="30" customHeight="1" x14ac:dyDescent="0.25">
      <c r="Q262" s="74"/>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c r="AK262" s="16"/>
      <c r="AL262" s="16"/>
      <c r="AM262" s="16"/>
      <c r="AN262" s="16"/>
      <c r="AO262" s="16"/>
      <c r="AP262" s="16"/>
      <c r="AQ262" s="16"/>
      <c r="AR262" s="16"/>
      <c r="AS262" s="16"/>
    </row>
    <row r="263" spans="17:45" ht="30" customHeight="1" x14ac:dyDescent="0.25">
      <c r="Q263" s="74"/>
      <c r="S263" s="7" t="s">
        <v>5</v>
      </c>
      <c r="T263" s="15" t="s">
        <v>1148</v>
      </c>
      <c r="U263" s="32" t="str">
        <f>HYPERLINK("#A"&amp;(S261+1),"&lt;==Block" &amp; $S261 &amp;"==&gt;")</f>
        <v>&lt;==Block5==&gt;</v>
      </c>
      <c r="V263" s="51"/>
      <c r="W263" s="19"/>
      <c r="X263" s="19"/>
      <c r="Y263" s="80"/>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4"/>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4"/>
      <c r="S265" s="7" t="s">
        <v>18</v>
      </c>
      <c r="T265" s="15" t="s">
        <v>45</v>
      </c>
      <c r="U265" s="36" t="str">
        <f t="shared" ref="U265:U274" ca="1" si="47">ConfigCode($AA265,$AN265,$AO265,$AP265,$AQ265,$AR265,$AF265,$AG265,2)</f>
        <v>0x08=-40.00,-39.00;</v>
      </c>
      <c r="V265" s="37"/>
      <c r="W265" s="37"/>
      <c r="X265" s="68"/>
      <c r="Y265" s="68"/>
      <c r="Z265" s="55">
        <f t="shared" ref="Z265:Z269"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4" ca="1" si="49">$AF265+$Z265</f>
        <v>-38.5</v>
      </c>
      <c r="AI265" s="43">
        <f t="shared" ref="AI265:AI274" ca="1" si="50">$AG265+$Z265</f>
        <v>-37.5</v>
      </c>
      <c r="AJ265" s="44" cm="1">
        <f t="array" aca="1" ref="AJ265" ca="1" xml:space="preserve">
N("initial sens-loopgain")+
$AF265-BoxVal(ROW($AA265),26,COLUMN(INDIRECT("T"&amp;(INT(ROW($AA282)/65))*65+2)))</f>
        <v>-42</v>
      </c>
      <c r="AK265" s="44">
        <f t="shared" ref="AK265:AK274" ca="1" si="51">AJ265+(AG265-AF265)</f>
        <v>-41</v>
      </c>
      <c r="AL265" s="44" cm="1">
        <f t="array" aca="1" ref="AL265" ca="1" xml:space="preserve">
N("initial sens-loopgain-gain-gain ref-vcm")+
$AH265-
BoxVal(ROW($AA265),26,COLUMN(INDIRECT("T"&amp;(INT(ROW($AA282)/65))*65+2)))-
$AB265-
$W265-
IFERROR(VLOOKUP($AC265,$CT$1:$DC$31,7,FALSE),0)</f>
        <v>-42</v>
      </c>
      <c r="AM265" s="44">
        <f t="shared" ref="AM265:AM274" ca="1" si="52">AL265+(AG265-AF265)</f>
        <v>-41</v>
      </c>
      <c r="AN265" s="36" t="str">
        <f t="shared" ref="AN265:AN268"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4"/>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4"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4"/>
      <c r="S267" s="26"/>
      <c r="T267" s="17"/>
      <c r="U267" s="36" t="str">
        <f ca="1">ConfigCode($AA267,$AN267,$AO267,$AP267,$AQ267,$AR267,$AF267,$AG267,2)</f>
        <v>0x08=-41.20,-40.80;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00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4"/>
      <c r="S268" s="7" t="s">
        <v>19</v>
      </c>
      <c r="T268" s="15" t="s">
        <v>965</v>
      </c>
      <c r="U268" s="36" t="str">
        <f t="shared" ca="1" si="47"/>
        <v>0x09=-42.20,-41.20;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00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4"/>
      <c r="S269" s="73" t="s">
        <v>15</v>
      </c>
      <c r="T269" s="15" t="s">
        <v>436</v>
      </c>
      <c r="U269" s="36" t="str">
        <f t="shared" ca="1" si="47"/>
        <v>0x08=-43.00,-42.20;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ref="AN269:AN273" ca="1" si="55">IF(BoxVal(ROW(AA269),9,COLUMN(T267))="FIX","00",ManualLookup(AA269,BoxVal(ROW(AA269),4,COLUMN(AN267)),INDIRECT(DN$3)))</f>
        <v>00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4"/>
      <c r="S270" s="73" t="s">
        <v>705</v>
      </c>
      <c r="T270" s="15" t="s">
        <v>990</v>
      </c>
      <c r="U270" s="36" t="str">
        <f t="shared" ca="1" si="47"/>
        <v>0x09=-44.00,-43.00;</v>
      </c>
      <c r="V270" s="37"/>
      <c r="W270" s="37"/>
      <c r="X270" s="68"/>
      <c r="Y270" s="68"/>
      <c r="Z270" s="55">
        <f t="shared" ref="Z270:Z273" ca="1" si="56" xml:space="preserve">
N("vbias,vlookup vbias range")+
VLOOKUP($AA270,INDIRECT(BoxVal(ROW($AA270),34,COLUMN(T266))),2,FALSE)+
N("gain")+
$AB270+
N("vcm")+
VLOOKUP($AC270,$CT$1:$DC$31,7,FALSE)+
N("(vbias*vcp*vbg-vbias)*sensor ratio")+
VbiasCal($AA270,$AD270,$AE270,BoxVal(ROW($AC270),18,COLUMN($T$22)))+
N("vbias ref+gain ref")+
$V270+$W270</f>
        <v>5.5</v>
      </c>
      <c r="AA270" s="39" t="s">
        <v>586</v>
      </c>
      <c r="AB270" s="40">
        <v>2.5</v>
      </c>
      <c r="AC270" s="40" t="s">
        <v>995</v>
      </c>
      <c r="AD270" s="40">
        <v>1</v>
      </c>
      <c r="AE270" s="41">
        <v>0</v>
      </c>
      <c r="AF270" s="42">
        <v>-44</v>
      </c>
      <c r="AG270" s="47">
        <f t="shared" ref="AG270:AG273" si="57">AF269</f>
        <v>-43</v>
      </c>
      <c r="AH270" s="43">
        <f t="shared" ca="1" si="49"/>
        <v>-38.5</v>
      </c>
      <c r="AI270" s="43">
        <f t="shared" ca="1" si="50"/>
        <v>-37.5</v>
      </c>
      <c r="AJ270" s="44" cm="1">
        <f t="array" aca="1" ref="AJ270" ca="1" xml:space="preserve">
N("initial sens-loopgain")+
$AF270-BoxVal(ROW($AA270),26,COLUMN(INDIRECT("T"&amp;(INT(ROW($AA287)/65))*65+2)))</f>
        <v>-46</v>
      </c>
      <c r="AK270" s="44">
        <f t="shared" ref="AK270:AK273" ca="1" si="58">AJ270+(AG270-AF270)</f>
        <v>-45</v>
      </c>
      <c r="AL270" s="44" cm="1">
        <f t="array" aca="1" ref="AL270" ca="1" xml:space="preserve">
N("initial sens-loopgain-gain-gain ref-vcm")+
$AH270-
BoxVal(ROW($AA270),26,COLUMN(INDIRECT("T"&amp;(INT(ROW($AA287)/65))*65+2)))-
$AB270-
$W270-
IFERROR(VLOOKUP($AC270,$CT$1:$DC$31,7,FALSE),0)</f>
        <v>-43</v>
      </c>
      <c r="AM270" s="44">
        <f t="shared" ref="AM270:AM273" ca="1" si="59">AL270+(AG270-AF270)</f>
        <v>-42</v>
      </c>
      <c r="AN270" s="36" t="str">
        <f t="shared" ca="1" si="55"/>
        <v>00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4"/>
      <c r="S271" s="73" t="s">
        <v>605</v>
      </c>
      <c r="T271" s="15" t="s">
        <v>991</v>
      </c>
      <c r="U271" s="36" t="str">
        <f t="shared" ca="1" si="47"/>
        <v>0x08=-44.80,-44.00;</v>
      </c>
      <c r="V271" s="37"/>
      <c r="W271" s="37"/>
      <c r="X271" s="68"/>
      <c r="Y271" s="68"/>
      <c r="Z271" s="55">
        <f t="shared" ca="1" si="56"/>
        <v>6.3</v>
      </c>
      <c r="AA271" s="39" t="s">
        <v>580</v>
      </c>
      <c r="AB271" s="40">
        <v>1.5</v>
      </c>
      <c r="AC271" s="40" t="s">
        <v>995</v>
      </c>
      <c r="AD271" s="40">
        <v>1</v>
      </c>
      <c r="AE271" s="41">
        <v>0</v>
      </c>
      <c r="AF271" s="42">
        <v>-44.8</v>
      </c>
      <c r="AG271" s="47">
        <f t="shared" si="57"/>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8"/>
        <v>-46</v>
      </c>
      <c r="AL271" s="44" cm="1">
        <f t="array" aca="1" ref="AL271" ca="1" xml:space="preserve">
N("initial sens-loopgain-gain-gain ref-vcm")+
$AH271-
BoxVal(ROW($AA271),26,COLUMN(INDIRECT("T"&amp;(INT(ROW($AA288)/65))*65+2)))-
$AB271-
$W271-
IFERROR(VLOOKUP($AC271,$CT$1:$DC$31,7,FALSE),0)</f>
        <v>-42</v>
      </c>
      <c r="AM271" s="44">
        <f t="shared" ca="1" si="59"/>
        <v>-41.2</v>
      </c>
      <c r="AN271" s="36" t="str">
        <f t="shared" ca="1" si="55"/>
        <v>00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4"/>
      <c r="S272" s="73" t="s">
        <v>721</v>
      </c>
      <c r="T272" s="15" t="s">
        <v>26</v>
      </c>
      <c r="U272" s="36" t="str">
        <f t="shared" ca="1" si="47"/>
        <v>0x09=-45.80,-44.80;</v>
      </c>
      <c r="V272" s="37"/>
      <c r="W272" s="37"/>
      <c r="X272" s="68"/>
      <c r="Y272" s="68"/>
      <c r="Z272" s="55">
        <f t="shared" ca="1" si="56"/>
        <v>7.3</v>
      </c>
      <c r="AA272" s="39" t="s">
        <v>580</v>
      </c>
      <c r="AB272" s="40">
        <v>2.5</v>
      </c>
      <c r="AC272" s="40" t="s">
        <v>995</v>
      </c>
      <c r="AD272" s="40">
        <v>1</v>
      </c>
      <c r="AE272" s="41">
        <v>0</v>
      </c>
      <c r="AF272" s="42">
        <v>-45.8</v>
      </c>
      <c r="AG272" s="47">
        <f t="shared" si="57"/>
        <v>-44.8</v>
      </c>
      <c r="AH272" s="43">
        <f t="shared" ca="1" si="49"/>
        <v>-38.5</v>
      </c>
      <c r="AI272" s="43">
        <f t="shared" ca="1" si="50"/>
        <v>-37.5</v>
      </c>
      <c r="AJ272" s="44" cm="1">
        <f t="array" aca="1" ref="AJ272" ca="1" xml:space="preserve">
N("initial sens-loopgain")+
$AF272-BoxVal(ROW($AA272),26,COLUMN(INDIRECT("T"&amp;(INT(ROW($AA289)/65))*65+2)))</f>
        <v>-47.8</v>
      </c>
      <c r="AK272" s="44">
        <f t="shared" ca="1" si="58"/>
        <v>-46.8</v>
      </c>
      <c r="AL272" s="44" cm="1">
        <f t="array" aca="1" ref="AL272" ca="1" xml:space="preserve">
N("initial sens-loopgain-gain-gain ref-vcm")+
$AH272-
BoxVal(ROW($AA272),26,COLUMN(INDIRECT("T"&amp;(INT(ROW($AA289)/65))*65+2)))-
$AB272-
$W272-
IFERROR(VLOOKUP($AC272,$CT$1:$DC$31,7,FALSE),0)</f>
        <v>-43</v>
      </c>
      <c r="AM272" s="44">
        <f t="shared" ca="1" si="59"/>
        <v>-42</v>
      </c>
      <c r="AN272" s="36" t="str">
        <f t="shared" ca="1" si="55"/>
        <v>00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4"/>
      <c r="S273" s="73" t="s">
        <v>20</v>
      </c>
      <c r="T273" s="15">
        <v>-41</v>
      </c>
      <c r="U273" s="36" t="str">
        <f t="shared" ca="1" si="47"/>
        <v>0x0A=-46.50,-45.80;</v>
      </c>
      <c r="V273" s="37"/>
      <c r="W273" s="37"/>
      <c r="X273" s="68"/>
      <c r="Y273" s="68"/>
      <c r="Z273" s="55">
        <f t="shared" ca="1" si="56"/>
        <v>8.3000000000000007</v>
      </c>
      <c r="AA273" s="39" t="s">
        <v>580</v>
      </c>
      <c r="AB273" s="40">
        <v>3.5</v>
      </c>
      <c r="AC273" s="40" t="s">
        <v>995</v>
      </c>
      <c r="AD273" s="40">
        <v>1</v>
      </c>
      <c r="AE273" s="41">
        <v>0</v>
      </c>
      <c r="AF273" s="42">
        <v>-46.5</v>
      </c>
      <c r="AG273" s="47">
        <f t="shared" si="57"/>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8"/>
        <v>-47.8</v>
      </c>
      <c r="AL273" s="44" cm="1">
        <f t="array" aca="1" ref="AL273" ca="1" xml:space="preserve">
N("initial sens-loopgain-gain-gain ref-vcm")+
$AH273-
BoxVal(ROW($AA273),26,COLUMN(INDIRECT("T"&amp;(INT(ROW($AA290)/65))*65+2)))-
$AB273-
$W273-
IFERROR(VLOOKUP($AC273,$CT$1:$DC$31,7,FALSE),0)</f>
        <v>-43.7</v>
      </c>
      <c r="AM273" s="44">
        <f t="shared" ca="1" si="59"/>
        <v>-43</v>
      </c>
      <c r="AN273" s="36" t="str">
        <f t="shared" ca="1" si="55"/>
        <v>00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4"/>
      <c r="S274" s="73"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4"/>
      <c r="S275" s="73" t="s">
        <v>544</v>
      </c>
      <c r="T275" s="15" t="s">
        <v>1229</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4"/>
      <c r="S276" s="73"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4"/>
      <c r="S277" s="73"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4"/>
      <c r="S278" s="73"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4"/>
      <c r="S279" s="73"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4"/>
      <c r="S280" s="73"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S281" s="7" t="s">
        <v>604</v>
      </c>
      <c r="T281" s="7" t="str">
        <f>VLOOKUP($T268,$AU$1:$AZ$31,MATCH($T262,$AU$1:$AZ$1,0),FALSE)&amp;"_"&amp;T270</f>
        <v>default_NormalMode</v>
      </c>
      <c r="U281" s="36"/>
      <c r="V281" s="37"/>
      <c r="W281" s="12"/>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3"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1224</v>
      </c>
      <c r="V326" s="12"/>
      <c r="W326" s="65"/>
      <c r="X326" s="12"/>
      <c r="Y326" s="7" t="str">
        <f>VLOOKUP(U326,$DX$1:$DZ$21,3,FALSE)</f>
        <v>-</v>
      </c>
      <c r="Z326" s="82"/>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t="s">
        <v>1273</v>
      </c>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80"/>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60">ConfigCode($AA330,$AN330,$AO330,$AP330,$AQ330,$AR330,$AF330,$AG330,2)</f>
        <v>0x26=-35.40,-34.80;</v>
      </c>
      <c r="V330" s="37"/>
      <c r="W330" s="37"/>
      <c r="X330" s="68"/>
      <c r="Y330" s="68"/>
      <c r="Z330" s="55">
        <f t="shared" ref="Z330:Z339" ca="1" si="61" xml:space="preserve">
N("vbias,vlookup vbias range")+
VLOOKUP($AA330,INDIRECT(BoxVal(ROW($AA330),34,COLUMN(T326))),2,FALSE)+
N("gain")+
$AB330+
N("vcm")+
VLOOKUP($AC330,$CT$1:$DC$31,7,FALSE)+
N("(vbias*vcp*vbg-vbias)*sensor ratio")+
VbiasCal($AA330,$AD330,$AE330,BoxVal(ROW($AC330),18,COLUMN($T$22)))+
N("vbias ref+gain ref")+
$V330+$W330</f>
        <v>-2.9</v>
      </c>
      <c r="AA330" s="39" t="s">
        <v>1268</v>
      </c>
      <c r="AB330" s="40">
        <v>-0.5</v>
      </c>
      <c r="AC330" s="40" t="s">
        <v>995</v>
      </c>
      <c r="AD330" s="40">
        <v>1</v>
      </c>
      <c r="AE330" s="41">
        <v>0</v>
      </c>
      <c r="AF330" s="42">
        <v>-35.4</v>
      </c>
      <c r="AG330" s="42">
        <v>-34.799999999999997</v>
      </c>
      <c r="AH330" s="43">
        <f t="shared" ref="AH330:AH343" ca="1" si="62">$AF330+$Z330</f>
        <v>-38.299999999999997</v>
      </c>
      <c r="AI330" s="43">
        <f t="shared" ref="AI330:AI343" ca="1" si="63">$AG330+$Z330</f>
        <v>-37.699999999999996</v>
      </c>
      <c r="AJ330" s="44" cm="1">
        <f t="array" aca="1" ref="AJ330" ca="1" xml:space="preserve">
N("initial sens-loopgain")+
$AF330-BoxVal(ROW($AA330),26,COLUMN(INDIRECT("T"&amp;(INT(ROW($AA347)/65))*65+2)))</f>
        <v>-37.4</v>
      </c>
      <c r="AK330" s="44">
        <f t="shared" ref="AK330:AK339" ca="1" si="64">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5">AL330+(AG330-AF330)</f>
        <v>-39.199999999999996</v>
      </c>
      <c r="AN330" s="36" t="str">
        <f t="shared" ref="AN330:AN339" ca="1" si="66">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60"/>
        <v>0x20=-35.80,-35.40;</v>
      </c>
      <c r="V331" s="37"/>
      <c r="W331" s="37"/>
      <c r="X331" s="68"/>
      <c r="Y331" s="68"/>
      <c r="Z331" s="55">
        <f t="shared" ca="1" si="61"/>
        <v>-2.4</v>
      </c>
      <c r="AA331" s="39" t="s">
        <v>1268</v>
      </c>
      <c r="AB331" s="40">
        <v>0</v>
      </c>
      <c r="AC331" s="40" t="s">
        <v>995</v>
      </c>
      <c r="AD331" s="40">
        <v>1</v>
      </c>
      <c r="AE331" s="41">
        <v>0</v>
      </c>
      <c r="AF331" s="42">
        <v>-35.799999999999997</v>
      </c>
      <c r="AG331" s="47">
        <f t="shared" ref="AG331:AG339" si="67">AF330</f>
        <v>-35.4</v>
      </c>
      <c r="AH331" s="43">
        <f t="shared" ca="1" si="62"/>
        <v>-38.199999999999996</v>
      </c>
      <c r="AI331" s="43">
        <f t="shared" ca="1" si="63"/>
        <v>-37.799999999999997</v>
      </c>
      <c r="AJ331" s="44" cm="1">
        <f t="array" aca="1" ref="AJ331" ca="1" xml:space="preserve">
N("initial sens-loopgain")+
$AF331-BoxVal(ROW($AA331),26,COLUMN(INDIRECT("T"&amp;(INT(ROW($AA348)/65))*65+2)))</f>
        <v>-37.799999999999997</v>
      </c>
      <c r="AK331" s="44">
        <f t="shared" ca="1" si="64"/>
        <v>-37.4</v>
      </c>
      <c r="AL331" s="44" cm="1">
        <f t="array" aca="1" ref="AL331" ca="1" xml:space="preserve">
N("initial sens-loopgain-gain-gain ref-vcm")+
$AH331-
BoxVal(ROW($AA331),26,COLUMN(INDIRECT("T"&amp;(INT(ROW($AA348)/65))*65+2)))-
$AB331-
$W331-
IFERROR(VLOOKUP($AC331,$CT$1:$DC$31,7,FALSE),0)</f>
        <v>-40.199999999999996</v>
      </c>
      <c r="AM331" s="44">
        <f t="shared" ca="1" si="65"/>
        <v>-39.799999999999997</v>
      </c>
      <c r="AN331" s="36" t="str">
        <f t="shared" ca="1" si="66"/>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60"/>
        <v>0x03=-36.20,-35.80;</v>
      </c>
      <c r="V332" s="37"/>
      <c r="W332" s="37"/>
      <c r="X332" s="68"/>
      <c r="Y332" s="68"/>
      <c r="Z332" s="55">
        <f t="shared" ca="1" si="61"/>
        <v>-2</v>
      </c>
      <c r="AA332" s="39" t="s">
        <v>965</v>
      </c>
      <c r="AB332" s="40">
        <v>-2</v>
      </c>
      <c r="AC332" s="40" t="s">
        <v>995</v>
      </c>
      <c r="AD332" s="40">
        <v>1</v>
      </c>
      <c r="AE332" s="41">
        <v>0</v>
      </c>
      <c r="AF332" s="42">
        <v>-36.200000000000003</v>
      </c>
      <c r="AG332" s="47">
        <f t="shared" si="67"/>
        <v>-35.799999999999997</v>
      </c>
      <c r="AH332" s="43">
        <f t="shared" ca="1" si="62"/>
        <v>-38.200000000000003</v>
      </c>
      <c r="AI332" s="43">
        <f t="shared" ca="1" si="63"/>
        <v>-37.799999999999997</v>
      </c>
      <c r="AJ332" s="44" cm="1">
        <f t="array" aca="1" ref="AJ332" ca="1" xml:space="preserve">
N("initial sens-loopgain")+
$AF332-BoxVal(ROW($AA332),26,COLUMN(INDIRECT("T"&amp;(INT(ROW($AA349)/65))*65+2)))</f>
        <v>-38.200000000000003</v>
      </c>
      <c r="AK332" s="44">
        <f t="shared" ca="1" si="64"/>
        <v>-37.799999999999997</v>
      </c>
      <c r="AL332" s="44" cm="1">
        <f t="array" aca="1" ref="AL332" ca="1" xml:space="preserve">
N("initial sens-loopgain-gain-gain ref-vcm")+
$AH332-
BoxVal(ROW($AA332),26,COLUMN(INDIRECT("T"&amp;(INT(ROW($AA349)/65))*65+2)))-
$AB332-
$W332-
IFERROR(VLOOKUP($AC332,$CT$1:$DC$31,7,FALSE),0)</f>
        <v>-38.200000000000003</v>
      </c>
      <c r="AM332" s="44">
        <f t="shared" ca="1" si="65"/>
        <v>-37.799999999999997</v>
      </c>
      <c r="AN332" s="36" t="str">
        <f t="shared" ca="1" si="66"/>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60"/>
        <v>0x04=-36.90,-36.20;</v>
      </c>
      <c r="V333" s="37"/>
      <c r="W333" s="37"/>
      <c r="X333" s="68"/>
      <c r="Y333" s="68"/>
      <c r="Z333" s="55">
        <f t="shared" ca="1" si="61"/>
        <v>-1.5</v>
      </c>
      <c r="AA333" s="39" t="s">
        <v>965</v>
      </c>
      <c r="AB333" s="40">
        <v>-1.5</v>
      </c>
      <c r="AC333" s="40" t="s">
        <v>995</v>
      </c>
      <c r="AD333" s="40">
        <v>1</v>
      </c>
      <c r="AE333" s="41">
        <v>0</v>
      </c>
      <c r="AF333" s="42">
        <v>-36.9</v>
      </c>
      <c r="AG333" s="47">
        <f t="shared" si="67"/>
        <v>-36.200000000000003</v>
      </c>
      <c r="AH333" s="43">
        <f t="shared" ca="1" si="62"/>
        <v>-38.4</v>
      </c>
      <c r="AI333" s="43">
        <f t="shared" ca="1" si="63"/>
        <v>-37.700000000000003</v>
      </c>
      <c r="AJ333" s="44" cm="1">
        <f t="array" aca="1" ref="AJ333" ca="1" xml:space="preserve">
N("initial sens-loopgain")+
$AF333-BoxVal(ROW($AA333),26,COLUMN(INDIRECT("T"&amp;(INT(ROW($AA350)/65))*65+2)))</f>
        <v>-38.9</v>
      </c>
      <c r="AK333" s="44">
        <f t="shared" ca="1" si="64"/>
        <v>-38.200000000000003</v>
      </c>
      <c r="AL333" s="44" cm="1">
        <f t="array" aca="1" ref="AL333" ca="1" xml:space="preserve">
N("initial sens-loopgain-gain-gain ref-vcm")+
$AH333-
BoxVal(ROW($AA333),26,COLUMN(INDIRECT("T"&amp;(INT(ROW($AA350)/65))*65+2)))-
$AB333-
$W333-
IFERROR(VLOOKUP($AC333,$CT$1:$DC$31,7,FALSE),0)</f>
        <v>-38.9</v>
      </c>
      <c r="AM333" s="44">
        <f t="shared" ca="1" si="65"/>
        <v>-38.200000000000003</v>
      </c>
      <c r="AN333" s="36" t="str">
        <f t="shared" ca="1" si="66"/>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3" t="s">
        <v>15</v>
      </c>
      <c r="T334" s="15" t="s">
        <v>801</v>
      </c>
      <c r="U334" s="36" t="str">
        <f t="shared" ca="1" si="60"/>
        <v>0x05=-37.30,-36.90;</v>
      </c>
      <c r="V334" s="37"/>
      <c r="W334" s="37"/>
      <c r="X334" s="68"/>
      <c r="Y334" s="68"/>
      <c r="Z334" s="55">
        <f t="shared" ca="1" si="61"/>
        <v>-1</v>
      </c>
      <c r="AA334" s="39" t="s">
        <v>965</v>
      </c>
      <c r="AB334" s="40">
        <v>-1</v>
      </c>
      <c r="AC334" s="40" t="s">
        <v>995</v>
      </c>
      <c r="AD334" s="40">
        <v>1</v>
      </c>
      <c r="AE334" s="41">
        <v>0</v>
      </c>
      <c r="AF334" s="42">
        <v>-37.299999999999997</v>
      </c>
      <c r="AG334" s="47">
        <f t="shared" si="67"/>
        <v>-36.9</v>
      </c>
      <c r="AH334" s="43">
        <f t="shared" ca="1" si="62"/>
        <v>-38.299999999999997</v>
      </c>
      <c r="AI334" s="43">
        <f t="shared" ca="1" si="63"/>
        <v>-37.9</v>
      </c>
      <c r="AJ334" s="44" cm="1">
        <f t="array" aca="1" ref="AJ334" ca="1" xml:space="preserve">
N("initial sens-loopgain")+
$AF334-BoxVal(ROW($AA334),26,COLUMN(INDIRECT("T"&amp;(INT(ROW($AA351)/65))*65+2)))</f>
        <v>-39.299999999999997</v>
      </c>
      <c r="AK334" s="44">
        <f t="shared" ca="1" si="64"/>
        <v>-38.9</v>
      </c>
      <c r="AL334" s="44" cm="1">
        <f t="array" aca="1" ref="AL334" ca="1" xml:space="preserve">
N("initial sens-loopgain-gain-gain ref-vcm")+
$AH334-
BoxVal(ROW($AA334),26,COLUMN(INDIRECT("T"&amp;(INT(ROW($AA351)/65))*65+2)))-
$AB334-
$W334-
IFERROR(VLOOKUP($AC334,$CT$1:$DC$31,7,FALSE),0)</f>
        <v>-39.299999999999997</v>
      </c>
      <c r="AM334" s="44">
        <f t="shared" ca="1" si="65"/>
        <v>-38.9</v>
      </c>
      <c r="AN334" s="36" t="str">
        <f t="shared" ca="1" si="66"/>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3" t="s">
        <v>705</v>
      </c>
      <c r="T335" s="15" t="s">
        <v>990</v>
      </c>
      <c r="U335" s="36" t="str">
        <f t="shared" ca="1" si="60"/>
        <v>0x06=-37.80,-37.30;</v>
      </c>
      <c r="V335" s="37"/>
      <c r="W335" s="37"/>
      <c r="X335" s="68"/>
      <c r="Y335" s="68"/>
      <c r="Z335" s="55">
        <f t="shared" ca="1" si="61"/>
        <v>-0.5</v>
      </c>
      <c r="AA335" s="39" t="s">
        <v>965</v>
      </c>
      <c r="AB335" s="40">
        <v>-0.5</v>
      </c>
      <c r="AC335" s="40" t="s">
        <v>995</v>
      </c>
      <c r="AD335" s="40">
        <v>1</v>
      </c>
      <c r="AE335" s="41">
        <v>0</v>
      </c>
      <c r="AF335" s="42">
        <v>-37.799999999999997</v>
      </c>
      <c r="AG335" s="47">
        <f t="shared" si="67"/>
        <v>-37.299999999999997</v>
      </c>
      <c r="AH335" s="43">
        <f t="shared" ca="1" si="62"/>
        <v>-38.299999999999997</v>
      </c>
      <c r="AI335" s="43">
        <f t="shared" ca="1" si="63"/>
        <v>-37.799999999999997</v>
      </c>
      <c r="AJ335" s="44" cm="1">
        <f t="array" aca="1" ref="AJ335" ca="1" xml:space="preserve">
N("initial sens-loopgain")+
$AF335-BoxVal(ROW($AA335),26,COLUMN(INDIRECT("T"&amp;(INT(ROW($AA352)/65))*65+2)))</f>
        <v>-39.799999999999997</v>
      </c>
      <c r="AK335" s="44">
        <f t="shared" ca="1" si="64"/>
        <v>-39.299999999999997</v>
      </c>
      <c r="AL335" s="44" cm="1">
        <f t="array" aca="1" ref="AL335" ca="1" xml:space="preserve">
N("initial sens-loopgain-gain-gain ref-vcm")+
$AH335-
BoxVal(ROW($AA335),26,COLUMN(INDIRECT("T"&amp;(INT(ROW($AA352)/65))*65+2)))-
$AB335-
$W335-
IFERROR(VLOOKUP($AC335,$CT$1:$DC$31,7,FALSE),0)</f>
        <v>-39.799999999999997</v>
      </c>
      <c r="AM335" s="44">
        <f t="shared" ca="1" si="65"/>
        <v>-39.299999999999997</v>
      </c>
      <c r="AN335" s="36" t="str">
        <f t="shared" ca="1" si="66"/>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3" t="s">
        <v>605</v>
      </c>
      <c r="T336" s="15" t="s">
        <v>991</v>
      </c>
      <c r="U336" s="36" t="str">
        <f t="shared" ca="1" si="60"/>
        <v>0x00=-38.30,-37.80;</v>
      </c>
      <c r="V336" s="37"/>
      <c r="W336" s="37"/>
      <c r="X336" s="68"/>
      <c r="Y336" s="68"/>
      <c r="Z336" s="55">
        <f t="shared" ca="1" si="61"/>
        <v>0</v>
      </c>
      <c r="AA336" s="39" t="s">
        <v>965</v>
      </c>
      <c r="AB336" s="40">
        <v>0</v>
      </c>
      <c r="AC336" s="40" t="s">
        <v>995</v>
      </c>
      <c r="AD336" s="40">
        <v>1</v>
      </c>
      <c r="AE336" s="41">
        <v>0</v>
      </c>
      <c r="AF336" s="42">
        <v>-38.299999999999997</v>
      </c>
      <c r="AG336" s="47">
        <f t="shared" si="67"/>
        <v>-37.799999999999997</v>
      </c>
      <c r="AH336" s="43">
        <f t="shared" ca="1" si="62"/>
        <v>-38.299999999999997</v>
      </c>
      <c r="AI336" s="43">
        <f t="shared" ca="1" si="63"/>
        <v>-37.799999999999997</v>
      </c>
      <c r="AJ336" s="44" cm="1">
        <f t="array" aca="1" ref="AJ336" ca="1" xml:space="preserve">
N("initial sens-loopgain")+
$AF336-BoxVal(ROW($AA336),26,COLUMN(INDIRECT("T"&amp;(INT(ROW($AA353)/65))*65+2)))</f>
        <v>-40.299999999999997</v>
      </c>
      <c r="AK336" s="44">
        <f t="shared" ca="1" si="64"/>
        <v>-39.799999999999997</v>
      </c>
      <c r="AL336" s="44" cm="1">
        <f t="array" aca="1" ref="AL336" ca="1" xml:space="preserve">
N("initial sens-loopgain-gain-gain ref-vcm")+
$AH336-
BoxVal(ROW($AA336),26,COLUMN(INDIRECT("T"&amp;(INT(ROW($AA353)/65))*65+2)))-
$AB336-
$W336-
IFERROR(VLOOKUP($AC336,$CT$1:$DC$31,7,FALSE),0)</f>
        <v>-40.299999999999997</v>
      </c>
      <c r="AM336" s="44">
        <f t="shared" ca="1" si="65"/>
        <v>-39.799999999999997</v>
      </c>
      <c r="AN336" s="36" t="str">
        <f t="shared" ca="1" si="66"/>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3" t="s">
        <v>721</v>
      </c>
      <c r="T337" s="15" t="s">
        <v>26</v>
      </c>
      <c r="U337" s="36" t="str">
        <f t="shared" ca="1" si="60"/>
        <v>0x07=-38.80,-38.30;</v>
      </c>
      <c r="V337" s="37"/>
      <c r="W337" s="37">
        <v>0.08</v>
      </c>
      <c r="X337" s="68"/>
      <c r="Y337" s="68"/>
      <c r="Z337" s="55">
        <f t="shared" ca="1" si="61"/>
        <v>0.57999999999999996</v>
      </c>
      <c r="AA337" s="39" t="s">
        <v>965</v>
      </c>
      <c r="AB337" s="40">
        <v>0.5</v>
      </c>
      <c r="AC337" s="40" t="s">
        <v>995</v>
      </c>
      <c r="AD337" s="40">
        <v>1</v>
      </c>
      <c r="AE337" s="41">
        <v>0</v>
      </c>
      <c r="AF337" s="42">
        <v>-38.799999999999997</v>
      </c>
      <c r="AG337" s="47">
        <f t="shared" si="67"/>
        <v>-38.299999999999997</v>
      </c>
      <c r="AH337" s="43">
        <f t="shared" ca="1" si="62"/>
        <v>-38.22</v>
      </c>
      <c r="AI337" s="43">
        <f t="shared" ca="1" si="63"/>
        <v>-37.72</v>
      </c>
      <c r="AJ337" s="44" cm="1">
        <f t="array" aca="1" ref="AJ337" ca="1" xml:space="preserve">
N("initial sens-loopgain")+
$AF337-BoxVal(ROW($AA337),26,COLUMN(INDIRECT("T"&amp;(INT(ROW($AA354)/65))*65+2)))</f>
        <v>-40.799999999999997</v>
      </c>
      <c r="AK337" s="44">
        <f t="shared" ca="1" si="64"/>
        <v>-40.299999999999997</v>
      </c>
      <c r="AL337" s="44" cm="1">
        <f t="array" aca="1" ref="AL337" ca="1" xml:space="preserve">
N("initial sens-loopgain-gain-gain ref-vcm")+
$AH337-
BoxVal(ROW($AA337),26,COLUMN(INDIRECT("T"&amp;(INT(ROW($AA354)/65))*65+2)))-
$AB337-
$W337-
IFERROR(VLOOKUP($AC337,$CT$1:$DC$31,7,FALSE),0)</f>
        <v>-40.799999999999997</v>
      </c>
      <c r="AM337" s="44">
        <f t="shared" ca="1" si="65"/>
        <v>-40.299999999999997</v>
      </c>
      <c r="AN337" s="36" t="str">
        <f t="shared" ca="1" si="66"/>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3" t="s">
        <v>20</v>
      </c>
      <c r="T338" s="15">
        <v>-37</v>
      </c>
      <c r="U338" s="36" t="str">
        <f t="shared" ca="1" si="60"/>
        <v>0x34=-38.90,-38.80;</v>
      </c>
      <c r="V338" s="37">
        <v>0.1</v>
      </c>
      <c r="W338" s="37"/>
      <c r="X338" s="38"/>
      <c r="Y338" s="38"/>
      <c r="Z338" s="55">
        <f t="shared" ca="1" si="61"/>
        <v>0.74999999999999989</v>
      </c>
      <c r="AA338" s="39" t="s">
        <v>584</v>
      </c>
      <c r="AB338" s="40">
        <v>-1.5</v>
      </c>
      <c r="AC338" s="40" t="s">
        <v>995</v>
      </c>
      <c r="AD338" s="40">
        <v>1</v>
      </c>
      <c r="AE338" s="41">
        <v>0</v>
      </c>
      <c r="AF338" s="42">
        <v>-38.9</v>
      </c>
      <c r="AG338" s="47">
        <f t="shared" si="67"/>
        <v>-38.799999999999997</v>
      </c>
      <c r="AH338" s="43">
        <f t="shared" ca="1" si="62"/>
        <v>-38.15</v>
      </c>
      <c r="AI338" s="43">
        <f t="shared" ca="1" si="63"/>
        <v>-38.049999999999997</v>
      </c>
      <c r="AJ338" s="44" cm="1">
        <f t="array" aca="1" ref="AJ338" ca="1" xml:space="preserve">
N("initial sens-loopgain")+
$AF338-BoxVal(ROW($AA338),26,COLUMN(INDIRECT("T"&amp;(INT(ROW($AA355)/65))*65+2)))</f>
        <v>-40.9</v>
      </c>
      <c r="AK338" s="44">
        <f t="shared" ca="1" si="64"/>
        <v>-40.799999999999997</v>
      </c>
      <c r="AL338" s="44" cm="1">
        <f t="array" aca="1" ref="AL338" ca="1" xml:space="preserve">
N("initial sens-loopgain-gain-gain ref-vcm")+
$AH338-
BoxVal(ROW($AA338),26,COLUMN(INDIRECT("T"&amp;(INT(ROW($AA355)/65))*65+2)))-
$AB338-
$W338-
IFERROR(VLOOKUP($AC338,$CT$1:$DC$31,7,FALSE),0)</f>
        <v>-38.65</v>
      </c>
      <c r="AM338" s="44">
        <f t="shared" ca="1" si="65"/>
        <v>-38.549999999999997</v>
      </c>
      <c r="AN338" s="36" t="str">
        <f t="shared" ca="1" si="66"/>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3" t="s">
        <v>691</v>
      </c>
      <c r="T339" s="15" t="s">
        <v>1098</v>
      </c>
      <c r="U339" s="36" t="str">
        <f t="shared" ca="1" si="60"/>
        <v>0x35=-39.40,-38.90;</v>
      </c>
      <c r="V339" s="37"/>
      <c r="W339" s="37"/>
      <c r="X339" s="38"/>
      <c r="Y339" s="38"/>
      <c r="Z339" s="55">
        <f t="shared" ca="1" si="61"/>
        <v>1.1499999999999999</v>
      </c>
      <c r="AA339" s="39" t="s">
        <v>584</v>
      </c>
      <c r="AB339" s="40">
        <v>-1</v>
      </c>
      <c r="AC339" s="40" t="s">
        <v>995</v>
      </c>
      <c r="AD339" s="40">
        <v>1</v>
      </c>
      <c r="AE339" s="41">
        <v>0</v>
      </c>
      <c r="AF339" s="42">
        <v>-39.4</v>
      </c>
      <c r="AG339" s="47">
        <f t="shared" si="67"/>
        <v>-38.9</v>
      </c>
      <c r="AH339" s="43">
        <f t="shared" ca="1" si="62"/>
        <v>-38.25</v>
      </c>
      <c r="AI339" s="43">
        <f t="shared" ca="1" si="63"/>
        <v>-37.75</v>
      </c>
      <c r="AJ339" s="44" cm="1">
        <f t="array" aca="1" ref="AJ339" ca="1" xml:space="preserve">
N("initial sens-loopgain")+
$AF339-BoxVal(ROW($AA339),26,COLUMN(INDIRECT("T"&amp;(INT(ROW($AA356)/65))*65+2)))</f>
        <v>-41.4</v>
      </c>
      <c r="AK339" s="44">
        <f t="shared" ca="1" si="64"/>
        <v>-40.9</v>
      </c>
      <c r="AL339" s="44" cm="1">
        <f t="array" aca="1" ref="AL339" ca="1" xml:space="preserve">
N("initial sens-loopgain-gain-gain ref-vcm")+
$AH339-
BoxVal(ROW($AA339),26,COLUMN(INDIRECT("T"&amp;(INT(ROW($AA356)/65))*65+2)))-
$AB339-
$W339-
IFERROR(VLOOKUP($AC339,$CT$1:$DC$31,7,FALSE),0)</f>
        <v>-39.25</v>
      </c>
      <c r="AM339" s="44">
        <f t="shared" ca="1" si="65"/>
        <v>-38.75</v>
      </c>
      <c r="AN339" s="36" t="str">
        <f t="shared" ca="1" si="66"/>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3" t="s">
        <v>544</v>
      </c>
      <c r="T340" s="15" t="s">
        <v>1229</v>
      </c>
      <c r="U340" s="36" t="str">
        <f t="shared" ca="1" si="60"/>
        <v>0x36=-39.90,-39.40;</v>
      </c>
      <c r="V340" s="37"/>
      <c r="W340" s="37"/>
      <c r="X340" s="38"/>
      <c r="Y340" s="38"/>
      <c r="Z340" s="55">
        <f t="shared" ref="Z340:Z343" ca="1" si="68"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9">AF339</f>
        <v>-39.4</v>
      </c>
      <c r="AH340" s="43">
        <f t="shared" ca="1" si="62"/>
        <v>-38.25</v>
      </c>
      <c r="AI340" s="43">
        <f t="shared" ca="1" si="63"/>
        <v>-37.75</v>
      </c>
      <c r="AJ340" s="44" cm="1">
        <f t="array" aca="1" ref="AJ340" ca="1" xml:space="preserve">
N("initial sens-loopgain")+
$AF340-BoxVal(ROW($AA340),26,COLUMN(INDIRECT("T"&amp;(INT(ROW($AA357)/65))*65+2)))</f>
        <v>-41.9</v>
      </c>
      <c r="AK340" s="44">
        <f t="shared" ref="AK340:AK343" ca="1" si="70">AJ340+(AG340-AF340)</f>
        <v>-41.4</v>
      </c>
      <c r="AL340" s="44" cm="1">
        <f t="array" aca="1" ref="AL340" ca="1" xml:space="preserve">
N("initial sens-loopgain-gain-gain ref-vcm")+
$AH340-
BoxVal(ROW($AA340),26,COLUMN(INDIRECT("T"&amp;(INT(ROW($AA357)/65))*65+2)))-
$AB340-
$W340-
IFERROR(VLOOKUP($AC340,$CT$1:$DC$31,7,FALSE),0)</f>
        <v>-39.75</v>
      </c>
      <c r="AM340" s="44">
        <f t="shared" ref="AM340:AM343" ca="1" si="71">AL340+(AG340-AF340)</f>
        <v>-39.25</v>
      </c>
      <c r="AN340" s="36" t="str">
        <f t="shared" ref="AN340:AN343" ca="1" si="72">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562</v>
      </c>
      <c r="U341" s="36" t="str">
        <f t="shared" ca="1" si="60"/>
        <v>0x30=-40.40,-39.90;</v>
      </c>
      <c r="V341" s="37"/>
      <c r="W341" s="37"/>
      <c r="X341" s="38"/>
      <c r="Y341" s="38"/>
      <c r="Z341" s="55">
        <f t="shared" ca="1" si="68"/>
        <v>2.15</v>
      </c>
      <c r="AA341" s="39" t="s">
        <v>584</v>
      </c>
      <c r="AB341" s="40">
        <v>0</v>
      </c>
      <c r="AC341" s="40" t="s">
        <v>995</v>
      </c>
      <c r="AD341" s="40">
        <v>1</v>
      </c>
      <c r="AE341" s="41">
        <v>0</v>
      </c>
      <c r="AF341" s="42">
        <v>-40.4</v>
      </c>
      <c r="AG341" s="47">
        <f t="shared" si="69"/>
        <v>-39.9</v>
      </c>
      <c r="AH341" s="43">
        <f t="shared" ca="1" si="62"/>
        <v>-38.25</v>
      </c>
      <c r="AI341" s="43">
        <f t="shared" ca="1" si="63"/>
        <v>-37.75</v>
      </c>
      <c r="AJ341" s="44" cm="1">
        <f t="array" aca="1" ref="AJ341" ca="1" xml:space="preserve">
N("initial sens-loopgain")+
$AF341-BoxVal(ROW($AA341),26,COLUMN(INDIRECT("T"&amp;(INT(ROW($AA358)/65))*65+2)))</f>
        <v>-42.4</v>
      </c>
      <c r="AK341" s="44">
        <f t="shared" ca="1" si="70"/>
        <v>-41.9</v>
      </c>
      <c r="AL341" s="44" cm="1">
        <f t="array" aca="1" ref="AL341" ca="1" xml:space="preserve">
N("initial sens-loopgain-gain-gain ref-vcm")+
$AH341-
BoxVal(ROW($AA341),26,COLUMN(INDIRECT("T"&amp;(INT(ROW($AA358)/65))*65+2)))-
$AB341-
$W341-
IFERROR(VLOOKUP($AC341,$CT$1:$DC$31,7,FALSE),0)</f>
        <v>-40.25</v>
      </c>
      <c r="AM341" s="44">
        <f t="shared" ca="1" si="71"/>
        <v>-39.75</v>
      </c>
      <c r="AN341" s="36" t="str">
        <f t="shared" ca="1" si="72"/>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562</v>
      </c>
      <c r="U342" s="36" t="str">
        <f t="shared" ca="1" si="60"/>
        <v>0x37=-40.90,-40.40;</v>
      </c>
      <c r="V342" s="37"/>
      <c r="W342" s="37"/>
      <c r="X342" s="38"/>
      <c r="Y342" s="38"/>
      <c r="Z342" s="55">
        <f t="shared" ca="1" si="68"/>
        <v>2.65</v>
      </c>
      <c r="AA342" s="39" t="s">
        <v>584</v>
      </c>
      <c r="AB342" s="40">
        <v>0.5</v>
      </c>
      <c r="AC342" s="40" t="s">
        <v>995</v>
      </c>
      <c r="AD342" s="40">
        <v>1</v>
      </c>
      <c r="AE342" s="41">
        <v>0</v>
      </c>
      <c r="AF342" s="42">
        <v>-40.9</v>
      </c>
      <c r="AG342" s="47">
        <f t="shared" si="69"/>
        <v>-40.4</v>
      </c>
      <c r="AH342" s="43">
        <f t="shared" ca="1" si="62"/>
        <v>-38.25</v>
      </c>
      <c r="AI342" s="43">
        <f t="shared" ca="1" si="63"/>
        <v>-37.75</v>
      </c>
      <c r="AJ342" s="44" cm="1">
        <f t="array" aca="1" ref="AJ342" ca="1" xml:space="preserve">
N("initial sens-loopgain")+
$AF342-BoxVal(ROW($AA342),26,COLUMN(INDIRECT("T"&amp;(INT(ROW($AA359)/65))*65+2)))</f>
        <v>-42.9</v>
      </c>
      <c r="AK342" s="44">
        <f t="shared" ca="1" si="70"/>
        <v>-42.4</v>
      </c>
      <c r="AL342" s="44" cm="1">
        <f t="array" aca="1" ref="AL342" ca="1" xml:space="preserve">
N("initial sens-loopgain-gain-gain ref-vcm")+
$AH342-
BoxVal(ROW($AA342),26,COLUMN(INDIRECT("T"&amp;(INT(ROW($AA359)/65))*65+2)))-
$AB342-
$W342-
IFERROR(VLOOKUP($AC342,$CT$1:$DC$31,7,FALSE),0)</f>
        <v>-40.75</v>
      </c>
      <c r="AM342" s="44">
        <f t="shared" ca="1" si="71"/>
        <v>-40.25</v>
      </c>
      <c r="AN342" s="36" t="str">
        <f t="shared" ca="1" si="72"/>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3" t="s">
        <v>573</v>
      </c>
      <c r="T343" s="15">
        <v>1.1000000000000001</v>
      </c>
      <c r="U343" s="36" t="str">
        <f t="shared" ca="1" si="60"/>
        <v>0x44=-41.30,-40.90;</v>
      </c>
      <c r="V343" s="37"/>
      <c r="W343" s="37"/>
      <c r="X343" s="38"/>
      <c r="Y343" s="38"/>
      <c r="Z343" s="55">
        <f t="shared" ca="1" si="68"/>
        <v>3</v>
      </c>
      <c r="AA343" s="39" t="s">
        <v>586</v>
      </c>
      <c r="AB343" s="40">
        <v>-1.5</v>
      </c>
      <c r="AC343" s="40" t="s">
        <v>995</v>
      </c>
      <c r="AD343" s="40">
        <v>1</v>
      </c>
      <c r="AE343" s="41">
        <v>0</v>
      </c>
      <c r="AF343" s="42">
        <v>-41.3</v>
      </c>
      <c r="AG343" s="47">
        <f t="shared" si="69"/>
        <v>-40.9</v>
      </c>
      <c r="AH343" s="43">
        <f t="shared" ca="1" si="62"/>
        <v>-38.299999999999997</v>
      </c>
      <c r="AI343" s="43">
        <f t="shared" ca="1" si="63"/>
        <v>-37.9</v>
      </c>
      <c r="AJ343" s="44" cm="1">
        <f t="array" aca="1" ref="AJ343" ca="1" xml:space="preserve">
N("initial sens-loopgain")+
$AF343-BoxVal(ROW($AA343),26,COLUMN(INDIRECT("T"&amp;(INT(ROW($AA360)/65))*65+2)))</f>
        <v>-43.3</v>
      </c>
      <c r="AK343" s="44">
        <f t="shared" ca="1" si="70"/>
        <v>-42.9</v>
      </c>
      <c r="AL343" s="44" cm="1">
        <f t="array" aca="1" ref="AL343" ca="1" xml:space="preserve">
N("initial sens-loopgain-gain-gain ref-vcm")+
$AH343-
BoxVal(ROW($AA343),26,COLUMN(INDIRECT("T"&amp;(INT(ROW($AA360)/65))*65+2)))-
$AB343-
$W343-
IFERROR(VLOOKUP($AC343,$CT$1:$DC$31,7,FALSE),0)</f>
        <v>-38.799999999999997</v>
      </c>
      <c r="AM343" s="44">
        <f t="shared" ca="1" si="71"/>
        <v>-38.4</v>
      </c>
      <c r="AN343" s="36" t="str">
        <f t="shared" ca="1" si="72"/>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3"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3"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3"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1224</v>
      </c>
      <c r="V391" s="12"/>
      <c r="W391" s="65"/>
      <c r="X391" s="12"/>
      <c r="Y391" s="7" t="str">
        <f>VLOOKUP(U391,$DX$1:$DZ$21,3,FALSE)</f>
        <v>-</v>
      </c>
      <c r="Z391" s="82"/>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t="s">
        <v>1273</v>
      </c>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80"/>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73">ConfigCode($AA395,$AN395,$AO395,$AP395,$AQ395,$AR395,$AF395,$AG395,2)</f>
        <v>0x24=-34.40,-33.60;</v>
      </c>
      <c r="V395" s="37"/>
      <c r="W395" s="37"/>
      <c r="X395" s="68"/>
      <c r="Y395" s="68"/>
      <c r="Z395" s="55">
        <f t="shared" ref="Z395:Z408" ca="1" si="74" xml:space="preserve">
N("vbias,vlookup vbias range")+
VLOOKUP($AA395,INDIRECT(BoxVal(ROW($AA395),34,COLUMN(T391))),2,FALSE)+
N("gain")+
$AB395+
N("vcm")+
VLOOKUP($AC395,$CT$1:$DC$31,7,FALSE)+
N("(vbias*vcp*vbg-vbias)*sensor ratio")+
VbiasCal($AA395,$AD395,$AE395,BoxVal(ROW($AC395),18,COLUMN($T$22)))+
N("vbias ref+gain ref")+
$V395+$W395</f>
        <v>-3.9</v>
      </c>
      <c r="AA395" s="39" t="s">
        <v>1268</v>
      </c>
      <c r="AB395" s="40">
        <v>-1.5</v>
      </c>
      <c r="AC395" s="40" t="s">
        <v>995</v>
      </c>
      <c r="AD395" s="40">
        <v>1</v>
      </c>
      <c r="AE395" s="41">
        <v>0</v>
      </c>
      <c r="AF395" s="42">
        <v>-34.4</v>
      </c>
      <c r="AG395" s="42">
        <v>-33.6</v>
      </c>
      <c r="AH395" s="43">
        <f t="shared" ref="AH395:AH413" ca="1" si="75">$AF395+$Z395</f>
        <v>-38.299999999999997</v>
      </c>
      <c r="AI395" s="43">
        <f t="shared" ref="AI395:AI413" ca="1" si="76">$AG395+$Z395</f>
        <v>-37.5</v>
      </c>
      <c r="AJ395" s="44" cm="1">
        <f t="array" aca="1" ref="AJ395" ca="1" xml:space="preserve">
N("initial sens-loopgain")+
$AF395-BoxVal(ROW($AA395),26,COLUMN(INDIRECT("T"&amp;(INT(ROW($AA412)/65))*65+2)))</f>
        <v>-36.4</v>
      </c>
      <c r="AK395" s="44">
        <f t="shared" ref="AK395:AK408" ca="1" si="77">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8">AL395+(AG395-AF395)</f>
        <v>-38</v>
      </c>
      <c r="AN395" s="36" t="str">
        <f t="shared" ref="AN395:AN408" ca="1" si="79">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73"/>
        <v>0x25=-34.90,-34.40;</v>
      </c>
      <c r="V396" s="37"/>
      <c r="W396" s="37"/>
      <c r="X396" s="68"/>
      <c r="Y396" s="68"/>
      <c r="Z396" s="55">
        <f t="shared" ca="1" si="74"/>
        <v>-3.4</v>
      </c>
      <c r="AA396" s="39" t="s">
        <v>1268</v>
      </c>
      <c r="AB396" s="40">
        <v>-1</v>
      </c>
      <c r="AC396" s="40" t="s">
        <v>995</v>
      </c>
      <c r="AD396" s="40">
        <v>1</v>
      </c>
      <c r="AE396" s="41">
        <v>0</v>
      </c>
      <c r="AF396" s="42">
        <v>-34.9</v>
      </c>
      <c r="AG396" s="47">
        <f t="shared" ref="AG396:AG408" si="80">AF395</f>
        <v>-34.4</v>
      </c>
      <c r="AH396" s="43">
        <f t="shared" ca="1" si="75"/>
        <v>-38.299999999999997</v>
      </c>
      <c r="AI396" s="43">
        <f t="shared" ca="1" si="76"/>
        <v>-37.799999999999997</v>
      </c>
      <c r="AJ396" s="44" cm="1">
        <f t="array" aca="1" ref="AJ396" ca="1" xml:space="preserve">
N("initial sens-loopgain")+
$AF396-BoxVal(ROW($AA396),26,COLUMN(INDIRECT("T"&amp;(INT(ROW($AA413)/65))*65+2)))</f>
        <v>-36.9</v>
      </c>
      <c r="AK396" s="44">
        <f t="shared" ca="1" si="77"/>
        <v>-36.4</v>
      </c>
      <c r="AL396" s="44" cm="1">
        <f t="array" aca="1" ref="AL396" ca="1" xml:space="preserve">
N("initial sens-loopgain-gain-gain ref-vcm")+
$AH396-
BoxVal(ROW($AA396),26,COLUMN(INDIRECT("T"&amp;(INT(ROW($AA413)/65))*65+2)))-
$AB396-
$W396-
IFERROR(VLOOKUP($AC396,$CT$1:$DC$31,7,FALSE),0)</f>
        <v>-39.299999999999997</v>
      </c>
      <c r="AM396" s="44">
        <f t="shared" ca="1" si="78"/>
        <v>-38.799999999999997</v>
      </c>
      <c r="AN396" s="36" t="str">
        <f t="shared" ca="1" si="79"/>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73"/>
        <v>0x26=-35.40,-34.90;</v>
      </c>
      <c r="V397" s="37"/>
      <c r="W397" s="37"/>
      <c r="X397" s="68"/>
      <c r="Y397" s="68"/>
      <c r="Z397" s="55">
        <f t="shared" ca="1" si="74"/>
        <v>-2.9</v>
      </c>
      <c r="AA397" s="39" t="s">
        <v>1268</v>
      </c>
      <c r="AB397" s="40">
        <v>-0.5</v>
      </c>
      <c r="AC397" s="40" t="s">
        <v>995</v>
      </c>
      <c r="AD397" s="40">
        <v>1</v>
      </c>
      <c r="AE397" s="41">
        <v>0</v>
      </c>
      <c r="AF397" s="42">
        <v>-35.4</v>
      </c>
      <c r="AG397" s="47">
        <f t="shared" si="80"/>
        <v>-34.9</v>
      </c>
      <c r="AH397" s="43">
        <f t="shared" ca="1" si="75"/>
        <v>-38.299999999999997</v>
      </c>
      <c r="AI397" s="43">
        <f t="shared" ca="1" si="76"/>
        <v>-37.799999999999997</v>
      </c>
      <c r="AJ397" s="44" cm="1">
        <f t="array" aca="1" ref="AJ397" ca="1" xml:space="preserve">
N("initial sens-loopgain")+
$AF397-BoxVal(ROW($AA397),26,COLUMN(INDIRECT("T"&amp;(INT(ROW($AA414)/65))*65+2)))</f>
        <v>-37.4</v>
      </c>
      <c r="AK397" s="44">
        <f t="shared" ca="1" si="77"/>
        <v>-36.9</v>
      </c>
      <c r="AL397" s="44" cm="1">
        <f t="array" aca="1" ref="AL397" ca="1" xml:space="preserve">
N("initial sens-loopgain-gain-gain ref-vcm")+
$AH397-
BoxVal(ROW($AA397),26,COLUMN(INDIRECT("T"&amp;(INT(ROW($AA414)/65))*65+2)))-
$AB397-
$W397-
IFERROR(VLOOKUP($AC397,$CT$1:$DC$31,7,FALSE),0)</f>
        <v>-39.799999999999997</v>
      </c>
      <c r="AM397" s="44">
        <f t="shared" ca="1" si="78"/>
        <v>-39.299999999999997</v>
      </c>
      <c r="AN397" s="36" t="str">
        <f t="shared" ca="1" si="79"/>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73"/>
        <v>0x20=-35.80,-35.40;</v>
      </c>
      <c r="V398" s="37"/>
      <c r="W398" s="37"/>
      <c r="X398" s="68"/>
      <c r="Y398" s="68"/>
      <c r="Z398" s="55">
        <f t="shared" ca="1" si="74"/>
        <v>-2.4</v>
      </c>
      <c r="AA398" s="39" t="s">
        <v>1268</v>
      </c>
      <c r="AB398" s="40">
        <v>0</v>
      </c>
      <c r="AC398" s="40" t="s">
        <v>995</v>
      </c>
      <c r="AD398" s="40">
        <v>1</v>
      </c>
      <c r="AE398" s="41">
        <v>0</v>
      </c>
      <c r="AF398" s="42">
        <v>-35.799999999999997</v>
      </c>
      <c r="AG398" s="47">
        <f t="shared" si="80"/>
        <v>-35.4</v>
      </c>
      <c r="AH398" s="43">
        <f t="shared" ca="1" si="75"/>
        <v>-38.199999999999996</v>
      </c>
      <c r="AI398" s="43">
        <f t="shared" ca="1" si="76"/>
        <v>-37.799999999999997</v>
      </c>
      <c r="AJ398" s="44" cm="1">
        <f t="array" aca="1" ref="AJ398" ca="1" xml:space="preserve">
N("initial sens-loopgain")+
$AF398-BoxVal(ROW($AA398),26,COLUMN(INDIRECT("T"&amp;(INT(ROW($AA415)/65))*65+2)))</f>
        <v>-37.799999999999997</v>
      </c>
      <c r="AK398" s="44">
        <f t="shared" ca="1" si="77"/>
        <v>-37.4</v>
      </c>
      <c r="AL398" s="44" cm="1">
        <f t="array" aca="1" ref="AL398" ca="1" xml:space="preserve">
N("initial sens-loopgain-gain-gain ref-vcm")+
$AH398-
BoxVal(ROW($AA398),26,COLUMN(INDIRECT("T"&amp;(INT(ROW($AA415)/65))*65+2)))-
$AB398-
$W398-
IFERROR(VLOOKUP($AC398,$CT$1:$DC$31,7,FALSE),0)</f>
        <v>-40.199999999999996</v>
      </c>
      <c r="AM398" s="44">
        <f t="shared" ca="1" si="78"/>
        <v>-39.799999999999997</v>
      </c>
      <c r="AN398" s="36" t="str">
        <f t="shared" ca="1" si="79"/>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3" t="s">
        <v>15</v>
      </c>
      <c r="T399" s="15" t="s">
        <v>801</v>
      </c>
      <c r="U399" s="36" t="str">
        <f t="shared" ca="1" si="73"/>
        <v>0x03=-36.30,-35.80;</v>
      </c>
      <c r="V399" s="37"/>
      <c r="W399" s="37"/>
      <c r="X399" s="68"/>
      <c r="Y399" s="68"/>
      <c r="Z399" s="55">
        <f t="shared" ca="1" si="74"/>
        <v>-2</v>
      </c>
      <c r="AA399" s="39" t="s">
        <v>965</v>
      </c>
      <c r="AB399" s="40">
        <v>-2</v>
      </c>
      <c r="AC399" s="40" t="s">
        <v>995</v>
      </c>
      <c r="AD399" s="40">
        <v>1</v>
      </c>
      <c r="AE399" s="41">
        <v>0</v>
      </c>
      <c r="AF399" s="42">
        <v>-36.299999999999997</v>
      </c>
      <c r="AG399" s="47">
        <f t="shared" si="80"/>
        <v>-35.799999999999997</v>
      </c>
      <c r="AH399" s="43">
        <f t="shared" ca="1" si="75"/>
        <v>-38.299999999999997</v>
      </c>
      <c r="AI399" s="43">
        <f t="shared" ca="1" si="76"/>
        <v>-37.799999999999997</v>
      </c>
      <c r="AJ399" s="44" cm="1">
        <f t="array" aca="1" ref="AJ399" ca="1" xml:space="preserve">
N("initial sens-loopgain")+
$AF399-BoxVal(ROW($AA399),26,COLUMN(INDIRECT("T"&amp;(INT(ROW($AA416)/65))*65+2)))</f>
        <v>-38.299999999999997</v>
      </c>
      <c r="AK399" s="44">
        <f t="shared" ca="1" si="77"/>
        <v>-37.799999999999997</v>
      </c>
      <c r="AL399" s="44" cm="1">
        <f t="array" aca="1" ref="AL399" ca="1" xml:space="preserve">
N("initial sens-loopgain-gain-gain ref-vcm")+
$AH399-
BoxVal(ROW($AA399),26,COLUMN(INDIRECT("T"&amp;(INT(ROW($AA416)/65))*65+2)))-
$AB399-
$W399-
IFERROR(VLOOKUP($AC399,$CT$1:$DC$31,7,FALSE),0)</f>
        <v>-38.299999999999997</v>
      </c>
      <c r="AM399" s="44">
        <f t="shared" ca="1" si="78"/>
        <v>-37.799999999999997</v>
      </c>
      <c r="AN399" s="36" t="str">
        <f t="shared" ca="1" si="79"/>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3" t="s">
        <v>705</v>
      </c>
      <c r="T400" s="15" t="s">
        <v>990</v>
      </c>
      <c r="U400" s="36" t="str">
        <f t="shared" ca="1" si="73"/>
        <v>0x04=-36.80,-36.30;</v>
      </c>
      <c r="V400" s="37"/>
      <c r="W400" s="37"/>
      <c r="X400" s="68"/>
      <c r="Y400" s="68"/>
      <c r="Z400" s="55">
        <f t="shared" ca="1" si="74"/>
        <v>-1.5</v>
      </c>
      <c r="AA400" s="39" t="s">
        <v>965</v>
      </c>
      <c r="AB400" s="40">
        <v>-1.5</v>
      </c>
      <c r="AC400" s="40" t="s">
        <v>995</v>
      </c>
      <c r="AD400" s="40">
        <v>1</v>
      </c>
      <c r="AE400" s="41">
        <v>0</v>
      </c>
      <c r="AF400" s="42">
        <v>-36.799999999999997</v>
      </c>
      <c r="AG400" s="47">
        <f t="shared" si="80"/>
        <v>-36.299999999999997</v>
      </c>
      <c r="AH400" s="43">
        <f t="shared" ca="1" si="75"/>
        <v>-38.299999999999997</v>
      </c>
      <c r="AI400" s="43">
        <f t="shared" ca="1" si="76"/>
        <v>-37.799999999999997</v>
      </c>
      <c r="AJ400" s="44" cm="1">
        <f t="array" aca="1" ref="AJ400" ca="1" xml:space="preserve">
N("initial sens-loopgain")+
$AF400-BoxVal(ROW($AA400),26,COLUMN(INDIRECT("T"&amp;(INT(ROW($AA417)/65))*65+2)))</f>
        <v>-38.799999999999997</v>
      </c>
      <c r="AK400" s="44">
        <f t="shared" ca="1" si="77"/>
        <v>-38.299999999999997</v>
      </c>
      <c r="AL400" s="44" cm="1">
        <f t="array" aca="1" ref="AL400" ca="1" xml:space="preserve">
N("initial sens-loopgain-gain-gain ref-vcm")+
$AH400-
BoxVal(ROW($AA400),26,COLUMN(INDIRECT("T"&amp;(INT(ROW($AA417)/65))*65+2)))-
$AB400-
$W400-
IFERROR(VLOOKUP($AC400,$CT$1:$DC$31,7,FALSE),0)</f>
        <v>-38.799999999999997</v>
      </c>
      <c r="AM400" s="44">
        <f t="shared" ca="1" si="78"/>
        <v>-38.299999999999997</v>
      </c>
      <c r="AN400" s="36" t="str">
        <f t="shared" ca="1" si="79"/>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3" t="s">
        <v>605</v>
      </c>
      <c r="T401" s="15" t="s">
        <v>991</v>
      </c>
      <c r="U401" s="36" t="str">
        <f t="shared" ca="1" si="73"/>
        <v>0x05=-37.30,-36.80;</v>
      </c>
      <c r="V401" s="37"/>
      <c r="W401" s="37"/>
      <c r="X401" s="68"/>
      <c r="Y401" s="68"/>
      <c r="Z401" s="55">
        <f t="shared" ca="1" si="74"/>
        <v>-1</v>
      </c>
      <c r="AA401" s="39" t="s">
        <v>965</v>
      </c>
      <c r="AB401" s="40">
        <v>-1</v>
      </c>
      <c r="AC401" s="40" t="s">
        <v>995</v>
      </c>
      <c r="AD401" s="40">
        <v>1</v>
      </c>
      <c r="AE401" s="41">
        <v>0</v>
      </c>
      <c r="AF401" s="42">
        <v>-37.299999999999997</v>
      </c>
      <c r="AG401" s="47">
        <f t="shared" si="80"/>
        <v>-36.799999999999997</v>
      </c>
      <c r="AH401" s="43">
        <f t="shared" ca="1" si="75"/>
        <v>-38.299999999999997</v>
      </c>
      <c r="AI401" s="43">
        <f t="shared" ca="1" si="76"/>
        <v>-37.799999999999997</v>
      </c>
      <c r="AJ401" s="44" cm="1">
        <f t="array" aca="1" ref="AJ401" ca="1" xml:space="preserve">
N("initial sens-loopgain")+
$AF401-BoxVal(ROW($AA401),26,COLUMN(INDIRECT("T"&amp;(INT(ROW($AA418)/65))*65+2)))</f>
        <v>-39.299999999999997</v>
      </c>
      <c r="AK401" s="44">
        <f t="shared" ca="1" si="77"/>
        <v>-38.799999999999997</v>
      </c>
      <c r="AL401" s="44" cm="1">
        <f t="array" aca="1" ref="AL401" ca="1" xml:space="preserve">
N("initial sens-loopgain-gain-gain ref-vcm")+
$AH401-
BoxVal(ROW($AA401),26,COLUMN(INDIRECT("T"&amp;(INT(ROW($AA418)/65))*65+2)))-
$AB401-
$W401-
IFERROR(VLOOKUP($AC401,$CT$1:$DC$31,7,FALSE),0)</f>
        <v>-39.299999999999997</v>
      </c>
      <c r="AM401" s="44">
        <f t="shared" ca="1" si="78"/>
        <v>-38.799999999999997</v>
      </c>
      <c r="AN401" s="36" t="str">
        <f t="shared" ca="1" si="79"/>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3" t="s">
        <v>721</v>
      </c>
      <c r="T402" s="15" t="s">
        <v>26</v>
      </c>
      <c r="U402" s="36" t="str">
        <f t="shared" ca="1" si="73"/>
        <v>0x06=-37.80,-37.30;</v>
      </c>
      <c r="V402" s="37"/>
      <c r="W402" s="37"/>
      <c r="X402" s="68"/>
      <c r="Y402" s="68"/>
      <c r="Z402" s="55">
        <f t="shared" ca="1" si="74"/>
        <v>-0.5</v>
      </c>
      <c r="AA402" s="39" t="s">
        <v>965</v>
      </c>
      <c r="AB402" s="40">
        <v>-0.5</v>
      </c>
      <c r="AC402" s="40" t="s">
        <v>995</v>
      </c>
      <c r="AD402" s="40">
        <v>1</v>
      </c>
      <c r="AE402" s="41">
        <v>0</v>
      </c>
      <c r="AF402" s="42">
        <v>-37.799999999999997</v>
      </c>
      <c r="AG402" s="47">
        <f t="shared" si="80"/>
        <v>-37.299999999999997</v>
      </c>
      <c r="AH402" s="43">
        <f t="shared" ca="1" si="75"/>
        <v>-38.299999999999997</v>
      </c>
      <c r="AI402" s="43">
        <f t="shared" ca="1" si="76"/>
        <v>-37.799999999999997</v>
      </c>
      <c r="AJ402" s="44" cm="1">
        <f t="array" aca="1" ref="AJ402" ca="1" xml:space="preserve">
N("initial sens-loopgain")+
$AF402-BoxVal(ROW($AA402),26,COLUMN(INDIRECT("T"&amp;(INT(ROW($AA419)/65))*65+2)))</f>
        <v>-39.799999999999997</v>
      </c>
      <c r="AK402" s="44">
        <f t="shared" ca="1" si="77"/>
        <v>-39.299999999999997</v>
      </c>
      <c r="AL402" s="44" cm="1">
        <f t="array" aca="1" ref="AL402" ca="1" xml:space="preserve">
N("initial sens-loopgain-gain-gain ref-vcm")+
$AH402-
BoxVal(ROW($AA402),26,COLUMN(INDIRECT("T"&amp;(INT(ROW($AA419)/65))*65+2)))-
$AB402-
$W402-
IFERROR(VLOOKUP($AC402,$CT$1:$DC$31,7,FALSE),0)</f>
        <v>-39.799999999999997</v>
      </c>
      <c r="AM402" s="44">
        <f t="shared" ca="1" si="78"/>
        <v>-39.299999999999997</v>
      </c>
      <c r="AN402" s="36" t="str">
        <f t="shared" ca="1" si="79"/>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3" t="s">
        <v>20</v>
      </c>
      <c r="T403" s="15">
        <v>-37</v>
      </c>
      <c r="U403" s="36" t="str">
        <f t="shared" ca="1" si="73"/>
        <v>0x00=-38.30,-37.80;</v>
      </c>
      <c r="V403" s="37"/>
      <c r="W403" s="37"/>
      <c r="X403" s="38"/>
      <c r="Y403" s="38"/>
      <c r="Z403" s="55">
        <f t="shared" ca="1" si="74"/>
        <v>0</v>
      </c>
      <c r="AA403" s="39" t="s">
        <v>965</v>
      </c>
      <c r="AB403" s="40">
        <v>0</v>
      </c>
      <c r="AC403" s="40" t="s">
        <v>995</v>
      </c>
      <c r="AD403" s="40">
        <v>1</v>
      </c>
      <c r="AE403" s="41">
        <v>0</v>
      </c>
      <c r="AF403" s="42">
        <v>-38.299999999999997</v>
      </c>
      <c r="AG403" s="47">
        <f t="shared" si="80"/>
        <v>-37.799999999999997</v>
      </c>
      <c r="AH403" s="43">
        <f t="shared" ca="1" si="75"/>
        <v>-38.299999999999997</v>
      </c>
      <c r="AI403" s="43">
        <f t="shared" ca="1" si="76"/>
        <v>-37.799999999999997</v>
      </c>
      <c r="AJ403" s="44" cm="1">
        <f t="array" aca="1" ref="AJ403" ca="1" xml:space="preserve">
N("initial sens-loopgain")+
$AF403-BoxVal(ROW($AA403),26,COLUMN(INDIRECT("T"&amp;(INT(ROW($AA420)/65))*65+2)))</f>
        <v>-40.299999999999997</v>
      </c>
      <c r="AK403" s="44">
        <f t="shared" ca="1" si="77"/>
        <v>-39.799999999999997</v>
      </c>
      <c r="AL403" s="44" cm="1">
        <f t="array" aca="1" ref="AL403" ca="1" xml:space="preserve">
N("initial sens-loopgain-gain-gain ref-vcm")+
$AH403-
BoxVal(ROW($AA403),26,COLUMN(INDIRECT("T"&amp;(INT(ROW($AA420)/65))*65+2)))-
$AB403-
$W403-
IFERROR(VLOOKUP($AC403,$CT$1:$DC$31,7,FALSE),0)</f>
        <v>-40.299999999999997</v>
      </c>
      <c r="AM403" s="44">
        <f t="shared" ca="1" si="78"/>
        <v>-39.799999999999997</v>
      </c>
      <c r="AN403" s="36" t="str">
        <f t="shared" ca="1" si="79"/>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3" t="s">
        <v>691</v>
      </c>
      <c r="T404" s="15" t="s">
        <v>1098</v>
      </c>
      <c r="U404" s="36" t="str">
        <f t="shared" ca="1" si="73"/>
        <v>0x07=-38.90,-38.30;</v>
      </c>
      <c r="V404" s="37"/>
      <c r="W404" s="37"/>
      <c r="X404" s="38"/>
      <c r="Y404" s="38"/>
      <c r="Z404" s="55">
        <f t="shared" ca="1" si="74"/>
        <v>0.5</v>
      </c>
      <c r="AA404" s="39" t="s">
        <v>965</v>
      </c>
      <c r="AB404" s="40">
        <v>0.5</v>
      </c>
      <c r="AC404" s="40" t="s">
        <v>995</v>
      </c>
      <c r="AD404" s="40">
        <v>1</v>
      </c>
      <c r="AE404" s="41">
        <v>0</v>
      </c>
      <c r="AF404" s="42">
        <v>-38.9</v>
      </c>
      <c r="AG404" s="47">
        <f t="shared" si="80"/>
        <v>-38.299999999999997</v>
      </c>
      <c r="AH404" s="43">
        <f t="shared" ca="1" si="75"/>
        <v>-38.4</v>
      </c>
      <c r="AI404" s="43">
        <f t="shared" ca="1" si="76"/>
        <v>-37.799999999999997</v>
      </c>
      <c r="AJ404" s="44" cm="1">
        <f t="array" aca="1" ref="AJ404" ca="1" xml:space="preserve">
N("initial sens-loopgain")+
$AF404-BoxVal(ROW($AA404),26,COLUMN(INDIRECT("T"&amp;(INT(ROW($AA421)/65))*65+2)))</f>
        <v>-40.9</v>
      </c>
      <c r="AK404" s="44">
        <f t="shared" ca="1" si="77"/>
        <v>-40.299999999999997</v>
      </c>
      <c r="AL404" s="44" cm="1">
        <f t="array" aca="1" ref="AL404" ca="1" xml:space="preserve">
N("initial sens-loopgain-gain-gain ref-vcm")+
$AH404-
BoxVal(ROW($AA404),26,COLUMN(INDIRECT("T"&amp;(INT(ROW($AA421)/65))*65+2)))-
$AB404-
$W404-
IFERROR(VLOOKUP($AC404,$CT$1:$DC$31,7,FALSE),0)</f>
        <v>-40.9</v>
      </c>
      <c r="AM404" s="44">
        <f t="shared" ca="1" si="78"/>
        <v>-40.299999999999997</v>
      </c>
      <c r="AN404" s="36" t="str">
        <f t="shared" ca="1" si="79"/>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3" t="s">
        <v>544</v>
      </c>
      <c r="T405" s="15" t="s">
        <v>1229</v>
      </c>
      <c r="U405" s="36" t="str">
        <f t="shared" ca="1" si="73"/>
        <v>0x35=-39.30,-38.90;</v>
      </c>
      <c r="V405" s="37"/>
      <c r="W405" s="37"/>
      <c r="X405" s="38"/>
      <c r="Y405" s="38"/>
      <c r="Z405" s="55">
        <f t="shared" ca="1" si="74"/>
        <v>1</v>
      </c>
      <c r="AA405" s="39" t="s">
        <v>584</v>
      </c>
      <c r="AB405" s="40">
        <v>-1</v>
      </c>
      <c r="AC405" s="40" t="s">
        <v>995</v>
      </c>
      <c r="AD405" s="40">
        <v>1</v>
      </c>
      <c r="AE405" s="41">
        <v>0</v>
      </c>
      <c r="AF405" s="42">
        <v>-39.299999999999997</v>
      </c>
      <c r="AG405" s="47">
        <f t="shared" si="80"/>
        <v>-38.9</v>
      </c>
      <c r="AH405" s="43">
        <f t="shared" ca="1" si="75"/>
        <v>-38.299999999999997</v>
      </c>
      <c r="AI405" s="43">
        <f t="shared" ca="1" si="76"/>
        <v>-37.9</v>
      </c>
      <c r="AJ405" s="44" cm="1">
        <f t="array" aca="1" ref="AJ405" ca="1" xml:space="preserve">
N("initial sens-loopgain")+
$AF405-BoxVal(ROW($AA405),26,COLUMN(INDIRECT("T"&amp;(INT(ROW($AA422)/65))*65+2)))</f>
        <v>-41.3</v>
      </c>
      <c r="AK405" s="44">
        <f t="shared" ca="1" si="77"/>
        <v>-40.9</v>
      </c>
      <c r="AL405" s="44" cm="1">
        <f t="array" aca="1" ref="AL405" ca="1" xml:space="preserve">
N("initial sens-loopgain-gain-gain ref-vcm")+
$AH405-
BoxVal(ROW($AA405),26,COLUMN(INDIRECT("T"&amp;(INT(ROW($AA422)/65))*65+2)))-
$AB405-
$W405-
IFERROR(VLOOKUP($AC405,$CT$1:$DC$31,7,FALSE),0)</f>
        <v>-39.299999999999997</v>
      </c>
      <c r="AM405" s="44">
        <f t="shared" ca="1" si="78"/>
        <v>-38.9</v>
      </c>
      <c r="AN405" s="36" t="str">
        <f t="shared" ca="1" si="79"/>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3" t="s">
        <v>12</v>
      </c>
      <c r="T406" s="15" t="s">
        <v>562</v>
      </c>
      <c r="U406" s="36" t="str">
        <f t="shared" ca="1" si="73"/>
        <v>0x36=-39.70,-39.30;</v>
      </c>
      <c r="V406" s="37"/>
      <c r="W406" s="37"/>
      <c r="X406" s="38"/>
      <c r="Y406" s="38"/>
      <c r="Z406" s="55">
        <f t="shared" ca="1" si="74"/>
        <v>1.5</v>
      </c>
      <c r="AA406" s="39" t="s">
        <v>584</v>
      </c>
      <c r="AB406" s="40">
        <v>-0.5</v>
      </c>
      <c r="AC406" s="40" t="s">
        <v>995</v>
      </c>
      <c r="AD406" s="40">
        <v>1</v>
      </c>
      <c r="AE406" s="41">
        <v>0</v>
      </c>
      <c r="AF406" s="42">
        <v>-39.700000000000003</v>
      </c>
      <c r="AG406" s="47">
        <f t="shared" si="80"/>
        <v>-39.299999999999997</v>
      </c>
      <c r="AH406" s="43">
        <f t="shared" ca="1" si="75"/>
        <v>-38.200000000000003</v>
      </c>
      <c r="AI406" s="43">
        <f t="shared" ca="1" si="76"/>
        <v>-37.799999999999997</v>
      </c>
      <c r="AJ406" s="44" cm="1">
        <f t="array" aca="1" ref="AJ406" ca="1" xml:space="preserve">
N("initial sens-loopgain")+
$AF406-BoxVal(ROW($AA406),26,COLUMN(INDIRECT("T"&amp;(INT(ROW($AA423)/65))*65+2)))</f>
        <v>-41.7</v>
      </c>
      <c r="AK406" s="44">
        <f t="shared" ca="1" si="77"/>
        <v>-41.3</v>
      </c>
      <c r="AL406" s="44" cm="1">
        <f t="array" aca="1" ref="AL406" ca="1" xml:space="preserve">
N("initial sens-loopgain-gain-gain ref-vcm")+
$AH406-
BoxVal(ROW($AA406),26,COLUMN(INDIRECT("T"&amp;(INT(ROW($AA423)/65))*65+2)))-
$AB406-
$W406-
IFERROR(VLOOKUP($AC406,$CT$1:$DC$31,7,FALSE),0)</f>
        <v>-39.700000000000003</v>
      </c>
      <c r="AM406" s="44">
        <f t="shared" ca="1" si="78"/>
        <v>-39.299999999999997</v>
      </c>
      <c r="AN406" s="36" t="str">
        <f t="shared" ca="1" si="79"/>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3" t="s">
        <v>773</v>
      </c>
      <c r="T407" s="15" t="s">
        <v>562</v>
      </c>
      <c r="U407" s="36" t="str">
        <f t="shared" ca="1" si="73"/>
        <v>0x30=-40.20,-39.70;</v>
      </c>
      <c r="V407" s="37"/>
      <c r="W407" s="37"/>
      <c r="X407" s="38"/>
      <c r="Y407" s="38"/>
      <c r="Z407" s="55">
        <f t="shared" ca="1" si="74"/>
        <v>2</v>
      </c>
      <c r="AA407" s="39" t="s">
        <v>584</v>
      </c>
      <c r="AB407" s="40">
        <v>0</v>
      </c>
      <c r="AC407" s="40" t="s">
        <v>995</v>
      </c>
      <c r="AD407" s="40">
        <v>1</v>
      </c>
      <c r="AE407" s="41">
        <v>0</v>
      </c>
      <c r="AF407" s="42">
        <v>-40.200000000000003</v>
      </c>
      <c r="AG407" s="47">
        <f t="shared" si="80"/>
        <v>-39.700000000000003</v>
      </c>
      <c r="AH407" s="43">
        <f t="shared" ca="1" si="75"/>
        <v>-38.200000000000003</v>
      </c>
      <c r="AI407" s="43">
        <f t="shared" ca="1" si="76"/>
        <v>-37.700000000000003</v>
      </c>
      <c r="AJ407" s="44" cm="1">
        <f t="array" aca="1" ref="AJ407" ca="1" xml:space="preserve">
N("initial sens-loopgain")+
$AF407-BoxVal(ROW($AA407),26,COLUMN(INDIRECT("T"&amp;(INT(ROW($AA424)/65))*65+2)))</f>
        <v>-42.2</v>
      </c>
      <c r="AK407" s="44">
        <f t="shared" ca="1" si="77"/>
        <v>-41.7</v>
      </c>
      <c r="AL407" s="44" cm="1">
        <f t="array" aca="1" ref="AL407" ca="1" xml:space="preserve">
N("initial sens-loopgain-gain-gain ref-vcm")+
$AH407-
BoxVal(ROW($AA407),26,COLUMN(INDIRECT("T"&amp;(INT(ROW($AA424)/65))*65+2)))-
$AB407-
$W407-
IFERROR(VLOOKUP($AC407,$CT$1:$DC$31,7,FALSE),0)</f>
        <v>-40.200000000000003</v>
      </c>
      <c r="AM407" s="44">
        <f t="shared" ca="1" si="78"/>
        <v>-39.700000000000003</v>
      </c>
      <c r="AN407" s="36" t="str">
        <f t="shared" ca="1" si="79"/>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3" t="s">
        <v>573</v>
      </c>
      <c r="T408" s="15">
        <v>1.1000000000000001</v>
      </c>
      <c r="U408" s="36" t="str">
        <f t="shared" ca="1" si="73"/>
        <v>0x37=-40.60,-40.20;</v>
      </c>
      <c r="V408" s="37"/>
      <c r="W408" s="37"/>
      <c r="X408" s="38"/>
      <c r="Y408" s="38"/>
      <c r="Z408" s="55">
        <f t="shared" ca="1" si="74"/>
        <v>2.5</v>
      </c>
      <c r="AA408" s="39" t="s">
        <v>584</v>
      </c>
      <c r="AB408" s="40">
        <v>0.5</v>
      </c>
      <c r="AC408" s="40" t="s">
        <v>995</v>
      </c>
      <c r="AD408" s="40">
        <v>1</v>
      </c>
      <c r="AE408" s="41">
        <v>0</v>
      </c>
      <c r="AF408" s="42">
        <v>-40.6</v>
      </c>
      <c r="AG408" s="47">
        <f t="shared" si="80"/>
        <v>-40.200000000000003</v>
      </c>
      <c r="AH408" s="43">
        <f t="shared" ca="1" si="75"/>
        <v>-38.1</v>
      </c>
      <c r="AI408" s="43">
        <f t="shared" ca="1" si="76"/>
        <v>-37.700000000000003</v>
      </c>
      <c r="AJ408" s="44" cm="1">
        <f t="array" aca="1" ref="AJ408" ca="1" xml:space="preserve">
N("initial sens-loopgain")+
$AF408-BoxVal(ROW($AA408),26,COLUMN(INDIRECT("T"&amp;(INT(ROW($AA425)/65))*65+2)))</f>
        <v>-42.6</v>
      </c>
      <c r="AK408" s="44">
        <f t="shared" ca="1" si="77"/>
        <v>-42.2</v>
      </c>
      <c r="AL408" s="44" cm="1">
        <f t="array" aca="1" ref="AL408" ca="1" xml:space="preserve">
N("initial sens-loopgain-gain-gain ref-vcm")+
$AH408-
BoxVal(ROW($AA408),26,COLUMN(INDIRECT("T"&amp;(INT(ROW($AA425)/65))*65+2)))-
$AB408-
$W408-
IFERROR(VLOOKUP($AC408,$CT$1:$DC$31,7,FALSE),0)</f>
        <v>-40.6</v>
      </c>
      <c r="AM408" s="44">
        <f t="shared" ca="1" si="78"/>
        <v>-40.200000000000003</v>
      </c>
      <c r="AN408" s="36" t="str">
        <f t="shared" ca="1" si="79"/>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3" t="s">
        <v>590</v>
      </c>
      <c r="T409" s="15">
        <v>-38</v>
      </c>
      <c r="U409" s="36" t="str">
        <f t="shared" ca="1" si="73"/>
        <v>0x45=-41.20,-40.60;</v>
      </c>
      <c r="V409" s="37"/>
      <c r="W409" s="37"/>
      <c r="X409" s="38"/>
      <c r="Y409" s="38"/>
      <c r="Z409" s="55">
        <f t="shared" ref="Z409:Z413" ca="1" si="81"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82">AF408</f>
        <v>-40.6</v>
      </c>
      <c r="AH409" s="43">
        <f t="shared" ca="1" si="75"/>
        <v>-38.300000000000004</v>
      </c>
      <c r="AI409" s="43">
        <f t="shared" ca="1" si="76"/>
        <v>-37.700000000000003</v>
      </c>
      <c r="AJ409" s="44" cm="1">
        <f t="array" aca="1" ref="AJ409" ca="1" xml:space="preserve">
N("initial sens-loopgain")+
$AF409-BoxVal(ROW($AA409),26,COLUMN(INDIRECT("T"&amp;(INT(ROW($AA426)/65))*65+2)))</f>
        <v>-43.2</v>
      </c>
      <c r="AK409" s="44">
        <f t="shared" ref="AK409:AK413" ca="1" si="83">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84">AL409+(AG409-AF409)</f>
        <v>-38.700000000000003</v>
      </c>
      <c r="AN409" s="36" t="str">
        <f t="shared" ref="AN409:AN413" ca="1" si="85">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3" t="s">
        <v>693</v>
      </c>
      <c r="T410" s="15">
        <v>0.8</v>
      </c>
      <c r="U410" s="36" t="str">
        <f t="shared" ca="1" si="73"/>
        <v>0x46=-41.60,-41.20;</v>
      </c>
      <c r="V410" s="37"/>
      <c r="W410" s="37"/>
      <c r="X410" s="38"/>
      <c r="Y410" s="38"/>
      <c r="Z410" s="55">
        <f t="shared" ca="1" si="81"/>
        <v>3.4</v>
      </c>
      <c r="AA410" s="39" t="s">
        <v>586</v>
      </c>
      <c r="AB410" s="40">
        <v>-0.5</v>
      </c>
      <c r="AC410" s="40" t="s">
        <v>995</v>
      </c>
      <c r="AD410" s="40">
        <v>1</v>
      </c>
      <c r="AE410" s="41">
        <v>0</v>
      </c>
      <c r="AF410" s="42">
        <v>-41.6</v>
      </c>
      <c r="AG410" s="47">
        <f t="shared" si="82"/>
        <v>-41.2</v>
      </c>
      <c r="AH410" s="43">
        <f t="shared" ca="1" si="75"/>
        <v>-38.200000000000003</v>
      </c>
      <c r="AI410" s="43">
        <f t="shared" ca="1" si="76"/>
        <v>-37.800000000000004</v>
      </c>
      <c r="AJ410" s="44" cm="1">
        <f t="array" aca="1" ref="AJ410" ca="1" xml:space="preserve">
N("initial sens-loopgain")+
$AF410-BoxVal(ROW($AA410),26,COLUMN(INDIRECT("T"&amp;(INT(ROW($AA427)/65))*65+2)))</f>
        <v>-43.6</v>
      </c>
      <c r="AK410" s="44">
        <f t="shared" ca="1" si="83"/>
        <v>-43.2</v>
      </c>
      <c r="AL410" s="44" cm="1">
        <f t="array" aca="1" ref="AL410" ca="1" xml:space="preserve">
N("initial sens-loopgain-gain-gain ref-vcm")+
$AH410-
BoxVal(ROW($AA410),26,COLUMN(INDIRECT("T"&amp;(INT(ROW($AA427)/65))*65+2)))-
$AB410-
$W410-
IFERROR(VLOOKUP($AC410,$CT$1:$DC$31,7,FALSE),0)</f>
        <v>-39.700000000000003</v>
      </c>
      <c r="AM410" s="44">
        <f t="shared" ca="1" si="84"/>
        <v>-39.300000000000004</v>
      </c>
      <c r="AN410" s="36" t="str">
        <f t="shared" ca="1" si="85"/>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73"/>
        <v>0x40=-41.90,-41.60;</v>
      </c>
      <c r="V411" s="37">
        <v>-0.2</v>
      </c>
      <c r="W411" s="37"/>
      <c r="X411" s="38"/>
      <c r="Y411" s="38"/>
      <c r="Z411" s="55">
        <f t="shared" ca="1" si="81"/>
        <v>3.6999999999999997</v>
      </c>
      <c r="AA411" s="39" t="s">
        <v>586</v>
      </c>
      <c r="AB411" s="40">
        <v>0</v>
      </c>
      <c r="AC411" s="40" t="s">
        <v>995</v>
      </c>
      <c r="AD411" s="40">
        <v>1</v>
      </c>
      <c r="AE411" s="41">
        <v>0</v>
      </c>
      <c r="AF411" s="42">
        <v>-41.9</v>
      </c>
      <c r="AG411" s="47">
        <f t="shared" si="82"/>
        <v>-41.6</v>
      </c>
      <c r="AH411" s="43">
        <f t="shared" ca="1" si="75"/>
        <v>-38.199999999999996</v>
      </c>
      <c r="AI411" s="43">
        <f t="shared" ca="1" si="76"/>
        <v>-37.9</v>
      </c>
      <c r="AJ411" s="44" cm="1">
        <f t="array" aca="1" ref="AJ411" ca="1" xml:space="preserve">
N("initial sens-loopgain")+
$AF411-BoxVal(ROW($AA411),26,COLUMN(INDIRECT("T"&amp;(INT(ROW($AA428)/65))*65+2)))</f>
        <v>-43.9</v>
      </c>
      <c r="AK411" s="44">
        <f t="shared" ca="1" si="83"/>
        <v>-43.6</v>
      </c>
      <c r="AL411" s="44" cm="1">
        <f t="array" aca="1" ref="AL411" ca="1" xml:space="preserve">
N("initial sens-loopgain-gain-gain ref-vcm")+
$AH411-
BoxVal(ROW($AA411),26,COLUMN(INDIRECT("T"&amp;(INT(ROW($AA428)/65))*65+2)))-
$AB411-
$W411-
IFERROR(VLOOKUP($AC411,$CT$1:$DC$31,7,FALSE),0)</f>
        <v>-40.199999999999996</v>
      </c>
      <c r="AM411" s="44">
        <f t="shared" ca="1" si="84"/>
        <v>-39.9</v>
      </c>
      <c r="AN411" s="36" t="str">
        <f t="shared" ca="1" si="85"/>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73"/>
        <v>0x47=-42.50,-41.90;</v>
      </c>
      <c r="V412" s="37">
        <v>-0.5</v>
      </c>
      <c r="W412" s="37"/>
      <c r="X412" s="38"/>
      <c r="Y412" s="38"/>
      <c r="Z412" s="55">
        <f t="shared" ca="1" si="81"/>
        <v>3.9000000000000004</v>
      </c>
      <c r="AA412" s="39" t="s">
        <v>586</v>
      </c>
      <c r="AB412" s="40">
        <v>0.5</v>
      </c>
      <c r="AC412" s="40" t="s">
        <v>995</v>
      </c>
      <c r="AD412" s="40">
        <v>1</v>
      </c>
      <c r="AE412" s="41">
        <v>0</v>
      </c>
      <c r="AF412" s="42">
        <v>-42.5</v>
      </c>
      <c r="AG412" s="47">
        <f t="shared" si="82"/>
        <v>-41.9</v>
      </c>
      <c r="AH412" s="43">
        <f t="shared" ca="1" si="75"/>
        <v>-38.6</v>
      </c>
      <c r="AI412" s="43">
        <f t="shared" ca="1" si="76"/>
        <v>-38</v>
      </c>
      <c r="AJ412" s="44" cm="1">
        <f t="array" aca="1" ref="AJ412" ca="1" xml:space="preserve">
N("initial sens-loopgain")+
$AF412-BoxVal(ROW($AA412),26,COLUMN(INDIRECT("T"&amp;(INT(ROW($AA429)/65))*65+2)))</f>
        <v>-44.5</v>
      </c>
      <c r="AK412" s="44">
        <f t="shared" ca="1" si="83"/>
        <v>-43.9</v>
      </c>
      <c r="AL412" s="44" cm="1">
        <f t="array" aca="1" ref="AL412" ca="1" xml:space="preserve">
N("initial sens-loopgain-gain-gain ref-vcm")+
$AH412-
BoxVal(ROW($AA412),26,COLUMN(INDIRECT("T"&amp;(INT(ROW($AA429)/65))*65+2)))-
$AB412-
$W412-
IFERROR(VLOOKUP($AC412,$CT$1:$DC$31,7,FALSE),0)</f>
        <v>-41.1</v>
      </c>
      <c r="AM412" s="44">
        <f t="shared" ca="1" si="84"/>
        <v>-40.5</v>
      </c>
      <c r="AN412" s="36" t="str">
        <f t="shared" ca="1" si="85"/>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73"/>
        <v>0x48=-43.00,-42.50;</v>
      </c>
      <c r="V413" s="37">
        <v>-0.5</v>
      </c>
      <c r="W413" s="37"/>
      <c r="X413" s="38"/>
      <c r="Y413" s="38"/>
      <c r="Z413" s="55">
        <f t="shared" ca="1" si="81"/>
        <v>4.9000000000000004</v>
      </c>
      <c r="AA413" s="39" t="s">
        <v>586</v>
      </c>
      <c r="AB413" s="40">
        <v>1.5</v>
      </c>
      <c r="AC413" s="40" t="s">
        <v>995</v>
      </c>
      <c r="AD413" s="40">
        <v>1</v>
      </c>
      <c r="AE413" s="41">
        <v>0</v>
      </c>
      <c r="AF413" s="42">
        <v>-43</v>
      </c>
      <c r="AG413" s="47">
        <f t="shared" si="82"/>
        <v>-42.5</v>
      </c>
      <c r="AH413" s="43">
        <f t="shared" ca="1" si="75"/>
        <v>-38.1</v>
      </c>
      <c r="AI413" s="43">
        <f t="shared" ca="1" si="76"/>
        <v>-37.6</v>
      </c>
      <c r="AJ413" s="44" cm="1">
        <f t="array" aca="1" ref="AJ413" ca="1" xml:space="preserve">
N("initial sens-loopgain")+
$AF413-BoxVal(ROW($AA413),26,COLUMN(INDIRECT("T"&amp;(INT(ROW($AA430)/65))*65+2)))</f>
        <v>-45</v>
      </c>
      <c r="AK413" s="44">
        <f t="shared" ca="1" si="83"/>
        <v>-44.5</v>
      </c>
      <c r="AL413" s="44" cm="1">
        <f t="array" aca="1" ref="AL413" ca="1" xml:space="preserve">
N("initial sens-loopgain-gain-gain ref-vcm")+
$AH413-
BoxVal(ROW($AA413),26,COLUMN(INDIRECT("T"&amp;(INT(ROW($AA430)/65))*65+2)))-
$AB413-
$W413-
IFERROR(VLOOKUP($AC413,$CT$1:$DC$31,7,FALSE),0)</f>
        <v>-41.6</v>
      </c>
      <c r="AM413" s="44">
        <f t="shared" ca="1" si="84"/>
        <v>-41.1</v>
      </c>
      <c r="AN413" s="36" t="str">
        <f t="shared" ca="1" si="85"/>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3"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sheetData>
  <phoneticPr fontId="1" type="noConversion"/>
  <dataValidations count="16">
    <dataValidation type="list" allowBlank="1" showInputMessage="1" showErrorMessage="1" sqref="T12 T77 T142 T207 T272 T337 T402" xr:uid="{1DC12B2C-6DC3-4560-8F88-45ED4145F38C}">
      <formula1>$DE$2:$DE$31</formula1>
    </dataValidation>
    <dataValidation type="list" allowBlank="1" showInputMessage="1" showErrorMessage="1" sqref="AA5:AA64 AA70:AA129 AA135:AA194 AA200:AA259 AA265:AA324 AA330:AA389 AA395:AA454" xr:uid="{10D8A667-ED61-4410-A24B-C0B94252453B}">
      <formula1>$BB$2:$BB$31</formula1>
    </dataValidation>
    <dataValidation type="list" allowBlank="1" showInputMessage="1" showErrorMessage="1" sqref="AB5:AB64 AB70:AB129 AB135:AB194 AB200:AB259 AB265:AB324 AB330:AB389 AB395:AB454" xr:uid="{160DD26A-DF7A-4863-8C3A-5880E9C49C05}">
      <formula1>$BM$2:$BM$31</formula1>
    </dataValidation>
    <dataValidation type="list" allowBlank="1" showInputMessage="1" showErrorMessage="1" sqref="AC5:AC64 AC70:AC129 AC135:AC194 AC200:AC259 AC265:AC324 AC330:AC389 AC395:AC454" xr:uid="{5747A2AB-BC15-4326-8743-3F95203D524F}">
      <formula1>$CT$2:$CT$31</formula1>
    </dataValidation>
    <dataValidation type="list" allowBlank="1" showInputMessage="1" showErrorMessage="1" sqref="AD5:AD64 AD70:AD129 AD135:AD194 AD200:AD259 AD265:AD324 AD330:AD389 AD395:AD454" xr:uid="{D349E50A-04D4-4802-BD8B-34E54F484EC7}">
      <formula1>$CJ$2:$CJ$31</formula1>
    </dataValidation>
    <dataValidation type="list" allowBlank="1" showInputMessage="1" showErrorMessage="1" sqref="AE5:AE64 AE70:AE129 AE135:AE194 AE200:AE259 AE265:AE324 AE330:AE389 AE395:AE454" xr:uid="{D0E99268-9189-4610-A594-98E3FC008D50}">
      <formula1>$BY$2:$BY$31</formula1>
    </dataValidation>
    <dataValidation type="list" allowBlank="1" showInputMessage="1" showErrorMessage="1" sqref="T8 T73 T138 T203 T268 T333 T39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261 U326 U391" xr:uid="{ACE099B2-2406-4EB9-B155-8E8BE318A86E}">
      <formula1>$DX$2:$DX$21</formula1>
    </dataValidation>
    <dataValidation type="list" allowBlank="1" showInputMessage="1" showErrorMessage="1" sqref="T15 T80 T145 T210 T275 T340 T405" xr:uid="{A07E53DC-412A-4DC9-BF8D-D62CDB8596C1}">
      <formula1>$DT$1:$DT$31</formula1>
    </dataValidation>
    <dataValidation type="list" allowBlank="1" showInputMessage="1" showErrorMessage="1" sqref="T10 T75 T140 T205 T270 T335 T400" xr:uid="{F95F7404-2674-403F-966B-E3FDE0DE8D89}">
      <formula1>"NormalMode,TestMode,VBMode,VBTMode,ClockMode"</formula1>
    </dataValidation>
    <dataValidation type="list" allowBlank="1" showInputMessage="1" showErrorMessage="1" sqref="T9 T74 T139 T204 T269 T334 T39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T262 T327 T392</xm:sqref>
        </x14:dataValidation>
        <x14:dataValidation type="list" allowBlank="1" showInputMessage="1" showErrorMessage="1" xr:uid="{A112E923-A280-4B4A-B4C5-D15170D88A23}">
          <x14:formula1>
            <xm:f>Sensor!$A$1:$A$200</xm:f>
          </x14:formula1>
          <xm:sqref>T6 T71 T136 T201 T266 T331 T396</xm:sqref>
        </x14:dataValidation>
        <x14:dataValidation type="list" allowBlank="1" showInputMessage="1" showErrorMessage="1" xr:uid="{C3E445B3-6B07-44A8-AB3C-600EB9CBB0F2}">
          <x14:formula1>
            <xm:f>'Check'!$A$2:$A$15</xm:f>
          </x14:formula1>
          <xm:sqref>T3 T68 T133 T198 T263 T328 T393</xm:sqref>
        </x14:dataValidation>
        <x14:dataValidation type="list" allowBlank="1" showInputMessage="1" showErrorMessage="1" xr:uid="{B13B7E2F-EE1D-418F-836F-5C47CB09046D}">
          <x14:formula1>
            <xm:f>MPN!$A$1:$A$497</xm:f>
          </x14:formula1>
          <xm:sqref>T4 T69 T134 T199 T264 T329 T394</xm:sqref>
        </x14:dataValidation>
        <x14:dataValidation type="list" allowBlank="1" showInputMessage="1" showErrorMessage="1" xr:uid="{4EB422C5-9480-4285-A04B-B1224EAD9918}">
          <x14:formula1>
            <xm:f>ASIC!$A$2:$A$200</xm:f>
          </x14:formula1>
          <xm:sqref>T5 T70 T135 T200 T265 T330 T395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rgb="FFFF0000"/>
  </sheetPr>
  <dimension ref="A1:EE130"/>
  <sheetViews>
    <sheetView topLeftCell="D1" zoomScale="70" zoomScaleNormal="70" workbookViewId="0">
      <selection activeCell="AJ2" sqref="AJ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2" bestFit="1" customWidth="1"/>
    <col min="110" max="114" width="18.75" style="7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2" bestFit="1" customWidth="1"/>
    <col min="125" max="126" width="18" style="82" customWidth="1"/>
    <col min="127" max="127" width="0.875" style="20" customWidth="1"/>
    <col min="128" max="128" width="56.25" style="82"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6" t="s">
        <v>11</v>
      </c>
      <c r="P1" s="61" t="s">
        <v>8</v>
      </c>
      <c r="Q1" s="61" t="s">
        <v>2</v>
      </c>
      <c r="R1" s="34"/>
      <c r="S1" s="31" cm="1">
        <f t="array" ref="S1">BoxNum(ROW($S1))</f>
        <v>1</v>
      </c>
      <c r="T1" s="7" t="s">
        <v>698</v>
      </c>
      <c r="U1" s="15" t="s">
        <v>585</v>
      </c>
      <c r="V1" s="12"/>
      <c r="W1" s="65"/>
      <c r="X1" s="12"/>
      <c r="Y1" s="7" t="str">
        <f>VLOOKUP(U1,$DX$1:$DZ$21,3,FALSE)</f>
        <v>-</v>
      </c>
      <c r="Z1" s="82"/>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553</v>
      </c>
      <c r="BJ1" s="10" t="s">
        <v>1193</v>
      </c>
      <c r="BK1" s="10" t="s">
        <v>255</v>
      </c>
      <c r="BL1" s="9"/>
      <c r="BM1" s="11" t="s">
        <v>563</v>
      </c>
      <c r="BN1" s="11" t="s">
        <v>550</v>
      </c>
      <c r="BO1" s="11" t="s">
        <v>1194</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2" t="s">
        <v>574</v>
      </c>
      <c r="DF1" s="72" t="s">
        <v>553</v>
      </c>
      <c r="DG1" s="72" t="s">
        <v>568</v>
      </c>
      <c r="DH1" s="72" t="s">
        <v>575</v>
      </c>
      <c r="DI1" s="72" t="s">
        <v>572</v>
      </c>
      <c r="DJ1" s="72" t="s">
        <v>570</v>
      </c>
      <c r="DK1" s="9"/>
      <c r="DL1" s="5" t="s">
        <v>718</v>
      </c>
      <c r="DM1" s="5" t="s">
        <v>708</v>
      </c>
      <c r="DN1" s="5" t="s">
        <v>707</v>
      </c>
      <c r="DO1" s="5" t="s">
        <v>709</v>
      </c>
      <c r="DP1" s="5" t="s">
        <v>710</v>
      </c>
      <c r="DQ1" s="5" t="s">
        <v>611</v>
      </c>
      <c r="DR1" s="5" t="s">
        <v>711</v>
      </c>
      <c r="DS1" s="9"/>
      <c r="DT1" s="82" t="s">
        <v>25</v>
      </c>
      <c r="DU1" s="82" t="s">
        <v>724</v>
      </c>
      <c r="DV1" s="82" t="s">
        <v>725</v>
      </c>
      <c r="DW1" s="9"/>
      <c r="DX1" s="165" t="s">
        <v>699</v>
      </c>
      <c r="DY1" s="165" t="s">
        <v>700</v>
      </c>
      <c r="DZ1" s="165"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Normal</v>
      </c>
      <c r="O2" s="77"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t="s">
        <v>818</v>
      </c>
      <c r="BJ2" s="14">
        <v>70</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2" t="s">
        <v>26</v>
      </c>
      <c r="DF2" s="72" t="s">
        <v>1203</v>
      </c>
      <c r="DG2" s="72" t="s">
        <v>576</v>
      </c>
      <c r="DH2" s="72" t="s">
        <v>610</v>
      </c>
      <c r="DI2" s="72" t="s">
        <v>610</v>
      </c>
      <c r="DJ2" s="7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2" t="str">
        <f>DU2&amp;" : "&amp;DV2</f>
        <v>Normal : 0</v>
      </c>
      <c r="DU2" s="82" t="s">
        <v>26</v>
      </c>
      <c r="DV2" s="82">
        <v>0</v>
      </c>
      <c r="DX2" s="166" t="s">
        <v>585</v>
      </c>
      <c r="DY2" s="166" t="s">
        <v>1204</v>
      </c>
      <c r="DZ2" s="166" t="s">
        <v>562</v>
      </c>
      <c r="EB2" s="78" t="s">
        <v>935</v>
      </c>
      <c r="EC2" s="79" t="s">
        <v>1205</v>
      </c>
      <c r="ED2" s="79" t="s">
        <v>1206</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Setting</v>
      </c>
      <c r="O3" s="77"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80"/>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t="s">
        <v>1195</v>
      </c>
      <c r="BJ3" s="14">
        <v>60</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2" t="s">
        <v>1207</v>
      </c>
      <c r="DF3" s="72" t="s">
        <v>1193</v>
      </c>
      <c r="DG3" s="72" t="s">
        <v>1069</v>
      </c>
      <c r="DH3" s="72" t="s">
        <v>610</v>
      </c>
      <c r="DI3" s="72" t="s">
        <v>610</v>
      </c>
      <c r="DJ3" s="72"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66"/>
      <c r="DY3" s="166"/>
      <c r="DZ3" s="166"/>
      <c r="EB3" s="25"/>
      <c r="EC3" s="81" t="s">
        <v>1208</v>
      </c>
      <c r="ED3" s="81"/>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7"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Vbias CODE</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t="s">
        <v>817</v>
      </c>
      <c r="BJ4" s="14">
        <v>50</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2" t="s">
        <v>255</v>
      </c>
      <c r="DF4" s="72" t="s">
        <v>255</v>
      </c>
      <c r="DG4" s="72" t="s">
        <v>255</v>
      </c>
      <c r="DH4" s="72" t="s">
        <v>255</v>
      </c>
      <c r="DI4" s="72" t="s">
        <v>255</v>
      </c>
      <c r="DJ4" s="72" t="s">
        <v>255</v>
      </c>
      <c r="DL4" s="5" t="s">
        <v>255</v>
      </c>
      <c r="DM4" s="5" t="s">
        <v>255</v>
      </c>
      <c r="DN4" s="5" t="s">
        <v>255</v>
      </c>
      <c r="DX4" s="166"/>
      <c r="DY4" s="166"/>
      <c r="DZ4" s="166"/>
      <c r="EB4" s="22"/>
      <c r="EC4" s="22" t="s">
        <v>1209</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7"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0x41=-41.50,-40.50;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40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t="s">
        <v>783</v>
      </c>
      <c r="BJ5" s="14">
        <v>0</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2" t="s">
        <v>255</v>
      </c>
      <c r="DF5" s="72" t="s">
        <v>255</v>
      </c>
      <c r="DG5" s="72" t="s">
        <v>255</v>
      </c>
      <c r="DH5" s="72" t="s">
        <v>255</v>
      </c>
      <c r="DI5" s="72" t="s">
        <v>255</v>
      </c>
      <c r="DJ5" s="72" t="s">
        <v>255</v>
      </c>
      <c r="DL5" s="5" t="s">
        <v>255</v>
      </c>
      <c r="DM5" s="5" t="s">
        <v>255</v>
      </c>
      <c r="DN5" s="5" t="s">
        <v>255</v>
      </c>
      <c r="DX5" s="166"/>
      <c r="DY5" s="166"/>
      <c r="DZ5" s="166"/>
      <c r="EB5" s="78" t="s">
        <v>1196</v>
      </c>
      <c r="EC5" s="79" t="s">
        <v>1210</v>
      </c>
      <c r="ED5" s="79" t="s">
        <v>1211</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7"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t="s">
        <v>808</v>
      </c>
      <c r="BJ6" s="14">
        <v>30</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2" t="s">
        <v>255</v>
      </c>
      <c r="DF6" s="72" t="s">
        <v>255</v>
      </c>
      <c r="DG6" s="72" t="s">
        <v>255</v>
      </c>
      <c r="DH6" s="72" t="s">
        <v>255</v>
      </c>
      <c r="DI6" s="72" t="s">
        <v>255</v>
      </c>
      <c r="DJ6" s="72" t="s">
        <v>255</v>
      </c>
      <c r="DL6" s="5" t="s">
        <v>255</v>
      </c>
      <c r="DM6" s="5" t="s">
        <v>255</v>
      </c>
      <c r="DN6" s="5" t="s">
        <v>255</v>
      </c>
      <c r="DX6" s="166"/>
      <c r="DY6" s="166"/>
      <c r="DZ6" s="166"/>
      <c r="EB6" s="22"/>
      <c r="EC6" s="22" t="s">
        <v>1212</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7"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t="s">
        <v>818</v>
      </c>
      <c r="BJ7" s="14">
        <v>20</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2" t="s">
        <v>255</v>
      </c>
      <c r="DF7" s="72" t="s">
        <v>255</v>
      </c>
      <c r="DG7" s="72" t="s">
        <v>255</v>
      </c>
      <c r="DH7" s="72" t="s">
        <v>255</v>
      </c>
      <c r="DI7" s="72" t="s">
        <v>255</v>
      </c>
      <c r="DJ7" s="72" t="s">
        <v>255</v>
      </c>
      <c r="DL7" s="5" t="s">
        <v>255</v>
      </c>
      <c r="DM7" s="5" t="s">
        <v>255</v>
      </c>
      <c r="DN7" s="5" t="s">
        <v>255</v>
      </c>
      <c r="DX7" s="166"/>
      <c r="DY7" s="166"/>
      <c r="DZ7" s="166"/>
      <c r="EB7" s="78" t="s">
        <v>1197</v>
      </c>
      <c r="EC7" s="79" t="s">
        <v>1213</v>
      </c>
      <c r="ED7" s="79" t="s">
        <v>1214</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7"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t="s">
        <v>818</v>
      </c>
      <c r="BJ8" s="14">
        <v>10</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2" t="s">
        <v>255</v>
      </c>
      <c r="DF8" s="72" t="s">
        <v>255</v>
      </c>
      <c r="DG8" s="72" t="s">
        <v>255</v>
      </c>
      <c r="DH8" s="72" t="s">
        <v>255</v>
      </c>
      <c r="DI8" s="72" t="s">
        <v>255</v>
      </c>
      <c r="DJ8" s="72" t="s">
        <v>255</v>
      </c>
      <c r="DL8" s="5" t="s">
        <v>255</v>
      </c>
      <c r="DM8" s="5" t="s">
        <v>255</v>
      </c>
      <c r="DN8" s="5" t="s">
        <v>255</v>
      </c>
      <c r="DX8" s="166"/>
      <c r="DY8" s="166"/>
      <c r="DZ8" s="166"/>
      <c r="EB8" s="22"/>
      <c r="EC8" s="22" t="s">
        <v>1215</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7"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818</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2" t="s">
        <v>255</v>
      </c>
      <c r="DF9" s="72" t="s">
        <v>255</v>
      </c>
      <c r="DG9" s="72" t="s">
        <v>255</v>
      </c>
      <c r="DH9" s="72" t="s">
        <v>255</v>
      </c>
      <c r="DI9" s="72" t="s">
        <v>255</v>
      </c>
      <c r="DJ9" s="72" t="s">
        <v>255</v>
      </c>
      <c r="DL9" s="5" t="s">
        <v>255</v>
      </c>
      <c r="DM9" s="5" t="s">
        <v>255</v>
      </c>
      <c r="DN9" s="5" t="s">
        <v>255</v>
      </c>
      <c r="DX9" s="166"/>
      <c r="DY9" s="166"/>
      <c r="DZ9" s="166"/>
      <c r="EB9" s="22" t="s">
        <v>1198</v>
      </c>
      <c r="EC9" s="22" t="s">
        <v>1216</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7"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1201</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2" t="s">
        <v>255</v>
      </c>
      <c r="DF10" s="72" t="s">
        <v>255</v>
      </c>
      <c r="DG10" s="72" t="s">
        <v>255</v>
      </c>
      <c r="DH10" s="72" t="s">
        <v>255</v>
      </c>
      <c r="DI10" s="72" t="s">
        <v>255</v>
      </c>
      <c r="DJ10" s="72" t="s">
        <v>255</v>
      </c>
      <c r="DL10" s="5" t="s">
        <v>255</v>
      </c>
      <c r="DM10" s="5" t="s">
        <v>255</v>
      </c>
      <c r="DN10" s="5" t="s">
        <v>255</v>
      </c>
      <c r="DX10" s="166"/>
      <c r="DY10" s="166"/>
      <c r="DZ10" s="166"/>
      <c r="EB10" s="78" t="s">
        <v>1199</v>
      </c>
      <c r="EC10" s="79" t="s">
        <v>1217</v>
      </c>
      <c r="ED10" s="79" t="s">
        <v>1218</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7"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ref="U11" ca="1" si="19">ConfigCode($AA11,$AN11,$AO11,$AP11,$AQ11,$AR11,$AF11,$AG11,2)</f>
        <v>0x83=-45.00,-44.00;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80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2" t="s">
        <v>255</v>
      </c>
      <c r="DF11" s="72" t="s">
        <v>562</v>
      </c>
      <c r="DG11" s="72" t="s">
        <v>562</v>
      </c>
      <c r="DH11" s="72" t="s">
        <v>562</v>
      </c>
      <c r="DI11" s="72" t="s">
        <v>562</v>
      </c>
      <c r="DJ11" s="72" t="s">
        <v>562</v>
      </c>
      <c r="DL11" s="5" t="s">
        <v>255</v>
      </c>
      <c r="DM11" s="5" t="s">
        <v>255</v>
      </c>
      <c r="DN11" s="5" t="s">
        <v>255</v>
      </c>
      <c r="DX11" s="166"/>
      <c r="DY11" s="166"/>
      <c r="DZ11" s="166"/>
      <c r="EB11" s="22"/>
      <c r="EC11" s="22" t="s">
        <v>1219</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7"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ref="U12" ca="1" si="21">ConfigCode($AA12,$AN12,$AO12,$AP12,$AQ12,$AR12,$AF12,$AG12,2)</f>
        <v>0x84=-46.00,-45.00;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80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2" t="s">
        <v>255</v>
      </c>
      <c r="DF12" s="72" t="s">
        <v>562</v>
      </c>
      <c r="DG12" s="72" t="s">
        <v>562</v>
      </c>
      <c r="DH12" s="72" t="s">
        <v>562</v>
      </c>
      <c r="DI12" s="72" t="s">
        <v>562</v>
      </c>
      <c r="DJ12" s="72" t="s">
        <v>562</v>
      </c>
      <c r="DL12" s="5" t="s">
        <v>255</v>
      </c>
      <c r="DM12" s="5" t="s">
        <v>255</v>
      </c>
      <c r="DN12" s="5" t="s">
        <v>255</v>
      </c>
      <c r="DX12" s="166"/>
      <c r="DY12" s="166"/>
      <c r="DZ12" s="166"/>
      <c r="EB12" s="78" t="s">
        <v>1200</v>
      </c>
      <c r="EC12" s="79" t="s">
        <v>1220</v>
      </c>
      <c r="ED12" s="79" t="s">
        <v>1221</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7"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 ca="1" si="23">ConfigCode($AA13,$AN13,$AO13,$AP13,$AQ13,$AR13,$AF13,$AG13,2)</f>
        <v>0x85=-47.00,-46.00;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80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2" t="s">
        <v>255</v>
      </c>
      <c r="DF13" s="72" t="s">
        <v>562</v>
      </c>
      <c r="DG13" s="72" t="s">
        <v>562</v>
      </c>
      <c r="DH13" s="72" t="s">
        <v>562</v>
      </c>
      <c r="DI13" s="72" t="s">
        <v>562</v>
      </c>
      <c r="DJ13" s="72" t="s">
        <v>562</v>
      </c>
      <c r="DL13" s="5" t="s">
        <v>255</v>
      </c>
      <c r="DM13" s="5" t="s">
        <v>255</v>
      </c>
      <c r="DN13" s="5" t="s">
        <v>255</v>
      </c>
      <c r="DX13" s="166"/>
      <c r="DY13" s="166"/>
      <c r="DZ13" s="166"/>
      <c r="EB13" s="22"/>
      <c r="EC13" s="22" t="s">
        <v>1222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7"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2" t="s">
        <v>255</v>
      </c>
      <c r="DF14" s="72" t="s">
        <v>562</v>
      </c>
      <c r="DG14" s="72" t="s">
        <v>562</v>
      </c>
      <c r="DH14" s="72" t="s">
        <v>562</v>
      </c>
      <c r="DI14" s="72" t="s">
        <v>562</v>
      </c>
      <c r="DJ14" s="72" t="s">
        <v>562</v>
      </c>
      <c r="DL14" s="5" t="s">
        <v>255</v>
      </c>
      <c r="DM14" s="5" t="s">
        <v>255</v>
      </c>
      <c r="DN14" s="5" t="s">
        <v>255</v>
      </c>
      <c r="DX14" s="166"/>
      <c r="DY14" s="166"/>
      <c r="DZ14" s="166"/>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7" t="str" cm="1">
        <f t="array" ref="O15">BoxVal($A15,2,COLUMN(V16),1)</f>
        <v/>
      </c>
      <c r="P15" s="64" t="str" cm="1">
        <f t="array" aca="1" ref="P15" ca="1">BoxVal($A15,2,COLUMN(INDIRECT("AB"&amp;($A15-1)*65+2)),1)</f>
        <v/>
      </c>
      <c r="Q15" s="64" t="str" cm="1">
        <f t="array" aca="1" ref="Q15" ca="1">BoxVal($A15,2,COLUMN(INDIRECT("AJ"&amp;($A15-1)*65+2)),1)</f>
        <v/>
      </c>
      <c r="R15" s="34"/>
      <c r="S15" s="73"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2" t="s">
        <v>255</v>
      </c>
      <c r="DF15" s="72" t="s">
        <v>255</v>
      </c>
      <c r="DG15" s="72" t="s">
        <v>255</v>
      </c>
      <c r="DH15" s="72" t="s">
        <v>255</v>
      </c>
      <c r="DI15" s="72" t="s">
        <v>255</v>
      </c>
      <c r="DJ15" s="72" t="s">
        <v>255</v>
      </c>
      <c r="DL15" s="5" t="s">
        <v>255</v>
      </c>
      <c r="DM15" s="5" t="s">
        <v>255</v>
      </c>
      <c r="DX15" s="166"/>
      <c r="DY15" s="166"/>
      <c r="DZ15" s="166"/>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7" t="str" cm="1">
        <f t="array" ref="O16">BoxVal($A16,2,COLUMN(V17),1)</f>
        <v/>
      </c>
      <c r="P16" s="64" t="str" cm="1">
        <f t="array" aca="1" ref="P16" ca="1">BoxVal($A16,2,COLUMN(INDIRECT("AB"&amp;($A16-1)*65+2)),1)</f>
        <v/>
      </c>
      <c r="Q16" s="64" t="str" cm="1">
        <f t="array" aca="1" ref="Q16" ca="1">BoxVal($A16,2,COLUMN(INDIRECT("AJ"&amp;($A16-1)*65+2)),1)</f>
        <v/>
      </c>
      <c r="R16" s="34"/>
      <c r="S16" s="73" t="s">
        <v>12</v>
      </c>
      <c r="T16" s="15" t="s">
        <v>1260</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2" t="s">
        <v>255</v>
      </c>
      <c r="DF16" s="72" t="s">
        <v>255</v>
      </c>
      <c r="DG16" s="72" t="s">
        <v>255</v>
      </c>
      <c r="DH16" s="72" t="s">
        <v>255</v>
      </c>
      <c r="DI16" s="72" t="s">
        <v>255</v>
      </c>
      <c r="DJ16" s="72" t="s">
        <v>255</v>
      </c>
      <c r="DL16" s="5" t="s">
        <v>255</v>
      </c>
      <c r="DM16" s="5" t="s">
        <v>255</v>
      </c>
      <c r="DX16" s="166"/>
      <c r="DY16" s="166"/>
      <c r="DZ16" s="166"/>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7" t="str" cm="1">
        <f t="array" ref="O17">BoxVal($A17,2,COLUMN(V18),1)</f>
        <v/>
      </c>
      <c r="P17" s="64" t="str" cm="1">
        <f t="array" aca="1" ref="P17" ca="1">BoxVal($A17,2,COLUMN(INDIRECT("AB"&amp;($A17-1)*65+2)),1)</f>
        <v/>
      </c>
      <c r="Q17" s="64" t="str" cm="1">
        <f t="array" aca="1" ref="Q17" ca="1">BoxVal($A17,2,COLUMN(INDIRECT("AJ"&amp;($A17-1)*65+2)),1)</f>
        <v/>
      </c>
      <c r="R17" s="34"/>
      <c r="S17" s="73" t="s">
        <v>773</v>
      </c>
      <c r="T17" s="15" t="s">
        <v>1261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2" t="s">
        <v>255</v>
      </c>
      <c r="DF17" s="72" t="s">
        <v>255</v>
      </c>
      <c r="DG17" s="72" t="s">
        <v>255</v>
      </c>
      <c r="DH17" s="72" t="s">
        <v>255</v>
      </c>
      <c r="DI17" s="72" t="s">
        <v>255</v>
      </c>
      <c r="DJ17" s="7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7"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2" t="s">
        <v>255</v>
      </c>
      <c r="DF18" s="72" t="s">
        <v>255</v>
      </c>
      <c r="DG18" s="72" t="s">
        <v>255</v>
      </c>
      <c r="DH18" s="72" t="s">
        <v>255</v>
      </c>
      <c r="DI18" s="72" t="s">
        <v>255</v>
      </c>
      <c r="DJ18" s="7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7" t="str" cm="1">
        <f t="array" ref="O19">BoxVal($A19,2,COLUMN(V20),1)</f>
        <v/>
      </c>
      <c r="P19" s="64" t="str" cm="1">
        <f t="array" aca="1" ref="P19" ca="1">BoxVal($A19,2,COLUMN(INDIRECT("AB"&amp;($A19-1)*65+2)),1)</f>
        <v/>
      </c>
      <c r="Q19" s="64" t="str" cm="1">
        <f t="array" aca="1" ref="Q19" ca="1">BoxVal($A19,2,COLUMN(INDIRECT("AJ"&amp;($A19-1)*65+2)),1)</f>
        <v/>
      </c>
      <c r="R19" s="34"/>
      <c r="S19" s="73"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2" t="s">
        <v>255</v>
      </c>
      <c r="DF19" s="72" t="s">
        <v>255</v>
      </c>
      <c r="DG19" s="72" t="s">
        <v>255</v>
      </c>
      <c r="DH19" s="72" t="s">
        <v>255</v>
      </c>
      <c r="DI19" s="72" t="s">
        <v>255</v>
      </c>
      <c r="DJ19" s="7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7"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2" t="s">
        <v>255</v>
      </c>
      <c r="DF20" s="72" t="s">
        <v>255</v>
      </c>
      <c r="DG20" s="72" t="s">
        <v>255</v>
      </c>
      <c r="DH20" s="72" t="s">
        <v>255</v>
      </c>
      <c r="DI20" s="72" t="s">
        <v>255</v>
      </c>
      <c r="DJ20" s="7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7"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2" t="s">
        <v>255</v>
      </c>
      <c r="DF21" s="72" t="s">
        <v>255</v>
      </c>
      <c r="DG21" s="72" t="s">
        <v>255</v>
      </c>
      <c r="DH21" s="72" t="s">
        <v>255</v>
      </c>
      <c r="DI21" s="72" t="s">
        <v>255</v>
      </c>
      <c r="DJ21" s="7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7"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2" t="s">
        <v>255</v>
      </c>
      <c r="DF22" s="72" t="s">
        <v>255</v>
      </c>
      <c r="DG22" s="72" t="s">
        <v>255</v>
      </c>
      <c r="DH22" s="72" t="s">
        <v>255</v>
      </c>
      <c r="DI22" s="72" t="s">
        <v>255</v>
      </c>
      <c r="DJ22" s="7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7"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2" t="s">
        <v>255</v>
      </c>
      <c r="DF23" s="72" t="s">
        <v>255</v>
      </c>
      <c r="DG23" s="72" t="s">
        <v>255</v>
      </c>
      <c r="DH23" s="72" t="s">
        <v>255</v>
      </c>
      <c r="DI23" s="72" t="s">
        <v>255</v>
      </c>
      <c r="DJ23" s="7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7"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2" t="s">
        <v>255</v>
      </c>
      <c r="DF24" s="72" t="s">
        <v>255</v>
      </c>
      <c r="DG24" s="72" t="s">
        <v>255</v>
      </c>
      <c r="DH24" s="72" t="s">
        <v>255</v>
      </c>
      <c r="DI24" s="72" t="s">
        <v>255</v>
      </c>
      <c r="DJ24" s="7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7"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2" t="s">
        <v>255</v>
      </c>
      <c r="DF25" s="72" t="s">
        <v>255</v>
      </c>
      <c r="DG25" s="72" t="s">
        <v>255</v>
      </c>
      <c r="DH25" s="72" t="s">
        <v>255</v>
      </c>
      <c r="DI25" s="72" t="s">
        <v>255</v>
      </c>
      <c r="DJ25" s="7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7"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2" t="s">
        <v>255</v>
      </c>
      <c r="DF26" s="72" t="s">
        <v>255</v>
      </c>
      <c r="DG26" s="72" t="s">
        <v>255</v>
      </c>
      <c r="DH26" s="72" t="s">
        <v>255</v>
      </c>
      <c r="DI26" s="72" t="s">
        <v>255</v>
      </c>
      <c r="DJ26" s="7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7"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2" t="s">
        <v>255</v>
      </c>
      <c r="DF27" s="72" t="s">
        <v>255</v>
      </c>
      <c r="DG27" s="72" t="s">
        <v>255</v>
      </c>
      <c r="DH27" s="72" t="s">
        <v>255</v>
      </c>
      <c r="DI27" s="72" t="s">
        <v>255</v>
      </c>
      <c r="DJ27" s="7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7"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2" t="s">
        <v>255</v>
      </c>
      <c r="DF28" s="72" t="s">
        <v>255</v>
      </c>
      <c r="DG28" s="72" t="s">
        <v>255</v>
      </c>
      <c r="DH28" s="72" t="s">
        <v>255</v>
      </c>
      <c r="DI28" s="72" t="s">
        <v>255</v>
      </c>
      <c r="DJ28" s="7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7"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2" t="s">
        <v>255</v>
      </c>
      <c r="DF29" s="72" t="s">
        <v>255</v>
      </c>
      <c r="DG29" s="72" t="s">
        <v>255</v>
      </c>
      <c r="DH29" s="72" t="s">
        <v>255</v>
      </c>
      <c r="DI29" s="72" t="s">
        <v>255</v>
      </c>
      <c r="DJ29" s="7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7"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2" t="s">
        <v>255</v>
      </c>
      <c r="DF30" s="72" t="s">
        <v>255</v>
      </c>
      <c r="DG30" s="72" t="s">
        <v>255</v>
      </c>
      <c r="DH30" s="72" t="s">
        <v>255</v>
      </c>
      <c r="DI30" s="72" t="s">
        <v>255</v>
      </c>
      <c r="DJ30" s="7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7"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2" t="s">
        <v>255</v>
      </c>
      <c r="DF31" s="72" t="s">
        <v>553</v>
      </c>
      <c r="DG31" s="72" t="s">
        <v>568</v>
      </c>
      <c r="DH31" s="72" t="s">
        <v>575</v>
      </c>
      <c r="DI31" s="72" t="s">
        <v>572</v>
      </c>
      <c r="DJ31" s="7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7"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75"/>
      <c r="DF32" s="75"/>
      <c r="DG32" s="75"/>
      <c r="DH32" s="75"/>
      <c r="DI32" s="75"/>
      <c r="DJ32" s="75"/>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7"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7"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7"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7"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7"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7"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7"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7"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7"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7"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7"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7"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7"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7"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7"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7"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7"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7"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7"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Z66" s="82"/>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80"/>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Vbias CODE2</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3"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3"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3" t="s">
        <v>721</v>
      </c>
      <c r="T77" s="15" t="s">
        <v>1223</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3"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3"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3"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3" t="s">
        <v>12</v>
      </c>
      <c r="T81" s="15" t="s">
        <v>1260</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3" t="s">
        <v>773</v>
      </c>
      <c r="T82" s="15" t="s">
        <v>1261</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3"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MPN!$A$1:$A$497</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P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MPN!$A$1:$A$497</xm:f>
          </x14:formula1>
          <xm:sqref>T4 T69 T134 T199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H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MPN!$A$1:$A$497</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R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MPN!$A$1:$A$497</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AL1" zoomScale="70" zoomScaleNormal="70" workbookViewId="0">
      <selection activeCell="DB6" sqref="DB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VLOOKUP(T264,MPN!$A$1:$E$997,4,FALSE)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VLOOKUP($T264,MPN!$A$1:$E$497,2,FALSE)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VLOOKUP($T264,MPN!$A$1:$E$497,5,FALSE)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MPN!$A$1:$A$497</xm:f>
          </x14:formula1>
          <xm:sqref>T4 T264 T199 T134 T69</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R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MPN!$A$1:$A$497</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O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MPN!$A$1:$A$497</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AZ1" zoomScale="70" zoomScaleNormal="70" workbookViewId="0">
      <selection activeCell="DC6" sqref="DC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MPN!$A$1:$A$497</xm:f>
          </x14:formula1>
          <xm:sqref>T4 T134 T69</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Y1" zoomScale="70" zoomScaleNormal="70" workbookViewId="0">
      <selection activeCell="CR16" sqref="CR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MPN!$A$1:$A$497</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C1" zoomScale="70" zoomScaleNormal="70" workbookViewId="0">
      <selection activeCell="AJ5" sqref="AJ5"/>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VLOOKUP(T134,MPN!$A$1:$E$997,4,FALSE)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VLOOKUP(T199,MPN!$A$1:$E$997,4,FALSE)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MPN!$A$1:$A$497</xm:f>
          </x14:formula1>
          <xm:sqref>T4 T69 T134 T199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MPN</vt:lpstr>
      <vt:lpstr>ASIC</vt:lpstr>
      <vt:lpstr>Sensor</vt:lpstr>
      <vt:lpstr>Check</vt:lpstr>
      <vt:lpstr>AMIC</vt:lpstr>
      <vt:lpstr>4803K</vt:lpstr>
      <vt:lpstr>4804D</vt:lpstr>
      <vt:lpstr>4804WF</vt:lpstr>
      <vt:lpstr>4804WG</vt:lpstr>
      <vt:lpstr>4806YA</vt:lpstr>
      <vt:lpstr>4805YBYC</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2026-01-20T09:35:06Z</dcterms:modified>
  <cp:category/>
  <cp:contentStatus/>
</cp:coreProperties>
</file>