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ortega/Desktop/ToSort_Gen/DEB_ToSort/"/>
    </mc:Choice>
  </mc:AlternateContent>
  <xr:revisionPtr revIDLastSave="0" documentId="8_{324B7C50-62FC-E243-8C5C-82D5CD50012F}" xr6:coauthVersionLast="45" xr6:coauthVersionMax="45" xr10:uidLastSave="{00000000-0000-0000-0000-000000000000}"/>
  <bookViews>
    <workbookView xWindow="2840" yWindow="500" windowWidth="18960" windowHeight="14120" firstSheet="11" activeTab="11" xr2:uid="{F24C7E2F-FFFB-484C-9702-2CD9C3538864}"/>
  </bookViews>
  <sheets>
    <sheet name="SCL.05.07.23" sheetId="2" r:id="rId1"/>
    <sheet name="SCW.05.07.23" sheetId="3" r:id="rId2"/>
    <sheet name="Depth.05.07.23" sheetId="4" r:id="rId3"/>
    <sheet name="Weight.05.07.23" sheetId="5" r:id="rId4"/>
    <sheet name="ML.SCL" sheetId="6" r:id="rId5"/>
    <sheet name="ML.SCW" sheetId="7" r:id="rId6"/>
    <sheet name="ML.WT" sheetId="8" r:id="rId7"/>
    <sheet name="AllData_Raw_11.07.23" sheetId="9" r:id="rId8"/>
    <sheet name="AllData_RFM_11.07.23" sheetId="10" r:id="rId9"/>
    <sheet name="ESA2020" sheetId="14" r:id="rId10"/>
    <sheet name="SCL_Fecundity" sheetId="12" r:id="rId11"/>
    <sheet name="AllData_19.10.2023" sheetId="13" r:id="rId12"/>
    <sheet name="Wyne2023" sheetId="11" r:id="rId13"/>
    <sheet name="Jone2009" sheetId="15" r:id="rId14"/>
  </sheets>
  <definedNames>
    <definedName name="_xlnm._FilterDatabase" localSheetId="8" hidden="1">'AllData_RFM_11.07.23'!$A$1:$E$276</definedName>
    <definedName name="_xlnm._FilterDatabase" localSheetId="4" hidden="1">ML.SCL!$A$1:$C$274</definedName>
    <definedName name="_xlnm._FilterDatabase" localSheetId="6" hidden="1">ML.WT!$A$1:$B$276</definedName>
    <definedName name="_xlnm._FilterDatabase" localSheetId="10" hidden="1">SCL_Fecundity!$M$1:$N$131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1" i="11" l="1"/>
  <c r="F252" i="11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D6" i="13"/>
  <c r="D4" i="13"/>
  <c r="D16" i="13"/>
  <c r="D3" i="13"/>
  <c r="D14" i="13"/>
  <c r="D15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3" i="13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3" i="15"/>
  <c r="B3" i="15"/>
  <c r="F2" i="15"/>
  <c r="B2" i="15"/>
  <c r="I46" i="14"/>
  <c r="I45" i="14"/>
  <c r="I38" i="14"/>
  <c r="I34" i="14"/>
  <c r="I29" i="14"/>
  <c r="I39" i="14" s="1"/>
  <c r="I23" i="14"/>
  <c r="I24" i="14" s="1"/>
  <c r="I16" i="14"/>
  <c r="C11" i="14"/>
  <c r="C10" i="14"/>
  <c r="C9" i="14"/>
  <c r="M8" i="14"/>
  <c r="C8" i="14"/>
  <c r="C7" i="14"/>
  <c r="R6" i="14"/>
  <c r="C6" i="14"/>
  <c r="S5" i="14"/>
  <c r="C5" i="14"/>
  <c r="S4" i="14"/>
  <c r="C4" i="14"/>
  <c r="C12" i="14" s="1"/>
  <c r="S3" i="14"/>
  <c r="C3" i="14"/>
  <c r="A3" i="14"/>
  <c r="S2" i="14"/>
  <c r="C2" i="14"/>
  <c r="D11" i="13"/>
  <c r="D9" i="13"/>
  <c r="D5" i="13" l="1"/>
  <c r="J2" i="11"/>
  <c r="S3" i="12"/>
  <c r="S4" i="12"/>
  <c r="S5" i="12"/>
  <c r="S6" i="12"/>
  <c r="S7" i="12"/>
  <c r="S8" i="12"/>
  <c r="S9" i="12"/>
  <c r="S10" i="12"/>
  <c r="S11" i="12"/>
  <c r="S12" i="12"/>
  <c r="S13" i="12"/>
  <c r="S2" i="12"/>
  <c r="R13" i="12"/>
  <c r="Q13" i="12"/>
  <c r="Q12" i="12"/>
  <c r="R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2" i="12"/>
  <c r="J83" i="12"/>
  <c r="F2" i="10" l="1"/>
  <c r="I2" i="10"/>
  <c r="G2" i="10"/>
  <c r="H2" i="10"/>
  <c r="C39" i="8"/>
  <c r="B55" i="6"/>
  <c r="B93" i="6"/>
  <c r="B129" i="6"/>
  <c r="B163" i="6"/>
  <c r="B193" i="6"/>
  <c r="B3" i="6"/>
  <c r="B56" i="6"/>
  <c r="B94" i="6"/>
  <c r="B130" i="6"/>
  <c r="B164" i="6"/>
  <c r="B194" i="6"/>
  <c r="B4" i="6"/>
  <c r="B57" i="6"/>
  <c r="B95" i="6"/>
  <c r="B131" i="6"/>
  <c r="B165" i="6"/>
  <c r="B195" i="6"/>
  <c r="B5" i="6"/>
  <c r="B58" i="6"/>
  <c r="B96" i="6"/>
  <c r="B132" i="6"/>
  <c r="B166" i="6"/>
  <c r="B196" i="6"/>
  <c r="B6" i="6"/>
  <c r="B59" i="6"/>
  <c r="B97" i="6"/>
  <c r="B133" i="6"/>
  <c r="B167" i="6"/>
  <c r="B197" i="6"/>
  <c r="B7" i="6"/>
  <c r="B60" i="6"/>
  <c r="B106" i="6"/>
  <c r="B134" i="6"/>
  <c r="B8" i="6"/>
  <c r="B61" i="6"/>
  <c r="B107" i="6"/>
  <c r="B135" i="6"/>
  <c r="B9" i="6"/>
  <c r="B62" i="6"/>
  <c r="B108" i="6"/>
  <c r="B136" i="6"/>
  <c r="B10" i="6"/>
  <c r="B63" i="6"/>
  <c r="B109" i="6"/>
  <c r="B137" i="6"/>
  <c r="B11" i="6"/>
  <c r="B48" i="6"/>
  <c r="B83" i="6"/>
  <c r="B12" i="6"/>
  <c r="B49" i="6"/>
  <c r="B84" i="6"/>
  <c r="B13" i="6"/>
  <c r="B50" i="6"/>
  <c r="B85" i="6"/>
  <c r="B116" i="6"/>
  <c r="B152" i="6"/>
  <c r="B189" i="6"/>
  <c r="B220" i="6"/>
  <c r="B245" i="6"/>
  <c r="B265" i="6"/>
  <c r="B273" i="6"/>
  <c r="B14" i="6"/>
  <c r="B51" i="6"/>
  <c r="B89" i="6"/>
  <c r="B125" i="6"/>
  <c r="B161" i="6"/>
  <c r="B198" i="6"/>
  <c r="B224" i="6"/>
  <c r="B249" i="6"/>
  <c r="B266" i="6"/>
  <c r="B15" i="6"/>
  <c r="B45" i="6"/>
  <c r="B86" i="6"/>
  <c r="B117" i="6"/>
  <c r="B153" i="6"/>
  <c r="B190" i="6"/>
  <c r="B221" i="6"/>
  <c r="B246" i="6"/>
  <c r="B261" i="6"/>
  <c r="B16" i="6"/>
  <c r="B46" i="6"/>
  <c r="B87" i="6"/>
  <c r="B118" i="6"/>
  <c r="B154" i="6"/>
  <c r="B191" i="6"/>
  <c r="B222" i="6"/>
  <c r="B247" i="6"/>
  <c r="B262" i="6"/>
  <c r="B17" i="6"/>
  <c r="B47" i="6"/>
  <c r="B88" i="6"/>
  <c r="B119" i="6"/>
  <c r="B155" i="6"/>
  <c r="B192" i="6"/>
  <c r="B223" i="6"/>
  <c r="B248" i="6"/>
  <c r="B263" i="6"/>
  <c r="B18" i="6"/>
  <c r="B64" i="6"/>
  <c r="B98" i="6"/>
  <c r="B138" i="6"/>
  <c r="B168" i="6"/>
  <c r="B199" i="6"/>
  <c r="B19" i="6"/>
  <c r="B65" i="6"/>
  <c r="B99" i="6"/>
  <c r="B139" i="6"/>
  <c r="B169" i="6"/>
  <c r="B20" i="6"/>
  <c r="B66" i="6"/>
  <c r="B100" i="6"/>
  <c r="B140" i="6"/>
  <c r="B170" i="6"/>
  <c r="B200" i="6"/>
  <c r="B225" i="6"/>
  <c r="B252" i="6"/>
  <c r="B21" i="6"/>
  <c r="B67" i="6"/>
  <c r="B101" i="6"/>
  <c r="B141" i="6"/>
  <c r="B171" i="6"/>
  <c r="B201" i="6"/>
  <c r="B226" i="6"/>
  <c r="B253" i="6"/>
  <c r="B22" i="6"/>
  <c r="B68" i="6"/>
  <c r="B102" i="6"/>
  <c r="B142" i="6"/>
  <c r="B172" i="6"/>
  <c r="B202" i="6"/>
  <c r="B227" i="6"/>
  <c r="B254" i="6"/>
  <c r="B23" i="6"/>
  <c r="B52" i="6"/>
  <c r="B90" i="6"/>
  <c r="B126" i="6"/>
  <c r="B173" i="6"/>
  <c r="B204" i="6"/>
  <c r="B229" i="6"/>
  <c r="B250" i="6"/>
  <c r="B255" i="6"/>
  <c r="B267" i="6"/>
  <c r="B24" i="6"/>
  <c r="B53" i="6"/>
  <c r="B91" i="6"/>
  <c r="B127" i="6"/>
  <c r="B174" i="6"/>
  <c r="B205" i="6"/>
  <c r="B230" i="6"/>
  <c r="B251" i="6"/>
  <c r="B256" i="6"/>
  <c r="B268" i="6"/>
  <c r="B25" i="6"/>
  <c r="B69" i="6"/>
  <c r="B115" i="6"/>
  <c r="B151" i="6"/>
  <c r="B183" i="6"/>
  <c r="B214" i="6"/>
  <c r="B239" i="6"/>
  <c r="B264" i="6"/>
  <c r="B26" i="6"/>
  <c r="B70" i="6"/>
  <c r="B110" i="6"/>
  <c r="B146" i="6"/>
  <c r="B178" i="6"/>
  <c r="B209" i="6"/>
  <c r="B234" i="6"/>
  <c r="B257" i="6"/>
  <c r="B270" i="6"/>
  <c r="B27" i="6"/>
  <c r="B71" i="6"/>
  <c r="B111" i="6"/>
  <c r="B147" i="6"/>
  <c r="B179" i="6"/>
  <c r="B210" i="6"/>
  <c r="B235" i="6"/>
  <c r="B258" i="6"/>
  <c r="B271" i="6"/>
  <c r="B28" i="6"/>
  <c r="B72" i="6"/>
  <c r="B112" i="6"/>
  <c r="B148" i="6"/>
  <c r="B180" i="6"/>
  <c r="B211" i="6"/>
  <c r="B236" i="6"/>
  <c r="B29" i="6"/>
  <c r="B73" i="6"/>
  <c r="B113" i="6"/>
  <c r="B149" i="6"/>
  <c r="B181" i="6"/>
  <c r="B212" i="6"/>
  <c r="B237" i="6"/>
  <c r="B30" i="6"/>
  <c r="B74" i="6"/>
  <c r="B114" i="6"/>
  <c r="B150" i="6"/>
  <c r="B182" i="6"/>
  <c r="B213" i="6"/>
  <c r="B238" i="6"/>
  <c r="B259" i="6"/>
  <c r="B272" i="6"/>
  <c r="B31" i="6"/>
  <c r="B40" i="6"/>
  <c r="B78" i="6"/>
  <c r="B120" i="6"/>
  <c r="B156" i="6"/>
  <c r="B184" i="6"/>
  <c r="B215" i="6"/>
  <c r="B240" i="6"/>
  <c r="B32" i="6"/>
  <c r="B41" i="6"/>
  <c r="B79" i="6"/>
  <c r="B121" i="6"/>
  <c r="B157" i="6"/>
  <c r="B185" i="6"/>
  <c r="B216" i="6"/>
  <c r="B241" i="6"/>
  <c r="B33" i="6"/>
  <c r="B42" i="6"/>
  <c r="B80" i="6"/>
  <c r="B122" i="6"/>
  <c r="B158" i="6"/>
  <c r="B186" i="6"/>
  <c r="B217" i="6"/>
  <c r="B242" i="6"/>
  <c r="B34" i="6"/>
  <c r="B43" i="6"/>
  <c r="B81" i="6"/>
  <c r="B123" i="6"/>
  <c r="B159" i="6"/>
  <c r="B187" i="6"/>
  <c r="B218" i="6"/>
  <c r="B243" i="6"/>
  <c r="B35" i="6"/>
  <c r="B44" i="6"/>
  <c r="B82" i="6"/>
  <c r="B124" i="6"/>
  <c r="B160" i="6"/>
  <c r="B188" i="6"/>
  <c r="B219" i="6"/>
  <c r="B244" i="6"/>
  <c r="B36" i="6"/>
  <c r="B75" i="6"/>
  <c r="B103" i="6"/>
  <c r="B143" i="6"/>
  <c r="B175" i="6"/>
  <c r="B206" i="6"/>
  <c r="B231" i="6"/>
  <c r="B37" i="6"/>
  <c r="B76" i="6"/>
  <c r="B104" i="6"/>
  <c r="B144" i="6"/>
  <c r="B176" i="6"/>
  <c r="B207" i="6"/>
  <c r="B232" i="6"/>
  <c r="B38" i="6"/>
  <c r="B77" i="6"/>
  <c r="B105" i="6"/>
  <c r="B145" i="6"/>
  <c r="B177" i="6"/>
  <c r="B208" i="6"/>
  <c r="B233" i="6"/>
  <c r="B260" i="6"/>
  <c r="B269" i="6"/>
  <c r="B274" i="6"/>
  <c r="B39" i="6"/>
  <c r="B54" i="6"/>
  <c r="B92" i="6"/>
  <c r="B128" i="6"/>
  <c r="B162" i="6"/>
  <c r="B203" i="6"/>
  <c r="B228" i="6"/>
  <c r="B2" i="6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40" i="11"/>
  <c r="F241" i="11"/>
  <c r="F242" i="11"/>
  <c r="F243" i="11"/>
  <c r="F244" i="11"/>
  <c r="F245" i="11"/>
  <c r="F246" i="11"/>
  <c r="F247" i="11"/>
  <c r="F248" i="11"/>
  <c r="F249" i="11"/>
  <c r="F250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" i="11"/>
  <c r="B262" i="5" l="1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61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4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15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174" i="5"/>
  <c r="B167" i="5"/>
  <c r="B168" i="5"/>
  <c r="B169" i="5"/>
  <c r="B170" i="5"/>
  <c r="B171" i="5"/>
  <c r="B172" i="5"/>
  <c r="B173" i="5"/>
  <c r="B16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46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11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84" i="5"/>
  <c r="B76" i="5"/>
  <c r="B77" i="5"/>
  <c r="B78" i="5"/>
  <c r="B79" i="5"/>
  <c r="B80" i="5"/>
  <c r="B81" i="5"/>
  <c r="B82" i="5"/>
  <c r="B83" i="5"/>
  <c r="B75" i="5"/>
  <c r="B74" i="5"/>
  <c r="B68" i="5"/>
  <c r="B69" i="5"/>
  <c r="B70" i="5"/>
  <c r="B71" i="5"/>
  <c r="B72" i="5"/>
  <c r="B73" i="5"/>
  <c r="B67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" i="5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57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4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11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170" i="4"/>
  <c r="B163" i="4"/>
  <c r="B164" i="4"/>
  <c r="B165" i="4"/>
  <c r="B166" i="4"/>
  <c r="B167" i="4"/>
  <c r="B168" i="4"/>
  <c r="B169" i="4"/>
  <c r="B162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44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09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83" i="4"/>
  <c r="B84" i="4"/>
  <c r="B85" i="4"/>
  <c r="B86" i="4"/>
  <c r="B87" i="4"/>
  <c r="B88" i="4"/>
  <c r="B89" i="4"/>
  <c r="B90" i="4"/>
  <c r="B82" i="4"/>
  <c r="B74" i="4"/>
  <c r="B75" i="4"/>
  <c r="B76" i="4"/>
  <c r="B77" i="4"/>
  <c r="B78" i="4"/>
  <c r="B79" i="4"/>
  <c r="B80" i="4"/>
  <c r="B81" i="4"/>
  <c r="B73" i="4"/>
  <c r="B67" i="4"/>
  <c r="B68" i="4"/>
  <c r="B69" i="4"/>
  <c r="B70" i="4"/>
  <c r="B71" i="4"/>
  <c r="B72" i="4"/>
  <c r="B66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4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59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4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13" i="3"/>
  <c r="B73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172" i="3"/>
  <c r="B165" i="3"/>
  <c r="B166" i="3"/>
  <c r="B167" i="3"/>
  <c r="B168" i="3"/>
  <c r="B169" i="3"/>
  <c r="B170" i="3"/>
  <c r="B171" i="3"/>
  <c r="B16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44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09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82" i="3"/>
  <c r="B74" i="3"/>
  <c r="B75" i="3"/>
  <c r="B76" i="3"/>
  <c r="B77" i="3"/>
  <c r="B78" i="3"/>
  <c r="B79" i="3"/>
  <c r="B80" i="3"/>
  <c r="B81" i="3"/>
  <c r="B67" i="3"/>
  <c r="B68" i="3"/>
  <c r="B69" i="3"/>
  <c r="B70" i="3"/>
  <c r="B71" i="3"/>
  <c r="B72" i="3"/>
  <c r="B66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B269" i="2"/>
  <c r="B270" i="2"/>
  <c r="B271" i="2"/>
  <c r="B272" i="2"/>
  <c r="B273" i="2"/>
  <c r="B274" i="2"/>
  <c r="B268" i="2"/>
  <c r="B259" i="2"/>
  <c r="B260" i="2"/>
  <c r="B261" i="2"/>
  <c r="B262" i="2"/>
  <c r="B263" i="2"/>
  <c r="B264" i="2"/>
  <c r="B265" i="2"/>
  <c r="B266" i="2"/>
  <c r="B267" i="2"/>
  <c r="B258" i="2"/>
  <c r="B252" i="2"/>
  <c r="B253" i="2"/>
  <c r="B254" i="2"/>
  <c r="B255" i="2"/>
  <c r="B256" i="2"/>
  <c r="B257" i="2"/>
  <c r="B251" i="2"/>
  <c r="B245" i="2"/>
  <c r="B246" i="2"/>
  <c r="B247" i="2"/>
  <c r="B248" i="2"/>
  <c r="B249" i="2"/>
  <c r="B250" i="2"/>
  <c r="B244" i="2"/>
  <c r="B237" i="2"/>
  <c r="B238" i="2"/>
  <c r="B239" i="2"/>
  <c r="B240" i="2"/>
  <c r="B241" i="2"/>
  <c r="B242" i="2"/>
  <c r="B243" i="2"/>
  <c r="B236" i="2"/>
  <c r="B229" i="2"/>
  <c r="B230" i="2"/>
  <c r="B231" i="2"/>
  <c r="B232" i="2"/>
  <c r="B233" i="2"/>
  <c r="B234" i="2"/>
  <c r="B235" i="2"/>
  <c r="B228" i="2"/>
  <c r="B221" i="2"/>
  <c r="B222" i="2"/>
  <c r="B223" i="2"/>
  <c r="B224" i="2"/>
  <c r="B225" i="2"/>
  <c r="B226" i="2"/>
  <c r="B227" i="2"/>
  <c r="B220" i="2"/>
  <c r="B213" i="2"/>
  <c r="B214" i="2"/>
  <c r="B215" i="2"/>
  <c r="B216" i="2"/>
  <c r="B217" i="2"/>
  <c r="B218" i="2"/>
  <c r="B219" i="2"/>
  <c r="B212" i="2"/>
  <c r="B205" i="2"/>
  <c r="B206" i="2"/>
  <c r="B207" i="2"/>
  <c r="B208" i="2"/>
  <c r="B209" i="2"/>
  <c r="B210" i="2"/>
  <c r="B211" i="2"/>
  <c r="B204" i="2"/>
  <c r="B196" i="2"/>
  <c r="B197" i="2"/>
  <c r="B198" i="2"/>
  <c r="B199" i="2"/>
  <c r="B200" i="2"/>
  <c r="B201" i="2"/>
  <c r="B202" i="2"/>
  <c r="B203" i="2"/>
  <c r="B195" i="2"/>
  <c r="B189" i="2"/>
  <c r="B190" i="2"/>
  <c r="B191" i="2"/>
  <c r="B192" i="2"/>
  <c r="B193" i="2"/>
  <c r="B194" i="2"/>
  <c r="B188" i="2"/>
  <c r="B182" i="2"/>
  <c r="B183" i="2"/>
  <c r="B184" i="2"/>
  <c r="B185" i="2"/>
  <c r="B186" i="2"/>
  <c r="B187" i="2"/>
  <c r="B181" i="2"/>
  <c r="B173" i="2"/>
  <c r="B174" i="2"/>
  <c r="B175" i="2"/>
  <c r="B176" i="2"/>
  <c r="B177" i="2"/>
  <c r="B178" i="2"/>
  <c r="B179" i="2"/>
  <c r="B180" i="2"/>
  <c r="B172" i="2"/>
  <c r="B164" i="2"/>
  <c r="B165" i="2"/>
  <c r="B166" i="2"/>
  <c r="B167" i="2"/>
  <c r="B168" i="2"/>
  <c r="B169" i="2"/>
  <c r="B170" i="2"/>
  <c r="B171" i="2"/>
  <c r="B163" i="2"/>
  <c r="B156" i="2"/>
  <c r="B157" i="2"/>
  <c r="B158" i="2"/>
  <c r="B159" i="2"/>
  <c r="B160" i="2"/>
  <c r="B161" i="2"/>
  <c r="B162" i="2"/>
  <c r="B155" i="2"/>
  <c r="B146" i="2"/>
  <c r="B147" i="2"/>
  <c r="B148" i="2"/>
  <c r="B149" i="2"/>
  <c r="B150" i="2"/>
  <c r="B151" i="2"/>
  <c r="B152" i="2"/>
  <c r="B153" i="2"/>
  <c r="B154" i="2"/>
  <c r="B145" i="2"/>
  <c r="B136" i="2"/>
  <c r="B137" i="2"/>
  <c r="B138" i="2"/>
  <c r="B139" i="2"/>
  <c r="B140" i="2"/>
  <c r="B141" i="2"/>
  <c r="B142" i="2"/>
  <c r="B143" i="2"/>
  <c r="B144" i="2"/>
  <c r="B135" i="2"/>
  <c r="B128" i="2"/>
  <c r="B129" i="2"/>
  <c r="B130" i="2"/>
  <c r="B131" i="2"/>
  <c r="B132" i="2"/>
  <c r="B133" i="2"/>
  <c r="B134" i="2"/>
  <c r="B127" i="2"/>
  <c r="B120" i="2"/>
  <c r="B121" i="2"/>
  <c r="B122" i="2"/>
  <c r="B123" i="2"/>
  <c r="B124" i="2"/>
  <c r="B125" i="2"/>
  <c r="B126" i="2"/>
  <c r="B119" i="2"/>
  <c r="B112" i="2"/>
  <c r="B113" i="2"/>
  <c r="B114" i="2"/>
  <c r="B115" i="2"/>
  <c r="B116" i="2"/>
  <c r="B117" i="2"/>
  <c r="B118" i="2"/>
  <c r="B111" i="2"/>
  <c r="B107" i="2"/>
  <c r="B108" i="2"/>
  <c r="B109" i="2"/>
  <c r="B110" i="2"/>
  <c r="B106" i="2"/>
  <c r="B101" i="2"/>
  <c r="B102" i="2"/>
  <c r="B103" i="2"/>
  <c r="B104" i="2"/>
  <c r="B105" i="2"/>
  <c r="B100" i="2"/>
  <c r="B92" i="2"/>
  <c r="B93" i="2"/>
  <c r="B94" i="2"/>
  <c r="B95" i="2"/>
  <c r="B96" i="2"/>
  <c r="B97" i="2"/>
  <c r="B98" i="2"/>
  <c r="B99" i="2"/>
  <c r="B91" i="2"/>
  <c r="B83" i="2"/>
  <c r="B84" i="2"/>
  <c r="B85" i="2"/>
  <c r="B86" i="2"/>
  <c r="B87" i="2"/>
  <c r="B88" i="2"/>
  <c r="B89" i="2"/>
  <c r="B90" i="2"/>
  <c r="B82" i="2"/>
  <c r="B74" i="2"/>
  <c r="B75" i="2"/>
  <c r="B76" i="2"/>
  <c r="B77" i="2"/>
  <c r="B78" i="2"/>
  <c r="B79" i="2"/>
  <c r="B80" i="2"/>
  <c r="B81" i="2"/>
  <c r="B73" i="2"/>
  <c r="B65" i="2"/>
  <c r="B66" i="2"/>
  <c r="B67" i="2"/>
  <c r="B68" i="2"/>
  <c r="B69" i="2"/>
  <c r="B70" i="2"/>
  <c r="B71" i="2"/>
  <c r="B72" i="2"/>
  <c r="B64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8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tc={A91450E2-6D6D-0B45-A773-C8B557E947FA}</author>
    <author>tc={D02A5369-C4BE-1C46-80BD-7ABAE4D5FC1D}</author>
    <author>tc={74B35180-DB7E-B94E-AA56-5AF661A9EF1F}</author>
    <author>tc={50255F4E-7DD4-E841-B6FA-696E5FBA50CD}</author>
    <author>tc={3B737339-9781-D84F-B1B2-84D414E46027}</author>
    <author>tc={D2C080D2-F74F-0A46-B2D5-10B35BC4AF1E}</author>
    <author>tc={DA4734E4-8220-7A43-8D6D-DB3BF5996AAF}</author>
    <author>tc={E97A451E-0978-7847-9E2C-17E4A0EAF992}</author>
    <author>tc={E2127296-9592-8346-97CE-018EDFE6DF9E}</author>
  </authors>
  <commentList>
    <comment ref="A59" authorId="0" shapeId="0" xr:uid="{A91450E2-6D6D-0B45-A773-C8B557E947F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24-Aug-33; changed to 22</t>
      </text>
    </comment>
    <comment ref="A139" authorId="1" shapeId="0" xr:uid="{D02A5369-C4BE-1C46-80BD-7ABAE4D5FC1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49" authorId="2" shapeId="0" xr:uid="{74B35180-DB7E-B94E-AA56-5AF661A9E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58" authorId="3" shapeId="0" xr:uid="{50255F4E-7DD4-E841-B6FA-696E5FBA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64" authorId="4" shapeId="0" xr:uid="{3B737339-9781-D84F-B1B2-84D414E4602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73" authorId="5" shapeId="0" xr:uid="{D2C080D2-F74F-0A46-B2D5-10B35BC4AF1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82" authorId="6" shapeId="0" xr:uid="{DA4734E4-8220-7A43-8D6D-DB3BF5996AA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89" authorId="7" shapeId="0" xr:uid="{E97A451E-0978-7847-9E2C-17E4A0E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  <comment ref="A196" authorId="8" shapeId="0" xr:uid="{E2127296-9592-8346-97CE-018EDFE6DF9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25-Aug-2016 to -2021</t>
      </text>
    </comment>
  </commentList>
</comments>
</file>

<file path=xl/sharedStrings.xml><?xml version="1.0" encoding="utf-8"?>
<sst xmlns="http://schemas.openxmlformats.org/spreadsheetml/2006/main" count="748" uniqueCount="253">
  <si>
    <t>Date</t>
  </si>
  <si>
    <t>Day</t>
  </si>
  <si>
    <t>SCL.mm</t>
  </si>
  <si>
    <t>SCW.mm</t>
  </si>
  <si>
    <t>Depth.mm</t>
  </si>
  <si>
    <t>Weight.g</t>
  </si>
  <si>
    <t>day.yr</t>
  </si>
  <si>
    <t>SCL.cm</t>
  </si>
  <si>
    <t>SCW.cm</t>
  </si>
  <si>
    <t>Turtle ID</t>
  </si>
  <si>
    <t>SCL (mm)</t>
  </si>
  <si>
    <t>SCW (mm)</t>
  </si>
  <si>
    <t>Body Depth (mm)</t>
  </si>
  <si>
    <t>Weight (g)</t>
  </si>
  <si>
    <t>DC20-601</t>
  </si>
  <si>
    <t> </t>
  </si>
  <si>
    <t xml:space="preserve">RELEASED with SAT TAG 8/31/20 </t>
  </si>
  <si>
    <t>DC20-602</t>
  </si>
  <si>
    <t>DC20-603</t>
  </si>
  <si>
    <t>DC20-604</t>
  </si>
  <si>
    <t>DC20-605</t>
  </si>
  <si>
    <t>DC20-1001</t>
  </si>
  <si>
    <t>DC20-1002</t>
  </si>
  <si>
    <t>DC20-1003</t>
  </si>
  <si>
    <t>RELEASED with sat tag 9/18/20</t>
  </si>
  <si>
    <t>DC20-1404</t>
  </si>
  <si>
    <t xml:space="preserve">RELEASED with SAT TAG 9/18 </t>
  </si>
  <si>
    <t>DC21-301</t>
  </si>
  <si>
    <t>SEXED and RELEASED 8/3/21</t>
  </si>
  <si>
    <t>DC21-401</t>
  </si>
  <si>
    <t>SEXED AND RELEASED with SAT TAG 8/3/21</t>
  </si>
  <si>
    <t>DC21-402</t>
  </si>
  <si>
    <t>DC21-404</t>
  </si>
  <si>
    <t>SEXED and RELEASED with SAT TAG 8/3/21</t>
  </si>
  <si>
    <t>DC21-701</t>
  </si>
  <si>
    <t>RELEASED  with SAT TAG  8/3/21</t>
  </si>
  <si>
    <t>DC21-702</t>
  </si>
  <si>
    <t>DC21-703</t>
  </si>
  <si>
    <t>SEXED AND RELEASED with SAT TAG 8/23</t>
  </si>
  <si>
    <t>DC21-704</t>
  </si>
  <si>
    <t>DC21-705</t>
  </si>
  <si>
    <t>DC21-1004</t>
  </si>
  <si>
    <t>SEXED AND RELEASED 9/22/21 with SAT TAGGED</t>
  </si>
  <si>
    <t>DC21-1005</t>
  </si>
  <si>
    <t>DC21-1101</t>
  </si>
  <si>
    <t>RELEASED 9/22/21 with SAT TAG</t>
  </si>
  <si>
    <t>DC21-1601</t>
  </si>
  <si>
    <t>SEXED AND RELEASED 10/14/21</t>
  </si>
  <si>
    <t>DC21-1602</t>
  </si>
  <si>
    <t>DC21-1603</t>
  </si>
  <si>
    <t>DC21-1604</t>
  </si>
  <si>
    <t>SEXED AND RELEASED 10/3/21</t>
  </si>
  <si>
    <t>DC21-1605</t>
  </si>
  <si>
    <t>DC22-201</t>
  </si>
  <si>
    <t xml:space="preserve">SEXED AND RELEASED 07/19/22 </t>
  </si>
  <si>
    <t>DC22-202</t>
  </si>
  <si>
    <t>DC22-203</t>
  </si>
  <si>
    <t>DC22-204</t>
  </si>
  <si>
    <t>DC22-205</t>
  </si>
  <si>
    <t>DC22-801</t>
  </si>
  <si>
    <t>RELEASED WITH SAT TAG(8/10/2022)</t>
  </si>
  <si>
    <t>DC22-803</t>
  </si>
  <si>
    <t>RELEASED WITH SAT TAG 8/10/2022</t>
  </si>
  <si>
    <t>DC22-804</t>
  </si>
  <si>
    <t>RELEASED WITH SAT TAG8/10/2022</t>
  </si>
  <si>
    <t>DC22-805</t>
  </si>
  <si>
    <t>DC22-1001</t>
  </si>
  <si>
    <t>DC22-1004</t>
  </si>
  <si>
    <t>DC22-1005</t>
  </si>
  <si>
    <t>RELEASED with SAT TAG 9/22/22</t>
  </si>
  <si>
    <t>avg.SCL (mm)</t>
  </si>
  <si>
    <t>avg.SCW (mm)</t>
  </si>
  <si>
    <t>avg.Body Depth (mm)</t>
  </si>
  <si>
    <t>avg.Weight (g)</t>
  </si>
  <si>
    <t>Lp (cm)</t>
  </si>
  <si>
    <t>Ri</t>
  </si>
  <si>
    <t>ab</t>
  </si>
  <si>
    <t>kg</t>
  </si>
  <si>
    <t>MsMR</t>
  </si>
  <si>
    <t>/100</t>
  </si>
  <si>
    <t>SCL</t>
  </si>
  <si>
    <t>French Guiana</t>
  </si>
  <si>
    <t>Girondot and Fretey 1996</t>
  </si>
  <si>
    <t>Clutch</t>
  </si>
  <si>
    <t>Venezuela</t>
  </si>
  <si>
    <t>Hernandez et al., 2007</t>
  </si>
  <si>
    <t>CCL</t>
  </si>
  <si>
    <t>Suriname</t>
  </si>
  <si>
    <t>Hilterman and Goverse 2007</t>
  </si>
  <si>
    <t>French Guiana, Silebache</t>
  </si>
  <si>
    <t>Pritchard 1971; ref in Eckert et al., 2012</t>
  </si>
  <si>
    <t>Trinidad</t>
  </si>
  <si>
    <t>Maharaj 2004</t>
  </si>
  <si>
    <t>Eckert et al, 2012</t>
  </si>
  <si>
    <t>French Guiana, Awala-Yalimapo</t>
  </si>
  <si>
    <t>Caut et al., 2006</t>
  </si>
  <si>
    <t>Costa Rica</t>
  </si>
  <si>
    <t>Chacon and Eckert 2007</t>
  </si>
  <si>
    <t>Chu Cheong 1990</t>
  </si>
  <si>
    <t>Excluded; more recent data below</t>
  </si>
  <si>
    <t>Pritchard 1969; ref in Eckert et al., 2012</t>
  </si>
  <si>
    <t>Dominican Republic</t>
  </si>
  <si>
    <t>Revuelta et al., 2014</t>
  </si>
  <si>
    <t>Eckert et al., 2012</t>
  </si>
  <si>
    <t>Suriname, Big Santi</t>
  </si>
  <si>
    <t>Schulz 1975</t>
  </si>
  <si>
    <t>St. Croix</t>
  </si>
  <si>
    <t>Eckert and Eckert 1990</t>
  </si>
  <si>
    <t>average</t>
  </si>
  <si>
    <t>Costa Rica, GAN</t>
  </si>
  <si>
    <t>Chacon-Chaverri and Eckert 2007</t>
  </si>
  <si>
    <t>Suriname, Babusanti</t>
  </si>
  <si>
    <t>Florida</t>
  </si>
  <si>
    <t>Stewart and Johnson 2006</t>
  </si>
  <si>
    <t>Costa Rica, TOR</t>
  </si>
  <si>
    <t>Leslie et al., 1996</t>
  </si>
  <si>
    <t xml:space="preserve">average </t>
  </si>
  <si>
    <t>Boulon et al., 1996; Stewart et al., 2007</t>
  </si>
  <si>
    <t>Trinidad, Matura</t>
  </si>
  <si>
    <t>ap</t>
  </si>
  <si>
    <t>Stewart et al., 2007</t>
  </si>
  <si>
    <t>Trinidad, Grande Riviera</t>
  </si>
  <si>
    <t>Puerto Rico</t>
  </si>
  <si>
    <t>Tucker and Frazer 1991</t>
  </si>
  <si>
    <t>Costa Rica, Matina and Tortuguero</t>
  </si>
  <si>
    <t>Carr and Ogren 1959</t>
  </si>
  <si>
    <t>Average</t>
  </si>
  <si>
    <t>Northwest Atlantic</t>
  </si>
  <si>
    <t>ESA Report 2020</t>
  </si>
  <si>
    <t>Costa Rica, Gandoca</t>
  </si>
  <si>
    <t>Costa Rica, Tortuguero (1990)</t>
  </si>
  <si>
    <t>Costa Rica, Tortuguero (1995)]</t>
  </si>
  <si>
    <t>Campbell et al., 1996</t>
  </si>
  <si>
    <t>Costa Rica, Pacuare</t>
  </si>
  <si>
    <t>Rivas et al., 2016</t>
  </si>
  <si>
    <t>Dominican Republic (2008-9)</t>
  </si>
  <si>
    <t>Eckert et al., 1989</t>
  </si>
  <si>
    <t>Puerto Rico, Humacao</t>
  </si>
  <si>
    <t>Matos 1986; ref in Eckert et al., 2012</t>
  </si>
  <si>
    <t>Puerto Rico, Culebra Island</t>
  </si>
  <si>
    <t>Tucket 1988; ref in Eckert et al., 2012</t>
  </si>
  <si>
    <t>Florida, Brevard</t>
  </si>
  <si>
    <t>Steward and Johnson 2006</t>
  </si>
  <si>
    <t>All Western Atlantic</t>
  </si>
  <si>
    <t>Sotherland et al., 2015</t>
  </si>
  <si>
    <t>Average NWA</t>
  </si>
  <si>
    <t>Frequency</t>
  </si>
  <si>
    <t>Rivalan et al., 2006; Eckert et al., 2012; 2015</t>
  </si>
  <si>
    <t>KWATA data in Berzins 2018</t>
  </si>
  <si>
    <t>Eckert et al., 2015</t>
  </si>
  <si>
    <t>Garner et al., 2017</t>
  </si>
  <si>
    <t>Stewart et al., 2014</t>
  </si>
  <si>
    <t>Remigration interval</t>
  </si>
  <si>
    <t>DPS avg</t>
  </si>
  <si>
    <t>2.7 (years)</t>
  </si>
  <si>
    <t>ESA 2020</t>
  </si>
  <si>
    <t>Clutches</t>
  </si>
  <si>
    <t>clutch</t>
  </si>
  <si>
    <t>clutch.size</t>
  </si>
  <si>
    <t>clutch.freq</t>
  </si>
  <si>
    <t>fecundity.annual</t>
  </si>
  <si>
    <t>parameter</t>
  </si>
  <si>
    <t>parameter explained</t>
  </si>
  <si>
    <t>old value</t>
  </si>
  <si>
    <t>new value</t>
  </si>
  <si>
    <t>units</t>
  </si>
  <si>
    <t>source</t>
  </si>
  <si>
    <t>notes</t>
  </si>
  <si>
    <t>univariate</t>
  </si>
  <si>
    <t>Hirth1997 and TuckFraz1991</t>
  </si>
  <si>
    <t>Wyneken2023</t>
  </si>
  <si>
    <t>Jone2009</t>
  </si>
  <si>
    <t>Jone2009; lit collected</t>
  </si>
  <si>
    <t>Thom1993</t>
  </si>
  <si>
    <t>Wyne2023 LWw</t>
  </si>
  <si>
    <t>Jone2009 LWw</t>
  </si>
  <si>
    <t>Wyne2023 tL</t>
  </si>
  <si>
    <t>Jone2009 tL</t>
  </si>
  <si>
    <t>Wyne2023 tWw</t>
  </si>
  <si>
    <t>Jone2009 tWw</t>
  </si>
  <si>
    <t>age at birth</t>
  </si>
  <si>
    <t>d</t>
  </si>
  <si>
    <t>ESA2020</t>
  </si>
  <si>
    <t>Page 70; average incubation period from 59 to 67 days; pivotal temp is 29.25-30.5 (Eckert et al.,2012; Page 110 ESA2020)</t>
  </si>
  <si>
    <t>cm</t>
  </si>
  <si>
    <t>g</t>
  </si>
  <si>
    <t>year</t>
  </si>
  <si>
    <t>day</t>
  </si>
  <si>
    <t>ml/h</t>
  </si>
  <si>
    <t>tp</t>
  </si>
  <si>
    <t>time since birth at puberty</t>
  </si>
  <si>
    <t>15.3*365</t>
  </si>
  <si>
    <t>Page 32; mean maturation for NW Atlantic is 19-19.5 years</t>
  </si>
  <si>
    <t>am</t>
  </si>
  <si>
    <t>lifespan</t>
  </si>
  <si>
    <t>30*365</t>
  </si>
  <si>
    <t>Page 32; mean longevity after maturation was 11 years for NW Atlantic</t>
  </si>
  <si>
    <t>Lb</t>
  </si>
  <si>
    <t>length at birth</t>
  </si>
  <si>
    <t>Jone2009,Wyne2023</t>
  </si>
  <si>
    <t>Previous data averaged with Wyneken day of hatching collection/measurements</t>
  </si>
  <si>
    <t>Lp</t>
  </si>
  <si>
    <t>length at puberty</t>
  </si>
  <si>
    <t>ESA2020;Aven2009</t>
  </si>
  <si>
    <t>Page 32; mean maturation CCL for NWA us 129.2 cm converted to SCL using Avens2009 which has a better regression fit than the methods in Jones et al., 2011 when tested on nesting female data</t>
  </si>
  <si>
    <t>Li</t>
  </si>
  <si>
    <t>ultimate length</t>
  </si>
  <si>
    <t>Giro2021</t>
  </si>
  <si>
    <t>Max SCL values for both sexes measured on the Atlantic French coast (n = 300), and males (n = 92) were 203cm</t>
  </si>
  <si>
    <t>Ww0</t>
  </si>
  <si>
    <t>initial wet at birth</t>
  </si>
  <si>
    <t>Hsu2020</t>
  </si>
  <si>
    <t>Parismina, CR leatherback nesting data 2018 nesting success</t>
  </si>
  <si>
    <t>Wwb</t>
  </si>
  <si>
    <t>wet weight at birth</t>
  </si>
  <si>
    <t>Hsu2020,Wyne2023</t>
  </si>
  <si>
    <t>Average between 47.10 g (n = 17 Hsu 2020) and 45.34 g (n = 38 Wyne2023)</t>
  </si>
  <si>
    <t>Wdb</t>
  </si>
  <si>
    <t>dry weight at birth</t>
  </si>
  <si>
    <t>No new NWA data, there is data for the EP leatherbacks, but we're focusing only on the NWA stock</t>
  </si>
  <si>
    <t>Wwi</t>
  </si>
  <si>
    <t>ultimate wet weight</t>
  </si>
  <si>
    <t>Wood, 1982; Duron 1978; Dugay. 1968</t>
  </si>
  <si>
    <t>Guiness book of animal facts and feats - Gerald L Wood, 1982 cites Duron 1978 for a record of a capture male in a fishing ent at Longeville, Vendee Dept, W France that was 800 kg, with two other records off of West France at 650 and 600 kg.</t>
  </si>
  <si>
    <t>reproductive effort (annual)</t>
  </si>
  <si>
    <t>8*70/(4*365) = .3836</t>
  </si>
  <si>
    <t>5*81.74(2.7*365) 
= .4147</t>
  </si>
  <si>
    <t>Based on averages for clutch frequency, clutch size, and remigration interval for the Northwest Atlantic</t>
  </si>
  <si>
    <t>pAm</t>
  </si>
  <si>
    <t>mass-specific metabolic rate</t>
  </si>
  <si>
    <t>W/kg</t>
  </si>
  <si>
    <t>Average between trendline for mass-specific growth rate for 100, 200, 300, 400 kg individuals is .407, but all data from Wall2008 averages to 0.95 for resting, active, laying, field, max, and calculated values</t>
  </si>
  <si>
    <t>pXm</t>
  </si>
  <si>
    <t>maximum intake of jellyfish of fully grown individual</t>
  </si>
  <si>
    <t>Wall2006</t>
  </si>
  <si>
    <t>Energy budget calculations between EP and NWA, but suggests that average required feeding rate for St. Croix (NWA) leatherbacks for a 2.85 remigration interval is 127 kg/d. Leatherback prey energy content is 310 kJ/kg wet mass from Davenport &amp; Balazs 1991).</t>
  </si>
  <si>
    <t>T_typical</t>
  </si>
  <si>
    <t>typicla body temperature in C</t>
  </si>
  <si>
    <t>C</t>
  </si>
  <si>
    <t>Casey2014</t>
  </si>
  <si>
    <r>
      <rPr>
        <sz val="12"/>
        <color rgb="FF1A1A1A"/>
        <rFont val="Times New Roman"/>
        <family val="1"/>
      </rPr>
      <t>The mean </t>
    </r>
    <r>
      <rPr>
        <i/>
        <sz val="12"/>
        <color rgb="FF1A1A1A"/>
        <rFont val="Times New Roman"/>
        <family val="1"/>
      </rPr>
      <t>T</t>
    </r>
    <r>
      <rPr>
        <vertAlign val="subscript"/>
        <sz val="12"/>
        <color rgb="FF1A1A1A"/>
        <rFont val="Times New Roman"/>
        <family val="1"/>
      </rPr>
      <t>b</t>
    </r>
    <r>
      <rPr>
        <sz val="12"/>
        <color rgb="FF1A1A1A"/>
        <rFont val="Times New Roman"/>
        <family val="1"/>
      </rPr>
      <t> for individual leatherbacks ranged from 25.4±1.7 to 27.3±0.3°C, and </t>
    </r>
    <r>
      <rPr>
        <i/>
        <sz val="12"/>
        <color rgb="FF1A1A1A"/>
        <rFont val="Times New Roman"/>
        <family val="1"/>
      </rPr>
      <t>T</t>
    </r>
    <r>
      <rPr>
        <vertAlign val="subscript"/>
        <sz val="12"/>
        <color rgb="FF1A1A1A"/>
        <rFont val="Times New Roman"/>
        <family val="1"/>
      </rPr>
      <t>g</t>
    </r>
    <r>
      <rPr>
        <sz val="12"/>
        <color rgb="FF1A1A1A"/>
        <rFont val="Times New Roman"/>
        <family val="1"/>
      </rPr>
      <t> ranged from 10.7±2.4 to 12.1±1.7°C. from Casey, James, Willard 2014</t>
    </r>
  </si>
  <si>
    <t>Tw</t>
  </si>
  <si>
    <t>mean water temperature</t>
  </si>
  <si>
    <t>Average of Casey 2014 (low temp water average in high latitudes) and Southward et al 2005 (high water temp in low latitudes (Costa Rica)</t>
  </si>
  <si>
    <t>Time.yr</t>
  </si>
  <si>
    <t>Weight.kg</t>
  </si>
  <si>
    <t>yr</t>
  </si>
  <si>
    <t>%</t>
  </si>
  <si>
    <t>Wyneken</t>
  </si>
  <si>
    <t>lab</t>
  </si>
  <si>
    <t>data</t>
  </si>
  <si>
    <t>09.10.2023</t>
  </si>
  <si>
    <t>Ri annual reproductive effort (following Bas equations)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</si>
</sst>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rgb="FF000000"/>
      <name val="Calibri"/>
      <family val="2"/>
    </font>
    <font>
      <sz val="10"/>
      <color theme="1"/>
      <name val="Verdana"/>
      <family val="2"/>
    </font>
    <font>
      <sz val="10"/>
      <color theme="1"/>
      <name val="Roboto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onsolas"/>
      <family val="3"/>
    </font>
    <font>
      <sz val="12"/>
      <color rgb="FF1A1A1A"/>
      <name val="Times New Roman"/>
      <family val="1"/>
    </font>
    <font>
      <i/>
      <sz val="12"/>
      <color rgb="FF1A1A1A"/>
      <name val="Times New Roman"/>
      <family val="1"/>
    </font>
    <font>
      <vertAlign val="subscript"/>
      <sz val="12"/>
      <color rgb="FF1A1A1A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FCEC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/>
    <xf numFmtId="15" fontId="2" fillId="2" borderId="1" xfId="0" applyNumberFormat="1" applyFont="1" applyFill="1" applyBorder="1" applyAlignment="1">
      <alignment readingOrder="1"/>
    </xf>
    <xf numFmtId="1" fontId="2" fillId="2" borderId="2" xfId="0" applyNumberFormat="1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15" fontId="2" fillId="2" borderId="4" xfId="0" applyNumberFormat="1" applyFont="1" applyFill="1" applyBorder="1" applyAlignment="1">
      <alignment readingOrder="1"/>
    </xf>
    <xf numFmtId="1" fontId="2" fillId="2" borderId="0" xfId="0" applyNumberFormat="1" applyFont="1" applyFill="1" applyAlignment="1">
      <alignment readingOrder="1"/>
    </xf>
    <xf numFmtId="0" fontId="2" fillId="2" borderId="5" xfId="0" applyFont="1" applyFill="1" applyBorder="1" applyAlignment="1">
      <alignment readingOrder="1"/>
    </xf>
    <xf numFmtId="15" fontId="2" fillId="3" borderId="4" xfId="0" applyNumberFormat="1" applyFont="1" applyFill="1" applyBorder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2" fillId="3" borderId="5" xfId="0" applyFont="1" applyFill="1" applyBorder="1" applyAlignment="1">
      <alignment readingOrder="1"/>
    </xf>
    <xf numFmtId="15" fontId="2" fillId="4" borderId="4" xfId="0" applyNumberFormat="1" applyFont="1" applyFill="1" applyBorder="1" applyAlignment="1">
      <alignment readingOrder="1"/>
    </xf>
    <xf numFmtId="1" fontId="2" fillId="4" borderId="0" xfId="0" applyNumberFormat="1" applyFont="1" applyFill="1" applyAlignment="1">
      <alignment readingOrder="1"/>
    </xf>
    <xf numFmtId="0" fontId="2" fillId="4" borderId="5" xfId="0" applyFont="1" applyFill="1" applyBorder="1" applyAlignment="1">
      <alignment readingOrder="1"/>
    </xf>
    <xf numFmtId="15" fontId="3" fillId="4" borderId="4" xfId="0" applyNumberFormat="1" applyFont="1" applyFill="1" applyBorder="1" applyAlignment="1">
      <alignment readingOrder="1"/>
    </xf>
    <xf numFmtId="15" fontId="2" fillId="4" borderId="6" xfId="0" applyNumberFormat="1" applyFont="1" applyFill="1" applyBorder="1" applyAlignment="1">
      <alignment readingOrder="1"/>
    </xf>
    <xf numFmtId="1" fontId="2" fillId="4" borderId="7" xfId="0" applyNumberFormat="1" applyFont="1" applyFill="1" applyBorder="1" applyAlignment="1">
      <alignment readingOrder="1"/>
    </xf>
    <xf numFmtId="0" fontId="2" fillId="4" borderId="8" xfId="0" applyFont="1" applyFill="1" applyBorder="1" applyAlignment="1">
      <alignment readingOrder="1"/>
    </xf>
    <xf numFmtId="15" fontId="2" fillId="5" borderId="1" xfId="0" applyNumberFormat="1" applyFont="1" applyFill="1" applyBorder="1" applyAlignment="1">
      <alignment wrapText="1" readingOrder="1"/>
    </xf>
    <xf numFmtId="1" fontId="2" fillId="5" borderId="2" xfId="0" applyNumberFormat="1" applyFont="1" applyFill="1" applyBorder="1" applyAlignment="1">
      <alignment wrapText="1" readingOrder="1"/>
    </xf>
    <xf numFmtId="0" fontId="2" fillId="5" borderId="3" xfId="0" applyFont="1" applyFill="1" applyBorder="1" applyAlignment="1">
      <alignment readingOrder="1"/>
    </xf>
    <xf numFmtId="15" fontId="2" fillId="5" borderId="4" xfId="0" applyNumberFormat="1" applyFont="1" applyFill="1" applyBorder="1" applyAlignment="1">
      <alignment wrapText="1" readingOrder="1"/>
    </xf>
    <xf numFmtId="1" fontId="2" fillId="5" borderId="0" xfId="0" applyNumberFormat="1" applyFont="1" applyFill="1" applyAlignment="1">
      <alignment wrapText="1" readingOrder="1"/>
    </xf>
    <xf numFmtId="0" fontId="2" fillId="5" borderId="5" xfId="0" applyFont="1" applyFill="1" applyBorder="1" applyAlignment="1">
      <alignment readingOrder="1"/>
    </xf>
    <xf numFmtId="0" fontId="2" fillId="5" borderId="5" xfId="0" applyFont="1" applyFill="1" applyBorder="1" applyAlignment="1">
      <alignment wrapText="1" readingOrder="1"/>
    </xf>
    <xf numFmtId="15" fontId="3" fillId="5" borderId="4" xfId="0" applyNumberFormat="1" applyFont="1" applyFill="1" applyBorder="1" applyAlignment="1">
      <alignment wrapText="1" readingOrder="1"/>
    </xf>
    <xf numFmtId="15" fontId="4" fillId="6" borderId="1" xfId="0" applyNumberFormat="1" applyFont="1" applyFill="1" applyBorder="1" applyAlignment="1">
      <alignment wrapText="1"/>
    </xf>
    <xf numFmtId="1" fontId="4" fillId="6" borderId="2" xfId="0" applyNumberFormat="1" applyFont="1" applyFill="1" applyBorder="1" applyAlignment="1">
      <alignment wrapText="1"/>
    </xf>
    <xf numFmtId="0" fontId="4" fillId="6" borderId="3" xfId="0" applyFont="1" applyFill="1" applyBorder="1"/>
    <xf numFmtId="15" fontId="4" fillId="6" borderId="4" xfId="0" applyNumberFormat="1" applyFont="1" applyFill="1" applyBorder="1" applyAlignment="1">
      <alignment wrapText="1"/>
    </xf>
    <xf numFmtId="1" fontId="4" fillId="6" borderId="0" xfId="0" applyNumberFormat="1" applyFont="1" applyFill="1" applyAlignment="1">
      <alignment wrapText="1"/>
    </xf>
    <xf numFmtId="0" fontId="4" fillId="6" borderId="5" xfId="0" applyFont="1" applyFill="1" applyBorder="1"/>
    <xf numFmtId="0" fontId="4" fillId="6" borderId="5" xfId="0" applyFont="1" applyFill="1" applyBorder="1" applyAlignment="1">
      <alignment wrapText="1"/>
    </xf>
    <xf numFmtId="15" fontId="4" fillId="6" borderId="4" xfId="0" applyNumberFormat="1" applyFont="1" applyFill="1" applyBorder="1"/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1" fontId="2" fillId="0" borderId="0" xfId="0" applyNumberFormat="1" applyFont="1" applyAlignment="1">
      <alignment wrapText="1" readingOrder="1"/>
    </xf>
    <xf numFmtId="1" fontId="4" fillId="0" borderId="0" xfId="0" applyNumberFormat="1" applyFont="1" applyAlignment="1">
      <alignment wrapText="1"/>
    </xf>
    <xf numFmtId="0" fontId="2" fillId="0" borderId="0" xfId="0" applyFont="1" applyAlignment="1">
      <alignment readingOrder="1"/>
    </xf>
    <xf numFmtId="1" fontId="2" fillId="0" borderId="0" xfId="0" applyNumberFormat="1" applyFont="1" applyAlignment="1">
      <alignment readingOrder="1"/>
    </xf>
    <xf numFmtId="0" fontId="2" fillId="0" borderId="13" xfId="0" applyFont="1" applyBorder="1" applyAlignment="1">
      <alignment wrapText="1" readingOrder="1"/>
    </xf>
    <xf numFmtId="1" fontId="2" fillId="0" borderId="9" xfId="0" applyNumberFormat="1" applyFont="1" applyBorder="1" applyAlignment="1">
      <alignment wrapText="1" readingOrder="1"/>
    </xf>
    <xf numFmtId="0" fontId="2" fillId="0" borderId="10" xfId="0" applyFont="1" applyBorder="1" applyAlignment="1">
      <alignment wrapText="1" readingOrder="1"/>
    </xf>
    <xf numFmtId="15" fontId="4" fillId="0" borderId="1" xfId="0" applyNumberFormat="1" applyFont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0" fontId="4" fillId="0" borderId="3" xfId="0" applyFont="1" applyBorder="1"/>
    <xf numFmtId="15" fontId="4" fillId="0" borderId="4" xfId="0" applyNumberFormat="1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15" fontId="4" fillId="0" borderId="4" xfId="0" applyNumberFormat="1" applyFont="1" applyBorder="1"/>
    <xf numFmtId="15" fontId="2" fillId="0" borderId="4" xfId="0" applyNumberFormat="1" applyFont="1" applyBorder="1" applyAlignment="1">
      <alignment wrapText="1" readingOrder="1"/>
    </xf>
    <xf numFmtId="0" fontId="2" fillId="0" borderId="5" xfId="0" applyFont="1" applyBorder="1" applyAlignment="1">
      <alignment readingOrder="1"/>
    </xf>
    <xf numFmtId="0" fontId="2" fillId="0" borderId="5" xfId="0" applyFont="1" applyBorder="1" applyAlignment="1">
      <alignment wrapText="1" readingOrder="1"/>
    </xf>
    <xf numFmtId="15" fontId="2" fillId="0" borderId="4" xfId="0" applyNumberFormat="1" applyFont="1" applyBorder="1" applyAlignment="1">
      <alignment readingOrder="1"/>
    </xf>
    <xf numFmtId="15" fontId="2" fillId="0" borderId="6" xfId="0" applyNumberFormat="1" applyFont="1" applyBorder="1" applyAlignment="1">
      <alignment readingOrder="1"/>
    </xf>
    <xf numFmtId="1" fontId="2" fillId="0" borderId="7" xfId="0" applyNumberFormat="1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4" fillId="0" borderId="11" xfId="0" applyFont="1" applyBorder="1" applyAlignment="1">
      <alignment readingOrder="1"/>
    </xf>
    <xf numFmtId="0" fontId="4" fillId="0" borderId="14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4" fillId="0" borderId="16" xfId="0" applyFont="1" applyBorder="1" applyAlignment="1">
      <alignment readingOrder="1"/>
    </xf>
    <xf numFmtId="1" fontId="2" fillId="0" borderId="0" xfId="0" applyNumberFormat="1" applyFont="1"/>
    <xf numFmtId="0" fontId="4" fillId="0" borderId="17" xfId="0" applyFont="1" applyBorder="1" applyAlignment="1">
      <alignment readingOrder="1"/>
    </xf>
    <xf numFmtId="0" fontId="4" fillId="0" borderId="18" xfId="0" applyFont="1" applyBorder="1" applyAlignment="1">
      <alignment readingOrder="1"/>
    </xf>
    <xf numFmtId="1" fontId="4" fillId="0" borderId="0" xfId="0" applyNumberFormat="1" applyFont="1" applyAlignment="1">
      <alignment readingOrder="1"/>
    </xf>
    <xf numFmtId="1" fontId="2" fillId="0" borderId="2" xfId="0" applyNumberFormat="1" applyFont="1" applyBorder="1" applyAlignment="1">
      <alignment wrapText="1" readingOrder="1"/>
    </xf>
    <xf numFmtId="15" fontId="4" fillId="0" borderId="4" xfId="0" applyNumberFormat="1" applyFont="1" applyBorder="1" applyAlignment="1">
      <alignment readingOrder="1"/>
    </xf>
    <xf numFmtId="0" fontId="4" fillId="0" borderId="5" xfId="0" applyFont="1" applyBorder="1" applyAlignment="1">
      <alignment readingOrder="1"/>
    </xf>
    <xf numFmtId="15" fontId="4" fillId="0" borderId="6" xfId="0" applyNumberFormat="1" applyFont="1" applyBorder="1" applyAlignment="1">
      <alignment readingOrder="1"/>
    </xf>
    <xf numFmtId="1" fontId="4" fillId="0" borderId="7" xfId="0" applyNumberFormat="1" applyFont="1" applyBorder="1" applyAlignment="1">
      <alignment readingOrder="1"/>
    </xf>
    <xf numFmtId="0" fontId="4" fillId="0" borderId="8" xfId="0" applyFont="1" applyBorder="1" applyAlignment="1">
      <alignment readingOrder="1"/>
    </xf>
    <xf numFmtId="0" fontId="2" fillId="0" borderId="9" xfId="0" applyFont="1" applyBorder="1" applyAlignment="1">
      <alignment wrapText="1" readingOrder="1"/>
    </xf>
    <xf numFmtId="1" fontId="2" fillId="0" borderId="2" xfId="0" applyNumberFormat="1" applyFont="1" applyBorder="1" applyAlignment="1">
      <alignment readingOrder="1"/>
    </xf>
    <xf numFmtId="0" fontId="5" fillId="7" borderId="19" xfId="0" applyFont="1" applyFill="1" applyBorder="1" applyAlignment="1">
      <alignment wrapText="1" readingOrder="1"/>
    </xf>
    <xf numFmtId="0" fontId="5" fillId="7" borderId="20" xfId="0" applyFont="1" applyFill="1" applyBorder="1" applyAlignment="1">
      <alignment wrapText="1" readingOrder="1"/>
    </xf>
    <xf numFmtId="0" fontId="5" fillId="7" borderId="12" xfId="0" applyFont="1" applyFill="1" applyBorder="1" applyAlignment="1">
      <alignment wrapText="1" readingOrder="1"/>
    </xf>
    <xf numFmtId="0" fontId="6" fillId="8" borderId="0" xfId="0" applyFont="1" applyFill="1" applyAlignment="1">
      <alignment wrapText="1"/>
    </xf>
    <xf numFmtId="0" fontId="7" fillId="8" borderId="9" xfId="0" applyFont="1" applyFill="1" applyBorder="1" applyAlignment="1">
      <alignment wrapText="1"/>
    </xf>
    <xf numFmtId="0" fontId="8" fillId="0" borderId="0" xfId="0" applyFont="1" applyAlignment="1">
      <alignment wrapText="1"/>
    </xf>
    <xf numFmtId="15" fontId="7" fillId="9" borderId="21" xfId="0" applyNumberFormat="1" applyFont="1" applyFill="1" applyBorder="1" applyAlignment="1">
      <alignment wrapText="1"/>
    </xf>
    <xf numFmtId="1" fontId="7" fillId="9" borderId="8" xfId="0" applyNumberFormat="1" applyFont="1" applyFill="1" applyBorder="1" applyAlignment="1">
      <alignment wrapText="1"/>
    </xf>
    <xf numFmtId="0" fontId="7" fillId="9" borderId="8" xfId="0" applyFont="1" applyFill="1" applyBorder="1"/>
    <xf numFmtId="0" fontId="7" fillId="9" borderId="8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23" xfId="0" applyFont="1" applyBorder="1" applyAlignment="1">
      <alignment wrapText="1"/>
    </xf>
    <xf numFmtId="0" fontId="7" fillId="8" borderId="0" xfId="0" applyFont="1" applyFill="1" applyAlignment="1">
      <alignment wrapText="1"/>
    </xf>
    <xf numFmtId="0" fontId="8" fillId="0" borderId="23" xfId="0" applyFont="1" applyBorder="1" applyAlignment="1">
      <alignment wrapText="1"/>
    </xf>
    <xf numFmtId="0" fontId="7" fillId="9" borderId="10" xfId="0" applyFont="1" applyFill="1" applyBorder="1"/>
    <xf numFmtId="0" fontId="7" fillId="8" borderId="23" xfId="0" applyFont="1" applyFill="1" applyBorder="1" applyAlignment="1">
      <alignment wrapText="1"/>
    </xf>
    <xf numFmtId="0" fontId="7" fillId="9" borderId="10" xfId="0" applyFont="1" applyFill="1" applyBorder="1" applyAlignment="1">
      <alignment wrapText="1"/>
    </xf>
    <xf numFmtId="0" fontId="9" fillId="0" borderId="0" xfId="0" applyFont="1"/>
    <xf numFmtId="0" fontId="7" fillId="0" borderId="23" xfId="0" applyFont="1" applyBorder="1"/>
    <xf numFmtId="15" fontId="7" fillId="9" borderId="21" xfId="0" applyNumberFormat="1" applyFont="1" applyFill="1" applyBorder="1"/>
    <xf numFmtId="0" fontId="10" fillId="0" borderId="19" xfId="0" applyFont="1" applyBorder="1" applyAlignment="1">
      <alignment wrapText="1" readingOrder="1"/>
    </xf>
    <xf numFmtId="15" fontId="10" fillId="2" borderId="29" xfId="0" applyNumberFormat="1" applyFont="1" applyFill="1" applyBorder="1" applyAlignment="1">
      <alignment wrapText="1" readingOrder="1"/>
    </xf>
    <xf numFmtId="1" fontId="10" fillId="2" borderId="29" xfId="0" applyNumberFormat="1" applyFont="1" applyFill="1" applyBorder="1" applyAlignment="1">
      <alignment wrapText="1" readingOrder="1"/>
    </xf>
    <xf numFmtId="0" fontId="10" fillId="2" borderId="29" xfId="0" applyFont="1" applyFill="1" applyBorder="1" applyAlignment="1">
      <alignment readingOrder="1"/>
    </xf>
    <xf numFmtId="0" fontId="10" fillId="2" borderId="29" xfId="0" applyFont="1" applyFill="1" applyBorder="1" applyAlignment="1">
      <alignment wrapText="1" readingOrder="1"/>
    </xf>
    <xf numFmtId="0" fontId="10" fillId="2" borderId="30" xfId="0" applyFont="1" applyFill="1" applyBorder="1" applyAlignment="1">
      <alignment readingOrder="1"/>
    </xf>
    <xf numFmtId="0" fontId="1" fillId="0" borderId="31" xfId="0" applyFont="1" applyBorder="1" applyAlignment="1">
      <alignment readingOrder="1"/>
    </xf>
    <xf numFmtId="15" fontId="10" fillId="2" borderId="20" xfId="0" applyNumberFormat="1" applyFont="1" applyFill="1" applyBorder="1" applyAlignment="1">
      <alignment wrapText="1" readingOrder="1"/>
    </xf>
    <xf numFmtId="0" fontId="10" fillId="2" borderId="20" xfId="0" applyFont="1" applyFill="1" applyBorder="1" applyAlignment="1">
      <alignment readingOrder="1"/>
    </xf>
    <xf numFmtId="0" fontId="10" fillId="2" borderId="20" xfId="0" applyFont="1" applyFill="1" applyBorder="1" applyAlignment="1">
      <alignment wrapText="1" readingOrder="1"/>
    </xf>
    <xf numFmtId="0" fontId="10" fillId="2" borderId="12" xfId="0" applyFont="1" applyFill="1" applyBorder="1" applyAlignment="1">
      <alignment readingOrder="1"/>
    </xf>
    <xf numFmtId="0" fontId="10" fillId="2" borderId="12" xfId="0" applyFont="1" applyFill="1" applyBorder="1" applyAlignment="1">
      <alignment wrapText="1" readingOrder="1"/>
    </xf>
    <xf numFmtId="0" fontId="5" fillId="7" borderId="29" xfId="0" applyFont="1" applyFill="1" applyBorder="1" applyAlignment="1">
      <alignment wrapText="1" readingOrder="1"/>
    </xf>
    <xf numFmtId="0" fontId="5" fillId="7" borderId="30" xfId="0" applyFont="1" applyFill="1" applyBorder="1" applyAlignment="1">
      <alignment wrapText="1" readingOrder="1"/>
    </xf>
    <xf numFmtId="0" fontId="10" fillId="0" borderId="31" xfId="0" applyFont="1" applyBorder="1" applyAlignment="1">
      <alignment wrapText="1" readingOrder="1"/>
    </xf>
    <xf numFmtId="1" fontId="10" fillId="2" borderId="20" xfId="0" applyNumberFormat="1" applyFont="1" applyFill="1" applyBorder="1" applyAlignment="1">
      <alignment wrapText="1" readingOrder="1"/>
    </xf>
    <xf numFmtId="0" fontId="1" fillId="2" borderId="20" xfId="0" applyFont="1" applyFill="1" applyBorder="1" applyAlignment="1">
      <alignment readingOrder="1"/>
    </xf>
    <xf numFmtId="0" fontId="11" fillId="12" borderId="31" xfId="0" applyFont="1" applyFill="1" applyBorder="1" applyAlignment="1">
      <alignment readingOrder="1"/>
    </xf>
    <xf numFmtId="0" fontId="5" fillId="7" borderId="31" xfId="0" applyFont="1" applyFill="1" applyBorder="1" applyAlignment="1">
      <alignment wrapText="1" readingOrder="1"/>
    </xf>
    <xf numFmtId="15" fontId="1" fillId="2" borderId="20" xfId="0" applyNumberFormat="1" applyFont="1" applyFill="1" applyBorder="1" applyAlignment="1">
      <alignment readingOrder="1"/>
    </xf>
    <xf numFmtId="1" fontId="1" fillId="2" borderId="20" xfId="0" applyNumberFormat="1" applyFont="1" applyFill="1" applyBorder="1" applyAlignment="1">
      <alignment readingOrder="1"/>
    </xf>
    <xf numFmtId="0" fontId="1" fillId="0" borderId="31" xfId="0" applyFont="1" applyBorder="1" applyAlignment="1">
      <alignment wrapText="1" readingOrder="1"/>
    </xf>
    <xf numFmtId="0" fontId="1" fillId="0" borderId="32" xfId="0" applyFont="1" applyBorder="1" applyAlignment="1">
      <alignment readingOrder="1"/>
    </xf>
    <xf numFmtId="0" fontId="1" fillId="12" borderId="31" xfId="0" applyFont="1" applyFill="1" applyBorder="1" applyAlignment="1">
      <alignment readingOrder="1"/>
    </xf>
    <xf numFmtId="0" fontId="7" fillId="10" borderId="2" xfId="0" applyFont="1" applyFill="1" applyBorder="1" applyAlignment="1">
      <alignment wrapText="1"/>
    </xf>
    <xf numFmtId="0" fontId="7" fillId="10" borderId="22" xfId="0" applyFont="1" applyFill="1" applyBorder="1" applyAlignment="1">
      <alignment wrapText="1"/>
    </xf>
    <xf numFmtId="0" fontId="7" fillId="10" borderId="0" xfId="0" applyFont="1" applyFill="1" applyAlignment="1">
      <alignment wrapText="1"/>
    </xf>
    <xf numFmtId="0" fontId="7" fillId="10" borderId="24" xfId="0" applyFont="1" applyFill="1" applyBorder="1" applyAlignment="1">
      <alignment wrapText="1"/>
    </xf>
    <xf numFmtId="0" fontId="1" fillId="13" borderId="33" xfId="0" applyFont="1" applyFill="1" applyBorder="1" applyAlignment="1">
      <alignment wrapText="1" readingOrder="1"/>
    </xf>
    <xf numFmtId="0" fontId="1" fillId="13" borderId="34" xfId="0" applyFont="1" applyFill="1" applyBorder="1" applyAlignment="1">
      <alignment wrapText="1" readingOrder="1"/>
    </xf>
    <xf numFmtId="0" fontId="1" fillId="13" borderId="35" xfId="0" applyFont="1" applyFill="1" applyBorder="1" applyAlignment="1">
      <alignment wrapText="1" readingOrder="1"/>
    </xf>
    <xf numFmtId="0" fontId="1" fillId="13" borderId="36" xfId="0" applyFont="1" applyFill="1" applyBorder="1" applyAlignment="1">
      <alignment wrapText="1" readingOrder="1"/>
    </xf>
    <xf numFmtId="0" fontId="1" fillId="14" borderId="33" xfId="0" applyFont="1" applyFill="1" applyBorder="1" applyAlignment="1">
      <alignment wrapText="1" readingOrder="1"/>
    </xf>
    <xf numFmtId="0" fontId="1" fillId="14" borderId="34" xfId="0" applyFont="1" applyFill="1" applyBorder="1" applyAlignment="1">
      <alignment wrapText="1" readingOrder="1"/>
    </xf>
    <xf numFmtId="0" fontId="1" fillId="14" borderId="35" xfId="0" applyFont="1" applyFill="1" applyBorder="1" applyAlignment="1">
      <alignment wrapText="1" readingOrder="1"/>
    </xf>
    <xf numFmtId="0" fontId="1" fillId="14" borderId="33" xfId="0" applyFont="1" applyFill="1" applyBorder="1" applyAlignment="1">
      <alignment readingOrder="1"/>
    </xf>
    <xf numFmtId="0" fontId="1" fillId="14" borderId="34" xfId="0" applyFont="1" applyFill="1" applyBorder="1" applyAlignment="1">
      <alignment readingOrder="1"/>
    </xf>
    <xf numFmtId="0" fontId="1" fillId="14" borderId="35" xfId="0" applyFont="1" applyFill="1" applyBorder="1" applyAlignment="1">
      <alignment readingOrder="1"/>
    </xf>
    <xf numFmtId="0" fontId="7" fillId="10" borderId="1" xfId="0" applyFont="1" applyFill="1" applyBorder="1" applyAlignment="1">
      <alignment wrapText="1"/>
    </xf>
    <xf numFmtId="0" fontId="7" fillId="10" borderId="4" xfId="0" applyFont="1" applyFill="1" applyBorder="1" applyAlignment="1">
      <alignment wrapText="1"/>
    </xf>
    <xf numFmtId="0" fontId="7" fillId="10" borderId="25" xfId="0" applyFont="1" applyFill="1" applyBorder="1" applyAlignment="1">
      <alignment wrapText="1"/>
    </xf>
    <xf numFmtId="0" fontId="7" fillId="10" borderId="26" xfId="0" applyFont="1" applyFill="1" applyBorder="1" applyAlignment="1">
      <alignment wrapText="1"/>
    </xf>
    <xf numFmtId="0" fontId="7" fillId="10" borderId="27" xfId="0" applyFont="1" applyFill="1" applyBorder="1" applyAlignment="1">
      <alignment wrapText="1"/>
    </xf>
    <xf numFmtId="0" fontId="7" fillId="8" borderId="28" xfId="0" applyFont="1" applyFill="1" applyBorder="1" applyAlignment="1">
      <alignment wrapText="1"/>
    </xf>
    <xf numFmtId="0" fontId="10" fillId="11" borderId="33" xfId="0" applyFont="1" applyFill="1" applyBorder="1" applyAlignment="1">
      <alignment wrapText="1" readingOrder="1"/>
    </xf>
    <xf numFmtId="0" fontId="10" fillId="11" borderId="34" xfId="0" applyFont="1" applyFill="1" applyBorder="1" applyAlignment="1">
      <alignment wrapText="1" readingOrder="1"/>
    </xf>
    <xf numFmtId="0" fontId="10" fillId="11" borderId="35" xfId="0" applyFont="1" applyFill="1" applyBorder="1" applyAlignment="1">
      <alignment wrapText="1" readingOrder="1"/>
    </xf>
    <xf numFmtId="0" fontId="12" fillId="0" borderId="20" xfId="0" applyFont="1" applyBorder="1" applyAlignment="1">
      <alignment wrapText="1" readingOrder="1"/>
    </xf>
    <xf numFmtId="0" fontId="12" fillId="0" borderId="12" xfId="0" applyFont="1" applyBorder="1" applyAlignment="1">
      <alignment wrapText="1" readingOrder="1"/>
    </xf>
    <xf numFmtId="1" fontId="4" fillId="0" borderId="8" xfId="0" applyNumberFormat="1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" fontId="2" fillId="0" borderId="8" xfId="0" applyNumberFormat="1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1" fontId="2" fillId="0" borderId="8" xfId="0" applyNumberFormat="1" applyFont="1" applyBorder="1" applyAlignment="1">
      <alignment readingOrder="1"/>
    </xf>
    <xf numFmtId="1" fontId="2" fillId="0" borderId="29" xfId="0" applyNumberFormat="1" applyFont="1" applyBorder="1" applyAlignment="1">
      <alignment wrapText="1" readingOrder="1"/>
    </xf>
    <xf numFmtId="0" fontId="2" fillId="0" borderId="29" xfId="0" applyFont="1" applyBorder="1" applyAlignment="1">
      <alignment wrapText="1" readingOrder="1"/>
    </xf>
    <xf numFmtId="0" fontId="2" fillId="0" borderId="30" xfId="0" applyFont="1" applyBorder="1" applyAlignment="1">
      <alignment wrapText="1" readingOrder="1"/>
    </xf>
    <xf numFmtId="0" fontId="2" fillId="0" borderId="20" xfId="0" applyFont="1" applyBorder="1" applyAlignment="1">
      <alignment wrapText="1" readingOrder="1"/>
    </xf>
    <xf numFmtId="0" fontId="2" fillId="0" borderId="12" xfId="0" applyFont="1" applyBorder="1" applyAlignment="1">
      <alignment wrapText="1" readingOrder="1"/>
    </xf>
    <xf numFmtId="1" fontId="4" fillId="0" borderId="29" xfId="0" applyNumberFormat="1" applyFont="1" applyBorder="1" applyAlignment="1">
      <alignment wrapText="1"/>
    </xf>
    <xf numFmtId="0" fontId="4" fillId="0" borderId="20" xfId="0" applyFont="1" applyBorder="1"/>
    <xf numFmtId="0" fontId="4" fillId="0" borderId="20" xfId="0" applyFont="1" applyBorder="1" applyAlignment="1">
      <alignment wrapText="1"/>
    </xf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2" fillId="0" borderId="20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1" fontId="2" fillId="0" borderId="20" xfId="0" applyNumberFormat="1" applyFont="1" applyBorder="1" applyAlignment="1">
      <alignment wrapText="1" readingOrder="1"/>
    </xf>
    <xf numFmtId="1" fontId="2" fillId="0" borderId="20" xfId="0" applyNumberFormat="1" applyFont="1" applyBorder="1" applyAlignment="1">
      <alignment readingOrder="1"/>
    </xf>
    <xf numFmtId="1" fontId="4" fillId="0" borderId="20" xfId="0" applyNumberFormat="1" applyFont="1" applyBorder="1" applyAlignment="1">
      <alignment wrapText="1"/>
    </xf>
    <xf numFmtId="0" fontId="2" fillId="0" borderId="29" xfId="0" applyFont="1" applyBorder="1" applyAlignment="1">
      <alignment readingOrder="1"/>
    </xf>
    <xf numFmtId="0" fontId="2" fillId="0" borderId="30" xfId="0" applyFont="1" applyBorder="1" applyAlignment="1">
      <alignment readingOrder="1"/>
    </xf>
    <xf numFmtId="1" fontId="2" fillId="0" borderId="29" xfId="0" applyNumberFormat="1" applyFont="1" applyBorder="1" applyAlignment="1">
      <alignment readingOrder="1"/>
    </xf>
    <xf numFmtId="2" fontId="2" fillId="0" borderId="0" xfId="0" applyNumberFormat="1" applyFont="1"/>
    <xf numFmtId="164" fontId="2" fillId="0" borderId="0" xfId="0" applyNumberFormat="1" applyFont="1"/>
    <xf numFmtId="1" fontId="4" fillId="15" borderId="20" xfId="0" applyNumberFormat="1" applyFont="1" applyFill="1" applyBorder="1" applyAlignment="1">
      <alignment wrapText="1"/>
    </xf>
    <xf numFmtId="0" fontId="4" fillId="15" borderId="20" xfId="0" applyFont="1" applyFill="1" applyBorder="1" applyAlignment="1">
      <alignment wrapText="1"/>
    </xf>
    <xf numFmtId="164" fontId="2" fillId="15" borderId="0" xfId="0" applyNumberFormat="1" applyFont="1" applyFill="1"/>
    <xf numFmtId="2" fontId="2" fillId="15" borderId="0" xfId="0" applyNumberFormat="1" applyFont="1" applyFill="1"/>
    <xf numFmtId="0" fontId="2" fillId="15" borderId="0" xfId="0" applyFont="1" applyFill="1"/>
    <xf numFmtId="164" fontId="2" fillId="0" borderId="0" xfId="0" applyNumberFormat="1" applyFont="1" applyAlignment="1">
      <alignment readingOrder="1"/>
    </xf>
    <xf numFmtId="2" fontId="0" fillId="0" borderId="0" xfId="0" applyNumberFormat="1"/>
    <xf numFmtId="1" fontId="0" fillId="0" borderId="0" xfId="0" applyNumberFormat="1"/>
    <xf numFmtId="1" fontId="0" fillId="16" borderId="0" xfId="0" applyNumberFormat="1" applyFill="1"/>
    <xf numFmtId="1" fontId="13" fillId="0" borderId="0" xfId="0" applyNumberFormat="1" applyFont="1"/>
    <xf numFmtId="1" fontId="13" fillId="16" borderId="0" xfId="0" applyNumberFormat="1" applyFont="1" applyFill="1"/>
    <xf numFmtId="165" fontId="0" fillId="0" borderId="0" xfId="0" applyNumberFormat="1"/>
    <xf numFmtId="164" fontId="0" fillId="0" borderId="0" xfId="0" applyNumberFormat="1"/>
    <xf numFmtId="0" fontId="12" fillId="0" borderId="0" xfId="0" applyFont="1"/>
    <xf numFmtId="0" fontId="0" fillId="17" borderId="0" xfId="0" applyFill="1"/>
    <xf numFmtId="0" fontId="15" fillId="0" borderId="0" xfId="0" applyFont="1"/>
    <xf numFmtId="165" fontId="15" fillId="0" borderId="0" xfId="0" applyNumberFormat="1" applyFont="1"/>
    <xf numFmtId="0" fontId="15" fillId="17" borderId="0" xfId="0" applyFont="1" applyFill="1"/>
    <xf numFmtId="0" fontId="16" fillId="0" borderId="0" xfId="0" applyFont="1" applyAlignment="1">
      <alignment horizontal="left" vertical="center" indent="2"/>
    </xf>
    <xf numFmtId="0" fontId="2" fillId="0" borderId="0" xfId="0" applyFont="1" applyAlignment="1">
      <alignment horizontal="right"/>
    </xf>
    <xf numFmtId="0" fontId="12" fillId="0" borderId="37" xfId="0" applyFont="1" applyBorder="1"/>
    <xf numFmtId="0" fontId="2" fillId="0" borderId="37" xfId="0" applyFont="1" applyBorder="1"/>
    <xf numFmtId="1" fontId="2" fillId="0" borderId="37" xfId="0" applyNumberFormat="1" applyFont="1" applyBorder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165" fontId="2" fillId="0" borderId="0" xfId="0" applyNumberFormat="1" applyFont="1"/>
    <xf numFmtId="0" fontId="2" fillId="0" borderId="0" xfId="0" applyFont="1" applyAlignment="1">
      <alignment horizontal="left" vertical="center" indent="2"/>
    </xf>
    <xf numFmtId="2" fontId="2" fillId="0" borderId="0" xfId="0" applyNumberFormat="1" applyFont="1" applyAlignment="1">
      <alignment horizontal="left" vertical="center" indent="2"/>
    </xf>
    <xf numFmtId="0" fontId="17" fillId="0" borderId="0" xfId="0" applyFont="1" applyAlignment="1">
      <alignment wrapText="1"/>
    </xf>
    <xf numFmtId="1" fontId="2" fillId="15" borderId="20" xfId="0" applyNumberFormat="1" applyFont="1" applyFill="1" applyBorder="1" applyAlignment="1">
      <alignment wrapText="1" readingOrder="1"/>
    </xf>
    <xf numFmtId="0" fontId="2" fillId="15" borderId="20" xfId="0" applyFont="1" applyFill="1" applyBorder="1" applyAlignment="1">
      <alignment readingOrder="1"/>
    </xf>
    <xf numFmtId="0" fontId="2" fillId="15" borderId="20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'SCL.05.07.23'!$C$1</c:f>
              <c:strCache>
                <c:ptCount val="1"/>
                <c:pt idx="0">
                  <c:v>SCL.mm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'SCL.05.07.23'!$B$2:$B$274</c:f>
              <c:numCache>
                <c:formatCode>0</c:formatCode>
                <c:ptCount val="273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34</c:v>
                </c:pt>
                <c:pt idx="6">
                  <c:v>0</c:v>
                </c:pt>
                <c:pt idx="7">
                  <c:v>8</c:v>
                </c:pt>
                <c:pt idx="8">
                  <c:v>15</c:v>
                </c:pt>
                <c:pt idx="9">
                  <c:v>22</c:v>
                </c:pt>
                <c:pt idx="10">
                  <c:v>29</c:v>
                </c:pt>
                <c:pt idx="11">
                  <c:v>34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22</c:v>
                </c:pt>
                <c:pt idx="16">
                  <c:v>29</c:v>
                </c:pt>
                <c:pt idx="17">
                  <c:v>34</c:v>
                </c:pt>
                <c:pt idx="18">
                  <c:v>0</c:v>
                </c:pt>
                <c:pt idx="19">
                  <c:v>8</c:v>
                </c:pt>
                <c:pt idx="20">
                  <c:v>15</c:v>
                </c:pt>
                <c:pt idx="21">
                  <c:v>22</c:v>
                </c:pt>
                <c:pt idx="22">
                  <c:v>29</c:v>
                </c:pt>
                <c:pt idx="23">
                  <c:v>34</c:v>
                </c:pt>
                <c:pt idx="24">
                  <c:v>0</c:v>
                </c:pt>
                <c:pt idx="25">
                  <c:v>8</c:v>
                </c:pt>
                <c:pt idx="26">
                  <c:v>15</c:v>
                </c:pt>
                <c:pt idx="27">
                  <c:v>22</c:v>
                </c:pt>
                <c:pt idx="28">
                  <c:v>29</c:v>
                </c:pt>
                <c:pt idx="29">
                  <c:v>34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22</c:v>
                </c:pt>
                <c:pt idx="34">
                  <c:v>0</c:v>
                </c:pt>
                <c:pt idx="35">
                  <c:v>8</c:v>
                </c:pt>
                <c:pt idx="36">
                  <c:v>16</c:v>
                </c:pt>
                <c:pt idx="37">
                  <c:v>22</c:v>
                </c:pt>
                <c:pt idx="38">
                  <c:v>0</c:v>
                </c:pt>
                <c:pt idx="39">
                  <c:v>8</c:v>
                </c:pt>
                <c:pt idx="40">
                  <c:v>16</c:v>
                </c:pt>
                <c:pt idx="41">
                  <c:v>22</c:v>
                </c:pt>
                <c:pt idx="42">
                  <c:v>0</c:v>
                </c:pt>
                <c:pt idx="43">
                  <c:v>8</c:v>
                </c:pt>
                <c:pt idx="44">
                  <c:v>16</c:v>
                </c:pt>
                <c:pt idx="45">
                  <c:v>22</c:v>
                </c:pt>
                <c:pt idx="46">
                  <c:v>0</c:v>
                </c:pt>
                <c:pt idx="47">
                  <c:v>6</c:v>
                </c:pt>
                <c:pt idx="48">
                  <c:v>12</c:v>
                </c:pt>
                <c:pt idx="49">
                  <c:v>0</c:v>
                </c:pt>
                <c:pt idx="50">
                  <c:v>6</c:v>
                </c:pt>
                <c:pt idx="51">
                  <c:v>12</c:v>
                </c:pt>
                <c:pt idx="52">
                  <c:v>0</c:v>
                </c:pt>
                <c:pt idx="53">
                  <c:v>6</c:v>
                </c:pt>
                <c:pt idx="54">
                  <c:v>12</c:v>
                </c:pt>
                <c:pt idx="55">
                  <c:v>19</c:v>
                </c:pt>
                <c:pt idx="56">
                  <c:v>26</c:v>
                </c:pt>
                <c:pt idx="57">
                  <c:v>33</c:v>
                </c:pt>
                <c:pt idx="58">
                  <c:v>40</c:v>
                </c:pt>
                <c:pt idx="59">
                  <c:v>47</c:v>
                </c:pt>
                <c:pt idx="60">
                  <c:v>53</c:v>
                </c:pt>
                <c:pt idx="61">
                  <c:v>61</c:v>
                </c:pt>
                <c:pt idx="62">
                  <c:v>0</c:v>
                </c:pt>
                <c:pt idx="63">
                  <c:v>6</c:v>
                </c:pt>
                <c:pt idx="64">
                  <c:v>13</c:v>
                </c:pt>
                <c:pt idx="65">
                  <c:v>20</c:v>
                </c:pt>
                <c:pt idx="66">
                  <c:v>27</c:v>
                </c:pt>
                <c:pt idx="67">
                  <c:v>34</c:v>
                </c:pt>
                <c:pt idx="68">
                  <c:v>41</c:v>
                </c:pt>
                <c:pt idx="69">
                  <c:v>48</c:v>
                </c:pt>
                <c:pt idx="70">
                  <c:v>54</c:v>
                </c:pt>
                <c:pt idx="71">
                  <c:v>0</c:v>
                </c:pt>
                <c:pt idx="72">
                  <c:v>5</c:v>
                </c:pt>
                <c:pt idx="73">
                  <c:v>12</c:v>
                </c:pt>
                <c:pt idx="74">
                  <c:v>19</c:v>
                </c:pt>
                <c:pt idx="75">
                  <c:v>26</c:v>
                </c:pt>
                <c:pt idx="76">
                  <c:v>33</c:v>
                </c:pt>
                <c:pt idx="77">
                  <c:v>40</c:v>
                </c:pt>
                <c:pt idx="78">
                  <c:v>47</c:v>
                </c:pt>
                <c:pt idx="79">
                  <c:v>52</c:v>
                </c:pt>
                <c:pt idx="80">
                  <c:v>0</c:v>
                </c:pt>
                <c:pt idx="81">
                  <c:v>5</c:v>
                </c:pt>
                <c:pt idx="82">
                  <c:v>12</c:v>
                </c:pt>
                <c:pt idx="83">
                  <c:v>19</c:v>
                </c:pt>
                <c:pt idx="84">
                  <c:v>26</c:v>
                </c:pt>
                <c:pt idx="85">
                  <c:v>33</c:v>
                </c:pt>
                <c:pt idx="86">
                  <c:v>40</c:v>
                </c:pt>
                <c:pt idx="87">
                  <c:v>47</c:v>
                </c:pt>
                <c:pt idx="88">
                  <c:v>52</c:v>
                </c:pt>
                <c:pt idx="89">
                  <c:v>0</c:v>
                </c:pt>
                <c:pt idx="90">
                  <c:v>5</c:v>
                </c:pt>
                <c:pt idx="91">
                  <c:v>12</c:v>
                </c:pt>
                <c:pt idx="92">
                  <c:v>19</c:v>
                </c:pt>
                <c:pt idx="93">
                  <c:v>26</c:v>
                </c:pt>
                <c:pt idx="94">
                  <c:v>33</c:v>
                </c:pt>
                <c:pt idx="95">
                  <c:v>40</c:v>
                </c:pt>
                <c:pt idx="96">
                  <c:v>47</c:v>
                </c:pt>
                <c:pt idx="97">
                  <c:v>52</c:v>
                </c:pt>
                <c:pt idx="98">
                  <c:v>0</c:v>
                </c:pt>
                <c:pt idx="99">
                  <c:v>8</c:v>
                </c:pt>
                <c:pt idx="100">
                  <c:v>15</c:v>
                </c:pt>
                <c:pt idx="101">
                  <c:v>22</c:v>
                </c:pt>
                <c:pt idx="102">
                  <c:v>29</c:v>
                </c:pt>
                <c:pt idx="103">
                  <c:v>34</c:v>
                </c:pt>
                <c:pt idx="104">
                  <c:v>0</c:v>
                </c:pt>
                <c:pt idx="105">
                  <c:v>8</c:v>
                </c:pt>
                <c:pt idx="106">
                  <c:v>15</c:v>
                </c:pt>
                <c:pt idx="107">
                  <c:v>22</c:v>
                </c:pt>
                <c:pt idx="108">
                  <c:v>29</c:v>
                </c:pt>
                <c:pt idx="109">
                  <c:v>0</c:v>
                </c:pt>
                <c:pt idx="110">
                  <c:v>8</c:v>
                </c:pt>
                <c:pt idx="111">
                  <c:v>15</c:v>
                </c:pt>
                <c:pt idx="112">
                  <c:v>22</c:v>
                </c:pt>
                <c:pt idx="113">
                  <c:v>29</c:v>
                </c:pt>
                <c:pt idx="114">
                  <c:v>35</c:v>
                </c:pt>
                <c:pt idx="115">
                  <c:v>42</c:v>
                </c:pt>
                <c:pt idx="116">
                  <c:v>50</c:v>
                </c:pt>
                <c:pt idx="117">
                  <c:v>0</c:v>
                </c:pt>
                <c:pt idx="118">
                  <c:v>8</c:v>
                </c:pt>
                <c:pt idx="119">
                  <c:v>15</c:v>
                </c:pt>
                <c:pt idx="120">
                  <c:v>22</c:v>
                </c:pt>
                <c:pt idx="121">
                  <c:v>29</c:v>
                </c:pt>
                <c:pt idx="122">
                  <c:v>35</c:v>
                </c:pt>
                <c:pt idx="123">
                  <c:v>42</c:v>
                </c:pt>
                <c:pt idx="124">
                  <c:v>50</c:v>
                </c:pt>
                <c:pt idx="125">
                  <c:v>0</c:v>
                </c:pt>
                <c:pt idx="126">
                  <c:v>8</c:v>
                </c:pt>
                <c:pt idx="127">
                  <c:v>15</c:v>
                </c:pt>
                <c:pt idx="128">
                  <c:v>22</c:v>
                </c:pt>
                <c:pt idx="129">
                  <c:v>29</c:v>
                </c:pt>
                <c:pt idx="130">
                  <c:v>35</c:v>
                </c:pt>
                <c:pt idx="131">
                  <c:v>42</c:v>
                </c:pt>
                <c:pt idx="132">
                  <c:v>50</c:v>
                </c:pt>
                <c:pt idx="133">
                  <c:v>0</c:v>
                </c:pt>
                <c:pt idx="134">
                  <c:v>6</c:v>
                </c:pt>
                <c:pt idx="135">
                  <c:v>13</c:v>
                </c:pt>
                <c:pt idx="136">
                  <c:v>21</c:v>
                </c:pt>
                <c:pt idx="137">
                  <c:v>29</c:v>
                </c:pt>
                <c:pt idx="138">
                  <c:v>36</c:v>
                </c:pt>
                <c:pt idx="139">
                  <c:v>43</c:v>
                </c:pt>
                <c:pt idx="140">
                  <c:v>48</c:v>
                </c:pt>
                <c:pt idx="141">
                  <c:v>50</c:v>
                </c:pt>
                <c:pt idx="142">
                  <c:v>56</c:v>
                </c:pt>
                <c:pt idx="143">
                  <c:v>0</c:v>
                </c:pt>
                <c:pt idx="144">
                  <c:v>6</c:v>
                </c:pt>
                <c:pt idx="145">
                  <c:v>13</c:v>
                </c:pt>
                <c:pt idx="146">
                  <c:v>21</c:v>
                </c:pt>
                <c:pt idx="147">
                  <c:v>29</c:v>
                </c:pt>
                <c:pt idx="148">
                  <c:v>36</c:v>
                </c:pt>
                <c:pt idx="149">
                  <c:v>43</c:v>
                </c:pt>
                <c:pt idx="150">
                  <c:v>48</c:v>
                </c:pt>
                <c:pt idx="151">
                  <c:v>50</c:v>
                </c:pt>
                <c:pt idx="152">
                  <c:v>56</c:v>
                </c:pt>
                <c:pt idx="153">
                  <c:v>0</c:v>
                </c:pt>
                <c:pt idx="154">
                  <c:v>9</c:v>
                </c:pt>
                <c:pt idx="155">
                  <c:v>17</c:v>
                </c:pt>
                <c:pt idx="156">
                  <c:v>25</c:v>
                </c:pt>
                <c:pt idx="157">
                  <c:v>32</c:v>
                </c:pt>
                <c:pt idx="158">
                  <c:v>39</c:v>
                </c:pt>
                <c:pt idx="159">
                  <c:v>46</c:v>
                </c:pt>
                <c:pt idx="160">
                  <c:v>52</c:v>
                </c:pt>
                <c:pt idx="161">
                  <c:v>0</c:v>
                </c:pt>
                <c:pt idx="162">
                  <c:v>9</c:v>
                </c:pt>
                <c:pt idx="163">
                  <c:v>16</c:v>
                </c:pt>
                <c:pt idx="164">
                  <c:v>23</c:v>
                </c:pt>
                <c:pt idx="165">
                  <c:v>30</c:v>
                </c:pt>
                <c:pt idx="166">
                  <c:v>37</c:v>
                </c:pt>
                <c:pt idx="167">
                  <c:v>44</c:v>
                </c:pt>
                <c:pt idx="168">
                  <c:v>50</c:v>
                </c:pt>
                <c:pt idx="169">
                  <c:v>58</c:v>
                </c:pt>
                <c:pt idx="170">
                  <c:v>0</c:v>
                </c:pt>
                <c:pt idx="171">
                  <c:v>9</c:v>
                </c:pt>
                <c:pt idx="172">
                  <c:v>16</c:v>
                </c:pt>
                <c:pt idx="173">
                  <c:v>23</c:v>
                </c:pt>
                <c:pt idx="174">
                  <c:v>30</c:v>
                </c:pt>
                <c:pt idx="175">
                  <c:v>37</c:v>
                </c:pt>
                <c:pt idx="176">
                  <c:v>44</c:v>
                </c:pt>
                <c:pt idx="177">
                  <c:v>50</c:v>
                </c:pt>
                <c:pt idx="178">
                  <c:v>58</c:v>
                </c:pt>
                <c:pt idx="179">
                  <c:v>0</c:v>
                </c:pt>
                <c:pt idx="180">
                  <c:v>9</c:v>
                </c:pt>
                <c:pt idx="181">
                  <c:v>16</c:v>
                </c:pt>
                <c:pt idx="182">
                  <c:v>23</c:v>
                </c:pt>
                <c:pt idx="183">
                  <c:v>30</c:v>
                </c:pt>
                <c:pt idx="184">
                  <c:v>37</c:v>
                </c:pt>
                <c:pt idx="185">
                  <c:v>44</c:v>
                </c:pt>
                <c:pt idx="186">
                  <c:v>0</c:v>
                </c:pt>
                <c:pt idx="187">
                  <c:v>9</c:v>
                </c:pt>
                <c:pt idx="188">
                  <c:v>16</c:v>
                </c:pt>
                <c:pt idx="189">
                  <c:v>23</c:v>
                </c:pt>
                <c:pt idx="190">
                  <c:v>30</c:v>
                </c:pt>
                <c:pt idx="191">
                  <c:v>37</c:v>
                </c:pt>
                <c:pt idx="192">
                  <c:v>44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23</c:v>
                </c:pt>
                <c:pt idx="197">
                  <c:v>30</c:v>
                </c:pt>
                <c:pt idx="198">
                  <c:v>37</c:v>
                </c:pt>
                <c:pt idx="199">
                  <c:v>44</c:v>
                </c:pt>
                <c:pt idx="200">
                  <c:v>50</c:v>
                </c:pt>
                <c:pt idx="201">
                  <c:v>58</c:v>
                </c:pt>
                <c:pt idx="202">
                  <c:v>0</c:v>
                </c:pt>
                <c:pt idx="203">
                  <c:v>4</c:v>
                </c:pt>
                <c:pt idx="204">
                  <c:v>11</c:v>
                </c:pt>
                <c:pt idx="205">
                  <c:v>19</c:v>
                </c:pt>
                <c:pt idx="206">
                  <c:v>26</c:v>
                </c:pt>
                <c:pt idx="207">
                  <c:v>32</c:v>
                </c:pt>
                <c:pt idx="208">
                  <c:v>39</c:v>
                </c:pt>
                <c:pt idx="209">
                  <c:v>46</c:v>
                </c:pt>
                <c:pt idx="210">
                  <c:v>0</c:v>
                </c:pt>
                <c:pt idx="211">
                  <c:v>4</c:v>
                </c:pt>
                <c:pt idx="212">
                  <c:v>11</c:v>
                </c:pt>
                <c:pt idx="213">
                  <c:v>19</c:v>
                </c:pt>
                <c:pt idx="214">
                  <c:v>26</c:v>
                </c:pt>
                <c:pt idx="215">
                  <c:v>32</c:v>
                </c:pt>
                <c:pt idx="216">
                  <c:v>39</c:v>
                </c:pt>
                <c:pt idx="217">
                  <c:v>46</c:v>
                </c:pt>
                <c:pt idx="218">
                  <c:v>0</c:v>
                </c:pt>
                <c:pt idx="219">
                  <c:v>4</c:v>
                </c:pt>
                <c:pt idx="220">
                  <c:v>11</c:v>
                </c:pt>
                <c:pt idx="221">
                  <c:v>19</c:v>
                </c:pt>
                <c:pt idx="222">
                  <c:v>26</c:v>
                </c:pt>
                <c:pt idx="223">
                  <c:v>32</c:v>
                </c:pt>
                <c:pt idx="224">
                  <c:v>39</c:v>
                </c:pt>
                <c:pt idx="225">
                  <c:v>46</c:v>
                </c:pt>
                <c:pt idx="226">
                  <c:v>0</c:v>
                </c:pt>
                <c:pt idx="227">
                  <c:v>4</c:v>
                </c:pt>
                <c:pt idx="228">
                  <c:v>11</c:v>
                </c:pt>
                <c:pt idx="229">
                  <c:v>19</c:v>
                </c:pt>
                <c:pt idx="230">
                  <c:v>26</c:v>
                </c:pt>
                <c:pt idx="231">
                  <c:v>32</c:v>
                </c:pt>
                <c:pt idx="232">
                  <c:v>39</c:v>
                </c:pt>
                <c:pt idx="233">
                  <c:v>46</c:v>
                </c:pt>
                <c:pt idx="234">
                  <c:v>0</c:v>
                </c:pt>
                <c:pt idx="235">
                  <c:v>4</c:v>
                </c:pt>
                <c:pt idx="236">
                  <c:v>11</c:v>
                </c:pt>
                <c:pt idx="237">
                  <c:v>19</c:v>
                </c:pt>
                <c:pt idx="238">
                  <c:v>26</c:v>
                </c:pt>
                <c:pt idx="239">
                  <c:v>32</c:v>
                </c:pt>
                <c:pt idx="240">
                  <c:v>39</c:v>
                </c:pt>
                <c:pt idx="241">
                  <c:v>46</c:v>
                </c:pt>
                <c:pt idx="242">
                  <c:v>0</c:v>
                </c:pt>
                <c:pt idx="243">
                  <c:v>9</c:v>
                </c:pt>
                <c:pt idx="244">
                  <c:v>15</c:v>
                </c:pt>
                <c:pt idx="245">
                  <c:v>22</c:v>
                </c:pt>
                <c:pt idx="246">
                  <c:v>29</c:v>
                </c:pt>
                <c:pt idx="247">
                  <c:v>36</c:v>
                </c:pt>
                <c:pt idx="248">
                  <c:v>43</c:v>
                </c:pt>
                <c:pt idx="249">
                  <c:v>0</c:v>
                </c:pt>
                <c:pt idx="250">
                  <c:v>9</c:v>
                </c:pt>
                <c:pt idx="251">
                  <c:v>15</c:v>
                </c:pt>
                <c:pt idx="252">
                  <c:v>22</c:v>
                </c:pt>
                <c:pt idx="253">
                  <c:v>29</c:v>
                </c:pt>
                <c:pt idx="254">
                  <c:v>36</c:v>
                </c:pt>
                <c:pt idx="255">
                  <c:v>43</c:v>
                </c:pt>
                <c:pt idx="256">
                  <c:v>0</c:v>
                </c:pt>
                <c:pt idx="257">
                  <c:v>9</c:v>
                </c:pt>
                <c:pt idx="258">
                  <c:v>15</c:v>
                </c:pt>
                <c:pt idx="259">
                  <c:v>22</c:v>
                </c:pt>
                <c:pt idx="260">
                  <c:v>29</c:v>
                </c:pt>
                <c:pt idx="261">
                  <c:v>36</c:v>
                </c:pt>
                <c:pt idx="262">
                  <c:v>43</c:v>
                </c:pt>
                <c:pt idx="263">
                  <c:v>50</c:v>
                </c:pt>
                <c:pt idx="264">
                  <c:v>57</c:v>
                </c:pt>
                <c:pt idx="265">
                  <c:v>64</c:v>
                </c:pt>
                <c:pt idx="266">
                  <c:v>0</c:v>
                </c:pt>
                <c:pt idx="267">
                  <c:v>7</c:v>
                </c:pt>
                <c:pt idx="268">
                  <c:v>14</c:v>
                </c:pt>
                <c:pt idx="269">
                  <c:v>21</c:v>
                </c:pt>
                <c:pt idx="270">
                  <c:v>28</c:v>
                </c:pt>
                <c:pt idx="271">
                  <c:v>35</c:v>
                </c:pt>
                <c:pt idx="272">
                  <c:v>42</c:v>
                </c:pt>
              </c:numCache>
            </c:numRef>
          </c:xVal>
          <c:yVal>
            <c:numRef>
              <c:f>'SCL.05.07.23'!$C$2:$C$274</c:f>
              <c:numCache>
                <c:formatCode>General</c:formatCode>
                <c:ptCount val="273"/>
                <c:pt idx="0">
                  <c:v>63.3</c:v>
                </c:pt>
                <c:pt idx="1">
                  <c:v>73.3</c:v>
                </c:pt>
                <c:pt idx="2">
                  <c:v>81.5</c:v>
                </c:pt>
                <c:pt idx="3">
                  <c:v>86.8</c:v>
                </c:pt>
                <c:pt idx="4">
                  <c:v>90.4</c:v>
                </c:pt>
                <c:pt idx="5">
                  <c:v>94.3</c:v>
                </c:pt>
                <c:pt idx="6">
                  <c:v>63</c:v>
                </c:pt>
                <c:pt idx="7">
                  <c:v>69.599999999999994</c:v>
                </c:pt>
                <c:pt idx="8">
                  <c:v>76</c:v>
                </c:pt>
                <c:pt idx="9">
                  <c:v>81.2</c:v>
                </c:pt>
                <c:pt idx="10">
                  <c:v>86</c:v>
                </c:pt>
                <c:pt idx="11">
                  <c:v>88.8</c:v>
                </c:pt>
                <c:pt idx="12">
                  <c:v>61.1</c:v>
                </c:pt>
                <c:pt idx="13">
                  <c:v>69.400000000000006</c:v>
                </c:pt>
                <c:pt idx="14">
                  <c:v>76.8</c:v>
                </c:pt>
                <c:pt idx="15">
                  <c:v>82.2</c:v>
                </c:pt>
                <c:pt idx="16">
                  <c:v>87.3</c:v>
                </c:pt>
                <c:pt idx="17">
                  <c:v>91.5</c:v>
                </c:pt>
                <c:pt idx="18">
                  <c:v>60.9</c:v>
                </c:pt>
                <c:pt idx="19">
                  <c:v>71</c:v>
                </c:pt>
                <c:pt idx="20">
                  <c:v>76</c:v>
                </c:pt>
                <c:pt idx="21">
                  <c:v>80.599999999999994</c:v>
                </c:pt>
                <c:pt idx="22">
                  <c:v>85.4</c:v>
                </c:pt>
                <c:pt idx="23">
                  <c:v>88.2</c:v>
                </c:pt>
                <c:pt idx="24">
                  <c:v>63.5</c:v>
                </c:pt>
                <c:pt idx="25">
                  <c:v>72</c:v>
                </c:pt>
                <c:pt idx="26">
                  <c:v>78</c:v>
                </c:pt>
                <c:pt idx="27">
                  <c:v>82</c:v>
                </c:pt>
                <c:pt idx="28">
                  <c:v>88.4</c:v>
                </c:pt>
                <c:pt idx="29">
                  <c:v>91.2</c:v>
                </c:pt>
                <c:pt idx="30">
                  <c:v>59.1</c:v>
                </c:pt>
                <c:pt idx="31">
                  <c:v>67.7</c:v>
                </c:pt>
                <c:pt idx="32">
                  <c:v>70.7</c:v>
                </c:pt>
                <c:pt idx="33">
                  <c:v>74.7</c:v>
                </c:pt>
                <c:pt idx="34">
                  <c:v>58.8</c:v>
                </c:pt>
                <c:pt idx="35">
                  <c:v>66.599999999999994</c:v>
                </c:pt>
                <c:pt idx="36">
                  <c:v>72.400000000000006</c:v>
                </c:pt>
                <c:pt idx="37">
                  <c:v>75.2</c:v>
                </c:pt>
                <c:pt idx="38">
                  <c:v>58.8</c:v>
                </c:pt>
                <c:pt idx="39">
                  <c:v>65.099999999999994</c:v>
                </c:pt>
                <c:pt idx="40">
                  <c:v>70</c:v>
                </c:pt>
                <c:pt idx="41">
                  <c:v>74.2</c:v>
                </c:pt>
                <c:pt idx="42">
                  <c:v>57.8</c:v>
                </c:pt>
                <c:pt idx="43">
                  <c:v>64.3</c:v>
                </c:pt>
                <c:pt idx="44">
                  <c:v>67.5</c:v>
                </c:pt>
                <c:pt idx="45">
                  <c:v>71.400000000000006</c:v>
                </c:pt>
                <c:pt idx="46">
                  <c:v>61.5</c:v>
                </c:pt>
                <c:pt idx="47">
                  <c:v>68</c:v>
                </c:pt>
                <c:pt idx="48">
                  <c:v>73.2</c:v>
                </c:pt>
                <c:pt idx="49">
                  <c:v>61.1</c:v>
                </c:pt>
                <c:pt idx="50">
                  <c:v>66.5</c:v>
                </c:pt>
                <c:pt idx="51">
                  <c:v>72.599999999999994</c:v>
                </c:pt>
                <c:pt idx="52">
                  <c:v>61.8</c:v>
                </c:pt>
                <c:pt idx="53">
                  <c:v>66.5</c:v>
                </c:pt>
                <c:pt idx="54">
                  <c:v>70.400000000000006</c:v>
                </c:pt>
                <c:pt idx="55">
                  <c:v>75.099999999999994</c:v>
                </c:pt>
                <c:pt idx="56">
                  <c:v>79.400000000000006</c:v>
                </c:pt>
                <c:pt idx="57">
                  <c:v>82.5</c:v>
                </c:pt>
                <c:pt idx="58">
                  <c:v>84.9</c:v>
                </c:pt>
                <c:pt idx="59">
                  <c:v>89.3</c:v>
                </c:pt>
                <c:pt idx="60">
                  <c:v>91.5</c:v>
                </c:pt>
                <c:pt idx="61">
                  <c:v>94.4</c:v>
                </c:pt>
                <c:pt idx="62">
                  <c:v>59.1</c:v>
                </c:pt>
                <c:pt idx="63">
                  <c:v>64.2</c:v>
                </c:pt>
                <c:pt idx="64">
                  <c:v>68.7</c:v>
                </c:pt>
                <c:pt idx="65">
                  <c:v>73</c:v>
                </c:pt>
                <c:pt idx="66">
                  <c:v>75.400000000000006</c:v>
                </c:pt>
                <c:pt idx="67">
                  <c:v>79.2</c:v>
                </c:pt>
                <c:pt idx="68">
                  <c:v>81.2</c:v>
                </c:pt>
                <c:pt idx="69">
                  <c:v>84.3</c:v>
                </c:pt>
                <c:pt idx="70">
                  <c:v>87.4</c:v>
                </c:pt>
                <c:pt idx="71">
                  <c:v>60.8</c:v>
                </c:pt>
                <c:pt idx="72">
                  <c:v>66.900000000000006</c:v>
                </c:pt>
                <c:pt idx="73">
                  <c:v>72.099999999999994</c:v>
                </c:pt>
                <c:pt idx="74">
                  <c:v>77.599999999999994</c:v>
                </c:pt>
                <c:pt idx="75">
                  <c:v>79.7</c:v>
                </c:pt>
                <c:pt idx="76">
                  <c:v>83.6</c:v>
                </c:pt>
                <c:pt idx="77">
                  <c:v>87.6</c:v>
                </c:pt>
                <c:pt idx="78">
                  <c:v>87.6</c:v>
                </c:pt>
                <c:pt idx="79">
                  <c:v>89</c:v>
                </c:pt>
                <c:pt idx="80">
                  <c:v>61.6</c:v>
                </c:pt>
                <c:pt idx="81">
                  <c:v>67.8</c:v>
                </c:pt>
                <c:pt idx="82">
                  <c:v>74.400000000000006</c:v>
                </c:pt>
                <c:pt idx="83">
                  <c:v>79.599999999999994</c:v>
                </c:pt>
                <c:pt idx="84">
                  <c:v>83</c:v>
                </c:pt>
                <c:pt idx="85">
                  <c:v>86.2</c:v>
                </c:pt>
                <c:pt idx="86">
                  <c:v>89.6</c:v>
                </c:pt>
                <c:pt idx="87">
                  <c:v>89.9</c:v>
                </c:pt>
                <c:pt idx="88">
                  <c:v>91.1</c:v>
                </c:pt>
                <c:pt idx="89">
                  <c:v>61.1</c:v>
                </c:pt>
                <c:pt idx="90">
                  <c:v>67.099999999999994</c:v>
                </c:pt>
                <c:pt idx="91">
                  <c:v>73</c:v>
                </c:pt>
                <c:pt idx="92">
                  <c:v>77.400000000000006</c:v>
                </c:pt>
                <c:pt idx="93">
                  <c:v>81.400000000000006</c:v>
                </c:pt>
                <c:pt idx="94">
                  <c:v>83.5</c:v>
                </c:pt>
                <c:pt idx="95">
                  <c:v>86.3</c:v>
                </c:pt>
                <c:pt idx="96">
                  <c:v>86.3</c:v>
                </c:pt>
                <c:pt idx="97">
                  <c:v>87.4</c:v>
                </c:pt>
                <c:pt idx="98">
                  <c:v>61.2</c:v>
                </c:pt>
                <c:pt idx="99">
                  <c:v>70.3</c:v>
                </c:pt>
                <c:pt idx="100">
                  <c:v>74.900000000000006</c:v>
                </c:pt>
                <c:pt idx="101">
                  <c:v>81.2</c:v>
                </c:pt>
                <c:pt idx="102">
                  <c:v>84.2</c:v>
                </c:pt>
                <c:pt idx="103">
                  <c:v>88.2</c:v>
                </c:pt>
                <c:pt idx="104">
                  <c:v>61.87</c:v>
                </c:pt>
                <c:pt idx="105">
                  <c:v>70.3</c:v>
                </c:pt>
                <c:pt idx="106">
                  <c:v>74.900000000000006</c:v>
                </c:pt>
                <c:pt idx="107">
                  <c:v>78.400000000000006</c:v>
                </c:pt>
                <c:pt idx="108">
                  <c:v>84.5</c:v>
                </c:pt>
                <c:pt idx="109">
                  <c:v>61.6</c:v>
                </c:pt>
                <c:pt idx="110">
                  <c:v>70.3</c:v>
                </c:pt>
                <c:pt idx="111">
                  <c:v>75.2</c:v>
                </c:pt>
                <c:pt idx="112">
                  <c:v>78.900000000000006</c:v>
                </c:pt>
                <c:pt idx="113">
                  <c:v>84.5</c:v>
                </c:pt>
                <c:pt idx="114">
                  <c:v>87.2</c:v>
                </c:pt>
                <c:pt idx="115">
                  <c:v>89.6</c:v>
                </c:pt>
                <c:pt idx="116">
                  <c:v>94.6</c:v>
                </c:pt>
                <c:pt idx="117">
                  <c:v>61</c:v>
                </c:pt>
                <c:pt idx="118">
                  <c:v>67.2</c:v>
                </c:pt>
                <c:pt idx="119">
                  <c:v>73.3</c:v>
                </c:pt>
                <c:pt idx="120">
                  <c:v>77.400000000000006</c:v>
                </c:pt>
                <c:pt idx="121">
                  <c:v>82.4</c:v>
                </c:pt>
                <c:pt idx="122">
                  <c:v>87</c:v>
                </c:pt>
                <c:pt idx="123">
                  <c:v>90.6</c:v>
                </c:pt>
                <c:pt idx="124">
                  <c:v>92.2</c:v>
                </c:pt>
                <c:pt idx="125">
                  <c:v>62.6</c:v>
                </c:pt>
                <c:pt idx="126">
                  <c:v>70.5</c:v>
                </c:pt>
                <c:pt idx="127">
                  <c:v>73.7</c:v>
                </c:pt>
                <c:pt idx="128">
                  <c:v>79</c:v>
                </c:pt>
                <c:pt idx="129">
                  <c:v>83.8</c:v>
                </c:pt>
                <c:pt idx="130">
                  <c:v>87.2</c:v>
                </c:pt>
                <c:pt idx="131">
                  <c:v>90.6</c:v>
                </c:pt>
                <c:pt idx="132">
                  <c:v>93.5</c:v>
                </c:pt>
                <c:pt idx="133">
                  <c:v>59.4</c:v>
                </c:pt>
                <c:pt idx="134">
                  <c:v>65.599999999999994</c:v>
                </c:pt>
                <c:pt idx="135">
                  <c:v>72.400000000000006</c:v>
                </c:pt>
                <c:pt idx="136">
                  <c:v>78.2</c:v>
                </c:pt>
                <c:pt idx="137">
                  <c:v>82.2</c:v>
                </c:pt>
                <c:pt idx="138">
                  <c:v>86.3</c:v>
                </c:pt>
                <c:pt idx="139">
                  <c:v>89</c:v>
                </c:pt>
                <c:pt idx="141">
                  <c:v>87.2</c:v>
                </c:pt>
                <c:pt idx="142">
                  <c:v>92.8</c:v>
                </c:pt>
                <c:pt idx="143">
                  <c:v>59.4</c:v>
                </c:pt>
                <c:pt idx="144">
                  <c:v>64</c:v>
                </c:pt>
                <c:pt idx="145">
                  <c:v>71.5</c:v>
                </c:pt>
                <c:pt idx="146">
                  <c:v>74.599999999999994</c:v>
                </c:pt>
                <c:pt idx="147">
                  <c:v>78.5</c:v>
                </c:pt>
                <c:pt idx="148">
                  <c:v>82.2</c:v>
                </c:pt>
                <c:pt idx="149">
                  <c:v>86.1</c:v>
                </c:pt>
                <c:pt idx="151">
                  <c:v>83.3</c:v>
                </c:pt>
                <c:pt idx="152">
                  <c:v>88.2</c:v>
                </c:pt>
                <c:pt idx="153">
                  <c:v>61.2</c:v>
                </c:pt>
                <c:pt idx="154">
                  <c:v>71.2</c:v>
                </c:pt>
                <c:pt idx="155">
                  <c:v>75.599999999999994</c:v>
                </c:pt>
                <c:pt idx="156">
                  <c:v>80.3</c:v>
                </c:pt>
                <c:pt idx="157">
                  <c:v>83.7</c:v>
                </c:pt>
                <c:pt idx="158">
                  <c:v>87</c:v>
                </c:pt>
                <c:pt idx="159">
                  <c:v>89</c:v>
                </c:pt>
                <c:pt idx="160">
                  <c:v>92.1</c:v>
                </c:pt>
                <c:pt idx="161">
                  <c:v>61</c:v>
                </c:pt>
                <c:pt idx="162">
                  <c:v>67.2</c:v>
                </c:pt>
                <c:pt idx="163">
                  <c:v>72.7</c:v>
                </c:pt>
                <c:pt idx="164">
                  <c:v>77.5</c:v>
                </c:pt>
                <c:pt idx="165">
                  <c:v>80.7</c:v>
                </c:pt>
                <c:pt idx="166">
                  <c:v>83.8</c:v>
                </c:pt>
                <c:pt idx="167">
                  <c:v>86.9</c:v>
                </c:pt>
                <c:pt idx="168">
                  <c:v>88</c:v>
                </c:pt>
                <c:pt idx="169">
                  <c:v>91</c:v>
                </c:pt>
                <c:pt idx="170">
                  <c:v>61.1</c:v>
                </c:pt>
                <c:pt idx="171">
                  <c:v>68.5</c:v>
                </c:pt>
                <c:pt idx="172">
                  <c:v>72.8</c:v>
                </c:pt>
                <c:pt idx="173">
                  <c:v>76</c:v>
                </c:pt>
                <c:pt idx="174">
                  <c:v>79.400000000000006</c:v>
                </c:pt>
                <c:pt idx="175">
                  <c:v>83.6</c:v>
                </c:pt>
                <c:pt idx="176">
                  <c:v>86.6</c:v>
                </c:pt>
                <c:pt idx="177">
                  <c:v>86.1</c:v>
                </c:pt>
                <c:pt idx="178">
                  <c:v>88</c:v>
                </c:pt>
                <c:pt idx="179">
                  <c:v>58.8</c:v>
                </c:pt>
                <c:pt idx="180">
                  <c:v>67.5</c:v>
                </c:pt>
                <c:pt idx="181">
                  <c:v>73.8</c:v>
                </c:pt>
                <c:pt idx="182">
                  <c:v>79</c:v>
                </c:pt>
                <c:pt idx="183">
                  <c:v>82.2</c:v>
                </c:pt>
                <c:pt idx="184">
                  <c:v>86.8</c:v>
                </c:pt>
                <c:pt idx="185">
                  <c:v>87.2</c:v>
                </c:pt>
                <c:pt idx="186">
                  <c:v>60.5</c:v>
                </c:pt>
                <c:pt idx="187">
                  <c:v>68.8</c:v>
                </c:pt>
                <c:pt idx="188">
                  <c:v>73</c:v>
                </c:pt>
                <c:pt idx="189">
                  <c:v>76.400000000000006</c:v>
                </c:pt>
                <c:pt idx="190">
                  <c:v>80.7</c:v>
                </c:pt>
                <c:pt idx="191">
                  <c:v>84</c:v>
                </c:pt>
                <c:pt idx="192">
                  <c:v>86</c:v>
                </c:pt>
                <c:pt idx="193">
                  <c:v>61.2</c:v>
                </c:pt>
                <c:pt idx="194">
                  <c:v>69.099999999999994</c:v>
                </c:pt>
                <c:pt idx="195">
                  <c:v>73.3</c:v>
                </c:pt>
                <c:pt idx="196">
                  <c:v>78</c:v>
                </c:pt>
                <c:pt idx="197">
                  <c:v>80.3</c:v>
                </c:pt>
                <c:pt idx="198">
                  <c:v>83.8</c:v>
                </c:pt>
                <c:pt idx="199">
                  <c:v>87</c:v>
                </c:pt>
                <c:pt idx="200">
                  <c:v>88.3</c:v>
                </c:pt>
                <c:pt idx="201">
                  <c:v>90</c:v>
                </c:pt>
                <c:pt idx="202">
                  <c:v>61.2</c:v>
                </c:pt>
                <c:pt idx="203">
                  <c:v>68.599999999999994</c:v>
                </c:pt>
                <c:pt idx="204">
                  <c:v>73.3</c:v>
                </c:pt>
                <c:pt idx="205">
                  <c:v>76.3</c:v>
                </c:pt>
                <c:pt idx="206">
                  <c:v>81.900000000000006</c:v>
                </c:pt>
                <c:pt idx="207">
                  <c:v>84.8</c:v>
                </c:pt>
                <c:pt idx="208">
                  <c:v>87.2</c:v>
                </c:pt>
                <c:pt idx="209">
                  <c:v>92.7</c:v>
                </c:pt>
                <c:pt idx="210">
                  <c:v>58.7</c:v>
                </c:pt>
                <c:pt idx="211">
                  <c:v>63.7</c:v>
                </c:pt>
                <c:pt idx="212">
                  <c:v>69.5</c:v>
                </c:pt>
                <c:pt idx="213">
                  <c:v>74.5</c:v>
                </c:pt>
                <c:pt idx="214">
                  <c:v>78.7</c:v>
                </c:pt>
                <c:pt idx="215">
                  <c:v>81.8</c:v>
                </c:pt>
                <c:pt idx="216">
                  <c:v>86.8</c:v>
                </c:pt>
                <c:pt idx="217">
                  <c:v>90.4</c:v>
                </c:pt>
                <c:pt idx="218">
                  <c:v>60.3</c:v>
                </c:pt>
                <c:pt idx="219">
                  <c:v>65</c:v>
                </c:pt>
                <c:pt idx="220">
                  <c:v>68.5</c:v>
                </c:pt>
                <c:pt idx="221">
                  <c:v>74.900000000000006</c:v>
                </c:pt>
                <c:pt idx="222">
                  <c:v>78.7</c:v>
                </c:pt>
                <c:pt idx="223">
                  <c:v>80.3</c:v>
                </c:pt>
                <c:pt idx="224">
                  <c:v>85.1</c:v>
                </c:pt>
                <c:pt idx="225">
                  <c:v>86.9</c:v>
                </c:pt>
                <c:pt idx="226">
                  <c:v>58.5</c:v>
                </c:pt>
                <c:pt idx="227">
                  <c:v>64.900000000000006</c:v>
                </c:pt>
                <c:pt idx="228">
                  <c:v>70.599999999999994</c:v>
                </c:pt>
                <c:pt idx="229">
                  <c:v>75.099999999999994</c:v>
                </c:pt>
                <c:pt idx="230">
                  <c:v>79.2</c:v>
                </c:pt>
                <c:pt idx="231">
                  <c:v>81.8</c:v>
                </c:pt>
                <c:pt idx="232">
                  <c:v>86.7</c:v>
                </c:pt>
                <c:pt idx="233">
                  <c:v>90.3</c:v>
                </c:pt>
                <c:pt idx="234">
                  <c:v>60.5</c:v>
                </c:pt>
                <c:pt idx="235">
                  <c:v>66.3</c:v>
                </c:pt>
                <c:pt idx="236">
                  <c:v>69.900000000000006</c:v>
                </c:pt>
                <c:pt idx="237">
                  <c:v>76.3</c:v>
                </c:pt>
                <c:pt idx="238">
                  <c:v>81.8</c:v>
                </c:pt>
                <c:pt idx="239">
                  <c:v>87</c:v>
                </c:pt>
                <c:pt idx="240">
                  <c:v>89.5</c:v>
                </c:pt>
                <c:pt idx="241">
                  <c:v>93.6</c:v>
                </c:pt>
                <c:pt idx="242">
                  <c:v>60</c:v>
                </c:pt>
                <c:pt idx="243">
                  <c:v>68.099999999999994</c:v>
                </c:pt>
                <c:pt idx="244">
                  <c:v>73.2</c:v>
                </c:pt>
                <c:pt idx="245">
                  <c:v>77.2</c:v>
                </c:pt>
                <c:pt idx="246">
                  <c:v>81.5</c:v>
                </c:pt>
                <c:pt idx="247">
                  <c:v>83.2</c:v>
                </c:pt>
                <c:pt idx="248">
                  <c:v>87</c:v>
                </c:pt>
                <c:pt idx="249">
                  <c:v>57.6</c:v>
                </c:pt>
                <c:pt idx="250">
                  <c:v>66</c:v>
                </c:pt>
                <c:pt idx="251">
                  <c:v>71.900000000000006</c:v>
                </c:pt>
                <c:pt idx="252">
                  <c:v>75</c:v>
                </c:pt>
                <c:pt idx="253">
                  <c:v>79.7</c:v>
                </c:pt>
                <c:pt idx="254">
                  <c:v>83.4</c:v>
                </c:pt>
                <c:pt idx="255">
                  <c:v>86.9</c:v>
                </c:pt>
                <c:pt idx="256">
                  <c:v>55.9</c:v>
                </c:pt>
                <c:pt idx="257">
                  <c:v>65.599999999999994</c:v>
                </c:pt>
                <c:pt idx="258">
                  <c:v>71</c:v>
                </c:pt>
                <c:pt idx="259">
                  <c:v>74.8</c:v>
                </c:pt>
                <c:pt idx="260">
                  <c:v>77.900000000000006</c:v>
                </c:pt>
                <c:pt idx="261">
                  <c:v>80.5</c:v>
                </c:pt>
                <c:pt idx="262">
                  <c:v>85.3</c:v>
                </c:pt>
                <c:pt idx="263">
                  <c:v>85.5</c:v>
                </c:pt>
                <c:pt idx="264">
                  <c:v>86.5</c:v>
                </c:pt>
                <c:pt idx="265">
                  <c:v>87.5</c:v>
                </c:pt>
                <c:pt idx="266">
                  <c:v>59.5</c:v>
                </c:pt>
                <c:pt idx="267">
                  <c:v>62.6</c:v>
                </c:pt>
                <c:pt idx="268">
                  <c:v>67.8</c:v>
                </c:pt>
                <c:pt idx="269">
                  <c:v>72</c:v>
                </c:pt>
                <c:pt idx="270">
                  <c:v>75.7</c:v>
                </c:pt>
                <c:pt idx="271">
                  <c:v>81</c:v>
                </c:pt>
                <c:pt idx="272">
                  <c:v>83.8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8E42-A76F-85BE1BDA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63840"/>
        <c:axId val="1704965472"/>
      </c:scatterChart>
      <c:valAx>
        <c:axId val="1704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5472"/>
        <c:crosses val="autoZero"/>
        <c:crossBetween val="midCat"/>
      </c:valAx>
      <c:valAx>
        <c:axId val="17049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'SCW.05.07.23'!$C$1</c:f>
              <c:strCache>
                <c:ptCount val="1"/>
                <c:pt idx="0">
                  <c:v>SCW.mm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'SCW.05.07.23'!$B$2:$B$274</c:f>
              <c:numCache>
                <c:formatCode>0</c:formatCode>
                <c:ptCount val="27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46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19</c:v>
                </c:pt>
                <c:pt idx="12">
                  <c:v>26</c:v>
                </c:pt>
                <c:pt idx="13">
                  <c:v>32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4</c:v>
                </c:pt>
                <c:pt idx="18">
                  <c:v>11</c:v>
                </c:pt>
                <c:pt idx="19">
                  <c:v>19</c:v>
                </c:pt>
                <c:pt idx="20">
                  <c:v>26</c:v>
                </c:pt>
                <c:pt idx="21">
                  <c:v>32</c:v>
                </c:pt>
                <c:pt idx="22">
                  <c:v>39</c:v>
                </c:pt>
                <c:pt idx="23">
                  <c:v>46</c:v>
                </c:pt>
                <c:pt idx="24">
                  <c:v>0</c:v>
                </c:pt>
                <c:pt idx="25">
                  <c:v>4</c:v>
                </c:pt>
                <c:pt idx="26">
                  <c:v>11</c:v>
                </c:pt>
                <c:pt idx="27">
                  <c:v>19</c:v>
                </c:pt>
                <c:pt idx="28">
                  <c:v>26</c:v>
                </c:pt>
                <c:pt idx="29">
                  <c:v>32</c:v>
                </c:pt>
                <c:pt idx="30">
                  <c:v>39</c:v>
                </c:pt>
                <c:pt idx="31">
                  <c:v>46</c:v>
                </c:pt>
                <c:pt idx="32">
                  <c:v>0</c:v>
                </c:pt>
                <c:pt idx="33">
                  <c:v>4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  <c:pt idx="37">
                  <c:v>32</c:v>
                </c:pt>
                <c:pt idx="38">
                  <c:v>39</c:v>
                </c:pt>
                <c:pt idx="39">
                  <c:v>46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22</c:v>
                </c:pt>
                <c:pt idx="44">
                  <c:v>29</c:v>
                </c:pt>
                <c:pt idx="45">
                  <c:v>36</c:v>
                </c:pt>
                <c:pt idx="46">
                  <c:v>43</c:v>
                </c:pt>
                <c:pt idx="47">
                  <c:v>0</c:v>
                </c:pt>
                <c:pt idx="48">
                  <c:v>9</c:v>
                </c:pt>
                <c:pt idx="49">
                  <c:v>15</c:v>
                </c:pt>
                <c:pt idx="50">
                  <c:v>22</c:v>
                </c:pt>
                <c:pt idx="51">
                  <c:v>29</c:v>
                </c:pt>
                <c:pt idx="52">
                  <c:v>36</c:v>
                </c:pt>
                <c:pt idx="53">
                  <c:v>43</c:v>
                </c:pt>
                <c:pt idx="54">
                  <c:v>0</c:v>
                </c:pt>
                <c:pt idx="55">
                  <c:v>9</c:v>
                </c:pt>
                <c:pt idx="56">
                  <c:v>15</c:v>
                </c:pt>
                <c:pt idx="57">
                  <c:v>22</c:v>
                </c:pt>
                <c:pt idx="58">
                  <c:v>29</c:v>
                </c:pt>
                <c:pt idx="59">
                  <c:v>36</c:v>
                </c:pt>
                <c:pt idx="60">
                  <c:v>43</c:v>
                </c:pt>
                <c:pt idx="61">
                  <c:v>50</c:v>
                </c:pt>
                <c:pt idx="62">
                  <c:v>57</c:v>
                </c:pt>
                <c:pt idx="63">
                  <c:v>64</c:v>
                </c:pt>
                <c:pt idx="64">
                  <c:v>0</c:v>
                </c:pt>
                <c:pt idx="65">
                  <c:v>7</c:v>
                </c:pt>
                <c:pt idx="66">
                  <c:v>14</c:v>
                </c:pt>
                <c:pt idx="67">
                  <c:v>21</c:v>
                </c:pt>
                <c:pt idx="68">
                  <c:v>28</c:v>
                </c:pt>
                <c:pt idx="69">
                  <c:v>35</c:v>
                </c:pt>
                <c:pt idx="70">
                  <c:v>42</c:v>
                </c:pt>
                <c:pt idx="71">
                  <c:v>0</c:v>
                </c:pt>
                <c:pt idx="72">
                  <c:v>6</c:v>
                </c:pt>
                <c:pt idx="73">
                  <c:v>13</c:v>
                </c:pt>
                <c:pt idx="74">
                  <c:v>20</c:v>
                </c:pt>
                <c:pt idx="75">
                  <c:v>27</c:v>
                </c:pt>
                <c:pt idx="76">
                  <c:v>34</c:v>
                </c:pt>
                <c:pt idx="77">
                  <c:v>41</c:v>
                </c:pt>
                <c:pt idx="78">
                  <c:v>48</c:v>
                </c:pt>
                <c:pt idx="79">
                  <c:v>54</c:v>
                </c:pt>
                <c:pt idx="80">
                  <c:v>0</c:v>
                </c:pt>
                <c:pt idx="81">
                  <c:v>5</c:v>
                </c:pt>
                <c:pt idx="82">
                  <c:v>12</c:v>
                </c:pt>
                <c:pt idx="83">
                  <c:v>19</c:v>
                </c:pt>
                <c:pt idx="84">
                  <c:v>26</c:v>
                </c:pt>
                <c:pt idx="85">
                  <c:v>33</c:v>
                </c:pt>
                <c:pt idx="86">
                  <c:v>40</c:v>
                </c:pt>
                <c:pt idx="87">
                  <c:v>47</c:v>
                </c:pt>
                <c:pt idx="88">
                  <c:v>52</c:v>
                </c:pt>
                <c:pt idx="89">
                  <c:v>0</c:v>
                </c:pt>
                <c:pt idx="90">
                  <c:v>5</c:v>
                </c:pt>
                <c:pt idx="91">
                  <c:v>12</c:v>
                </c:pt>
                <c:pt idx="92">
                  <c:v>19</c:v>
                </c:pt>
                <c:pt idx="93">
                  <c:v>26</c:v>
                </c:pt>
                <c:pt idx="94">
                  <c:v>33</c:v>
                </c:pt>
                <c:pt idx="95">
                  <c:v>40</c:v>
                </c:pt>
                <c:pt idx="96">
                  <c:v>47</c:v>
                </c:pt>
                <c:pt idx="97">
                  <c:v>52</c:v>
                </c:pt>
                <c:pt idx="98">
                  <c:v>0</c:v>
                </c:pt>
                <c:pt idx="99">
                  <c:v>5</c:v>
                </c:pt>
                <c:pt idx="100">
                  <c:v>12</c:v>
                </c:pt>
                <c:pt idx="101">
                  <c:v>19</c:v>
                </c:pt>
                <c:pt idx="102">
                  <c:v>26</c:v>
                </c:pt>
                <c:pt idx="103">
                  <c:v>33</c:v>
                </c:pt>
                <c:pt idx="104">
                  <c:v>40</c:v>
                </c:pt>
                <c:pt idx="105">
                  <c:v>47</c:v>
                </c:pt>
                <c:pt idx="106">
                  <c:v>52</c:v>
                </c:pt>
                <c:pt idx="107">
                  <c:v>0</c:v>
                </c:pt>
                <c:pt idx="108">
                  <c:v>8</c:v>
                </c:pt>
                <c:pt idx="109">
                  <c:v>15</c:v>
                </c:pt>
                <c:pt idx="110">
                  <c:v>22</c:v>
                </c:pt>
                <c:pt idx="111">
                  <c:v>29</c:v>
                </c:pt>
                <c:pt idx="112">
                  <c:v>34</c:v>
                </c:pt>
                <c:pt idx="113">
                  <c:v>0</c:v>
                </c:pt>
                <c:pt idx="114">
                  <c:v>8</c:v>
                </c:pt>
                <c:pt idx="115">
                  <c:v>15</c:v>
                </c:pt>
                <c:pt idx="116">
                  <c:v>22</c:v>
                </c:pt>
                <c:pt idx="117">
                  <c:v>29</c:v>
                </c:pt>
                <c:pt idx="118">
                  <c:v>0</c:v>
                </c:pt>
                <c:pt idx="119">
                  <c:v>8</c:v>
                </c:pt>
                <c:pt idx="120">
                  <c:v>15</c:v>
                </c:pt>
                <c:pt idx="121">
                  <c:v>22</c:v>
                </c:pt>
                <c:pt idx="122">
                  <c:v>29</c:v>
                </c:pt>
                <c:pt idx="123">
                  <c:v>35</c:v>
                </c:pt>
                <c:pt idx="124">
                  <c:v>42</c:v>
                </c:pt>
                <c:pt idx="125">
                  <c:v>50</c:v>
                </c:pt>
                <c:pt idx="126">
                  <c:v>0</c:v>
                </c:pt>
                <c:pt idx="127">
                  <c:v>8</c:v>
                </c:pt>
                <c:pt idx="128">
                  <c:v>15</c:v>
                </c:pt>
                <c:pt idx="129">
                  <c:v>22</c:v>
                </c:pt>
                <c:pt idx="130">
                  <c:v>29</c:v>
                </c:pt>
                <c:pt idx="131">
                  <c:v>35</c:v>
                </c:pt>
                <c:pt idx="132">
                  <c:v>42</c:v>
                </c:pt>
                <c:pt idx="133">
                  <c:v>50</c:v>
                </c:pt>
                <c:pt idx="134">
                  <c:v>0</c:v>
                </c:pt>
                <c:pt idx="135">
                  <c:v>8</c:v>
                </c:pt>
                <c:pt idx="136">
                  <c:v>15</c:v>
                </c:pt>
                <c:pt idx="137">
                  <c:v>22</c:v>
                </c:pt>
                <c:pt idx="138">
                  <c:v>29</c:v>
                </c:pt>
                <c:pt idx="139">
                  <c:v>35</c:v>
                </c:pt>
                <c:pt idx="140">
                  <c:v>42</c:v>
                </c:pt>
                <c:pt idx="141">
                  <c:v>50</c:v>
                </c:pt>
                <c:pt idx="142">
                  <c:v>0</c:v>
                </c:pt>
                <c:pt idx="143">
                  <c:v>6</c:v>
                </c:pt>
                <c:pt idx="144">
                  <c:v>13</c:v>
                </c:pt>
                <c:pt idx="145">
                  <c:v>21</c:v>
                </c:pt>
                <c:pt idx="146">
                  <c:v>29</c:v>
                </c:pt>
                <c:pt idx="147">
                  <c:v>36</c:v>
                </c:pt>
                <c:pt idx="148">
                  <c:v>43</c:v>
                </c:pt>
                <c:pt idx="149">
                  <c:v>48</c:v>
                </c:pt>
                <c:pt idx="150">
                  <c:v>50</c:v>
                </c:pt>
                <c:pt idx="151">
                  <c:v>56</c:v>
                </c:pt>
                <c:pt idx="152">
                  <c:v>0</c:v>
                </c:pt>
                <c:pt idx="153">
                  <c:v>6</c:v>
                </c:pt>
                <c:pt idx="154">
                  <c:v>13</c:v>
                </c:pt>
                <c:pt idx="155">
                  <c:v>21</c:v>
                </c:pt>
                <c:pt idx="156">
                  <c:v>29</c:v>
                </c:pt>
                <c:pt idx="157">
                  <c:v>36</c:v>
                </c:pt>
                <c:pt idx="158">
                  <c:v>43</c:v>
                </c:pt>
                <c:pt idx="159">
                  <c:v>48</c:v>
                </c:pt>
                <c:pt idx="160">
                  <c:v>50</c:v>
                </c:pt>
                <c:pt idx="161">
                  <c:v>56</c:v>
                </c:pt>
                <c:pt idx="162">
                  <c:v>0</c:v>
                </c:pt>
                <c:pt idx="163">
                  <c:v>9</c:v>
                </c:pt>
                <c:pt idx="164">
                  <c:v>17</c:v>
                </c:pt>
                <c:pt idx="165">
                  <c:v>25</c:v>
                </c:pt>
                <c:pt idx="166">
                  <c:v>32</c:v>
                </c:pt>
                <c:pt idx="167">
                  <c:v>39</c:v>
                </c:pt>
                <c:pt idx="168">
                  <c:v>46</c:v>
                </c:pt>
                <c:pt idx="169">
                  <c:v>52</c:v>
                </c:pt>
                <c:pt idx="170">
                  <c:v>0</c:v>
                </c:pt>
                <c:pt idx="171">
                  <c:v>9</c:v>
                </c:pt>
                <c:pt idx="172">
                  <c:v>16</c:v>
                </c:pt>
                <c:pt idx="173">
                  <c:v>23</c:v>
                </c:pt>
                <c:pt idx="174">
                  <c:v>30</c:v>
                </c:pt>
                <c:pt idx="175">
                  <c:v>37</c:v>
                </c:pt>
                <c:pt idx="176">
                  <c:v>44</c:v>
                </c:pt>
                <c:pt idx="177">
                  <c:v>50</c:v>
                </c:pt>
                <c:pt idx="178">
                  <c:v>58</c:v>
                </c:pt>
                <c:pt idx="179">
                  <c:v>0</c:v>
                </c:pt>
                <c:pt idx="180">
                  <c:v>9</c:v>
                </c:pt>
                <c:pt idx="181">
                  <c:v>16</c:v>
                </c:pt>
                <c:pt idx="182">
                  <c:v>23</c:v>
                </c:pt>
                <c:pt idx="183">
                  <c:v>30</c:v>
                </c:pt>
                <c:pt idx="184">
                  <c:v>37</c:v>
                </c:pt>
                <c:pt idx="185">
                  <c:v>44</c:v>
                </c:pt>
                <c:pt idx="186">
                  <c:v>50</c:v>
                </c:pt>
                <c:pt idx="187">
                  <c:v>58</c:v>
                </c:pt>
                <c:pt idx="188">
                  <c:v>0</c:v>
                </c:pt>
                <c:pt idx="189">
                  <c:v>9</c:v>
                </c:pt>
                <c:pt idx="190">
                  <c:v>16</c:v>
                </c:pt>
                <c:pt idx="191">
                  <c:v>23</c:v>
                </c:pt>
                <c:pt idx="192">
                  <c:v>30</c:v>
                </c:pt>
                <c:pt idx="193">
                  <c:v>37</c:v>
                </c:pt>
                <c:pt idx="194">
                  <c:v>44</c:v>
                </c:pt>
                <c:pt idx="195">
                  <c:v>0</c:v>
                </c:pt>
                <c:pt idx="196">
                  <c:v>9</c:v>
                </c:pt>
                <c:pt idx="197">
                  <c:v>16</c:v>
                </c:pt>
                <c:pt idx="198">
                  <c:v>23</c:v>
                </c:pt>
                <c:pt idx="199">
                  <c:v>30</c:v>
                </c:pt>
                <c:pt idx="200">
                  <c:v>37</c:v>
                </c:pt>
                <c:pt idx="201">
                  <c:v>44</c:v>
                </c:pt>
                <c:pt idx="202">
                  <c:v>0</c:v>
                </c:pt>
                <c:pt idx="203">
                  <c:v>9</c:v>
                </c:pt>
                <c:pt idx="204">
                  <c:v>16</c:v>
                </c:pt>
                <c:pt idx="205">
                  <c:v>23</c:v>
                </c:pt>
                <c:pt idx="206">
                  <c:v>30</c:v>
                </c:pt>
                <c:pt idx="207">
                  <c:v>37</c:v>
                </c:pt>
                <c:pt idx="208">
                  <c:v>44</c:v>
                </c:pt>
                <c:pt idx="209">
                  <c:v>50</c:v>
                </c:pt>
                <c:pt idx="210">
                  <c:v>58</c:v>
                </c:pt>
                <c:pt idx="211">
                  <c:v>0</c:v>
                </c:pt>
                <c:pt idx="212">
                  <c:v>8</c:v>
                </c:pt>
                <c:pt idx="213">
                  <c:v>15</c:v>
                </c:pt>
                <c:pt idx="214">
                  <c:v>22</c:v>
                </c:pt>
                <c:pt idx="215">
                  <c:v>29</c:v>
                </c:pt>
                <c:pt idx="216">
                  <c:v>34</c:v>
                </c:pt>
                <c:pt idx="217">
                  <c:v>0</c:v>
                </c:pt>
                <c:pt idx="218">
                  <c:v>8</c:v>
                </c:pt>
                <c:pt idx="219">
                  <c:v>15</c:v>
                </c:pt>
                <c:pt idx="220">
                  <c:v>22</c:v>
                </c:pt>
                <c:pt idx="221">
                  <c:v>29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15</c:v>
                </c:pt>
                <c:pt idx="226">
                  <c:v>22</c:v>
                </c:pt>
                <c:pt idx="227">
                  <c:v>29</c:v>
                </c:pt>
                <c:pt idx="228">
                  <c:v>34</c:v>
                </c:pt>
                <c:pt idx="229">
                  <c:v>0</c:v>
                </c:pt>
                <c:pt idx="230">
                  <c:v>8</c:v>
                </c:pt>
                <c:pt idx="231">
                  <c:v>15</c:v>
                </c:pt>
                <c:pt idx="232">
                  <c:v>22</c:v>
                </c:pt>
                <c:pt idx="233">
                  <c:v>29</c:v>
                </c:pt>
                <c:pt idx="234">
                  <c:v>34</c:v>
                </c:pt>
                <c:pt idx="235">
                  <c:v>0</c:v>
                </c:pt>
                <c:pt idx="236">
                  <c:v>8</c:v>
                </c:pt>
                <c:pt idx="237">
                  <c:v>15</c:v>
                </c:pt>
                <c:pt idx="238">
                  <c:v>22</c:v>
                </c:pt>
                <c:pt idx="239">
                  <c:v>29</c:v>
                </c:pt>
                <c:pt idx="240">
                  <c:v>34</c:v>
                </c:pt>
                <c:pt idx="241">
                  <c:v>0</c:v>
                </c:pt>
                <c:pt idx="242">
                  <c:v>8</c:v>
                </c:pt>
                <c:pt idx="243">
                  <c:v>16</c:v>
                </c:pt>
                <c:pt idx="244">
                  <c:v>22</c:v>
                </c:pt>
                <c:pt idx="245">
                  <c:v>0</c:v>
                </c:pt>
                <c:pt idx="246">
                  <c:v>8</c:v>
                </c:pt>
                <c:pt idx="247">
                  <c:v>16</c:v>
                </c:pt>
                <c:pt idx="248">
                  <c:v>22</c:v>
                </c:pt>
                <c:pt idx="249">
                  <c:v>0</c:v>
                </c:pt>
                <c:pt idx="250">
                  <c:v>8</c:v>
                </c:pt>
                <c:pt idx="251">
                  <c:v>16</c:v>
                </c:pt>
                <c:pt idx="252">
                  <c:v>22</c:v>
                </c:pt>
                <c:pt idx="253">
                  <c:v>0</c:v>
                </c:pt>
                <c:pt idx="254">
                  <c:v>8</c:v>
                </c:pt>
                <c:pt idx="255">
                  <c:v>16</c:v>
                </c:pt>
                <c:pt idx="256">
                  <c:v>22</c:v>
                </c:pt>
                <c:pt idx="257">
                  <c:v>0</c:v>
                </c:pt>
                <c:pt idx="258">
                  <c:v>6</c:v>
                </c:pt>
                <c:pt idx="259">
                  <c:v>12</c:v>
                </c:pt>
                <c:pt idx="260">
                  <c:v>0</c:v>
                </c:pt>
                <c:pt idx="261">
                  <c:v>6</c:v>
                </c:pt>
                <c:pt idx="262">
                  <c:v>12</c:v>
                </c:pt>
                <c:pt idx="263">
                  <c:v>0</c:v>
                </c:pt>
                <c:pt idx="264">
                  <c:v>6</c:v>
                </c:pt>
                <c:pt idx="265">
                  <c:v>12</c:v>
                </c:pt>
                <c:pt idx="266">
                  <c:v>19</c:v>
                </c:pt>
                <c:pt idx="267">
                  <c:v>26</c:v>
                </c:pt>
                <c:pt idx="268">
                  <c:v>33</c:v>
                </c:pt>
                <c:pt idx="269">
                  <c:v>40</c:v>
                </c:pt>
                <c:pt idx="270">
                  <c:v>47</c:v>
                </c:pt>
                <c:pt idx="271">
                  <c:v>53</c:v>
                </c:pt>
                <c:pt idx="272">
                  <c:v>61</c:v>
                </c:pt>
              </c:numCache>
            </c:numRef>
          </c:xVal>
          <c:yVal>
            <c:numRef>
              <c:f>'SCW.05.07.23'!$C$2:$C$274</c:f>
              <c:numCache>
                <c:formatCode>General</c:formatCode>
                <c:ptCount val="273"/>
                <c:pt idx="0">
                  <c:v>42.2</c:v>
                </c:pt>
                <c:pt idx="1">
                  <c:v>47.5</c:v>
                </c:pt>
                <c:pt idx="2">
                  <c:v>53.6</c:v>
                </c:pt>
                <c:pt idx="3">
                  <c:v>56.4</c:v>
                </c:pt>
                <c:pt idx="4">
                  <c:v>60.1</c:v>
                </c:pt>
                <c:pt idx="5">
                  <c:v>61.6</c:v>
                </c:pt>
                <c:pt idx="6">
                  <c:v>63.5</c:v>
                </c:pt>
                <c:pt idx="7">
                  <c:v>66.8</c:v>
                </c:pt>
                <c:pt idx="8">
                  <c:v>41.4</c:v>
                </c:pt>
                <c:pt idx="9">
                  <c:v>46.2</c:v>
                </c:pt>
                <c:pt idx="10">
                  <c:v>51.2</c:v>
                </c:pt>
                <c:pt idx="11">
                  <c:v>54.7</c:v>
                </c:pt>
                <c:pt idx="12">
                  <c:v>58.1</c:v>
                </c:pt>
                <c:pt idx="13">
                  <c:v>60</c:v>
                </c:pt>
                <c:pt idx="14">
                  <c:v>62.9</c:v>
                </c:pt>
                <c:pt idx="15">
                  <c:v>64.3</c:v>
                </c:pt>
                <c:pt idx="16">
                  <c:v>41.9</c:v>
                </c:pt>
                <c:pt idx="17">
                  <c:v>46.9</c:v>
                </c:pt>
                <c:pt idx="18">
                  <c:v>50.4</c:v>
                </c:pt>
                <c:pt idx="19">
                  <c:v>54.1</c:v>
                </c:pt>
                <c:pt idx="20">
                  <c:v>57.2</c:v>
                </c:pt>
                <c:pt idx="21">
                  <c:v>58.8</c:v>
                </c:pt>
                <c:pt idx="22">
                  <c:v>62</c:v>
                </c:pt>
                <c:pt idx="23">
                  <c:v>62.2</c:v>
                </c:pt>
                <c:pt idx="24">
                  <c:v>42.3</c:v>
                </c:pt>
                <c:pt idx="25">
                  <c:v>46.9</c:v>
                </c:pt>
                <c:pt idx="26">
                  <c:v>52.2</c:v>
                </c:pt>
                <c:pt idx="27">
                  <c:v>54.9</c:v>
                </c:pt>
                <c:pt idx="28">
                  <c:v>58.6</c:v>
                </c:pt>
                <c:pt idx="29">
                  <c:v>60.3</c:v>
                </c:pt>
                <c:pt idx="30">
                  <c:v>63.9</c:v>
                </c:pt>
                <c:pt idx="31">
                  <c:v>64.8</c:v>
                </c:pt>
                <c:pt idx="32">
                  <c:v>41.2</c:v>
                </c:pt>
                <c:pt idx="33">
                  <c:v>46.7</c:v>
                </c:pt>
                <c:pt idx="34">
                  <c:v>50.2</c:v>
                </c:pt>
                <c:pt idx="35">
                  <c:v>53.4</c:v>
                </c:pt>
                <c:pt idx="36">
                  <c:v>59</c:v>
                </c:pt>
                <c:pt idx="37">
                  <c:v>60.7</c:v>
                </c:pt>
                <c:pt idx="38">
                  <c:v>63.6</c:v>
                </c:pt>
                <c:pt idx="39">
                  <c:v>64.7</c:v>
                </c:pt>
                <c:pt idx="40">
                  <c:v>41</c:v>
                </c:pt>
                <c:pt idx="41">
                  <c:v>48.8</c:v>
                </c:pt>
                <c:pt idx="42">
                  <c:v>55.2</c:v>
                </c:pt>
                <c:pt idx="43">
                  <c:v>57.1</c:v>
                </c:pt>
                <c:pt idx="44">
                  <c:v>61.3</c:v>
                </c:pt>
                <c:pt idx="45">
                  <c:v>62.5</c:v>
                </c:pt>
                <c:pt idx="46">
                  <c:v>65.5</c:v>
                </c:pt>
                <c:pt idx="47">
                  <c:v>41.5</c:v>
                </c:pt>
                <c:pt idx="48">
                  <c:v>47.2</c:v>
                </c:pt>
                <c:pt idx="49">
                  <c:v>52.8</c:v>
                </c:pt>
                <c:pt idx="50">
                  <c:v>55.1</c:v>
                </c:pt>
                <c:pt idx="51">
                  <c:v>59.1</c:v>
                </c:pt>
                <c:pt idx="52">
                  <c:v>61.2</c:v>
                </c:pt>
                <c:pt idx="53">
                  <c:v>64.599999999999994</c:v>
                </c:pt>
                <c:pt idx="54">
                  <c:v>41.7</c:v>
                </c:pt>
                <c:pt idx="55">
                  <c:v>48.7</c:v>
                </c:pt>
                <c:pt idx="56">
                  <c:v>53.3</c:v>
                </c:pt>
                <c:pt idx="57">
                  <c:v>55.2</c:v>
                </c:pt>
                <c:pt idx="58">
                  <c:v>57.5</c:v>
                </c:pt>
                <c:pt idx="59">
                  <c:v>60.1</c:v>
                </c:pt>
                <c:pt idx="60">
                  <c:v>62.2</c:v>
                </c:pt>
                <c:pt idx="61">
                  <c:v>63.4</c:v>
                </c:pt>
                <c:pt idx="62">
                  <c:v>62</c:v>
                </c:pt>
                <c:pt idx="63">
                  <c:v>62.5</c:v>
                </c:pt>
                <c:pt idx="64">
                  <c:v>41</c:v>
                </c:pt>
                <c:pt idx="65">
                  <c:v>46.7</c:v>
                </c:pt>
                <c:pt idx="66">
                  <c:v>50</c:v>
                </c:pt>
                <c:pt idx="67">
                  <c:v>52.5</c:v>
                </c:pt>
                <c:pt idx="68">
                  <c:v>54.2</c:v>
                </c:pt>
                <c:pt idx="69">
                  <c:v>56.6</c:v>
                </c:pt>
                <c:pt idx="70">
                  <c:v>59</c:v>
                </c:pt>
                <c:pt idx="71">
                  <c:v>39.5</c:v>
                </c:pt>
                <c:pt idx="72">
                  <c:v>42.6</c:v>
                </c:pt>
                <c:pt idx="73">
                  <c:v>49.6</c:v>
                </c:pt>
                <c:pt idx="74">
                  <c:v>53.4</c:v>
                </c:pt>
                <c:pt idx="75">
                  <c:v>56.3</c:v>
                </c:pt>
                <c:pt idx="76">
                  <c:v>61</c:v>
                </c:pt>
                <c:pt idx="77">
                  <c:v>63.2</c:v>
                </c:pt>
                <c:pt idx="78">
                  <c:v>61.5</c:v>
                </c:pt>
                <c:pt idx="79">
                  <c:v>60.5</c:v>
                </c:pt>
                <c:pt idx="80">
                  <c:v>40.4</c:v>
                </c:pt>
                <c:pt idx="81">
                  <c:v>45.3</c:v>
                </c:pt>
                <c:pt idx="82">
                  <c:v>50.6</c:v>
                </c:pt>
                <c:pt idx="83">
                  <c:v>55</c:v>
                </c:pt>
                <c:pt idx="84">
                  <c:v>56.5</c:v>
                </c:pt>
                <c:pt idx="85">
                  <c:v>60</c:v>
                </c:pt>
                <c:pt idx="86">
                  <c:v>62.7</c:v>
                </c:pt>
                <c:pt idx="87">
                  <c:v>63.4</c:v>
                </c:pt>
                <c:pt idx="88">
                  <c:v>64</c:v>
                </c:pt>
                <c:pt idx="89">
                  <c:v>42</c:v>
                </c:pt>
                <c:pt idx="90">
                  <c:v>46</c:v>
                </c:pt>
                <c:pt idx="91">
                  <c:v>52</c:v>
                </c:pt>
                <c:pt idx="92">
                  <c:v>55.5</c:v>
                </c:pt>
                <c:pt idx="93">
                  <c:v>58.9</c:v>
                </c:pt>
                <c:pt idx="94">
                  <c:v>61.5</c:v>
                </c:pt>
                <c:pt idx="95">
                  <c:v>64</c:v>
                </c:pt>
                <c:pt idx="96">
                  <c:v>62.4</c:v>
                </c:pt>
                <c:pt idx="97">
                  <c:v>65.5</c:v>
                </c:pt>
                <c:pt idx="98">
                  <c:v>40.1</c:v>
                </c:pt>
                <c:pt idx="99">
                  <c:v>46.5</c:v>
                </c:pt>
                <c:pt idx="100">
                  <c:v>52</c:v>
                </c:pt>
                <c:pt idx="101">
                  <c:v>55.9</c:v>
                </c:pt>
                <c:pt idx="102">
                  <c:v>58.5</c:v>
                </c:pt>
                <c:pt idx="103">
                  <c:v>61.4</c:v>
                </c:pt>
                <c:pt idx="104">
                  <c:v>64.7</c:v>
                </c:pt>
                <c:pt idx="105">
                  <c:v>63.3</c:v>
                </c:pt>
                <c:pt idx="106">
                  <c:v>65.3</c:v>
                </c:pt>
                <c:pt idx="107">
                  <c:v>41.5</c:v>
                </c:pt>
                <c:pt idx="108">
                  <c:v>48.8</c:v>
                </c:pt>
                <c:pt idx="109">
                  <c:v>52.4</c:v>
                </c:pt>
                <c:pt idx="110">
                  <c:v>57.6</c:v>
                </c:pt>
                <c:pt idx="111">
                  <c:v>61</c:v>
                </c:pt>
                <c:pt idx="112">
                  <c:v>63.4</c:v>
                </c:pt>
                <c:pt idx="113">
                  <c:v>43</c:v>
                </c:pt>
                <c:pt idx="114">
                  <c:v>48.1</c:v>
                </c:pt>
                <c:pt idx="115">
                  <c:v>50.9</c:v>
                </c:pt>
                <c:pt idx="116">
                  <c:v>54.5</c:v>
                </c:pt>
                <c:pt idx="117">
                  <c:v>60.7</c:v>
                </c:pt>
                <c:pt idx="118">
                  <c:v>40.200000000000003</c:v>
                </c:pt>
                <c:pt idx="119">
                  <c:v>47.5</c:v>
                </c:pt>
                <c:pt idx="120">
                  <c:v>51.4</c:v>
                </c:pt>
                <c:pt idx="121">
                  <c:v>54.9</c:v>
                </c:pt>
                <c:pt idx="122">
                  <c:v>58.8</c:v>
                </c:pt>
                <c:pt idx="123">
                  <c:v>61</c:v>
                </c:pt>
                <c:pt idx="124">
                  <c:v>62.1</c:v>
                </c:pt>
                <c:pt idx="125">
                  <c:v>63.6</c:v>
                </c:pt>
                <c:pt idx="126">
                  <c:v>41.4</c:v>
                </c:pt>
                <c:pt idx="127">
                  <c:v>46.4</c:v>
                </c:pt>
                <c:pt idx="128">
                  <c:v>51</c:v>
                </c:pt>
                <c:pt idx="129">
                  <c:v>56.1</c:v>
                </c:pt>
                <c:pt idx="130">
                  <c:v>59.4</c:v>
                </c:pt>
                <c:pt idx="131">
                  <c:v>61</c:v>
                </c:pt>
                <c:pt idx="132">
                  <c:v>62.6</c:v>
                </c:pt>
                <c:pt idx="133">
                  <c:v>63.2</c:v>
                </c:pt>
                <c:pt idx="134">
                  <c:v>42</c:v>
                </c:pt>
                <c:pt idx="135">
                  <c:v>47.9</c:v>
                </c:pt>
                <c:pt idx="136">
                  <c:v>51.5</c:v>
                </c:pt>
                <c:pt idx="137">
                  <c:v>54.6</c:v>
                </c:pt>
                <c:pt idx="138">
                  <c:v>57.8</c:v>
                </c:pt>
                <c:pt idx="139">
                  <c:v>59.1</c:v>
                </c:pt>
                <c:pt idx="140">
                  <c:v>61.7</c:v>
                </c:pt>
                <c:pt idx="141">
                  <c:v>63.4</c:v>
                </c:pt>
                <c:pt idx="142">
                  <c:v>41.9</c:v>
                </c:pt>
                <c:pt idx="143">
                  <c:v>45.9</c:v>
                </c:pt>
                <c:pt idx="144">
                  <c:v>51.5</c:v>
                </c:pt>
                <c:pt idx="145">
                  <c:v>55.3</c:v>
                </c:pt>
                <c:pt idx="146">
                  <c:v>58.7</c:v>
                </c:pt>
                <c:pt idx="147">
                  <c:v>62.6</c:v>
                </c:pt>
                <c:pt idx="148">
                  <c:v>63.2</c:v>
                </c:pt>
                <c:pt idx="150">
                  <c:v>63.2</c:v>
                </c:pt>
                <c:pt idx="151">
                  <c:v>66.400000000000006</c:v>
                </c:pt>
                <c:pt idx="152">
                  <c:v>41.9</c:v>
                </c:pt>
                <c:pt idx="153">
                  <c:v>44.4</c:v>
                </c:pt>
                <c:pt idx="154">
                  <c:v>51</c:v>
                </c:pt>
                <c:pt idx="155">
                  <c:v>55.4</c:v>
                </c:pt>
                <c:pt idx="156">
                  <c:v>59</c:v>
                </c:pt>
                <c:pt idx="157">
                  <c:v>60.7</c:v>
                </c:pt>
                <c:pt idx="158">
                  <c:v>62.5</c:v>
                </c:pt>
                <c:pt idx="160">
                  <c:v>62.5</c:v>
                </c:pt>
                <c:pt idx="161">
                  <c:v>65</c:v>
                </c:pt>
                <c:pt idx="162">
                  <c:v>41.5</c:v>
                </c:pt>
                <c:pt idx="163">
                  <c:v>49.7</c:v>
                </c:pt>
                <c:pt idx="164">
                  <c:v>55</c:v>
                </c:pt>
                <c:pt idx="165">
                  <c:v>57.8</c:v>
                </c:pt>
                <c:pt idx="166">
                  <c:v>61</c:v>
                </c:pt>
                <c:pt idx="167">
                  <c:v>62.4</c:v>
                </c:pt>
                <c:pt idx="168">
                  <c:v>64</c:v>
                </c:pt>
                <c:pt idx="169">
                  <c:v>63.8</c:v>
                </c:pt>
                <c:pt idx="170">
                  <c:v>43.2</c:v>
                </c:pt>
                <c:pt idx="171">
                  <c:v>48.5</c:v>
                </c:pt>
                <c:pt idx="172">
                  <c:v>52.4</c:v>
                </c:pt>
                <c:pt idx="173">
                  <c:v>55.9</c:v>
                </c:pt>
                <c:pt idx="174">
                  <c:v>57.5</c:v>
                </c:pt>
                <c:pt idx="175">
                  <c:v>61.6</c:v>
                </c:pt>
                <c:pt idx="176">
                  <c:v>62.4</c:v>
                </c:pt>
                <c:pt idx="177">
                  <c:v>63.3</c:v>
                </c:pt>
                <c:pt idx="178">
                  <c:v>64</c:v>
                </c:pt>
                <c:pt idx="179">
                  <c:v>42.3</c:v>
                </c:pt>
                <c:pt idx="180">
                  <c:v>50</c:v>
                </c:pt>
                <c:pt idx="181">
                  <c:v>52.2</c:v>
                </c:pt>
                <c:pt idx="182">
                  <c:v>56.2</c:v>
                </c:pt>
                <c:pt idx="183">
                  <c:v>59.2</c:v>
                </c:pt>
                <c:pt idx="184">
                  <c:v>61.1</c:v>
                </c:pt>
                <c:pt idx="185">
                  <c:v>63.7</c:v>
                </c:pt>
                <c:pt idx="186">
                  <c:v>63.5</c:v>
                </c:pt>
                <c:pt idx="187">
                  <c:v>63.7</c:v>
                </c:pt>
                <c:pt idx="188">
                  <c:v>41.5</c:v>
                </c:pt>
                <c:pt idx="189">
                  <c:v>49.7</c:v>
                </c:pt>
                <c:pt idx="190">
                  <c:v>52.9</c:v>
                </c:pt>
                <c:pt idx="191">
                  <c:v>56.6</c:v>
                </c:pt>
                <c:pt idx="192">
                  <c:v>59</c:v>
                </c:pt>
                <c:pt idx="193">
                  <c:v>62.6</c:v>
                </c:pt>
                <c:pt idx="194">
                  <c:v>61.7</c:v>
                </c:pt>
                <c:pt idx="195">
                  <c:v>43</c:v>
                </c:pt>
                <c:pt idx="196">
                  <c:v>48.3</c:v>
                </c:pt>
                <c:pt idx="197">
                  <c:v>52</c:v>
                </c:pt>
                <c:pt idx="198">
                  <c:v>55.5</c:v>
                </c:pt>
                <c:pt idx="199">
                  <c:v>57.5</c:v>
                </c:pt>
                <c:pt idx="200">
                  <c:v>61.4</c:v>
                </c:pt>
                <c:pt idx="201">
                  <c:v>62.2</c:v>
                </c:pt>
                <c:pt idx="202">
                  <c:v>43</c:v>
                </c:pt>
                <c:pt idx="203">
                  <c:v>48.8</c:v>
                </c:pt>
                <c:pt idx="204">
                  <c:v>52</c:v>
                </c:pt>
                <c:pt idx="205">
                  <c:v>55.3</c:v>
                </c:pt>
                <c:pt idx="206">
                  <c:v>57.6</c:v>
                </c:pt>
                <c:pt idx="207">
                  <c:v>59.5</c:v>
                </c:pt>
                <c:pt idx="208">
                  <c:v>62.3</c:v>
                </c:pt>
                <c:pt idx="209">
                  <c:v>61.5</c:v>
                </c:pt>
                <c:pt idx="210">
                  <c:v>63.5</c:v>
                </c:pt>
                <c:pt idx="211">
                  <c:v>41.6</c:v>
                </c:pt>
                <c:pt idx="212">
                  <c:v>50</c:v>
                </c:pt>
                <c:pt idx="213">
                  <c:v>56.6</c:v>
                </c:pt>
                <c:pt idx="214">
                  <c:v>61.7</c:v>
                </c:pt>
                <c:pt idx="215">
                  <c:v>64.3</c:v>
                </c:pt>
                <c:pt idx="216">
                  <c:v>67.3</c:v>
                </c:pt>
                <c:pt idx="217">
                  <c:v>42.5</c:v>
                </c:pt>
                <c:pt idx="218">
                  <c:v>49.2</c:v>
                </c:pt>
                <c:pt idx="219">
                  <c:v>56</c:v>
                </c:pt>
                <c:pt idx="220">
                  <c:v>60</c:v>
                </c:pt>
                <c:pt idx="221">
                  <c:v>64.5</c:v>
                </c:pt>
                <c:pt idx="222">
                  <c:v>65.8</c:v>
                </c:pt>
                <c:pt idx="223">
                  <c:v>41.3</c:v>
                </c:pt>
                <c:pt idx="224">
                  <c:v>48</c:v>
                </c:pt>
                <c:pt idx="225">
                  <c:v>54.1</c:v>
                </c:pt>
                <c:pt idx="226">
                  <c:v>58.8</c:v>
                </c:pt>
                <c:pt idx="227">
                  <c:v>61.9</c:v>
                </c:pt>
                <c:pt idx="228">
                  <c:v>63.8</c:v>
                </c:pt>
                <c:pt idx="229">
                  <c:v>43.2</c:v>
                </c:pt>
                <c:pt idx="230">
                  <c:v>49.4</c:v>
                </c:pt>
                <c:pt idx="231">
                  <c:v>55.4</c:v>
                </c:pt>
                <c:pt idx="232">
                  <c:v>59.5</c:v>
                </c:pt>
                <c:pt idx="233">
                  <c:v>63.3</c:v>
                </c:pt>
                <c:pt idx="234">
                  <c:v>65.5</c:v>
                </c:pt>
                <c:pt idx="235">
                  <c:v>42.4</c:v>
                </c:pt>
                <c:pt idx="236">
                  <c:v>48.7</c:v>
                </c:pt>
                <c:pt idx="237">
                  <c:v>55.4</c:v>
                </c:pt>
                <c:pt idx="238">
                  <c:v>59.8</c:v>
                </c:pt>
                <c:pt idx="239">
                  <c:v>63.2</c:v>
                </c:pt>
                <c:pt idx="240">
                  <c:v>64.900000000000006</c:v>
                </c:pt>
                <c:pt idx="241">
                  <c:v>40</c:v>
                </c:pt>
                <c:pt idx="242">
                  <c:v>46.6</c:v>
                </c:pt>
                <c:pt idx="243">
                  <c:v>50.3</c:v>
                </c:pt>
                <c:pt idx="244">
                  <c:v>53.8</c:v>
                </c:pt>
                <c:pt idx="245">
                  <c:v>39.5</c:v>
                </c:pt>
                <c:pt idx="246">
                  <c:v>46</c:v>
                </c:pt>
                <c:pt idx="247">
                  <c:v>48.7</c:v>
                </c:pt>
                <c:pt idx="248">
                  <c:v>53</c:v>
                </c:pt>
                <c:pt idx="249">
                  <c:v>41.2</c:v>
                </c:pt>
                <c:pt idx="250">
                  <c:v>47.7</c:v>
                </c:pt>
                <c:pt idx="251">
                  <c:v>52.5</c:v>
                </c:pt>
                <c:pt idx="252">
                  <c:v>55</c:v>
                </c:pt>
                <c:pt idx="253">
                  <c:v>39.799999999999997</c:v>
                </c:pt>
                <c:pt idx="254">
                  <c:v>45.5</c:v>
                </c:pt>
                <c:pt idx="255">
                  <c:v>49.5</c:v>
                </c:pt>
                <c:pt idx="256">
                  <c:v>53.2</c:v>
                </c:pt>
                <c:pt idx="257">
                  <c:v>42.6</c:v>
                </c:pt>
                <c:pt idx="258">
                  <c:v>47.3</c:v>
                </c:pt>
                <c:pt idx="259">
                  <c:v>51.5</c:v>
                </c:pt>
                <c:pt idx="260">
                  <c:v>41</c:v>
                </c:pt>
                <c:pt idx="261">
                  <c:v>45.1</c:v>
                </c:pt>
                <c:pt idx="262">
                  <c:v>49.1</c:v>
                </c:pt>
                <c:pt idx="263">
                  <c:v>41.9</c:v>
                </c:pt>
                <c:pt idx="264">
                  <c:v>45.3</c:v>
                </c:pt>
                <c:pt idx="265">
                  <c:v>50.5</c:v>
                </c:pt>
                <c:pt idx="266">
                  <c:v>53.9</c:v>
                </c:pt>
                <c:pt idx="267">
                  <c:v>57.9</c:v>
                </c:pt>
                <c:pt idx="268">
                  <c:v>60.7</c:v>
                </c:pt>
                <c:pt idx="269">
                  <c:v>63.3</c:v>
                </c:pt>
                <c:pt idx="270">
                  <c:v>65</c:v>
                </c:pt>
                <c:pt idx="271">
                  <c:v>65.5</c:v>
                </c:pt>
                <c:pt idx="272">
                  <c:v>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D-004E-AEC7-B3E1C690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22432"/>
        <c:axId val="1707834288"/>
      </c:scatterChart>
      <c:valAx>
        <c:axId val="17049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4288"/>
        <c:crosses val="autoZero"/>
        <c:crossBetween val="midCat"/>
      </c:valAx>
      <c:valAx>
        <c:axId val="17078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'Depth.05.07.23'!$C$1</c:f>
              <c:strCache>
                <c:ptCount val="1"/>
                <c:pt idx="0">
                  <c:v>Depth.mm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'Depth.05.07.23'!$B$2:$B$272</c:f>
              <c:numCache>
                <c:formatCode>0</c:formatCode>
                <c:ptCount val="271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46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19</c:v>
                </c:pt>
                <c:pt idx="12">
                  <c:v>26</c:v>
                </c:pt>
                <c:pt idx="13">
                  <c:v>32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4</c:v>
                </c:pt>
                <c:pt idx="18">
                  <c:v>11</c:v>
                </c:pt>
                <c:pt idx="19">
                  <c:v>19</c:v>
                </c:pt>
                <c:pt idx="20">
                  <c:v>26</c:v>
                </c:pt>
                <c:pt idx="21">
                  <c:v>32</c:v>
                </c:pt>
                <c:pt idx="22">
                  <c:v>39</c:v>
                </c:pt>
                <c:pt idx="23">
                  <c:v>46</c:v>
                </c:pt>
                <c:pt idx="24">
                  <c:v>0</c:v>
                </c:pt>
                <c:pt idx="25">
                  <c:v>4</c:v>
                </c:pt>
                <c:pt idx="26">
                  <c:v>11</c:v>
                </c:pt>
                <c:pt idx="27">
                  <c:v>19</c:v>
                </c:pt>
                <c:pt idx="28">
                  <c:v>26</c:v>
                </c:pt>
                <c:pt idx="29">
                  <c:v>32</c:v>
                </c:pt>
                <c:pt idx="30">
                  <c:v>39</c:v>
                </c:pt>
                <c:pt idx="31">
                  <c:v>46</c:v>
                </c:pt>
                <c:pt idx="32">
                  <c:v>0</c:v>
                </c:pt>
                <c:pt idx="33">
                  <c:v>4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  <c:pt idx="37">
                  <c:v>32</c:v>
                </c:pt>
                <c:pt idx="38">
                  <c:v>39</c:v>
                </c:pt>
                <c:pt idx="39">
                  <c:v>46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22</c:v>
                </c:pt>
                <c:pt idx="44">
                  <c:v>29</c:v>
                </c:pt>
                <c:pt idx="45">
                  <c:v>36</c:v>
                </c:pt>
                <c:pt idx="46">
                  <c:v>43</c:v>
                </c:pt>
                <c:pt idx="47">
                  <c:v>0</c:v>
                </c:pt>
                <c:pt idx="48">
                  <c:v>9</c:v>
                </c:pt>
                <c:pt idx="49">
                  <c:v>15</c:v>
                </c:pt>
                <c:pt idx="50">
                  <c:v>22</c:v>
                </c:pt>
                <c:pt idx="51">
                  <c:v>29</c:v>
                </c:pt>
                <c:pt idx="52">
                  <c:v>36</c:v>
                </c:pt>
                <c:pt idx="53">
                  <c:v>43</c:v>
                </c:pt>
                <c:pt idx="54">
                  <c:v>0</c:v>
                </c:pt>
                <c:pt idx="55">
                  <c:v>9</c:v>
                </c:pt>
                <c:pt idx="56">
                  <c:v>15</c:v>
                </c:pt>
                <c:pt idx="57">
                  <c:v>22</c:v>
                </c:pt>
                <c:pt idx="58">
                  <c:v>29</c:v>
                </c:pt>
                <c:pt idx="59">
                  <c:v>36</c:v>
                </c:pt>
                <c:pt idx="60">
                  <c:v>43</c:v>
                </c:pt>
                <c:pt idx="61">
                  <c:v>50</c:v>
                </c:pt>
                <c:pt idx="62">
                  <c:v>57</c:v>
                </c:pt>
                <c:pt idx="63">
                  <c:v>64</c:v>
                </c:pt>
                <c:pt idx="64">
                  <c:v>0</c:v>
                </c:pt>
                <c:pt idx="65">
                  <c:v>7</c:v>
                </c:pt>
                <c:pt idx="66">
                  <c:v>14</c:v>
                </c:pt>
                <c:pt idx="67">
                  <c:v>21</c:v>
                </c:pt>
                <c:pt idx="68">
                  <c:v>28</c:v>
                </c:pt>
                <c:pt idx="69">
                  <c:v>35</c:v>
                </c:pt>
                <c:pt idx="70">
                  <c:v>42</c:v>
                </c:pt>
                <c:pt idx="71">
                  <c:v>0</c:v>
                </c:pt>
                <c:pt idx="72">
                  <c:v>6</c:v>
                </c:pt>
                <c:pt idx="73">
                  <c:v>13</c:v>
                </c:pt>
                <c:pt idx="74">
                  <c:v>20</c:v>
                </c:pt>
                <c:pt idx="75">
                  <c:v>27</c:v>
                </c:pt>
                <c:pt idx="76">
                  <c:v>34</c:v>
                </c:pt>
                <c:pt idx="77">
                  <c:v>41</c:v>
                </c:pt>
                <c:pt idx="78">
                  <c:v>48</c:v>
                </c:pt>
                <c:pt idx="79">
                  <c:v>54</c:v>
                </c:pt>
                <c:pt idx="80">
                  <c:v>0</c:v>
                </c:pt>
                <c:pt idx="81">
                  <c:v>5</c:v>
                </c:pt>
                <c:pt idx="82">
                  <c:v>12</c:v>
                </c:pt>
                <c:pt idx="83">
                  <c:v>19</c:v>
                </c:pt>
                <c:pt idx="84">
                  <c:v>26</c:v>
                </c:pt>
                <c:pt idx="85">
                  <c:v>33</c:v>
                </c:pt>
                <c:pt idx="86">
                  <c:v>40</c:v>
                </c:pt>
                <c:pt idx="87">
                  <c:v>47</c:v>
                </c:pt>
                <c:pt idx="88">
                  <c:v>52</c:v>
                </c:pt>
                <c:pt idx="89">
                  <c:v>0</c:v>
                </c:pt>
                <c:pt idx="90">
                  <c:v>5</c:v>
                </c:pt>
                <c:pt idx="91">
                  <c:v>12</c:v>
                </c:pt>
                <c:pt idx="92">
                  <c:v>19</c:v>
                </c:pt>
                <c:pt idx="93">
                  <c:v>26</c:v>
                </c:pt>
                <c:pt idx="94">
                  <c:v>33</c:v>
                </c:pt>
                <c:pt idx="95">
                  <c:v>40</c:v>
                </c:pt>
                <c:pt idx="96">
                  <c:v>47</c:v>
                </c:pt>
                <c:pt idx="97">
                  <c:v>52</c:v>
                </c:pt>
                <c:pt idx="98">
                  <c:v>0</c:v>
                </c:pt>
                <c:pt idx="99">
                  <c:v>5</c:v>
                </c:pt>
                <c:pt idx="100">
                  <c:v>12</c:v>
                </c:pt>
                <c:pt idx="101">
                  <c:v>19</c:v>
                </c:pt>
                <c:pt idx="102">
                  <c:v>26</c:v>
                </c:pt>
                <c:pt idx="103">
                  <c:v>33</c:v>
                </c:pt>
                <c:pt idx="104">
                  <c:v>40</c:v>
                </c:pt>
                <c:pt idx="105">
                  <c:v>47</c:v>
                </c:pt>
                <c:pt idx="106">
                  <c:v>52</c:v>
                </c:pt>
                <c:pt idx="107">
                  <c:v>0</c:v>
                </c:pt>
                <c:pt idx="108">
                  <c:v>8</c:v>
                </c:pt>
                <c:pt idx="109">
                  <c:v>15</c:v>
                </c:pt>
                <c:pt idx="110">
                  <c:v>22</c:v>
                </c:pt>
                <c:pt idx="111">
                  <c:v>29</c:v>
                </c:pt>
                <c:pt idx="112">
                  <c:v>34</c:v>
                </c:pt>
                <c:pt idx="113">
                  <c:v>0</c:v>
                </c:pt>
                <c:pt idx="114">
                  <c:v>8</c:v>
                </c:pt>
                <c:pt idx="115">
                  <c:v>15</c:v>
                </c:pt>
                <c:pt idx="116">
                  <c:v>22</c:v>
                </c:pt>
                <c:pt idx="117">
                  <c:v>29</c:v>
                </c:pt>
                <c:pt idx="118">
                  <c:v>0</c:v>
                </c:pt>
                <c:pt idx="119">
                  <c:v>8</c:v>
                </c:pt>
                <c:pt idx="120">
                  <c:v>15</c:v>
                </c:pt>
                <c:pt idx="121">
                  <c:v>22</c:v>
                </c:pt>
                <c:pt idx="122">
                  <c:v>29</c:v>
                </c:pt>
                <c:pt idx="123">
                  <c:v>35</c:v>
                </c:pt>
                <c:pt idx="124">
                  <c:v>42</c:v>
                </c:pt>
                <c:pt idx="125">
                  <c:v>50</c:v>
                </c:pt>
                <c:pt idx="126">
                  <c:v>0</c:v>
                </c:pt>
                <c:pt idx="127">
                  <c:v>8</c:v>
                </c:pt>
                <c:pt idx="128">
                  <c:v>15</c:v>
                </c:pt>
                <c:pt idx="129">
                  <c:v>22</c:v>
                </c:pt>
                <c:pt idx="130">
                  <c:v>29</c:v>
                </c:pt>
                <c:pt idx="131">
                  <c:v>35</c:v>
                </c:pt>
                <c:pt idx="132">
                  <c:v>42</c:v>
                </c:pt>
                <c:pt idx="133">
                  <c:v>50</c:v>
                </c:pt>
                <c:pt idx="134">
                  <c:v>0</c:v>
                </c:pt>
                <c:pt idx="135">
                  <c:v>8</c:v>
                </c:pt>
                <c:pt idx="136">
                  <c:v>15</c:v>
                </c:pt>
                <c:pt idx="137">
                  <c:v>22</c:v>
                </c:pt>
                <c:pt idx="138">
                  <c:v>29</c:v>
                </c:pt>
                <c:pt idx="139">
                  <c:v>35</c:v>
                </c:pt>
                <c:pt idx="140">
                  <c:v>42</c:v>
                </c:pt>
                <c:pt idx="141">
                  <c:v>50</c:v>
                </c:pt>
                <c:pt idx="142">
                  <c:v>0</c:v>
                </c:pt>
                <c:pt idx="143">
                  <c:v>6</c:v>
                </c:pt>
                <c:pt idx="144">
                  <c:v>13</c:v>
                </c:pt>
                <c:pt idx="145">
                  <c:v>21</c:v>
                </c:pt>
                <c:pt idx="146">
                  <c:v>29</c:v>
                </c:pt>
                <c:pt idx="147">
                  <c:v>36</c:v>
                </c:pt>
                <c:pt idx="148">
                  <c:v>43</c:v>
                </c:pt>
                <c:pt idx="149">
                  <c:v>50</c:v>
                </c:pt>
                <c:pt idx="150">
                  <c:v>56</c:v>
                </c:pt>
                <c:pt idx="151">
                  <c:v>0</c:v>
                </c:pt>
                <c:pt idx="152">
                  <c:v>6</c:v>
                </c:pt>
                <c:pt idx="153">
                  <c:v>13</c:v>
                </c:pt>
                <c:pt idx="154">
                  <c:v>21</c:v>
                </c:pt>
                <c:pt idx="155">
                  <c:v>29</c:v>
                </c:pt>
                <c:pt idx="156">
                  <c:v>36</c:v>
                </c:pt>
                <c:pt idx="157">
                  <c:v>43</c:v>
                </c:pt>
                <c:pt idx="158">
                  <c:v>50</c:v>
                </c:pt>
                <c:pt idx="159">
                  <c:v>56</c:v>
                </c:pt>
                <c:pt idx="160">
                  <c:v>0</c:v>
                </c:pt>
                <c:pt idx="161">
                  <c:v>9</c:v>
                </c:pt>
                <c:pt idx="162">
                  <c:v>17</c:v>
                </c:pt>
                <c:pt idx="163">
                  <c:v>25</c:v>
                </c:pt>
                <c:pt idx="164">
                  <c:v>32</c:v>
                </c:pt>
                <c:pt idx="165">
                  <c:v>39</c:v>
                </c:pt>
                <c:pt idx="166">
                  <c:v>46</c:v>
                </c:pt>
                <c:pt idx="167">
                  <c:v>52</c:v>
                </c:pt>
                <c:pt idx="168">
                  <c:v>0</c:v>
                </c:pt>
                <c:pt idx="169">
                  <c:v>9</c:v>
                </c:pt>
                <c:pt idx="170">
                  <c:v>16</c:v>
                </c:pt>
                <c:pt idx="171">
                  <c:v>23</c:v>
                </c:pt>
                <c:pt idx="172">
                  <c:v>30</c:v>
                </c:pt>
                <c:pt idx="173">
                  <c:v>37</c:v>
                </c:pt>
                <c:pt idx="174">
                  <c:v>44</c:v>
                </c:pt>
                <c:pt idx="175">
                  <c:v>50</c:v>
                </c:pt>
                <c:pt idx="176">
                  <c:v>58</c:v>
                </c:pt>
                <c:pt idx="177">
                  <c:v>0</c:v>
                </c:pt>
                <c:pt idx="178">
                  <c:v>9</c:v>
                </c:pt>
                <c:pt idx="179">
                  <c:v>16</c:v>
                </c:pt>
                <c:pt idx="180">
                  <c:v>23</c:v>
                </c:pt>
                <c:pt idx="181">
                  <c:v>30</c:v>
                </c:pt>
                <c:pt idx="182">
                  <c:v>37</c:v>
                </c:pt>
                <c:pt idx="183">
                  <c:v>44</c:v>
                </c:pt>
                <c:pt idx="184">
                  <c:v>50</c:v>
                </c:pt>
                <c:pt idx="185">
                  <c:v>58</c:v>
                </c:pt>
                <c:pt idx="186">
                  <c:v>0</c:v>
                </c:pt>
                <c:pt idx="187">
                  <c:v>9</c:v>
                </c:pt>
                <c:pt idx="188">
                  <c:v>16</c:v>
                </c:pt>
                <c:pt idx="189">
                  <c:v>23</c:v>
                </c:pt>
                <c:pt idx="190">
                  <c:v>30</c:v>
                </c:pt>
                <c:pt idx="191">
                  <c:v>37</c:v>
                </c:pt>
                <c:pt idx="192">
                  <c:v>44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23</c:v>
                </c:pt>
                <c:pt idx="197">
                  <c:v>30</c:v>
                </c:pt>
                <c:pt idx="198">
                  <c:v>37</c:v>
                </c:pt>
                <c:pt idx="199">
                  <c:v>44</c:v>
                </c:pt>
                <c:pt idx="200">
                  <c:v>0</c:v>
                </c:pt>
                <c:pt idx="201">
                  <c:v>9</c:v>
                </c:pt>
                <c:pt idx="202">
                  <c:v>16</c:v>
                </c:pt>
                <c:pt idx="203">
                  <c:v>23</c:v>
                </c:pt>
                <c:pt idx="204">
                  <c:v>30</c:v>
                </c:pt>
                <c:pt idx="205">
                  <c:v>37</c:v>
                </c:pt>
                <c:pt idx="206">
                  <c:v>44</c:v>
                </c:pt>
                <c:pt idx="207">
                  <c:v>50</c:v>
                </c:pt>
                <c:pt idx="208">
                  <c:v>58</c:v>
                </c:pt>
                <c:pt idx="209">
                  <c:v>0</c:v>
                </c:pt>
                <c:pt idx="210">
                  <c:v>8</c:v>
                </c:pt>
                <c:pt idx="211">
                  <c:v>15</c:v>
                </c:pt>
                <c:pt idx="212">
                  <c:v>22</c:v>
                </c:pt>
                <c:pt idx="213">
                  <c:v>29</c:v>
                </c:pt>
                <c:pt idx="214">
                  <c:v>34</c:v>
                </c:pt>
                <c:pt idx="215">
                  <c:v>0</c:v>
                </c:pt>
                <c:pt idx="216">
                  <c:v>8</c:v>
                </c:pt>
                <c:pt idx="217">
                  <c:v>15</c:v>
                </c:pt>
                <c:pt idx="218">
                  <c:v>22</c:v>
                </c:pt>
                <c:pt idx="219">
                  <c:v>29</c:v>
                </c:pt>
                <c:pt idx="220">
                  <c:v>34</c:v>
                </c:pt>
                <c:pt idx="221">
                  <c:v>0</c:v>
                </c:pt>
                <c:pt idx="222">
                  <c:v>8</c:v>
                </c:pt>
                <c:pt idx="223">
                  <c:v>15</c:v>
                </c:pt>
                <c:pt idx="224">
                  <c:v>22</c:v>
                </c:pt>
                <c:pt idx="225">
                  <c:v>29</c:v>
                </c:pt>
                <c:pt idx="226">
                  <c:v>34</c:v>
                </c:pt>
                <c:pt idx="227">
                  <c:v>0</c:v>
                </c:pt>
                <c:pt idx="228">
                  <c:v>8</c:v>
                </c:pt>
                <c:pt idx="229">
                  <c:v>15</c:v>
                </c:pt>
                <c:pt idx="230">
                  <c:v>22</c:v>
                </c:pt>
                <c:pt idx="231">
                  <c:v>29</c:v>
                </c:pt>
                <c:pt idx="232">
                  <c:v>34</c:v>
                </c:pt>
                <c:pt idx="233">
                  <c:v>0</c:v>
                </c:pt>
                <c:pt idx="234">
                  <c:v>8</c:v>
                </c:pt>
                <c:pt idx="235">
                  <c:v>15</c:v>
                </c:pt>
                <c:pt idx="236">
                  <c:v>22</c:v>
                </c:pt>
                <c:pt idx="237">
                  <c:v>29</c:v>
                </c:pt>
                <c:pt idx="238">
                  <c:v>34</c:v>
                </c:pt>
                <c:pt idx="239">
                  <c:v>0</c:v>
                </c:pt>
                <c:pt idx="240">
                  <c:v>8</c:v>
                </c:pt>
                <c:pt idx="241">
                  <c:v>16</c:v>
                </c:pt>
                <c:pt idx="242">
                  <c:v>22</c:v>
                </c:pt>
                <c:pt idx="243">
                  <c:v>0</c:v>
                </c:pt>
                <c:pt idx="244">
                  <c:v>8</c:v>
                </c:pt>
                <c:pt idx="245">
                  <c:v>16</c:v>
                </c:pt>
                <c:pt idx="246">
                  <c:v>22</c:v>
                </c:pt>
                <c:pt idx="247">
                  <c:v>0</c:v>
                </c:pt>
                <c:pt idx="248">
                  <c:v>8</c:v>
                </c:pt>
                <c:pt idx="249">
                  <c:v>16</c:v>
                </c:pt>
                <c:pt idx="250">
                  <c:v>22</c:v>
                </c:pt>
                <c:pt idx="251">
                  <c:v>0</c:v>
                </c:pt>
                <c:pt idx="252">
                  <c:v>8</c:v>
                </c:pt>
                <c:pt idx="253">
                  <c:v>16</c:v>
                </c:pt>
                <c:pt idx="254">
                  <c:v>22</c:v>
                </c:pt>
                <c:pt idx="255">
                  <c:v>0</c:v>
                </c:pt>
                <c:pt idx="256">
                  <c:v>6</c:v>
                </c:pt>
                <c:pt idx="257">
                  <c:v>12</c:v>
                </c:pt>
                <c:pt idx="258">
                  <c:v>0</c:v>
                </c:pt>
                <c:pt idx="259">
                  <c:v>6</c:v>
                </c:pt>
                <c:pt idx="260">
                  <c:v>12</c:v>
                </c:pt>
                <c:pt idx="261">
                  <c:v>0</c:v>
                </c:pt>
                <c:pt idx="262">
                  <c:v>6</c:v>
                </c:pt>
                <c:pt idx="263">
                  <c:v>12</c:v>
                </c:pt>
                <c:pt idx="264">
                  <c:v>19</c:v>
                </c:pt>
                <c:pt idx="265">
                  <c:v>26</c:v>
                </c:pt>
                <c:pt idx="266">
                  <c:v>33</c:v>
                </c:pt>
                <c:pt idx="267">
                  <c:v>40</c:v>
                </c:pt>
                <c:pt idx="268">
                  <c:v>47</c:v>
                </c:pt>
                <c:pt idx="269">
                  <c:v>53</c:v>
                </c:pt>
                <c:pt idx="270">
                  <c:v>61</c:v>
                </c:pt>
              </c:numCache>
            </c:numRef>
          </c:xVal>
          <c:yVal>
            <c:numRef>
              <c:f>'Depth.05.07.23'!$C$2:$C$272</c:f>
              <c:numCache>
                <c:formatCode>General</c:formatCode>
                <c:ptCount val="271"/>
                <c:pt idx="0">
                  <c:v>24.8</c:v>
                </c:pt>
                <c:pt idx="1">
                  <c:v>26.7</c:v>
                </c:pt>
                <c:pt idx="2">
                  <c:v>30.2</c:v>
                </c:pt>
                <c:pt idx="3">
                  <c:v>31.2</c:v>
                </c:pt>
                <c:pt idx="4">
                  <c:v>32.5</c:v>
                </c:pt>
                <c:pt idx="5">
                  <c:v>35</c:v>
                </c:pt>
                <c:pt idx="6">
                  <c:v>38.200000000000003</c:v>
                </c:pt>
                <c:pt idx="7">
                  <c:v>38.5</c:v>
                </c:pt>
                <c:pt idx="8">
                  <c:v>24.4</c:v>
                </c:pt>
                <c:pt idx="9">
                  <c:v>25.9</c:v>
                </c:pt>
                <c:pt idx="10">
                  <c:v>30.22</c:v>
                </c:pt>
                <c:pt idx="11">
                  <c:v>31.9</c:v>
                </c:pt>
                <c:pt idx="12">
                  <c:v>34</c:v>
                </c:pt>
                <c:pt idx="13">
                  <c:v>35.9</c:v>
                </c:pt>
                <c:pt idx="14">
                  <c:v>37.6</c:v>
                </c:pt>
                <c:pt idx="15">
                  <c:v>39.5</c:v>
                </c:pt>
                <c:pt idx="16">
                  <c:v>24.8</c:v>
                </c:pt>
                <c:pt idx="17">
                  <c:v>24.3</c:v>
                </c:pt>
                <c:pt idx="18">
                  <c:v>29.7</c:v>
                </c:pt>
                <c:pt idx="19">
                  <c:v>31.1</c:v>
                </c:pt>
                <c:pt idx="20">
                  <c:v>32.4</c:v>
                </c:pt>
                <c:pt idx="21">
                  <c:v>34.200000000000003</c:v>
                </c:pt>
                <c:pt idx="22">
                  <c:v>35.4</c:v>
                </c:pt>
                <c:pt idx="23">
                  <c:v>37.4</c:v>
                </c:pt>
                <c:pt idx="24">
                  <c:v>25.7</c:v>
                </c:pt>
                <c:pt idx="25">
                  <c:v>25.5</c:v>
                </c:pt>
                <c:pt idx="26">
                  <c:v>31.6</c:v>
                </c:pt>
                <c:pt idx="27">
                  <c:v>31.9</c:v>
                </c:pt>
                <c:pt idx="28">
                  <c:v>33.200000000000003</c:v>
                </c:pt>
                <c:pt idx="29">
                  <c:v>35.200000000000003</c:v>
                </c:pt>
                <c:pt idx="30">
                  <c:v>35.9</c:v>
                </c:pt>
                <c:pt idx="31">
                  <c:v>39.299999999999997</c:v>
                </c:pt>
                <c:pt idx="32">
                  <c:v>25.8</c:v>
                </c:pt>
                <c:pt idx="33">
                  <c:v>26.7</c:v>
                </c:pt>
                <c:pt idx="34">
                  <c:v>31</c:v>
                </c:pt>
                <c:pt idx="35">
                  <c:v>32.799999999999997</c:v>
                </c:pt>
                <c:pt idx="36">
                  <c:v>35.9</c:v>
                </c:pt>
                <c:pt idx="37">
                  <c:v>38.200000000000003</c:v>
                </c:pt>
                <c:pt idx="38">
                  <c:v>38.799999999999997</c:v>
                </c:pt>
                <c:pt idx="39">
                  <c:v>41.3</c:v>
                </c:pt>
                <c:pt idx="40">
                  <c:v>23.8</c:v>
                </c:pt>
                <c:pt idx="41">
                  <c:v>28.4</c:v>
                </c:pt>
                <c:pt idx="42">
                  <c:v>30.8</c:v>
                </c:pt>
                <c:pt idx="43">
                  <c:v>33.4</c:v>
                </c:pt>
                <c:pt idx="44">
                  <c:v>35.1</c:v>
                </c:pt>
                <c:pt idx="45">
                  <c:v>35.700000000000003</c:v>
                </c:pt>
                <c:pt idx="46">
                  <c:v>36.1</c:v>
                </c:pt>
                <c:pt idx="47">
                  <c:v>24.9</c:v>
                </c:pt>
                <c:pt idx="48">
                  <c:v>27.9</c:v>
                </c:pt>
                <c:pt idx="49">
                  <c:v>31.8</c:v>
                </c:pt>
                <c:pt idx="50">
                  <c:v>32.6</c:v>
                </c:pt>
                <c:pt idx="51">
                  <c:v>34.4</c:v>
                </c:pt>
                <c:pt idx="52">
                  <c:v>34.9</c:v>
                </c:pt>
                <c:pt idx="53">
                  <c:v>37.5</c:v>
                </c:pt>
                <c:pt idx="54">
                  <c:v>25.5</c:v>
                </c:pt>
                <c:pt idx="55">
                  <c:v>26.4</c:v>
                </c:pt>
                <c:pt idx="56">
                  <c:v>30.9</c:v>
                </c:pt>
                <c:pt idx="57">
                  <c:v>33</c:v>
                </c:pt>
                <c:pt idx="58">
                  <c:v>35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38.200000000000003</c:v>
                </c:pt>
                <c:pt idx="62">
                  <c:v>36.799999999999997</c:v>
                </c:pt>
                <c:pt idx="63">
                  <c:v>37.9</c:v>
                </c:pt>
                <c:pt idx="64">
                  <c:v>25</c:v>
                </c:pt>
                <c:pt idx="65">
                  <c:v>29.3</c:v>
                </c:pt>
                <c:pt idx="66">
                  <c:v>29.7</c:v>
                </c:pt>
                <c:pt idx="67">
                  <c:v>32.799999999999997</c:v>
                </c:pt>
                <c:pt idx="68">
                  <c:v>33.700000000000003</c:v>
                </c:pt>
                <c:pt idx="69">
                  <c:v>37.1</c:v>
                </c:pt>
                <c:pt idx="70">
                  <c:v>38.700000000000003</c:v>
                </c:pt>
                <c:pt idx="71">
                  <c:v>25.9</c:v>
                </c:pt>
                <c:pt idx="72">
                  <c:v>29.3</c:v>
                </c:pt>
                <c:pt idx="73">
                  <c:v>29.8</c:v>
                </c:pt>
                <c:pt idx="74">
                  <c:v>31.5</c:v>
                </c:pt>
                <c:pt idx="75">
                  <c:v>33.4</c:v>
                </c:pt>
                <c:pt idx="76">
                  <c:v>34.6</c:v>
                </c:pt>
                <c:pt idx="77">
                  <c:v>36.200000000000003</c:v>
                </c:pt>
                <c:pt idx="78">
                  <c:v>37.1</c:v>
                </c:pt>
                <c:pt idx="79">
                  <c:v>38.1</c:v>
                </c:pt>
                <c:pt idx="80">
                  <c:v>27.1</c:v>
                </c:pt>
                <c:pt idx="81">
                  <c:v>29</c:v>
                </c:pt>
                <c:pt idx="82">
                  <c:v>31.4</c:v>
                </c:pt>
                <c:pt idx="83">
                  <c:v>32.6</c:v>
                </c:pt>
                <c:pt idx="84">
                  <c:v>34.1</c:v>
                </c:pt>
                <c:pt idx="85">
                  <c:v>34.799999999999997</c:v>
                </c:pt>
                <c:pt idx="86">
                  <c:v>36.6</c:v>
                </c:pt>
                <c:pt idx="87">
                  <c:v>36.9</c:v>
                </c:pt>
                <c:pt idx="88">
                  <c:v>40</c:v>
                </c:pt>
                <c:pt idx="89">
                  <c:v>27.1</c:v>
                </c:pt>
                <c:pt idx="90">
                  <c:v>29.2</c:v>
                </c:pt>
                <c:pt idx="91">
                  <c:v>33.299999999999997</c:v>
                </c:pt>
                <c:pt idx="92">
                  <c:v>34.200000000000003</c:v>
                </c:pt>
                <c:pt idx="93">
                  <c:v>34.799999999999997</c:v>
                </c:pt>
                <c:pt idx="94">
                  <c:v>35.799999999999997</c:v>
                </c:pt>
                <c:pt idx="95">
                  <c:v>36.700000000000003</c:v>
                </c:pt>
                <c:pt idx="96">
                  <c:v>38.200000000000003</c:v>
                </c:pt>
                <c:pt idx="97">
                  <c:v>41.2</c:v>
                </c:pt>
                <c:pt idx="98">
                  <c:v>27.1</c:v>
                </c:pt>
                <c:pt idx="99">
                  <c:v>29.6</c:v>
                </c:pt>
                <c:pt idx="100">
                  <c:v>32</c:v>
                </c:pt>
                <c:pt idx="101">
                  <c:v>32.1</c:v>
                </c:pt>
                <c:pt idx="102">
                  <c:v>34.299999999999997</c:v>
                </c:pt>
                <c:pt idx="103">
                  <c:v>35.299999999999997</c:v>
                </c:pt>
                <c:pt idx="104">
                  <c:v>36.299999999999997</c:v>
                </c:pt>
                <c:pt idx="105">
                  <c:v>35.700000000000003</c:v>
                </c:pt>
                <c:pt idx="106">
                  <c:v>38.9</c:v>
                </c:pt>
                <c:pt idx="107">
                  <c:v>25.9</c:v>
                </c:pt>
                <c:pt idx="108">
                  <c:v>30.6</c:v>
                </c:pt>
                <c:pt idx="109">
                  <c:v>32.200000000000003</c:v>
                </c:pt>
                <c:pt idx="110">
                  <c:v>33.1</c:v>
                </c:pt>
                <c:pt idx="111">
                  <c:v>36.1</c:v>
                </c:pt>
                <c:pt idx="112">
                  <c:v>41</c:v>
                </c:pt>
                <c:pt idx="113">
                  <c:v>26</c:v>
                </c:pt>
                <c:pt idx="114">
                  <c:v>28.9</c:v>
                </c:pt>
                <c:pt idx="115">
                  <c:v>30.5</c:v>
                </c:pt>
                <c:pt idx="116">
                  <c:v>33.1</c:v>
                </c:pt>
                <c:pt idx="117">
                  <c:v>34.4</c:v>
                </c:pt>
                <c:pt idx="118">
                  <c:v>24.4</c:v>
                </c:pt>
                <c:pt idx="119">
                  <c:v>29</c:v>
                </c:pt>
                <c:pt idx="120">
                  <c:v>31.1</c:v>
                </c:pt>
                <c:pt idx="121">
                  <c:v>33.6</c:v>
                </c:pt>
                <c:pt idx="122">
                  <c:v>35.4</c:v>
                </c:pt>
                <c:pt idx="123">
                  <c:v>36.5</c:v>
                </c:pt>
                <c:pt idx="124">
                  <c:v>39.299999999999997</c:v>
                </c:pt>
                <c:pt idx="125">
                  <c:v>40.5</c:v>
                </c:pt>
                <c:pt idx="126">
                  <c:v>25.4</c:v>
                </c:pt>
                <c:pt idx="127">
                  <c:v>28.4</c:v>
                </c:pt>
                <c:pt idx="128">
                  <c:v>31.5</c:v>
                </c:pt>
                <c:pt idx="129">
                  <c:v>32.6</c:v>
                </c:pt>
                <c:pt idx="130">
                  <c:v>34.299999999999997</c:v>
                </c:pt>
                <c:pt idx="131">
                  <c:v>37</c:v>
                </c:pt>
                <c:pt idx="132">
                  <c:v>40</c:v>
                </c:pt>
                <c:pt idx="133">
                  <c:v>41</c:v>
                </c:pt>
                <c:pt idx="134">
                  <c:v>26.6</c:v>
                </c:pt>
                <c:pt idx="135">
                  <c:v>29.3</c:v>
                </c:pt>
                <c:pt idx="136">
                  <c:v>32</c:v>
                </c:pt>
                <c:pt idx="137">
                  <c:v>33</c:v>
                </c:pt>
                <c:pt idx="138">
                  <c:v>34.200000000000003</c:v>
                </c:pt>
                <c:pt idx="139">
                  <c:v>36.200000000000003</c:v>
                </c:pt>
                <c:pt idx="140">
                  <c:v>40.6</c:v>
                </c:pt>
                <c:pt idx="141">
                  <c:v>41.8</c:v>
                </c:pt>
                <c:pt idx="142">
                  <c:v>24.4</c:v>
                </c:pt>
                <c:pt idx="143">
                  <c:v>27.1</c:v>
                </c:pt>
                <c:pt idx="144">
                  <c:v>29.8</c:v>
                </c:pt>
                <c:pt idx="145">
                  <c:v>32.1</c:v>
                </c:pt>
                <c:pt idx="146">
                  <c:v>33.6</c:v>
                </c:pt>
                <c:pt idx="147">
                  <c:v>37.200000000000003</c:v>
                </c:pt>
                <c:pt idx="148">
                  <c:v>38.4</c:v>
                </c:pt>
                <c:pt idx="149">
                  <c:v>38.4</c:v>
                </c:pt>
                <c:pt idx="150">
                  <c:v>41.1</c:v>
                </c:pt>
                <c:pt idx="151">
                  <c:v>24.5</c:v>
                </c:pt>
                <c:pt idx="152">
                  <c:v>26.5</c:v>
                </c:pt>
                <c:pt idx="153">
                  <c:v>29</c:v>
                </c:pt>
                <c:pt idx="154">
                  <c:v>31.8</c:v>
                </c:pt>
                <c:pt idx="155">
                  <c:v>32.299999999999997</c:v>
                </c:pt>
                <c:pt idx="156">
                  <c:v>35</c:v>
                </c:pt>
                <c:pt idx="157">
                  <c:v>36</c:v>
                </c:pt>
                <c:pt idx="158">
                  <c:v>36.1</c:v>
                </c:pt>
                <c:pt idx="159">
                  <c:v>38.5</c:v>
                </c:pt>
                <c:pt idx="160">
                  <c:v>25.7</c:v>
                </c:pt>
                <c:pt idx="161">
                  <c:v>28.7</c:v>
                </c:pt>
                <c:pt idx="162">
                  <c:v>31.7</c:v>
                </c:pt>
                <c:pt idx="163">
                  <c:v>34.5</c:v>
                </c:pt>
                <c:pt idx="164">
                  <c:v>35.200000000000003</c:v>
                </c:pt>
                <c:pt idx="165">
                  <c:v>36.200000000000003</c:v>
                </c:pt>
                <c:pt idx="166">
                  <c:v>36.6</c:v>
                </c:pt>
                <c:pt idx="167">
                  <c:v>38.799999999999997</c:v>
                </c:pt>
                <c:pt idx="168">
                  <c:v>25.5</c:v>
                </c:pt>
                <c:pt idx="169">
                  <c:v>29.5</c:v>
                </c:pt>
                <c:pt idx="170">
                  <c:v>31.5</c:v>
                </c:pt>
                <c:pt idx="171">
                  <c:v>33.299999999999997</c:v>
                </c:pt>
                <c:pt idx="172">
                  <c:v>34.5</c:v>
                </c:pt>
                <c:pt idx="173">
                  <c:v>35.5</c:v>
                </c:pt>
                <c:pt idx="174">
                  <c:v>37</c:v>
                </c:pt>
                <c:pt idx="175">
                  <c:v>39</c:v>
                </c:pt>
                <c:pt idx="176">
                  <c:v>39.4</c:v>
                </c:pt>
                <c:pt idx="177">
                  <c:v>26.6</c:v>
                </c:pt>
                <c:pt idx="178">
                  <c:v>29.5</c:v>
                </c:pt>
                <c:pt idx="179">
                  <c:v>31.3</c:v>
                </c:pt>
                <c:pt idx="180">
                  <c:v>33.200000000000003</c:v>
                </c:pt>
                <c:pt idx="181">
                  <c:v>33.4</c:v>
                </c:pt>
                <c:pt idx="182">
                  <c:v>35.1</c:v>
                </c:pt>
                <c:pt idx="183">
                  <c:v>35.5</c:v>
                </c:pt>
                <c:pt idx="184">
                  <c:v>37.799999999999997</c:v>
                </c:pt>
                <c:pt idx="185">
                  <c:v>39.6</c:v>
                </c:pt>
                <c:pt idx="186">
                  <c:v>25.3</c:v>
                </c:pt>
                <c:pt idx="187">
                  <c:v>28.7</c:v>
                </c:pt>
                <c:pt idx="188">
                  <c:v>31.6</c:v>
                </c:pt>
                <c:pt idx="189">
                  <c:v>33.200000000000003</c:v>
                </c:pt>
                <c:pt idx="190">
                  <c:v>35</c:v>
                </c:pt>
                <c:pt idx="191">
                  <c:v>35</c:v>
                </c:pt>
                <c:pt idx="192">
                  <c:v>36</c:v>
                </c:pt>
                <c:pt idx="193">
                  <c:v>26.2</c:v>
                </c:pt>
                <c:pt idx="194">
                  <c:v>30.8</c:v>
                </c:pt>
                <c:pt idx="195">
                  <c:v>32.299999999999997</c:v>
                </c:pt>
                <c:pt idx="196">
                  <c:v>33.799999999999997</c:v>
                </c:pt>
                <c:pt idx="197">
                  <c:v>34.5</c:v>
                </c:pt>
                <c:pt idx="198">
                  <c:v>36.5</c:v>
                </c:pt>
                <c:pt idx="199">
                  <c:v>37.200000000000003</c:v>
                </c:pt>
                <c:pt idx="200">
                  <c:v>26.5</c:v>
                </c:pt>
                <c:pt idx="201">
                  <c:v>29.1</c:v>
                </c:pt>
                <c:pt idx="202">
                  <c:v>29.2</c:v>
                </c:pt>
                <c:pt idx="203">
                  <c:v>31.4</c:v>
                </c:pt>
                <c:pt idx="204">
                  <c:v>33.799999999999997</c:v>
                </c:pt>
                <c:pt idx="205">
                  <c:v>34.6</c:v>
                </c:pt>
                <c:pt idx="206">
                  <c:v>36.200000000000003</c:v>
                </c:pt>
                <c:pt idx="207">
                  <c:v>39.9</c:v>
                </c:pt>
                <c:pt idx="208">
                  <c:v>37</c:v>
                </c:pt>
                <c:pt idx="209">
                  <c:v>26</c:v>
                </c:pt>
                <c:pt idx="210">
                  <c:v>28.8</c:v>
                </c:pt>
                <c:pt idx="211">
                  <c:v>34.5</c:v>
                </c:pt>
                <c:pt idx="212">
                  <c:v>38.200000000000003</c:v>
                </c:pt>
                <c:pt idx="213">
                  <c:v>47.2</c:v>
                </c:pt>
                <c:pt idx="214">
                  <c:v>37.9</c:v>
                </c:pt>
                <c:pt idx="215">
                  <c:v>25.2</c:v>
                </c:pt>
                <c:pt idx="216">
                  <c:v>27</c:v>
                </c:pt>
                <c:pt idx="217">
                  <c:v>33.799999999999997</c:v>
                </c:pt>
                <c:pt idx="218">
                  <c:v>37</c:v>
                </c:pt>
                <c:pt idx="219">
                  <c:v>35.200000000000003</c:v>
                </c:pt>
                <c:pt idx="220">
                  <c:v>36.9</c:v>
                </c:pt>
                <c:pt idx="221">
                  <c:v>24.2</c:v>
                </c:pt>
                <c:pt idx="222">
                  <c:v>26.5</c:v>
                </c:pt>
                <c:pt idx="223">
                  <c:v>33.4</c:v>
                </c:pt>
                <c:pt idx="224">
                  <c:v>36</c:v>
                </c:pt>
                <c:pt idx="225">
                  <c:v>34.700000000000003</c:v>
                </c:pt>
                <c:pt idx="226">
                  <c:v>35.799999999999997</c:v>
                </c:pt>
                <c:pt idx="227">
                  <c:v>25</c:v>
                </c:pt>
                <c:pt idx="228">
                  <c:v>27.6</c:v>
                </c:pt>
                <c:pt idx="229">
                  <c:v>33.1</c:v>
                </c:pt>
                <c:pt idx="230">
                  <c:v>36.799999999999997</c:v>
                </c:pt>
                <c:pt idx="231">
                  <c:v>34.4</c:v>
                </c:pt>
                <c:pt idx="232">
                  <c:v>35.799999999999997</c:v>
                </c:pt>
                <c:pt idx="233">
                  <c:v>25</c:v>
                </c:pt>
                <c:pt idx="234">
                  <c:v>29.6</c:v>
                </c:pt>
                <c:pt idx="235">
                  <c:v>33.200000000000003</c:v>
                </c:pt>
                <c:pt idx="236">
                  <c:v>36</c:v>
                </c:pt>
                <c:pt idx="237">
                  <c:v>33.9</c:v>
                </c:pt>
                <c:pt idx="238">
                  <c:v>37.799999999999997</c:v>
                </c:pt>
                <c:pt idx="239">
                  <c:v>24</c:v>
                </c:pt>
                <c:pt idx="240">
                  <c:v>28</c:v>
                </c:pt>
                <c:pt idx="241">
                  <c:v>28.3</c:v>
                </c:pt>
                <c:pt idx="242">
                  <c:v>30.6</c:v>
                </c:pt>
                <c:pt idx="243">
                  <c:v>25.1</c:v>
                </c:pt>
                <c:pt idx="244">
                  <c:v>27.3</c:v>
                </c:pt>
                <c:pt idx="245">
                  <c:v>29.3</c:v>
                </c:pt>
                <c:pt idx="246">
                  <c:v>31</c:v>
                </c:pt>
                <c:pt idx="247">
                  <c:v>24.9</c:v>
                </c:pt>
                <c:pt idx="248">
                  <c:v>28.5</c:v>
                </c:pt>
                <c:pt idx="249">
                  <c:v>29</c:v>
                </c:pt>
                <c:pt idx="250">
                  <c:v>32.1</c:v>
                </c:pt>
                <c:pt idx="251">
                  <c:v>25.2</c:v>
                </c:pt>
                <c:pt idx="252">
                  <c:v>26.2</c:v>
                </c:pt>
                <c:pt idx="253">
                  <c:v>27.8</c:v>
                </c:pt>
                <c:pt idx="254">
                  <c:v>30.3</c:v>
                </c:pt>
                <c:pt idx="255">
                  <c:v>27.3</c:v>
                </c:pt>
                <c:pt idx="256">
                  <c:v>28.7</c:v>
                </c:pt>
                <c:pt idx="257">
                  <c:v>29.2</c:v>
                </c:pt>
                <c:pt idx="258">
                  <c:v>26.2</c:v>
                </c:pt>
                <c:pt idx="259">
                  <c:v>27.2</c:v>
                </c:pt>
                <c:pt idx="260">
                  <c:v>28.7</c:v>
                </c:pt>
                <c:pt idx="261">
                  <c:v>26.3</c:v>
                </c:pt>
                <c:pt idx="262">
                  <c:v>27.3</c:v>
                </c:pt>
                <c:pt idx="263">
                  <c:v>29</c:v>
                </c:pt>
                <c:pt idx="264">
                  <c:v>33.200000000000003</c:v>
                </c:pt>
                <c:pt idx="265">
                  <c:v>35</c:v>
                </c:pt>
                <c:pt idx="266">
                  <c:v>33.4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37.799999999999997</c:v>
                </c:pt>
                <c:pt idx="270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A-CC4A-A871-01D7079A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82992"/>
        <c:axId val="1665995728"/>
      </c:scatterChart>
      <c:valAx>
        <c:axId val="17248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95728"/>
        <c:crosses val="autoZero"/>
        <c:crossBetween val="midCat"/>
      </c:valAx>
      <c:valAx>
        <c:axId val="16659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'Weight.05.07.23'!$B$2:$B$276</c:f>
              <c:numCache>
                <c:formatCode>0</c:formatCode>
                <c:ptCount val="27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46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19</c:v>
                </c:pt>
                <c:pt idx="12">
                  <c:v>26</c:v>
                </c:pt>
                <c:pt idx="13">
                  <c:v>32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4</c:v>
                </c:pt>
                <c:pt idx="18">
                  <c:v>11</c:v>
                </c:pt>
                <c:pt idx="19">
                  <c:v>19</c:v>
                </c:pt>
                <c:pt idx="20">
                  <c:v>26</c:v>
                </c:pt>
                <c:pt idx="21">
                  <c:v>32</c:v>
                </c:pt>
                <c:pt idx="22">
                  <c:v>39</c:v>
                </c:pt>
                <c:pt idx="23">
                  <c:v>46</c:v>
                </c:pt>
                <c:pt idx="24">
                  <c:v>0</c:v>
                </c:pt>
                <c:pt idx="25">
                  <c:v>4</c:v>
                </c:pt>
                <c:pt idx="26">
                  <c:v>11</c:v>
                </c:pt>
                <c:pt idx="27">
                  <c:v>19</c:v>
                </c:pt>
                <c:pt idx="28">
                  <c:v>26</c:v>
                </c:pt>
                <c:pt idx="29">
                  <c:v>32</c:v>
                </c:pt>
                <c:pt idx="30">
                  <c:v>39</c:v>
                </c:pt>
                <c:pt idx="31">
                  <c:v>46</c:v>
                </c:pt>
                <c:pt idx="32">
                  <c:v>0</c:v>
                </c:pt>
                <c:pt idx="33">
                  <c:v>4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  <c:pt idx="37">
                  <c:v>32</c:v>
                </c:pt>
                <c:pt idx="38">
                  <c:v>39</c:v>
                </c:pt>
                <c:pt idx="39">
                  <c:v>46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22</c:v>
                </c:pt>
                <c:pt idx="44">
                  <c:v>29</c:v>
                </c:pt>
                <c:pt idx="45">
                  <c:v>36</c:v>
                </c:pt>
                <c:pt idx="46">
                  <c:v>43</c:v>
                </c:pt>
                <c:pt idx="47">
                  <c:v>0</c:v>
                </c:pt>
                <c:pt idx="48">
                  <c:v>9</c:v>
                </c:pt>
                <c:pt idx="49">
                  <c:v>15</c:v>
                </c:pt>
                <c:pt idx="50">
                  <c:v>22</c:v>
                </c:pt>
                <c:pt idx="51">
                  <c:v>29</c:v>
                </c:pt>
                <c:pt idx="52">
                  <c:v>36</c:v>
                </c:pt>
                <c:pt idx="53">
                  <c:v>43</c:v>
                </c:pt>
                <c:pt idx="54">
                  <c:v>0</c:v>
                </c:pt>
                <c:pt idx="55">
                  <c:v>9</c:v>
                </c:pt>
                <c:pt idx="56">
                  <c:v>15</c:v>
                </c:pt>
                <c:pt idx="57">
                  <c:v>22</c:v>
                </c:pt>
                <c:pt idx="58">
                  <c:v>29</c:v>
                </c:pt>
                <c:pt idx="59">
                  <c:v>36</c:v>
                </c:pt>
                <c:pt idx="60">
                  <c:v>43</c:v>
                </c:pt>
                <c:pt idx="61">
                  <c:v>50</c:v>
                </c:pt>
                <c:pt idx="62">
                  <c:v>57</c:v>
                </c:pt>
                <c:pt idx="63">
                  <c:v>64</c:v>
                </c:pt>
                <c:pt idx="64">
                  <c:v>67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35</c:v>
                </c:pt>
                <c:pt idx="71">
                  <c:v>42</c:v>
                </c:pt>
                <c:pt idx="72">
                  <c:v>45</c:v>
                </c:pt>
                <c:pt idx="73">
                  <c:v>0</c:v>
                </c:pt>
                <c:pt idx="74">
                  <c:v>6</c:v>
                </c:pt>
                <c:pt idx="75">
                  <c:v>13</c:v>
                </c:pt>
                <c:pt idx="76">
                  <c:v>20</c:v>
                </c:pt>
                <c:pt idx="77">
                  <c:v>27</c:v>
                </c:pt>
                <c:pt idx="78">
                  <c:v>34</c:v>
                </c:pt>
                <c:pt idx="79">
                  <c:v>41</c:v>
                </c:pt>
                <c:pt idx="80">
                  <c:v>48</c:v>
                </c:pt>
                <c:pt idx="81">
                  <c:v>54</c:v>
                </c:pt>
                <c:pt idx="82">
                  <c:v>0</c:v>
                </c:pt>
                <c:pt idx="83">
                  <c:v>5</c:v>
                </c:pt>
                <c:pt idx="84">
                  <c:v>12</c:v>
                </c:pt>
                <c:pt idx="85">
                  <c:v>19</c:v>
                </c:pt>
                <c:pt idx="86">
                  <c:v>26</c:v>
                </c:pt>
                <c:pt idx="87">
                  <c:v>33</c:v>
                </c:pt>
                <c:pt idx="88">
                  <c:v>40</c:v>
                </c:pt>
                <c:pt idx="89">
                  <c:v>47</c:v>
                </c:pt>
                <c:pt idx="90">
                  <c:v>52</c:v>
                </c:pt>
                <c:pt idx="91">
                  <c:v>0</c:v>
                </c:pt>
                <c:pt idx="92">
                  <c:v>5</c:v>
                </c:pt>
                <c:pt idx="93">
                  <c:v>12</c:v>
                </c:pt>
                <c:pt idx="94">
                  <c:v>19</c:v>
                </c:pt>
                <c:pt idx="95">
                  <c:v>26</c:v>
                </c:pt>
                <c:pt idx="96">
                  <c:v>33</c:v>
                </c:pt>
                <c:pt idx="97">
                  <c:v>40</c:v>
                </c:pt>
                <c:pt idx="98">
                  <c:v>47</c:v>
                </c:pt>
                <c:pt idx="99">
                  <c:v>52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19</c:v>
                </c:pt>
                <c:pt idx="104">
                  <c:v>26</c:v>
                </c:pt>
                <c:pt idx="105">
                  <c:v>33</c:v>
                </c:pt>
                <c:pt idx="106">
                  <c:v>40</c:v>
                </c:pt>
                <c:pt idx="107">
                  <c:v>47</c:v>
                </c:pt>
                <c:pt idx="108">
                  <c:v>52</c:v>
                </c:pt>
                <c:pt idx="109">
                  <c:v>0</c:v>
                </c:pt>
                <c:pt idx="110">
                  <c:v>8</c:v>
                </c:pt>
                <c:pt idx="111">
                  <c:v>15</c:v>
                </c:pt>
                <c:pt idx="112">
                  <c:v>22</c:v>
                </c:pt>
                <c:pt idx="113">
                  <c:v>29</c:v>
                </c:pt>
                <c:pt idx="114">
                  <c:v>34</c:v>
                </c:pt>
                <c:pt idx="115">
                  <c:v>0</c:v>
                </c:pt>
                <c:pt idx="116">
                  <c:v>8</c:v>
                </c:pt>
                <c:pt idx="117">
                  <c:v>15</c:v>
                </c:pt>
                <c:pt idx="118">
                  <c:v>22</c:v>
                </c:pt>
                <c:pt idx="119">
                  <c:v>29</c:v>
                </c:pt>
                <c:pt idx="120">
                  <c:v>0</c:v>
                </c:pt>
                <c:pt idx="121">
                  <c:v>8</c:v>
                </c:pt>
                <c:pt idx="122">
                  <c:v>15</c:v>
                </c:pt>
                <c:pt idx="123">
                  <c:v>22</c:v>
                </c:pt>
                <c:pt idx="124">
                  <c:v>29</c:v>
                </c:pt>
                <c:pt idx="125">
                  <c:v>35</c:v>
                </c:pt>
                <c:pt idx="126">
                  <c:v>42</c:v>
                </c:pt>
                <c:pt idx="127">
                  <c:v>50</c:v>
                </c:pt>
                <c:pt idx="128">
                  <c:v>0</c:v>
                </c:pt>
                <c:pt idx="129">
                  <c:v>8</c:v>
                </c:pt>
                <c:pt idx="130">
                  <c:v>15</c:v>
                </c:pt>
                <c:pt idx="131">
                  <c:v>22</c:v>
                </c:pt>
                <c:pt idx="132">
                  <c:v>29</c:v>
                </c:pt>
                <c:pt idx="133">
                  <c:v>35</c:v>
                </c:pt>
                <c:pt idx="134">
                  <c:v>42</c:v>
                </c:pt>
                <c:pt idx="135">
                  <c:v>50</c:v>
                </c:pt>
                <c:pt idx="136">
                  <c:v>0</c:v>
                </c:pt>
                <c:pt idx="137">
                  <c:v>8</c:v>
                </c:pt>
                <c:pt idx="138">
                  <c:v>15</c:v>
                </c:pt>
                <c:pt idx="139">
                  <c:v>22</c:v>
                </c:pt>
                <c:pt idx="140">
                  <c:v>29</c:v>
                </c:pt>
                <c:pt idx="141">
                  <c:v>35</c:v>
                </c:pt>
                <c:pt idx="142">
                  <c:v>42</c:v>
                </c:pt>
                <c:pt idx="143">
                  <c:v>50</c:v>
                </c:pt>
                <c:pt idx="144">
                  <c:v>0</c:v>
                </c:pt>
                <c:pt idx="145">
                  <c:v>6</c:v>
                </c:pt>
                <c:pt idx="146">
                  <c:v>13</c:v>
                </c:pt>
                <c:pt idx="147">
                  <c:v>21</c:v>
                </c:pt>
                <c:pt idx="148">
                  <c:v>29</c:v>
                </c:pt>
                <c:pt idx="149">
                  <c:v>36</c:v>
                </c:pt>
                <c:pt idx="150">
                  <c:v>43</c:v>
                </c:pt>
                <c:pt idx="151">
                  <c:v>48</c:v>
                </c:pt>
                <c:pt idx="152">
                  <c:v>50</c:v>
                </c:pt>
                <c:pt idx="153">
                  <c:v>56</c:v>
                </c:pt>
                <c:pt idx="154">
                  <c:v>0</c:v>
                </c:pt>
                <c:pt idx="155">
                  <c:v>6</c:v>
                </c:pt>
                <c:pt idx="156">
                  <c:v>13</c:v>
                </c:pt>
                <c:pt idx="157">
                  <c:v>21</c:v>
                </c:pt>
                <c:pt idx="158">
                  <c:v>29</c:v>
                </c:pt>
                <c:pt idx="159">
                  <c:v>36</c:v>
                </c:pt>
                <c:pt idx="160">
                  <c:v>43</c:v>
                </c:pt>
                <c:pt idx="161">
                  <c:v>48</c:v>
                </c:pt>
                <c:pt idx="162">
                  <c:v>50</c:v>
                </c:pt>
                <c:pt idx="163">
                  <c:v>56</c:v>
                </c:pt>
                <c:pt idx="164">
                  <c:v>0</c:v>
                </c:pt>
                <c:pt idx="165">
                  <c:v>9</c:v>
                </c:pt>
                <c:pt idx="166">
                  <c:v>17</c:v>
                </c:pt>
                <c:pt idx="167">
                  <c:v>25</c:v>
                </c:pt>
                <c:pt idx="168">
                  <c:v>32</c:v>
                </c:pt>
                <c:pt idx="169">
                  <c:v>39</c:v>
                </c:pt>
                <c:pt idx="170">
                  <c:v>46</c:v>
                </c:pt>
                <c:pt idx="171">
                  <c:v>52</c:v>
                </c:pt>
                <c:pt idx="172">
                  <c:v>0</c:v>
                </c:pt>
                <c:pt idx="173">
                  <c:v>9</c:v>
                </c:pt>
                <c:pt idx="174">
                  <c:v>16</c:v>
                </c:pt>
                <c:pt idx="175">
                  <c:v>23</c:v>
                </c:pt>
                <c:pt idx="176">
                  <c:v>30</c:v>
                </c:pt>
                <c:pt idx="177">
                  <c:v>37</c:v>
                </c:pt>
                <c:pt idx="178">
                  <c:v>44</c:v>
                </c:pt>
                <c:pt idx="179">
                  <c:v>50</c:v>
                </c:pt>
                <c:pt idx="180">
                  <c:v>58</c:v>
                </c:pt>
                <c:pt idx="181">
                  <c:v>0</c:v>
                </c:pt>
                <c:pt idx="182">
                  <c:v>9</c:v>
                </c:pt>
                <c:pt idx="183">
                  <c:v>16</c:v>
                </c:pt>
                <c:pt idx="184">
                  <c:v>23</c:v>
                </c:pt>
                <c:pt idx="185">
                  <c:v>30</c:v>
                </c:pt>
                <c:pt idx="186">
                  <c:v>37</c:v>
                </c:pt>
                <c:pt idx="187">
                  <c:v>44</c:v>
                </c:pt>
                <c:pt idx="188">
                  <c:v>50</c:v>
                </c:pt>
                <c:pt idx="189">
                  <c:v>58</c:v>
                </c:pt>
                <c:pt idx="190">
                  <c:v>0</c:v>
                </c:pt>
                <c:pt idx="191">
                  <c:v>9</c:v>
                </c:pt>
                <c:pt idx="192">
                  <c:v>16</c:v>
                </c:pt>
                <c:pt idx="193">
                  <c:v>23</c:v>
                </c:pt>
                <c:pt idx="194">
                  <c:v>30</c:v>
                </c:pt>
                <c:pt idx="195">
                  <c:v>37</c:v>
                </c:pt>
                <c:pt idx="196">
                  <c:v>44</c:v>
                </c:pt>
                <c:pt idx="197">
                  <c:v>0</c:v>
                </c:pt>
                <c:pt idx="198">
                  <c:v>9</c:v>
                </c:pt>
                <c:pt idx="199">
                  <c:v>16</c:v>
                </c:pt>
                <c:pt idx="200">
                  <c:v>23</c:v>
                </c:pt>
                <c:pt idx="201">
                  <c:v>30</c:v>
                </c:pt>
                <c:pt idx="202">
                  <c:v>37</c:v>
                </c:pt>
                <c:pt idx="203">
                  <c:v>44</c:v>
                </c:pt>
                <c:pt idx="204">
                  <c:v>0</c:v>
                </c:pt>
                <c:pt idx="205">
                  <c:v>9</c:v>
                </c:pt>
                <c:pt idx="206">
                  <c:v>16</c:v>
                </c:pt>
                <c:pt idx="207">
                  <c:v>23</c:v>
                </c:pt>
                <c:pt idx="208">
                  <c:v>30</c:v>
                </c:pt>
                <c:pt idx="209">
                  <c:v>37</c:v>
                </c:pt>
                <c:pt idx="210">
                  <c:v>44</c:v>
                </c:pt>
                <c:pt idx="211">
                  <c:v>50</c:v>
                </c:pt>
                <c:pt idx="212">
                  <c:v>58</c:v>
                </c:pt>
                <c:pt idx="213">
                  <c:v>0</c:v>
                </c:pt>
                <c:pt idx="214">
                  <c:v>8</c:v>
                </c:pt>
                <c:pt idx="215">
                  <c:v>15</c:v>
                </c:pt>
                <c:pt idx="216">
                  <c:v>22</c:v>
                </c:pt>
                <c:pt idx="217">
                  <c:v>29</c:v>
                </c:pt>
                <c:pt idx="218">
                  <c:v>34</c:v>
                </c:pt>
                <c:pt idx="219">
                  <c:v>0</c:v>
                </c:pt>
                <c:pt idx="220">
                  <c:v>8</c:v>
                </c:pt>
                <c:pt idx="221">
                  <c:v>15</c:v>
                </c:pt>
                <c:pt idx="222">
                  <c:v>22</c:v>
                </c:pt>
                <c:pt idx="223">
                  <c:v>29</c:v>
                </c:pt>
                <c:pt idx="224">
                  <c:v>34</c:v>
                </c:pt>
                <c:pt idx="225">
                  <c:v>0</c:v>
                </c:pt>
                <c:pt idx="226">
                  <c:v>8</c:v>
                </c:pt>
                <c:pt idx="227">
                  <c:v>15</c:v>
                </c:pt>
                <c:pt idx="228">
                  <c:v>22</c:v>
                </c:pt>
                <c:pt idx="229">
                  <c:v>29</c:v>
                </c:pt>
                <c:pt idx="230">
                  <c:v>34</c:v>
                </c:pt>
                <c:pt idx="231">
                  <c:v>0</c:v>
                </c:pt>
                <c:pt idx="232">
                  <c:v>8</c:v>
                </c:pt>
                <c:pt idx="233">
                  <c:v>15</c:v>
                </c:pt>
                <c:pt idx="234">
                  <c:v>22</c:v>
                </c:pt>
                <c:pt idx="235">
                  <c:v>29</c:v>
                </c:pt>
                <c:pt idx="236">
                  <c:v>34</c:v>
                </c:pt>
                <c:pt idx="237">
                  <c:v>0</c:v>
                </c:pt>
                <c:pt idx="238">
                  <c:v>8</c:v>
                </c:pt>
                <c:pt idx="239">
                  <c:v>15</c:v>
                </c:pt>
                <c:pt idx="240">
                  <c:v>22</c:v>
                </c:pt>
                <c:pt idx="241">
                  <c:v>29</c:v>
                </c:pt>
                <c:pt idx="242">
                  <c:v>34</c:v>
                </c:pt>
                <c:pt idx="243">
                  <c:v>0</c:v>
                </c:pt>
                <c:pt idx="244">
                  <c:v>8</c:v>
                </c:pt>
                <c:pt idx="245">
                  <c:v>16</c:v>
                </c:pt>
                <c:pt idx="246">
                  <c:v>22</c:v>
                </c:pt>
                <c:pt idx="247">
                  <c:v>0</c:v>
                </c:pt>
                <c:pt idx="248">
                  <c:v>8</c:v>
                </c:pt>
                <c:pt idx="249">
                  <c:v>16</c:v>
                </c:pt>
                <c:pt idx="250">
                  <c:v>22</c:v>
                </c:pt>
                <c:pt idx="251">
                  <c:v>0</c:v>
                </c:pt>
                <c:pt idx="252">
                  <c:v>8</c:v>
                </c:pt>
                <c:pt idx="253">
                  <c:v>16</c:v>
                </c:pt>
                <c:pt idx="254">
                  <c:v>22</c:v>
                </c:pt>
                <c:pt idx="255">
                  <c:v>0</c:v>
                </c:pt>
                <c:pt idx="256">
                  <c:v>8</c:v>
                </c:pt>
                <c:pt idx="257">
                  <c:v>16</c:v>
                </c:pt>
                <c:pt idx="258">
                  <c:v>22</c:v>
                </c:pt>
                <c:pt idx="259">
                  <c:v>0</c:v>
                </c:pt>
                <c:pt idx="260">
                  <c:v>6</c:v>
                </c:pt>
                <c:pt idx="261">
                  <c:v>12</c:v>
                </c:pt>
                <c:pt idx="262">
                  <c:v>0</c:v>
                </c:pt>
                <c:pt idx="263">
                  <c:v>6</c:v>
                </c:pt>
                <c:pt idx="264">
                  <c:v>12</c:v>
                </c:pt>
                <c:pt idx="265">
                  <c:v>0</c:v>
                </c:pt>
                <c:pt idx="266">
                  <c:v>6</c:v>
                </c:pt>
                <c:pt idx="267">
                  <c:v>12</c:v>
                </c:pt>
                <c:pt idx="268">
                  <c:v>19</c:v>
                </c:pt>
                <c:pt idx="269">
                  <c:v>26</c:v>
                </c:pt>
                <c:pt idx="270">
                  <c:v>33</c:v>
                </c:pt>
                <c:pt idx="271">
                  <c:v>40</c:v>
                </c:pt>
                <c:pt idx="272">
                  <c:v>47</c:v>
                </c:pt>
                <c:pt idx="273">
                  <c:v>53</c:v>
                </c:pt>
                <c:pt idx="274">
                  <c:v>61</c:v>
                </c:pt>
              </c:numCache>
            </c:numRef>
          </c:xVal>
          <c:yVal>
            <c:numRef>
              <c:f>'Weight.05.07.23'!$C$2:$C$276</c:f>
              <c:numCache>
                <c:formatCode>General</c:formatCode>
                <c:ptCount val="275"/>
                <c:pt idx="0">
                  <c:v>44.2</c:v>
                </c:pt>
                <c:pt idx="1">
                  <c:v>51.2</c:v>
                </c:pt>
                <c:pt idx="2">
                  <c:v>59.8</c:v>
                </c:pt>
                <c:pt idx="3">
                  <c:v>71.8</c:v>
                </c:pt>
                <c:pt idx="4">
                  <c:v>87.4</c:v>
                </c:pt>
                <c:pt idx="5">
                  <c:v>93.8</c:v>
                </c:pt>
                <c:pt idx="6">
                  <c:v>108.8</c:v>
                </c:pt>
                <c:pt idx="7">
                  <c:v>116.8</c:v>
                </c:pt>
                <c:pt idx="8">
                  <c:v>44</c:v>
                </c:pt>
                <c:pt idx="9">
                  <c:v>50.6</c:v>
                </c:pt>
                <c:pt idx="10">
                  <c:v>57.8</c:v>
                </c:pt>
                <c:pt idx="11">
                  <c:v>73.2</c:v>
                </c:pt>
                <c:pt idx="12">
                  <c:v>88.6</c:v>
                </c:pt>
                <c:pt idx="13">
                  <c:v>97</c:v>
                </c:pt>
                <c:pt idx="14">
                  <c:v>112</c:v>
                </c:pt>
                <c:pt idx="15">
                  <c:v>121.8</c:v>
                </c:pt>
                <c:pt idx="16">
                  <c:v>43.8</c:v>
                </c:pt>
                <c:pt idx="17">
                  <c:v>51</c:v>
                </c:pt>
                <c:pt idx="18">
                  <c:v>58.2</c:v>
                </c:pt>
                <c:pt idx="19">
                  <c:v>69.400000000000006</c:v>
                </c:pt>
                <c:pt idx="20">
                  <c:v>85</c:v>
                </c:pt>
                <c:pt idx="21">
                  <c:v>93</c:v>
                </c:pt>
                <c:pt idx="22">
                  <c:v>102.2</c:v>
                </c:pt>
                <c:pt idx="23">
                  <c:v>108.2</c:v>
                </c:pt>
                <c:pt idx="24">
                  <c:v>44.2</c:v>
                </c:pt>
                <c:pt idx="25">
                  <c:v>48.8</c:v>
                </c:pt>
                <c:pt idx="26">
                  <c:v>62.6</c:v>
                </c:pt>
                <c:pt idx="27">
                  <c:v>72.8</c:v>
                </c:pt>
                <c:pt idx="28">
                  <c:v>85.2</c:v>
                </c:pt>
                <c:pt idx="29">
                  <c:v>94.2</c:v>
                </c:pt>
                <c:pt idx="30">
                  <c:v>102.2</c:v>
                </c:pt>
                <c:pt idx="31">
                  <c:v>115.8</c:v>
                </c:pt>
                <c:pt idx="32">
                  <c:v>44.2</c:v>
                </c:pt>
                <c:pt idx="33">
                  <c:v>50.8</c:v>
                </c:pt>
                <c:pt idx="34">
                  <c:v>63.2</c:v>
                </c:pt>
                <c:pt idx="35">
                  <c:v>77</c:v>
                </c:pt>
                <c:pt idx="36">
                  <c:v>92.2</c:v>
                </c:pt>
                <c:pt idx="37">
                  <c:v>107.2</c:v>
                </c:pt>
                <c:pt idx="38">
                  <c:v>119.2</c:v>
                </c:pt>
                <c:pt idx="39">
                  <c:v>129.6</c:v>
                </c:pt>
                <c:pt idx="40">
                  <c:v>45</c:v>
                </c:pt>
                <c:pt idx="41">
                  <c:v>58.8</c:v>
                </c:pt>
                <c:pt idx="42">
                  <c:v>65.8</c:v>
                </c:pt>
                <c:pt idx="43">
                  <c:v>77.2</c:v>
                </c:pt>
                <c:pt idx="44">
                  <c:v>92.4</c:v>
                </c:pt>
                <c:pt idx="45">
                  <c:v>107.8</c:v>
                </c:pt>
                <c:pt idx="46">
                  <c:v>109.4</c:v>
                </c:pt>
                <c:pt idx="47">
                  <c:v>46.2</c:v>
                </c:pt>
                <c:pt idx="48">
                  <c:v>54.6</c:v>
                </c:pt>
                <c:pt idx="49">
                  <c:v>64.8</c:v>
                </c:pt>
                <c:pt idx="50">
                  <c:v>75.599999999999994</c:v>
                </c:pt>
                <c:pt idx="51">
                  <c:v>88.8</c:v>
                </c:pt>
                <c:pt idx="52">
                  <c:v>101.8</c:v>
                </c:pt>
                <c:pt idx="53">
                  <c:v>111.6</c:v>
                </c:pt>
                <c:pt idx="54">
                  <c:v>46.2</c:v>
                </c:pt>
                <c:pt idx="55">
                  <c:v>55.4</c:v>
                </c:pt>
                <c:pt idx="56">
                  <c:v>63.8</c:v>
                </c:pt>
                <c:pt idx="57">
                  <c:v>75.400000000000006</c:v>
                </c:pt>
                <c:pt idx="58">
                  <c:v>86</c:v>
                </c:pt>
                <c:pt idx="59">
                  <c:v>96.6</c:v>
                </c:pt>
                <c:pt idx="60">
                  <c:v>102.6</c:v>
                </c:pt>
                <c:pt idx="61">
                  <c:v>108</c:v>
                </c:pt>
                <c:pt idx="62">
                  <c:v>103.8</c:v>
                </c:pt>
                <c:pt idx="63">
                  <c:v>107.8</c:v>
                </c:pt>
                <c:pt idx="64">
                  <c:v>115.6</c:v>
                </c:pt>
                <c:pt idx="65">
                  <c:v>38.799999999999997</c:v>
                </c:pt>
                <c:pt idx="66">
                  <c:v>47.8</c:v>
                </c:pt>
                <c:pt idx="67">
                  <c:v>61</c:v>
                </c:pt>
                <c:pt idx="68">
                  <c:v>68.400000000000006</c:v>
                </c:pt>
                <c:pt idx="69">
                  <c:v>78.2</c:v>
                </c:pt>
                <c:pt idx="70">
                  <c:v>87</c:v>
                </c:pt>
                <c:pt idx="71">
                  <c:v>98.8</c:v>
                </c:pt>
                <c:pt idx="72">
                  <c:v>110.2</c:v>
                </c:pt>
                <c:pt idx="73">
                  <c:v>41</c:v>
                </c:pt>
                <c:pt idx="74">
                  <c:v>49.8</c:v>
                </c:pt>
                <c:pt idx="75">
                  <c:v>61.4</c:v>
                </c:pt>
                <c:pt idx="76">
                  <c:v>74</c:v>
                </c:pt>
                <c:pt idx="77">
                  <c:v>86.8</c:v>
                </c:pt>
                <c:pt idx="78">
                  <c:v>103.4</c:v>
                </c:pt>
                <c:pt idx="79">
                  <c:v>115.4</c:v>
                </c:pt>
                <c:pt idx="80">
                  <c:v>121.6</c:v>
                </c:pt>
                <c:pt idx="81">
                  <c:v>112.9</c:v>
                </c:pt>
                <c:pt idx="82">
                  <c:v>46.6</c:v>
                </c:pt>
                <c:pt idx="83">
                  <c:v>54</c:v>
                </c:pt>
                <c:pt idx="84">
                  <c:v>69.400000000000006</c:v>
                </c:pt>
                <c:pt idx="85">
                  <c:v>81.2</c:v>
                </c:pt>
                <c:pt idx="86">
                  <c:v>92.8</c:v>
                </c:pt>
                <c:pt idx="87">
                  <c:v>111</c:v>
                </c:pt>
                <c:pt idx="88">
                  <c:v>122.8</c:v>
                </c:pt>
                <c:pt idx="89">
                  <c:v>123</c:v>
                </c:pt>
                <c:pt idx="90">
                  <c:v>127</c:v>
                </c:pt>
                <c:pt idx="91">
                  <c:v>47.2</c:v>
                </c:pt>
                <c:pt idx="92">
                  <c:v>54.6</c:v>
                </c:pt>
                <c:pt idx="93">
                  <c:v>71</c:v>
                </c:pt>
                <c:pt idx="94">
                  <c:v>84.4</c:v>
                </c:pt>
                <c:pt idx="95">
                  <c:v>96.6</c:v>
                </c:pt>
                <c:pt idx="96">
                  <c:v>106.6</c:v>
                </c:pt>
                <c:pt idx="97">
                  <c:v>118.6</c:v>
                </c:pt>
                <c:pt idx="98">
                  <c:v>122</c:v>
                </c:pt>
                <c:pt idx="99">
                  <c:v>131</c:v>
                </c:pt>
                <c:pt idx="100">
                  <c:v>46</c:v>
                </c:pt>
                <c:pt idx="101">
                  <c:v>55.2</c:v>
                </c:pt>
                <c:pt idx="102">
                  <c:v>71.2</c:v>
                </c:pt>
                <c:pt idx="103">
                  <c:v>82.6</c:v>
                </c:pt>
                <c:pt idx="104">
                  <c:v>97</c:v>
                </c:pt>
                <c:pt idx="105">
                  <c:v>111</c:v>
                </c:pt>
                <c:pt idx="106">
                  <c:v>119.4</c:v>
                </c:pt>
                <c:pt idx="107">
                  <c:v>123.8</c:v>
                </c:pt>
                <c:pt idx="108">
                  <c:v>127.8</c:v>
                </c:pt>
                <c:pt idx="109">
                  <c:v>47.2</c:v>
                </c:pt>
                <c:pt idx="110">
                  <c:v>62</c:v>
                </c:pt>
                <c:pt idx="111">
                  <c:v>77.400000000000006</c:v>
                </c:pt>
                <c:pt idx="112">
                  <c:v>92.6</c:v>
                </c:pt>
                <c:pt idx="113">
                  <c:v>109.4</c:v>
                </c:pt>
                <c:pt idx="114">
                  <c:v>123.4</c:v>
                </c:pt>
                <c:pt idx="115">
                  <c:v>48.2</c:v>
                </c:pt>
                <c:pt idx="116">
                  <c:v>59.4</c:v>
                </c:pt>
                <c:pt idx="117">
                  <c:v>73.2</c:v>
                </c:pt>
                <c:pt idx="118">
                  <c:v>87</c:v>
                </c:pt>
                <c:pt idx="119">
                  <c:v>107.4</c:v>
                </c:pt>
                <c:pt idx="120">
                  <c:v>45</c:v>
                </c:pt>
                <c:pt idx="121">
                  <c:v>58.2</c:v>
                </c:pt>
                <c:pt idx="122">
                  <c:v>72.599999999999994</c:v>
                </c:pt>
                <c:pt idx="123">
                  <c:v>85.8</c:v>
                </c:pt>
                <c:pt idx="124">
                  <c:v>101.2</c:v>
                </c:pt>
                <c:pt idx="125">
                  <c:v>108.4</c:v>
                </c:pt>
                <c:pt idx="126">
                  <c:v>112.6</c:v>
                </c:pt>
                <c:pt idx="127">
                  <c:v>124.2</c:v>
                </c:pt>
                <c:pt idx="128">
                  <c:v>46</c:v>
                </c:pt>
                <c:pt idx="129">
                  <c:v>56.2</c:v>
                </c:pt>
                <c:pt idx="130">
                  <c:v>69.599999999999994</c:v>
                </c:pt>
                <c:pt idx="131">
                  <c:v>83.8</c:v>
                </c:pt>
                <c:pt idx="132">
                  <c:v>98.6</c:v>
                </c:pt>
                <c:pt idx="133">
                  <c:v>107.9</c:v>
                </c:pt>
                <c:pt idx="134">
                  <c:v>122.6</c:v>
                </c:pt>
                <c:pt idx="135">
                  <c:v>132.4</c:v>
                </c:pt>
                <c:pt idx="136">
                  <c:v>46</c:v>
                </c:pt>
                <c:pt idx="137">
                  <c:v>57.8</c:v>
                </c:pt>
                <c:pt idx="138">
                  <c:v>72.8</c:v>
                </c:pt>
                <c:pt idx="139">
                  <c:v>86</c:v>
                </c:pt>
                <c:pt idx="140">
                  <c:v>98.8</c:v>
                </c:pt>
                <c:pt idx="141">
                  <c:v>108.7</c:v>
                </c:pt>
                <c:pt idx="142">
                  <c:v>117.8</c:v>
                </c:pt>
                <c:pt idx="143">
                  <c:v>131</c:v>
                </c:pt>
                <c:pt idx="144">
                  <c:v>44.8</c:v>
                </c:pt>
                <c:pt idx="145">
                  <c:v>52.5</c:v>
                </c:pt>
                <c:pt idx="146">
                  <c:v>65.8</c:v>
                </c:pt>
                <c:pt idx="147">
                  <c:v>79.900000000000006</c:v>
                </c:pt>
                <c:pt idx="148">
                  <c:v>91.8</c:v>
                </c:pt>
                <c:pt idx="149">
                  <c:v>107.4</c:v>
                </c:pt>
                <c:pt idx="150">
                  <c:v>120.8</c:v>
                </c:pt>
                <c:pt idx="151">
                  <c:v>128.19999999999999</c:v>
                </c:pt>
                <c:pt idx="152">
                  <c:v>114.2</c:v>
                </c:pt>
                <c:pt idx="153">
                  <c:v>129.19999999999999</c:v>
                </c:pt>
                <c:pt idx="154">
                  <c:v>44.8</c:v>
                </c:pt>
                <c:pt idx="155">
                  <c:v>49.9</c:v>
                </c:pt>
                <c:pt idx="156">
                  <c:v>64</c:v>
                </c:pt>
                <c:pt idx="157">
                  <c:v>77.2</c:v>
                </c:pt>
                <c:pt idx="158">
                  <c:v>87.6</c:v>
                </c:pt>
                <c:pt idx="159">
                  <c:v>97.8</c:v>
                </c:pt>
                <c:pt idx="160">
                  <c:v>109.2</c:v>
                </c:pt>
                <c:pt idx="161">
                  <c:v>116.6</c:v>
                </c:pt>
                <c:pt idx="162">
                  <c:v>106.6</c:v>
                </c:pt>
                <c:pt idx="163">
                  <c:v>117.2</c:v>
                </c:pt>
                <c:pt idx="164">
                  <c:v>43.8</c:v>
                </c:pt>
                <c:pt idx="165">
                  <c:v>63</c:v>
                </c:pt>
                <c:pt idx="166">
                  <c:v>77.400000000000006</c:v>
                </c:pt>
                <c:pt idx="167">
                  <c:v>88.2</c:v>
                </c:pt>
                <c:pt idx="168">
                  <c:v>99.6</c:v>
                </c:pt>
                <c:pt idx="169">
                  <c:v>108.2</c:v>
                </c:pt>
                <c:pt idx="170">
                  <c:v>115.8</c:v>
                </c:pt>
                <c:pt idx="171">
                  <c:v>117.2</c:v>
                </c:pt>
                <c:pt idx="172">
                  <c:v>46.4</c:v>
                </c:pt>
                <c:pt idx="173">
                  <c:v>61.8</c:v>
                </c:pt>
                <c:pt idx="174">
                  <c:v>74.400000000000006</c:v>
                </c:pt>
                <c:pt idx="175">
                  <c:v>86</c:v>
                </c:pt>
                <c:pt idx="176">
                  <c:v>100</c:v>
                </c:pt>
                <c:pt idx="177">
                  <c:v>107.8</c:v>
                </c:pt>
                <c:pt idx="178">
                  <c:v>115.4</c:v>
                </c:pt>
                <c:pt idx="179">
                  <c:v>120.6</c:v>
                </c:pt>
                <c:pt idx="180">
                  <c:v>130</c:v>
                </c:pt>
                <c:pt idx="181">
                  <c:v>46</c:v>
                </c:pt>
                <c:pt idx="182">
                  <c:v>59.8</c:v>
                </c:pt>
                <c:pt idx="183">
                  <c:v>70.2</c:v>
                </c:pt>
                <c:pt idx="184">
                  <c:v>83</c:v>
                </c:pt>
                <c:pt idx="185">
                  <c:v>91.6</c:v>
                </c:pt>
                <c:pt idx="186">
                  <c:v>104.8</c:v>
                </c:pt>
                <c:pt idx="187">
                  <c:v>113</c:v>
                </c:pt>
                <c:pt idx="188">
                  <c:v>111</c:v>
                </c:pt>
                <c:pt idx="189">
                  <c:v>116.4</c:v>
                </c:pt>
                <c:pt idx="190">
                  <c:v>43.8</c:v>
                </c:pt>
                <c:pt idx="191">
                  <c:v>60.2</c:v>
                </c:pt>
                <c:pt idx="192">
                  <c:v>75.599999999999994</c:v>
                </c:pt>
                <c:pt idx="193">
                  <c:v>87.6</c:v>
                </c:pt>
                <c:pt idx="194">
                  <c:v>98.6</c:v>
                </c:pt>
                <c:pt idx="195">
                  <c:v>113</c:v>
                </c:pt>
                <c:pt idx="196">
                  <c:v>105.8</c:v>
                </c:pt>
                <c:pt idx="197">
                  <c:v>47.2</c:v>
                </c:pt>
                <c:pt idx="198">
                  <c:v>62.8</c:v>
                </c:pt>
                <c:pt idx="199">
                  <c:v>75.400000000000006</c:v>
                </c:pt>
                <c:pt idx="200">
                  <c:v>86.4</c:v>
                </c:pt>
                <c:pt idx="201">
                  <c:v>95.8</c:v>
                </c:pt>
                <c:pt idx="202">
                  <c:v>113.6</c:v>
                </c:pt>
                <c:pt idx="203">
                  <c:v>119.2</c:v>
                </c:pt>
                <c:pt idx="204">
                  <c:v>47.4</c:v>
                </c:pt>
                <c:pt idx="205">
                  <c:v>60.6</c:v>
                </c:pt>
                <c:pt idx="206">
                  <c:v>69.599999999999994</c:v>
                </c:pt>
                <c:pt idx="207">
                  <c:v>83</c:v>
                </c:pt>
                <c:pt idx="208">
                  <c:v>93.2</c:v>
                </c:pt>
                <c:pt idx="209">
                  <c:v>106</c:v>
                </c:pt>
                <c:pt idx="210">
                  <c:v>114.2</c:v>
                </c:pt>
                <c:pt idx="211">
                  <c:v>117.2</c:v>
                </c:pt>
                <c:pt idx="212">
                  <c:v>118.6</c:v>
                </c:pt>
                <c:pt idx="213">
                  <c:v>49.4</c:v>
                </c:pt>
                <c:pt idx="214">
                  <c:v>66.599999999999994</c:v>
                </c:pt>
                <c:pt idx="215">
                  <c:v>90.8</c:v>
                </c:pt>
                <c:pt idx="216">
                  <c:v>112.2</c:v>
                </c:pt>
                <c:pt idx="217">
                  <c:v>122.8</c:v>
                </c:pt>
                <c:pt idx="218">
                  <c:v>138.6</c:v>
                </c:pt>
                <c:pt idx="219">
                  <c:v>48.2</c:v>
                </c:pt>
                <c:pt idx="220">
                  <c:v>64.400000000000006</c:v>
                </c:pt>
                <c:pt idx="221">
                  <c:v>81</c:v>
                </c:pt>
                <c:pt idx="222">
                  <c:v>101</c:v>
                </c:pt>
                <c:pt idx="223">
                  <c:v>111.4</c:v>
                </c:pt>
                <c:pt idx="224">
                  <c:v>123.4</c:v>
                </c:pt>
                <c:pt idx="225">
                  <c:v>48.4</c:v>
                </c:pt>
                <c:pt idx="226">
                  <c:v>61.8</c:v>
                </c:pt>
                <c:pt idx="227">
                  <c:v>81.599999999999994</c:v>
                </c:pt>
                <c:pt idx="228">
                  <c:v>103.4</c:v>
                </c:pt>
                <c:pt idx="229">
                  <c:v>114</c:v>
                </c:pt>
                <c:pt idx="230">
                  <c:v>127.8</c:v>
                </c:pt>
                <c:pt idx="231">
                  <c:v>48.2</c:v>
                </c:pt>
                <c:pt idx="232">
                  <c:v>67</c:v>
                </c:pt>
                <c:pt idx="233">
                  <c:v>79</c:v>
                </c:pt>
                <c:pt idx="234">
                  <c:v>100.8</c:v>
                </c:pt>
                <c:pt idx="235">
                  <c:v>116</c:v>
                </c:pt>
                <c:pt idx="236">
                  <c:v>123.4</c:v>
                </c:pt>
                <c:pt idx="237">
                  <c:v>48.8</c:v>
                </c:pt>
                <c:pt idx="238">
                  <c:v>62.8</c:v>
                </c:pt>
                <c:pt idx="239">
                  <c:v>82</c:v>
                </c:pt>
                <c:pt idx="240">
                  <c:v>98.8</c:v>
                </c:pt>
                <c:pt idx="241">
                  <c:v>116.8</c:v>
                </c:pt>
                <c:pt idx="242">
                  <c:v>125.4</c:v>
                </c:pt>
                <c:pt idx="243">
                  <c:v>41.2</c:v>
                </c:pt>
                <c:pt idx="244">
                  <c:v>55.8</c:v>
                </c:pt>
                <c:pt idx="245">
                  <c:v>63</c:v>
                </c:pt>
                <c:pt idx="246">
                  <c:v>75.400000000000006</c:v>
                </c:pt>
                <c:pt idx="247">
                  <c:v>40.200000000000003</c:v>
                </c:pt>
                <c:pt idx="248">
                  <c:v>53.8</c:v>
                </c:pt>
                <c:pt idx="249">
                  <c:v>63</c:v>
                </c:pt>
                <c:pt idx="250">
                  <c:v>75.2</c:v>
                </c:pt>
                <c:pt idx="251">
                  <c:v>42.8</c:v>
                </c:pt>
                <c:pt idx="252">
                  <c:v>54</c:v>
                </c:pt>
                <c:pt idx="253">
                  <c:v>66.2</c:v>
                </c:pt>
                <c:pt idx="254">
                  <c:v>78.599999999999994</c:v>
                </c:pt>
                <c:pt idx="255">
                  <c:v>40.6</c:v>
                </c:pt>
                <c:pt idx="256">
                  <c:v>49.2</c:v>
                </c:pt>
                <c:pt idx="257">
                  <c:v>58.2</c:v>
                </c:pt>
                <c:pt idx="258">
                  <c:v>70</c:v>
                </c:pt>
                <c:pt idx="259">
                  <c:v>47</c:v>
                </c:pt>
                <c:pt idx="260">
                  <c:v>57.6</c:v>
                </c:pt>
                <c:pt idx="261">
                  <c:v>68.400000000000006</c:v>
                </c:pt>
                <c:pt idx="262">
                  <c:v>49</c:v>
                </c:pt>
                <c:pt idx="263">
                  <c:v>56</c:v>
                </c:pt>
                <c:pt idx="264">
                  <c:v>69.599999999999994</c:v>
                </c:pt>
                <c:pt idx="265">
                  <c:v>45.2</c:v>
                </c:pt>
                <c:pt idx="266">
                  <c:v>54</c:v>
                </c:pt>
                <c:pt idx="267">
                  <c:v>67.2</c:v>
                </c:pt>
                <c:pt idx="268">
                  <c:v>79.599999999999994</c:v>
                </c:pt>
                <c:pt idx="269">
                  <c:v>96</c:v>
                </c:pt>
                <c:pt idx="270">
                  <c:v>103</c:v>
                </c:pt>
                <c:pt idx="271">
                  <c:v>112.6</c:v>
                </c:pt>
                <c:pt idx="272">
                  <c:v>118.8</c:v>
                </c:pt>
                <c:pt idx="273">
                  <c:v>125</c:v>
                </c:pt>
                <c:pt idx="274">
                  <c:v>137.4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2-2D46-8401-E86F21B3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78192"/>
        <c:axId val="1706579824"/>
      </c:scatterChart>
      <c:valAx>
        <c:axId val="17065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9824"/>
        <c:crosses val="autoZero"/>
        <c:crossBetween val="midCat"/>
      </c:valAx>
      <c:valAx>
        <c:axId val="1706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'AllData_RFM_11.07.23'!$B$1</c:f>
              <c:strCache>
                <c:ptCount val="1"/>
                <c:pt idx="0">
                  <c:v>SCL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'AllData_RFM_11.07.23'!$A$2:$A$276</c:f>
              <c:numCache>
                <c:formatCode>0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61</c:v>
                </c:pt>
                <c:pt idx="273">
                  <c:v>64</c:v>
                </c:pt>
                <c:pt idx="274">
                  <c:v>67</c:v>
                </c:pt>
              </c:numCache>
            </c:numRef>
          </c:xVal>
          <c:yVal>
            <c:numRef>
              <c:f>'AllData_RFM_11.07.23'!$B$2:$B$276</c:f>
              <c:numCache>
                <c:formatCode>General</c:formatCode>
                <c:ptCount val="275"/>
                <c:pt idx="0">
                  <c:v>61.2</c:v>
                </c:pt>
                <c:pt idx="1">
                  <c:v>58.7</c:v>
                </c:pt>
                <c:pt idx="2">
                  <c:v>60.3</c:v>
                </c:pt>
                <c:pt idx="3">
                  <c:v>58.5</c:v>
                </c:pt>
                <c:pt idx="4">
                  <c:v>60.5</c:v>
                </c:pt>
                <c:pt idx="5">
                  <c:v>60</c:v>
                </c:pt>
                <c:pt idx="6">
                  <c:v>57.6</c:v>
                </c:pt>
                <c:pt idx="7">
                  <c:v>55.9</c:v>
                </c:pt>
                <c:pt idx="8">
                  <c:v>59.5</c:v>
                </c:pt>
                <c:pt idx="9">
                  <c:v>59.1</c:v>
                </c:pt>
                <c:pt idx="10">
                  <c:v>60.8</c:v>
                </c:pt>
                <c:pt idx="11">
                  <c:v>61.6</c:v>
                </c:pt>
                <c:pt idx="12">
                  <c:v>61.1</c:v>
                </c:pt>
                <c:pt idx="13">
                  <c:v>61.2</c:v>
                </c:pt>
                <c:pt idx="14">
                  <c:v>61.87</c:v>
                </c:pt>
                <c:pt idx="15">
                  <c:v>61.6</c:v>
                </c:pt>
                <c:pt idx="16">
                  <c:v>61</c:v>
                </c:pt>
                <c:pt idx="17">
                  <c:v>62.6</c:v>
                </c:pt>
                <c:pt idx="18">
                  <c:v>59.4</c:v>
                </c:pt>
                <c:pt idx="19">
                  <c:v>59.4</c:v>
                </c:pt>
                <c:pt idx="20">
                  <c:v>61.2</c:v>
                </c:pt>
                <c:pt idx="21">
                  <c:v>61</c:v>
                </c:pt>
                <c:pt idx="22">
                  <c:v>61.1</c:v>
                </c:pt>
                <c:pt idx="23">
                  <c:v>58.8</c:v>
                </c:pt>
                <c:pt idx="24">
                  <c:v>60.5</c:v>
                </c:pt>
                <c:pt idx="25">
                  <c:v>61.2</c:v>
                </c:pt>
                <c:pt idx="26">
                  <c:v>63.3</c:v>
                </c:pt>
                <c:pt idx="27">
                  <c:v>63</c:v>
                </c:pt>
                <c:pt idx="28">
                  <c:v>61.1</c:v>
                </c:pt>
                <c:pt idx="29">
                  <c:v>60.9</c:v>
                </c:pt>
                <c:pt idx="30">
                  <c:v>63.5</c:v>
                </c:pt>
                <c:pt idx="31">
                  <c:v>59.1</c:v>
                </c:pt>
                <c:pt idx="32">
                  <c:v>58.8</c:v>
                </c:pt>
                <c:pt idx="33">
                  <c:v>58.8</c:v>
                </c:pt>
                <c:pt idx="34">
                  <c:v>57.8</c:v>
                </c:pt>
                <c:pt idx="35">
                  <c:v>61.5</c:v>
                </c:pt>
                <c:pt idx="36">
                  <c:v>61.1</c:v>
                </c:pt>
                <c:pt idx="37">
                  <c:v>61.8</c:v>
                </c:pt>
                <c:pt idx="38">
                  <c:v>68.599999999999994</c:v>
                </c:pt>
                <c:pt idx="39">
                  <c:v>63.7</c:v>
                </c:pt>
                <c:pt idx="40">
                  <c:v>65</c:v>
                </c:pt>
                <c:pt idx="41">
                  <c:v>64.900000000000006</c:v>
                </c:pt>
                <c:pt idx="42">
                  <c:v>66.3</c:v>
                </c:pt>
                <c:pt idx="43">
                  <c:v>66.900000000000006</c:v>
                </c:pt>
                <c:pt idx="44">
                  <c:v>67.8</c:v>
                </c:pt>
                <c:pt idx="45">
                  <c:v>67.099999999999994</c:v>
                </c:pt>
                <c:pt idx="46">
                  <c:v>64.2</c:v>
                </c:pt>
                <c:pt idx="47">
                  <c:v>65.599999999999994</c:v>
                </c:pt>
                <c:pt idx="48">
                  <c:v>64</c:v>
                </c:pt>
                <c:pt idx="49">
                  <c:v>68</c:v>
                </c:pt>
                <c:pt idx="50">
                  <c:v>66.5</c:v>
                </c:pt>
                <c:pt idx="51">
                  <c:v>66.5</c:v>
                </c:pt>
                <c:pt idx="52">
                  <c:v>62.6</c:v>
                </c:pt>
                <c:pt idx="53">
                  <c:v>70.3</c:v>
                </c:pt>
                <c:pt idx="54">
                  <c:v>70.3</c:v>
                </c:pt>
                <c:pt idx="55">
                  <c:v>70.3</c:v>
                </c:pt>
                <c:pt idx="56">
                  <c:v>67.2</c:v>
                </c:pt>
                <c:pt idx="57">
                  <c:v>70.5</c:v>
                </c:pt>
                <c:pt idx="58">
                  <c:v>73.3</c:v>
                </c:pt>
                <c:pt idx="59">
                  <c:v>69.599999999999994</c:v>
                </c:pt>
                <c:pt idx="60">
                  <c:v>69.400000000000006</c:v>
                </c:pt>
                <c:pt idx="61">
                  <c:v>71</c:v>
                </c:pt>
                <c:pt idx="62">
                  <c:v>72</c:v>
                </c:pt>
                <c:pt idx="63">
                  <c:v>67.7</c:v>
                </c:pt>
                <c:pt idx="64">
                  <c:v>66.599999999999994</c:v>
                </c:pt>
                <c:pt idx="65">
                  <c:v>65.099999999999994</c:v>
                </c:pt>
                <c:pt idx="66">
                  <c:v>64.3</c:v>
                </c:pt>
                <c:pt idx="67">
                  <c:v>68.099999999999994</c:v>
                </c:pt>
                <c:pt idx="68">
                  <c:v>66</c:v>
                </c:pt>
                <c:pt idx="69">
                  <c:v>65.599999999999994</c:v>
                </c:pt>
                <c:pt idx="70">
                  <c:v>71.2</c:v>
                </c:pt>
                <c:pt idx="71">
                  <c:v>67.2</c:v>
                </c:pt>
                <c:pt idx="72">
                  <c:v>68.5</c:v>
                </c:pt>
                <c:pt idx="73">
                  <c:v>67.5</c:v>
                </c:pt>
                <c:pt idx="74">
                  <c:v>68.8</c:v>
                </c:pt>
                <c:pt idx="75">
                  <c:v>69.099999999999994</c:v>
                </c:pt>
                <c:pt idx="76">
                  <c:v>73.3</c:v>
                </c:pt>
                <c:pt idx="77">
                  <c:v>69.5</c:v>
                </c:pt>
                <c:pt idx="78">
                  <c:v>68.5</c:v>
                </c:pt>
                <c:pt idx="79">
                  <c:v>70.599999999999994</c:v>
                </c:pt>
                <c:pt idx="80">
                  <c:v>69.900000000000006</c:v>
                </c:pt>
                <c:pt idx="81">
                  <c:v>72.099999999999994</c:v>
                </c:pt>
                <c:pt idx="82">
                  <c:v>74.400000000000006</c:v>
                </c:pt>
                <c:pt idx="83">
                  <c:v>73</c:v>
                </c:pt>
                <c:pt idx="84">
                  <c:v>73.2</c:v>
                </c:pt>
                <c:pt idx="85">
                  <c:v>72.599999999999994</c:v>
                </c:pt>
                <c:pt idx="86">
                  <c:v>70.400000000000006</c:v>
                </c:pt>
                <c:pt idx="87">
                  <c:v>68.7</c:v>
                </c:pt>
                <c:pt idx="88">
                  <c:v>72.400000000000006</c:v>
                </c:pt>
                <c:pt idx="89">
                  <c:v>71.5</c:v>
                </c:pt>
                <c:pt idx="90">
                  <c:v>67.8</c:v>
                </c:pt>
                <c:pt idx="91">
                  <c:v>73.2</c:v>
                </c:pt>
                <c:pt idx="92">
                  <c:v>71.900000000000006</c:v>
                </c:pt>
                <c:pt idx="93">
                  <c:v>71</c:v>
                </c:pt>
                <c:pt idx="94">
                  <c:v>74.900000000000006</c:v>
                </c:pt>
                <c:pt idx="95">
                  <c:v>74.900000000000006</c:v>
                </c:pt>
                <c:pt idx="96">
                  <c:v>75.2</c:v>
                </c:pt>
                <c:pt idx="97">
                  <c:v>73.3</c:v>
                </c:pt>
                <c:pt idx="98">
                  <c:v>73.7</c:v>
                </c:pt>
                <c:pt idx="99">
                  <c:v>81.5</c:v>
                </c:pt>
                <c:pt idx="100">
                  <c:v>76</c:v>
                </c:pt>
                <c:pt idx="101">
                  <c:v>76.8</c:v>
                </c:pt>
                <c:pt idx="102">
                  <c:v>76</c:v>
                </c:pt>
                <c:pt idx="103">
                  <c:v>78</c:v>
                </c:pt>
                <c:pt idx="104">
                  <c:v>72.7</c:v>
                </c:pt>
                <c:pt idx="105">
                  <c:v>72.8</c:v>
                </c:pt>
                <c:pt idx="106">
                  <c:v>73.8</c:v>
                </c:pt>
                <c:pt idx="107">
                  <c:v>73</c:v>
                </c:pt>
                <c:pt idx="108">
                  <c:v>73.3</c:v>
                </c:pt>
                <c:pt idx="109">
                  <c:v>70.7</c:v>
                </c:pt>
                <c:pt idx="110">
                  <c:v>72.400000000000006</c:v>
                </c:pt>
                <c:pt idx="111">
                  <c:v>70</c:v>
                </c:pt>
                <c:pt idx="112">
                  <c:v>67.5</c:v>
                </c:pt>
                <c:pt idx="113">
                  <c:v>75.599999999999994</c:v>
                </c:pt>
                <c:pt idx="114">
                  <c:v>76.3</c:v>
                </c:pt>
                <c:pt idx="115">
                  <c:v>74.5</c:v>
                </c:pt>
                <c:pt idx="116">
                  <c:v>74.900000000000006</c:v>
                </c:pt>
                <c:pt idx="117">
                  <c:v>75.099999999999994</c:v>
                </c:pt>
                <c:pt idx="118">
                  <c:v>76.3</c:v>
                </c:pt>
                <c:pt idx="119">
                  <c:v>77.599999999999994</c:v>
                </c:pt>
                <c:pt idx="120">
                  <c:v>79.599999999999994</c:v>
                </c:pt>
                <c:pt idx="121">
                  <c:v>77.400000000000006</c:v>
                </c:pt>
                <c:pt idx="122">
                  <c:v>75.099999999999994</c:v>
                </c:pt>
                <c:pt idx="123">
                  <c:v>73</c:v>
                </c:pt>
                <c:pt idx="124">
                  <c:v>72</c:v>
                </c:pt>
                <c:pt idx="125">
                  <c:v>78.2</c:v>
                </c:pt>
                <c:pt idx="126">
                  <c:v>74.599999999999994</c:v>
                </c:pt>
                <c:pt idx="127">
                  <c:v>77.2</c:v>
                </c:pt>
                <c:pt idx="128">
                  <c:v>75</c:v>
                </c:pt>
                <c:pt idx="129">
                  <c:v>74.8</c:v>
                </c:pt>
                <c:pt idx="130">
                  <c:v>81.2</c:v>
                </c:pt>
                <c:pt idx="131">
                  <c:v>78.400000000000006</c:v>
                </c:pt>
                <c:pt idx="132">
                  <c:v>78.900000000000006</c:v>
                </c:pt>
                <c:pt idx="133">
                  <c:v>77.400000000000006</c:v>
                </c:pt>
                <c:pt idx="134">
                  <c:v>79</c:v>
                </c:pt>
                <c:pt idx="135">
                  <c:v>86.8</c:v>
                </c:pt>
                <c:pt idx="136">
                  <c:v>81.2</c:v>
                </c:pt>
                <c:pt idx="137">
                  <c:v>82.2</c:v>
                </c:pt>
                <c:pt idx="138">
                  <c:v>80.599999999999994</c:v>
                </c:pt>
                <c:pt idx="139">
                  <c:v>82</c:v>
                </c:pt>
                <c:pt idx="140">
                  <c:v>74.7</c:v>
                </c:pt>
                <c:pt idx="141">
                  <c:v>75.2</c:v>
                </c:pt>
                <c:pt idx="142">
                  <c:v>74.2</c:v>
                </c:pt>
                <c:pt idx="143">
                  <c:v>71.400000000000006</c:v>
                </c:pt>
                <c:pt idx="144">
                  <c:v>77.5</c:v>
                </c:pt>
                <c:pt idx="145">
                  <c:v>76</c:v>
                </c:pt>
                <c:pt idx="146">
                  <c:v>79</c:v>
                </c:pt>
                <c:pt idx="147">
                  <c:v>76.400000000000006</c:v>
                </c:pt>
                <c:pt idx="148">
                  <c:v>78</c:v>
                </c:pt>
                <c:pt idx="149">
                  <c:v>80.3</c:v>
                </c:pt>
                <c:pt idx="150">
                  <c:v>81.900000000000006</c:v>
                </c:pt>
                <c:pt idx="151">
                  <c:v>78.7</c:v>
                </c:pt>
                <c:pt idx="152">
                  <c:v>78.7</c:v>
                </c:pt>
                <c:pt idx="153">
                  <c:v>79.2</c:v>
                </c:pt>
                <c:pt idx="154">
                  <c:v>81.8</c:v>
                </c:pt>
                <c:pt idx="155">
                  <c:v>79.7</c:v>
                </c:pt>
                <c:pt idx="156">
                  <c:v>83</c:v>
                </c:pt>
                <c:pt idx="157">
                  <c:v>81.400000000000006</c:v>
                </c:pt>
                <c:pt idx="158">
                  <c:v>79.400000000000006</c:v>
                </c:pt>
                <c:pt idx="159">
                  <c:v>75.400000000000006</c:v>
                </c:pt>
                <c:pt idx="160">
                  <c:v>75.7</c:v>
                </c:pt>
                <c:pt idx="161">
                  <c:v>81.5</c:v>
                </c:pt>
                <c:pt idx="162">
                  <c:v>79.7</c:v>
                </c:pt>
                <c:pt idx="163">
                  <c:v>77.900000000000006</c:v>
                </c:pt>
                <c:pt idx="164">
                  <c:v>84.2</c:v>
                </c:pt>
                <c:pt idx="165">
                  <c:v>84.5</c:v>
                </c:pt>
                <c:pt idx="166">
                  <c:v>84.5</c:v>
                </c:pt>
                <c:pt idx="167">
                  <c:v>82.4</c:v>
                </c:pt>
                <c:pt idx="168">
                  <c:v>83.8</c:v>
                </c:pt>
                <c:pt idx="169">
                  <c:v>82.2</c:v>
                </c:pt>
                <c:pt idx="170">
                  <c:v>78.5</c:v>
                </c:pt>
                <c:pt idx="171">
                  <c:v>90.4</c:v>
                </c:pt>
                <c:pt idx="172">
                  <c:v>86</c:v>
                </c:pt>
                <c:pt idx="173">
                  <c:v>87.3</c:v>
                </c:pt>
                <c:pt idx="174">
                  <c:v>85.4</c:v>
                </c:pt>
                <c:pt idx="175">
                  <c:v>88.4</c:v>
                </c:pt>
                <c:pt idx="176">
                  <c:v>80.7</c:v>
                </c:pt>
                <c:pt idx="177">
                  <c:v>79.400000000000006</c:v>
                </c:pt>
                <c:pt idx="178">
                  <c:v>82.2</c:v>
                </c:pt>
                <c:pt idx="179">
                  <c:v>80.7</c:v>
                </c:pt>
                <c:pt idx="180">
                  <c:v>80.3</c:v>
                </c:pt>
                <c:pt idx="181">
                  <c:v>84.8</c:v>
                </c:pt>
                <c:pt idx="182">
                  <c:v>81.8</c:v>
                </c:pt>
                <c:pt idx="183">
                  <c:v>80.3</c:v>
                </c:pt>
                <c:pt idx="184">
                  <c:v>81.8</c:v>
                </c:pt>
                <c:pt idx="185">
                  <c:v>87</c:v>
                </c:pt>
                <c:pt idx="186">
                  <c:v>83.7</c:v>
                </c:pt>
                <c:pt idx="187">
                  <c:v>83.6</c:v>
                </c:pt>
                <c:pt idx="188">
                  <c:v>86.2</c:v>
                </c:pt>
                <c:pt idx="189">
                  <c:v>83.5</c:v>
                </c:pt>
                <c:pt idx="190">
                  <c:v>82.5</c:v>
                </c:pt>
                <c:pt idx="191">
                  <c:v>79.2</c:v>
                </c:pt>
                <c:pt idx="192">
                  <c:v>88.2</c:v>
                </c:pt>
                <c:pt idx="193">
                  <c:v>94.3</c:v>
                </c:pt>
                <c:pt idx="194">
                  <c:v>88.8</c:v>
                </c:pt>
                <c:pt idx="195">
                  <c:v>91.5</c:v>
                </c:pt>
                <c:pt idx="196">
                  <c:v>88.2</c:v>
                </c:pt>
                <c:pt idx="197">
                  <c:v>91.2</c:v>
                </c:pt>
                <c:pt idx="198">
                  <c:v>81</c:v>
                </c:pt>
                <c:pt idx="199">
                  <c:v>87.2</c:v>
                </c:pt>
                <c:pt idx="200">
                  <c:v>87</c:v>
                </c:pt>
                <c:pt idx="201">
                  <c:v>87.2</c:v>
                </c:pt>
                <c:pt idx="202">
                  <c:v>83.2</c:v>
                </c:pt>
                <c:pt idx="203">
                  <c:v>83.4</c:v>
                </c:pt>
                <c:pt idx="204">
                  <c:v>80.5</c:v>
                </c:pt>
                <c:pt idx="205">
                  <c:v>86.3</c:v>
                </c:pt>
                <c:pt idx="206">
                  <c:v>82.2</c:v>
                </c:pt>
                <c:pt idx="207">
                  <c:v>83.8</c:v>
                </c:pt>
                <c:pt idx="208">
                  <c:v>83.6</c:v>
                </c:pt>
                <c:pt idx="209">
                  <c:v>86.8</c:v>
                </c:pt>
                <c:pt idx="210">
                  <c:v>84</c:v>
                </c:pt>
                <c:pt idx="211">
                  <c:v>83.8</c:v>
                </c:pt>
                <c:pt idx="212">
                  <c:v>87.2</c:v>
                </c:pt>
                <c:pt idx="213">
                  <c:v>86.8</c:v>
                </c:pt>
                <c:pt idx="214">
                  <c:v>85.1</c:v>
                </c:pt>
                <c:pt idx="215">
                  <c:v>86.7</c:v>
                </c:pt>
                <c:pt idx="216">
                  <c:v>89.5</c:v>
                </c:pt>
                <c:pt idx="217">
                  <c:v>87</c:v>
                </c:pt>
                <c:pt idx="218">
                  <c:v>87.6</c:v>
                </c:pt>
                <c:pt idx="219">
                  <c:v>89.6</c:v>
                </c:pt>
                <c:pt idx="220">
                  <c:v>86.3</c:v>
                </c:pt>
                <c:pt idx="221">
                  <c:v>84.9</c:v>
                </c:pt>
                <c:pt idx="222">
                  <c:v>81.2</c:v>
                </c:pt>
                <c:pt idx="223">
                  <c:v>83.8</c:v>
                </c:pt>
                <c:pt idx="224">
                  <c:v>89.6</c:v>
                </c:pt>
                <c:pt idx="225">
                  <c:v>90.6</c:v>
                </c:pt>
                <c:pt idx="226">
                  <c:v>90.6</c:v>
                </c:pt>
                <c:pt idx="227">
                  <c:v>87</c:v>
                </c:pt>
                <c:pt idx="228">
                  <c:v>86.9</c:v>
                </c:pt>
                <c:pt idx="229">
                  <c:v>85.3</c:v>
                </c:pt>
                <c:pt idx="230">
                  <c:v>89</c:v>
                </c:pt>
                <c:pt idx="231">
                  <c:v>86.1</c:v>
                </c:pt>
                <c:pt idx="232">
                  <c:v>86.9</c:v>
                </c:pt>
                <c:pt idx="233">
                  <c:v>86.6</c:v>
                </c:pt>
                <c:pt idx="234">
                  <c:v>87.2</c:v>
                </c:pt>
                <c:pt idx="235">
                  <c:v>86</c:v>
                </c:pt>
                <c:pt idx="236">
                  <c:v>87</c:v>
                </c:pt>
                <c:pt idx="237">
                  <c:v>0</c:v>
                </c:pt>
                <c:pt idx="238">
                  <c:v>92.7</c:v>
                </c:pt>
                <c:pt idx="239">
                  <c:v>90.4</c:v>
                </c:pt>
                <c:pt idx="240">
                  <c:v>86.9</c:v>
                </c:pt>
                <c:pt idx="241">
                  <c:v>90.3</c:v>
                </c:pt>
                <c:pt idx="242">
                  <c:v>93.6</c:v>
                </c:pt>
                <c:pt idx="243">
                  <c:v>89</c:v>
                </c:pt>
                <c:pt idx="244">
                  <c:v>87.6</c:v>
                </c:pt>
                <c:pt idx="245">
                  <c:v>89.9</c:v>
                </c:pt>
                <c:pt idx="246">
                  <c:v>86.3</c:v>
                </c:pt>
                <c:pt idx="247">
                  <c:v>89.3</c:v>
                </c:pt>
                <c:pt idx="248">
                  <c:v>84.3</c:v>
                </c:pt>
                <c:pt idx="251">
                  <c:v>85.5</c:v>
                </c:pt>
                <c:pt idx="252">
                  <c:v>94.6</c:v>
                </c:pt>
                <c:pt idx="253">
                  <c:v>92.2</c:v>
                </c:pt>
                <c:pt idx="254">
                  <c:v>93.5</c:v>
                </c:pt>
                <c:pt idx="255">
                  <c:v>87.2</c:v>
                </c:pt>
                <c:pt idx="256">
                  <c:v>83.3</c:v>
                </c:pt>
                <c:pt idx="257">
                  <c:v>88</c:v>
                </c:pt>
                <c:pt idx="258">
                  <c:v>86.1</c:v>
                </c:pt>
                <c:pt idx="259">
                  <c:v>88.3</c:v>
                </c:pt>
                <c:pt idx="260">
                  <c:v>89</c:v>
                </c:pt>
                <c:pt idx="261">
                  <c:v>91.1</c:v>
                </c:pt>
                <c:pt idx="262">
                  <c:v>87.4</c:v>
                </c:pt>
                <c:pt idx="263">
                  <c:v>92.1</c:v>
                </c:pt>
                <c:pt idx="264">
                  <c:v>91.5</c:v>
                </c:pt>
                <c:pt idx="265">
                  <c:v>87.4</c:v>
                </c:pt>
                <c:pt idx="266">
                  <c:v>92.8</c:v>
                </c:pt>
                <c:pt idx="267">
                  <c:v>88.2</c:v>
                </c:pt>
                <c:pt idx="268">
                  <c:v>86.5</c:v>
                </c:pt>
                <c:pt idx="269">
                  <c:v>91</c:v>
                </c:pt>
                <c:pt idx="270">
                  <c:v>88</c:v>
                </c:pt>
                <c:pt idx="271">
                  <c:v>90</c:v>
                </c:pt>
                <c:pt idx="272">
                  <c:v>94.4</c:v>
                </c:pt>
                <c:pt idx="273">
                  <c:v>87.5</c:v>
                </c:pt>
                <c:pt idx="2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B-504F-97AE-23000BAAAD1A}"/>
            </c:ext>
          </c:extLst>
        </c:ser>
        <c:ser>
          <c:idx val="1"/>
          <c:order val="1"/>
          <c:tx>
            <c:strRef>
              <c:f>'AllData_RFM_11.07.23'!$C$1</c:f>
              <c:strCache>
                <c:ptCount val="1"/>
                <c:pt idx="0">
                  <c:v>SCW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'AllData_RFM_11.07.23'!$A$2:$A$276</c:f>
              <c:numCache>
                <c:formatCode>0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61</c:v>
                </c:pt>
                <c:pt idx="273">
                  <c:v>64</c:v>
                </c:pt>
                <c:pt idx="274">
                  <c:v>67</c:v>
                </c:pt>
              </c:numCache>
            </c:numRef>
          </c:xVal>
          <c:yVal>
            <c:numRef>
              <c:f>'AllData_RFM_11.07.23'!$C$2:$C$276</c:f>
              <c:numCache>
                <c:formatCode>General</c:formatCode>
                <c:ptCount val="275"/>
                <c:pt idx="0">
                  <c:v>42.2</c:v>
                </c:pt>
                <c:pt idx="1">
                  <c:v>41.4</c:v>
                </c:pt>
                <c:pt idx="2">
                  <c:v>41.9</c:v>
                </c:pt>
                <c:pt idx="3">
                  <c:v>42.3</c:v>
                </c:pt>
                <c:pt idx="4">
                  <c:v>41.2</c:v>
                </c:pt>
                <c:pt idx="5">
                  <c:v>41</c:v>
                </c:pt>
                <c:pt idx="6">
                  <c:v>41.5</c:v>
                </c:pt>
                <c:pt idx="7">
                  <c:v>41.7</c:v>
                </c:pt>
                <c:pt idx="8">
                  <c:v>41</c:v>
                </c:pt>
                <c:pt idx="9">
                  <c:v>39.5</c:v>
                </c:pt>
                <c:pt idx="10">
                  <c:v>40.4</c:v>
                </c:pt>
                <c:pt idx="11">
                  <c:v>42</c:v>
                </c:pt>
                <c:pt idx="12">
                  <c:v>40.1</c:v>
                </c:pt>
                <c:pt idx="13">
                  <c:v>41.5</c:v>
                </c:pt>
                <c:pt idx="14">
                  <c:v>43</c:v>
                </c:pt>
                <c:pt idx="15">
                  <c:v>40.200000000000003</c:v>
                </c:pt>
                <c:pt idx="16">
                  <c:v>41.4</c:v>
                </c:pt>
                <c:pt idx="17">
                  <c:v>42</c:v>
                </c:pt>
                <c:pt idx="18">
                  <c:v>41.9</c:v>
                </c:pt>
                <c:pt idx="19">
                  <c:v>41.9</c:v>
                </c:pt>
                <c:pt idx="20">
                  <c:v>41.5</c:v>
                </c:pt>
                <c:pt idx="21">
                  <c:v>43.2</c:v>
                </c:pt>
                <c:pt idx="22">
                  <c:v>42.3</c:v>
                </c:pt>
                <c:pt idx="23">
                  <c:v>41.5</c:v>
                </c:pt>
                <c:pt idx="24">
                  <c:v>43</c:v>
                </c:pt>
                <c:pt idx="25">
                  <c:v>43</c:v>
                </c:pt>
                <c:pt idx="26">
                  <c:v>41.6</c:v>
                </c:pt>
                <c:pt idx="27">
                  <c:v>42.5</c:v>
                </c:pt>
                <c:pt idx="28">
                  <c:v>41.3</c:v>
                </c:pt>
                <c:pt idx="29">
                  <c:v>43.2</c:v>
                </c:pt>
                <c:pt idx="30">
                  <c:v>42.4</c:v>
                </c:pt>
                <c:pt idx="31">
                  <c:v>40</c:v>
                </c:pt>
                <c:pt idx="32">
                  <c:v>39.5</c:v>
                </c:pt>
                <c:pt idx="33">
                  <c:v>41.2</c:v>
                </c:pt>
                <c:pt idx="34">
                  <c:v>39.799999999999997</c:v>
                </c:pt>
                <c:pt idx="35">
                  <c:v>42.6</c:v>
                </c:pt>
                <c:pt idx="36">
                  <c:v>41</c:v>
                </c:pt>
                <c:pt idx="37">
                  <c:v>41.9</c:v>
                </c:pt>
                <c:pt idx="38">
                  <c:v>47.5</c:v>
                </c:pt>
                <c:pt idx="39">
                  <c:v>46.2</c:v>
                </c:pt>
                <c:pt idx="40">
                  <c:v>46.9</c:v>
                </c:pt>
                <c:pt idx="41">
                  <c:v>46.9</c:v>
                </c:pt>
                <c:pt idx="42">
                  <c:v>46.7</c:v>
                </c:pt>
                <c:pt idx="43">
                  <c:v>45.3</c:v>
                </c:pt>
                <c:pt idx="44">
                  <c:v>46</c:v>
                </c:pt>
                <c:pt idx="45">
                  <c:v>46.5</c:v>
                </c:pt>
                <c:pt idx="46">
                  <c:v>42.6</c:v>
                </c:pt>
                <c:pt idx="47">
                  <c:v>45.9</c:v>
                </c:pt>
                <c:pt idx="48">
                  <c:v>44.4</c:v>
                </c:pt>
                <c:pt idx="49">
                  <c:v>47.3</c:v>
                </c:pt>
                <c:pt idx="50">
                  <c:v>45.1</c:v>
                </c:pt>
                <c:pt idx="51">
                  <c:v>45.3</c:v>
                </c:pt>
                <c:pt idx="52">
                  <c:v>46.7</c:v>
                </c:pt>
                <c:pt idx="53">
                  <c:v>48.8</c:v>
                </c:pt>
                <c:pt idx="54">
                  <c:v>48.1</c:v>
                </c:pt>
                <c:pt idx="55">
                  <c:v>47.5</c:v>
                </c:pt>
                <c:pt idx="56">
                  <c:v>46.4</c:v>
                </c:pt>
                <c:pt idx="57">
                  <c:v>47.9</c:v>
                </c:pt>
                <c:pt idx="58">
                  <c:v>50</c:v>
                </c:pt>
                <c:pt idx="59">
                  <c:v>49.2</c:v>
                </c:pt>
                <c:pt idx="60">
                  <c:v>48</c:v>
                </c:pt>
                <c:pt idx="61">
                  <c:v>49.4</c:v>
                </c:pt>
                <c:pt idx="62">
                  <c:v>48.7</c:v>
                </c:pt>
                <c:pt idx="63">
                  <c:v>46.6</c:v>
                </c:pt>
                <c:pt idx="64">
                  <c:v>46</c:v>
                </c:pt>
                <c:pt idx="65">
                  <c:v>47.7</c:v>
                </c:pt>
                <c:pt idx="66">
                  <c:v>45.5</c:v>
                </c:pt>
                <c:pt idx="67">
                  <c:v>48.8</c:v>
                </c:pt>
                <c:pt idx="68">
                  <c:v>47.2</c:v>
                </c:pt>
                <c:pt idx="69">
                  <c:v>48.7</c:v>
                </c:pt>
                <c:pt idx="70">
                  <c:v>49.7</c:v>
                </c:pt>
                <c:pt idx="71">
                  <c:v>48.5</c:v>
                </c:pt>
                <c:pt idx="72">
                  <c:v>50</c:v>
                </c:pt>
                <c:pt idx="73">
                  <c:v>49.7</c:v>
                </c:pt>
                <c:pt idx="74">
                  <c:v>48.3</c:v>
                </c:pt>
                <c:pt idx="75">
                  <c:v>48.8</c:v>
                </c:pt>
                <c:pt idx="76">
                  <c:v>53.6</c:v>
                </c:pt>
                <c:pt idx="77">
                  <c:v>51.2</c:v>
                </c:pt>
                <c:pt idx="78">
                  <c:v>50.4</c:v>
                </c:pt>
                <c:pt idx="79">
                  <c:v>52.2</c:v>
                </c:pt>
                <c:pt idx="80">
                  <c:v>50.2</c:v>
                </c:pt>
                <c:pt idx="81">
                  <c:v>50.6</c:v>
                </c:pt>
                <c:pt idx="82">
                  <c:v>52</c:v>
                </c:pt>
                <c:pt idx="83">
                  <c:v>52</c:v>
                </c:pt>
                <c:pt idx="84">
                  <c:v>51.5</c:v>
                </c:pt>
                <c:pt idx="85">
                  <c:v>49.1</c:v>
                </c:pt>
                <c:pt idx="86">
                  <c:v>50.5</c:v>
                </c:pt>
                <c:pt idx="87">
                  <c:v>49.6</c:v>
                </c:pt>
                <c:pt idx="88">
                  <c:v>51.5</c:v>
                </c:pt>
                <c:pt idx="89">
                  <c:v>51</c:v>
                </c:pt>
                <c:pt idx="90">
                  <c:v>50</c:v>
                </c:pt>
                <c:pt idx="91">
                  <c:v>55.2</c:v>
                </c:pt>
                <c:pt idx="92">
                  <c:v>52.8</c:v>
                </c:pt>
                <c:pt idx="93">
                  <c:v>53.3</c:v>
                </c:pt>
                <c:pt idx="94">
                  <c:v>52.4</c:v>
                </c:pt>
                <c:pt idx="95">
                  <c:v>50.9</c:v>
                </c:pt>
                <c:pt idx="96">
                  <c:v>51.4</c:v>
                </c:pt>
                <c:pt idx="97">
                  <c:v>51</c:v>
                </c:pt>
                <c:pt idx="98">
                  <c:v>51.5</c:v>
                </c:pt>
                <c:pt idx="99">
                  <c:v>56.6</c:v>
                </c:pt>
                <c:pt idx="100">
                  <c:v>56</c:v>
                </c:pt>
                <c:pt idx="101">
                  <c:v>54.1</c:v>
                </c:pt>
                <c:pt idx="102">
                  <c:v>55.4</c:v>
                </c:pt>
                <c:pt idx="103">
                  <c:v>55.4</c:v>
                </c:pt>
                <c:pt idx="104">
                  <c:v>52.4</c:v>
                </c:pt>
                <c:pt idx="105">
                  <c:v>52.2</c:v>
                </c:pt>
                <c:pt idx="106">
                  <c:v>52.9</c:v>
                </c:pt>
                <c:pt idx="107">
                  <c:v>52</c:v>
                </c:pt>
                <c:pt idx="108">
                  <c:v>52</c:v>
                </c:pt>
                <c:pt idx="109">
                  <c:v>50.3</c:v>
                </c:pt>
                <c:pt idx="110">
                  <c:v>48.7</c:v>
                </c:pt>
                <c:pt idx="111">
                  <c:v>52.5</c:v>
                </c:pt>
                <c:pt idx="112">
                  <c:v>49.5</c:v>
                </c:pt>
                <c:pt idx="113">
                  <c:v>55</c:v>
                </c:pt>
                <c:pt idx="114">
                  <c:v>56.4</c:v>
                </c:pt>
                <c:pt idx="115">
                  <c:v>54.7</c:v>
                </c:pt>
                <c:pt idx="116">
                  <c:v>54.1</c:v>
                </c:pt>
                <c:pt idx="117">
                  <c:v>54.9</c:v>
                </c:pt>
                <c:pt idx="118">
                  <c:v>53.4</c:v>
                </c:pt>
                <c:pt idx="119">
                  <c:v>55</c:v>
                </c:pt>
                <c:pt idx="120">
                  <c:v>55.5</c:v>
                </c:pt>
                <c:pt idx="121">
                  <c:v>55.9</c:v>
                </c:pt>
                <c:pt idx="122">
                  <c:v>53.9</c:v>
                </c:pt>
                <c:pt idx="123">
                  <c:v>53.4</c:v>
                </c:pt>
                <c:pt idx="124">
                  <c:v>52.5</c:v>
                </c:pt>
                <c:pt idx="125">
                  <c:v>55.3</c:v>
                </c:pt>
                <c:pt idx="126">
                  <c:v>55.4</c:v>
                </c:pt>
                <c:pt idx="127">
                  <c:v>57.1</c:v>
                </c:pt>
                <c:pt idx="128">
                  <c:v>55.1</c:v>
                </c:pt>
                <c:pt idx="129">
                  <c:v>55.2</c:v>
                </c:pt>
                <c:pt idx="130">
                  <c:v>57.6</c:v>
                </c:pt>
                <c:pt idx="131">
                  <c:v>54.5</c:v>
                </c:pt>
                <c:pt idx="132">
                  <c:v>54.9</c:v>
                </c:pt>
                <c:pt idx="133">
                  <c:v>56.1</c:v>
                </c:pt>
                <c:pt idx="134">
                  <c:v>54.6</c:v>
                </c:pt>
                <c:pt idx="135">
                  <c:v>61.7</c:v>
                </c:pt>
                <c:pt idx="136">
                  <c:v>60</c:v>
                </c:pt>
                <c:pt idx="137">
                  <c:v>58.8</c:v>
                </c:pt>
                <c:pt idx="138">
                  <c:v>59.5</c:v>
                </c:pt>
                <c:pt idx="139">
                  <c:v>59.8</c:v>
                </c:pt>
                <c:pt idx="140">
                  <c:v>53.8</c:v>
                </c:pt>
                <c:pt idx="141">
                  <c:v>53</c:v>
                </c:pt>
                <c:pt idx="142">
                  <c:v>55</c:v>
                </c:pt>
                <c:pt idx="143">
                  <c:v>53.2</c:v>
                </c:pt>
                <c:pt idx="144">
                  <c:v>55.9</c:v>
                </c:pt>
                <c:pt idx="145">
                  <c:v>56.2</c:v>
                </c:pt>
                <c:pt idx="146">
                  <c:v>56.6</c:v>
                </c:pt>
                <c:pt idx="147">
                  <c:v>55.5</c:v>
                </c:pt>
                <c:pt idx="148">
                  <c:v>55.3</c:v>
                </c:pt>
                <c:pt idx="149">
                  <c:v>57.8</c:v>
                </c:pt>
                <c:pt idx="150">
                  <c:v>60.1</c:v>
                </c:pt>
                <c:pt idx="151">
                  <c:v>58.1</c:v>
                </c:pt>
                <c:pt idx="152">
                  <c:v>57.2</c:v>
                </c:pt>
                <c:pt idx="153">
                  <c:v>58.6</c:v>
                </c:pt>
                <c:pt idx="154">
                  <c:v>59</c:v>
                </c:pt>
                <c:pt idx="155">
                  <c:v>56.5</c:v>
                </c:pt>
                <c:pt idx="156">
                  <c:v>58.9</c:v>
                </c:pt>
                <c:pt idx="157">
                  <c:v>58.5</c:v>
                </c:pt>
                <c:pt idx="158">
                  <c:v>57.9</c:v>
                </c:pt>
                <c:pt idx="159">
                  <c:v>56.3</c:v>
                </c:pt>
                <c:pt idx="160">
                  <c:v>54.2</c:v>
                </c:pt>
                <c:pt idx="161">
                  <c:v>61.3</c:v>
                </c:pt>
                <c:pt idx="162">
                  <c:v>59.1</c:v>
                </c:pt>
                <c:pt idx="163">
                  <c:v>57.5</c:v>
                </c:pt>
                <c:pt idx="164">
                  <c:v>61</c:v>
                </c:pt>
                <c:pt idx="165">
                  <c:v>60.7</c:v>
                </c:pt>
                <c:pt idx="166">
                  <c:v>58.8</c:v>
                </c:pt>
                <c:pt idx="167">
                  <c:v>59.4</c:v>
                </c:pt>
                <c:pt idx="168">
                  <c:v>57.8</c:v>
                </c:pt>
                <c:pt idx="169">
                  <c:v>58.7</c:v>
                </c:pt>
                <c:pt idx="170">
                  <c:v>59</c:v>
                </c:pt>
                <c:pt idx="171">
                  <c:v>64.3</c:v>
                </c:pt>
                <c:pt idx="172">
                  <c:v>64.5</c:v>
                </c:pt>
                <c:pt idx="173">
                  <c:v>61.9</c:v>
                </c:pt>
                <c:pt idx="174">
                  <c:v>63.3</c:v>
                </c:pt>
                <c:pt idx="175">
                  <c:v>63.2</c:v>
                </c:pt>
                <c:pt idx="176">
                  <c:v>57.5</c:v>
                </c:pt>
                <c:pt idx="177">
                  <c:v>59.2</c:v>
                </c:pt>
                <c:pt idx="178">
                  <c:v>59</c:v>
                </c:pt>
                <c:pt idx="179">
                  <c:v>57.5</c:v>
                </c:pt>
                <c:pt idx="180">
                  <c:v>57.6</c:v>
                </c:pt>
                <c:pt idx="181">
                  <c:v>61.6</c:v>
                </c:pt>
                <c:pt idx="182">
                  <c:v>60</c:v>
                </c:pt>
                <c:pt idx="183">
                  <c:v>58.8</c:v>
                </c:pt>
                <c:pt idx="184">
                  <c:v>60.3</c:v>
                </c:pt>
                <c:pt idx="185">
                  <c:v>60.7</c:v>
                </c:pt>
                <c:pt idx="186">
                  <c:v>61</c:v>
                </c:pt>
                <c:pt idx="187">
                  <c:v>60</c:v>
                </c:pt>
                <c:pt idx="188">
                  <c:v>61.5</c:v>
                </c:pt>
                <c:pt idx="189">
                  <c:v>61.4</c:v>
                </c:pt>
                <c:pt idx="190">
                  <c:v>60.7</c:v>
                </c:pt>
                <c:pt idx="191">
                  <c:v>61</c:v>
                </c:pt>
                <c:pt idx="192">
                  <c:v>63.4</c:v>
                </c:pt>
                <c:pt idx="193">
                  <c:v>67.3</c:v>
                </c:pt>
                <c:pt idx="194">
                  <c:v>65.8</c:v>
                </c:pt>
                <c:pt idx="195">
                  <c:v>63.8</c:v>
                </c:pt>
                <c:pt idx="196">
                  <c:v>65.5</c:v>
                </c:pt>
                <c:pt idx="197">
                  <c:v>64.900000000000006</c:v>
                </c:pt>
                <c:pt idx="198">
                  <c:v>56.6</c:v>
                </c:pt>
                <c:pt idx="199">
                  <c:v>61</c:v>
                </c:pt>
                <c:pt idx="200">
                  <c:v>61</c:v>
                </c:pt>
                <c:pt idx="201">
                  <c:v>59.1</c:v>
                </c:pt>
                <c:pt idx="202">
                  <c:v>62.5</c:v>
                </c:pt>
                <c:pt idx="203">
                  <c:v>61.2</c:v>
                </c:pt>
                <c:pt idx="204">
                  <c:v>60.1</c:v>
                </c:pt>
                <c:pt idx="205">
                  <c:v>62.6</c:v>
                </c:pt>
                <c:pt idx="206">
                  <c:v>60.7</c:v>
                </c:pt>
                <c:pt idx="207">
                  <c:v>61.6</c:v>
                </c:pt>
                <c:pt idx="208">
                  <c:v>61.1</c:v>
                </c:pt>
                <c:pt idx="209">
                  <c:v>62.6</c:v>
                </c:pt>
                <c:pt idx="210">
                  <c:v>61.4</c:v>
                </c:pt>
                <c:pt idx="211">
                  <c:v>59.5</c:v>
                </c:pt>
                <c:pt idx="212">
                  <c:v>63.5</c:v>
                </c:pt>
                <c:pt idx="213">
                  <c:v>62.9</c:v>
                </c:pt>
                <c:pt idx="214">
                  <c:v>62</c:v>
                </c:pt>
                <c:pt idx="215">
                  <c:v>63.9</c:v>
                </c:pt>
                <c:pt idx="216">
                  <c:v>63.6</c:v>
                </c:pt>
                <c:pt idx="217">
                  <c:v>62.4</c:v>
                </c:pt>
                <c:pt idx="218">
                  <c:v>62.7</c:v>
                </c:pt>
                <c:pt idx="219">
                  <c:v>64</c:v>
                </c:pt>
                <c:pt idx="220">
                  <c:v>64.7</c:v>
                </c:pt>
                <c:pt idx="221">
                  <c:v>63.3</c:v>
                </c:pt>
                <c:pt idx="222">
                  <c:v>63.2</c:v>
                </c:pt>
                <c:pt idx="223">
                  <c:v>59</c:v>
                </c:pt>
                <c:pt idx="224">
                  <c:v>62.1</c:v>
                </c:pt>
                <c:pt idx="225">
                  <c:v>62.6</c:v>
                </c:pt>
                <c:pt idx="226">
                  <c:v>61.7</c:v>
                </c:pt>
                <c:pt idx="227">
                  <c:v>65.5</c:v>
                </c:pt>
                <c:pt idx="228">
                  <c:v>64.599999999999994</c:v>
                </c:pt>
                <c:pt idx="229">
                  <c:v>62.2</c:v>
                </c:pt>
                <c:pt idx="230">
                  <c:v>63.2</c:v>
                </c:pt>
                <c:pt idx="231">
                  <c:v>62.5</c:v>
                </c:pt>
                <c:pt idx="232">
                  <c:v>62.4</c:v>
                </c:pt>
                <c:pt idx="233">
                  <c:v>63.7</c:v>
                </c:pt>
                <c:pt idx="234">
                  <c:v>61.7</c:v>
                </c:pt>
                <c:pt idx="235">
                  <c:v>62.2</c:v>
                </c:pt>
                <c:pt idx="236">
                  <c:v>62.3</c:v>
                </c:pt>
                <c:pt idx="237">
                  <c:v>0</c:v>
                </c:pt>
                <c:pt idx="238">
                  <c:v>66.8</c:v>
                </c:pt>
                <c:pt idx="239">
                  <c:v>64.3</c:v>
                </c:pt>
                <c:pt idx="240">
                  <c:v>62.2</c:v>
                </c:pt>
                <c:pt idx="241">
                  <c:v>64.8</c:v>
                </c:pt>
                <c:pt idx="242">
                  <c:v>64.7</c:v>
                </c:pt>
                <c:pt idx="243">
                  <c:v>64</c:v>
                </c:pt>
                <c:pt idx="244">
                  <c:v>63.4</c:v>
                </c:pt>
                <c:pt idx="245">
                  <c:v>62.4</c:v>
                </c:pt>
                <c:pt idx="246">
                  <c:v>63.3</c:v>
                </c:pt>
                <c:pt idx="247">
                  <c:v>65</c:v>
                </c:pt>
                <c:pt idx="248">
                  <c:v>61.5</c:v>
                </c:pt>
                <c:pt idx="251">
                  <c:v>63.4</c:v>
                </c:pt>
                <c:pt idx="252">
                  <c:v>63.6</c:v>
                </c:pt>
                <c:pt idx="253">
                  <c:v>63.2</c:v>
                </c:pt>
                <c:pt idx="254">
                  <c:v>63.4</c:v>
                </c:pt>
                <c:pt idx="255">
                  <c:v>63.2</c:v>
                </c:pt>
                <c:pt idx="256">
                  <c:v>62.5</c:v>
                </c:pt>
                <c:pt idx="257">
                  <c:v>63.3</c:v>
                </c:pt>
                <c:pt idx="258">
                  <c:v>63.5</c:v>
                </c:pt>
                <c:pt idx="259">
                  <c:v>61.5</c:v>
                </c:pt>
                <c:pt idx="260">
                  <c:v>64</c:v>
                </c:pt>
                <c:pt idx="261">
                  <c:v>65.5</c:v>
                </c:pt>
                <c:pt idx="262">
                  <c:v>65.3</c:v>
                </c:pt>
                <c:pt idx="263">
                  <c:v>63.8</c:v>
                </c:pt>
                <c:pt idx="264">
                  <c:v>65.5</c:v>
                </c:pt>
                <c:pt idx="265">
                  <c:v>60.5</c:v>
                </c:pt>
                <c:pt idx="266">
                  <c:v>66.400000000000006</c:v>
                </c:pt>
                <c:pt idx="267">
                  <c:v>65</c:v>
                </c:pt>
                <c:pt idx="268">
                  <c:v>62</c:v>
                </c:pt>
                <c:pt idx="269">
                  <c:v>64</c:v>
                </c:pt>
                <c:pt idx="270">
                  <c:v>63.7</c:v>
                </c:pt>
                <c:pt idx="271">
                  <c:v>63.5</c:v>
                </c:pt>
                <c:pt idx="272">
                  <c:v>66.3</c:v>
                </c:pt>
                <c:pt idx="273">
                  <c:v>62.5</c:v>
                </c:pt>
                <c:pt idx="2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B-504F-97AE-23000BAAAD1A}"/>
            </c:ext>
          </c:extLst>
        </c:ser>
        <c:ser>
          <c:idx val="2"/>
          <c:order val="2"/>
          <c:tx>
            <c:strRef>
              <c:f>'AllData_RFM_11.07.23'!$D$1</c:f>
              <c:strCache>
                <c:ptCount val="1"/>
                <c:pt idx="0">
                  <c:v>Body Depth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'AllData_RFM_11.07.23'!$A$2:$A$276</c:f>
              <c:numCache>
                <c:formatCode>0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61</c:v>
                </c:pt>
                <c:pt idx="273">
                  <c:v>64</c:v>
                </c:pt>
                <c:pt idx="274">
                  <c:v>67</c:v>
                </c:pt>
              </c:numCache>
            </c:numRef>
          </c:xVal>
          <c:yVal>
            <c:numRef>
              <c:f>'AllData_RFM_11.07.23'!$D$2:$D$276</c:f>
              <c:numCache>
                <c:formatCode>General</c:formatCode>
                <c:ptCount val="275"/>
                <c:pt idx="0">
                  <c:v>24.8</c:v>
                </c:pt>
                <c:pt idx="1">
                  <c:v>24.4</c:v>
                </c:pt>
                <c:pt idx="2">
                  <c:v>24.8</c:v>
                </c:pt>
                <c:pt idx="3">
                  <c:v>25.7</c:v>
                </c:pt>
                <c:pt idx="4">
                  <c:v>25.8</c:v>
                </c:pt>
                <c:pt idx="5">
                  <c:v>23.8</c:v>
                </c:pt>
                <c:pt idx="6">
                  <c:v>24.9</c:v>
                </c:pt>
                <c:pt idx="7">
                  <c:v>25.5</c:v>
                </c:pt>
                <c:pt idx="8">
                  <c:v>25</c:v>
                </c:pt>
                <c:pt idx="9">
                  <c:v>25.9</c:v>
                </c:pt>
                <c:pt idx="10">
                  <c:v>27.1</c:v>
                </c:pt>
                <c:pt idx="11">
                  <c:v>27.1</c:v>
                </c:pt>
                <c:pt idx="12">
                  <c:v>27.1</c:v>
                </c:pt>
                <c:pt idx="13">
                  <c:v>25.9</c:v>
                </c:pt>
                <c:pt idx="14">
                  <c:v>26</c:v>
                </c:pt>
                <c:pt idx="15">
                  <c:v>24.4</c:v>
                </c:pt>
                <c:pt idx="16">
                  <c:v>25.4</c:v>
                </c:pt>
                <c:pt idx="17">
                  <c:v>26.6</c:v>
                </c:pt>
                <c:pt idx="18">
                  <c:v>24.4</c:v>
                </c:pt>
                <c:pt idx="19">
                  <c:v>24.5</c:v>
                </c:pt>
                <c:pt idx="20">
                  <c:v>25.7</c:v>
                </c:pt>
                <c:pt idx="21">
                  <c:v>25.5</c:v>
                </c:pt>
                <c:pt idx="22">
                  <c:v>26.6</c:v>
                </c:pt>
                <c:pt idx="23">
                  <c:v>25.3</c:v>
                </c:pt>
                <c:pt idx="24">
                  <c:v>26.2</c:v>
                </c:pt>
                <c:pt idx="25">
                  <c:v>26.5</c:v>
                </c:pt>
                <c:pt idx="26">
                  <c:v>26</c:v>
                </c:pt>
                <c:pt idx="27">
                  <c:v>25.2</c:v>
                </c:pt>
                <c:pt idx="28">
                  <c:v>24.2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25.1</c:v>
                </c:pt>
                <c:pt idx="33">
                  <c:v>24.9</c:v>
                </c:pt>
                <c:pt idx="34">
                  <c:v>25.2</c:v>
                </c:pt>
                <c:pt idx="35">
                  <c:v>27.3</c:v>
                </c:pt>
                <c:pt idx="36">
                  <c:v>26.2</c:v>
                </c:pt>
                <c:pt idx="37">
                  <c:v>26.3</c:v>
                </c:pt>
                <c:pt idx="38">
                  <c:v>26.7</c:v>
                </c:pt>
                <c:pt idx="39">
                  <c:v>25.9</c:v>
                </c:pt>
                <c:pt idx="40">
                  <c:v>24.3</c:v>
                </c:pt>
                <c:pt idx="41">
                  <c:v>25.5</c:v>
                </c:pt>
                <c:pt idx="42">
                  <c:v>26.7</c:v>
                </c:pt>
                <c:pt idx="43">
                  <c:v>29</c:v>
                </c:pt>
                <c:pt idx="44">
                  <c:v>29.2</c:v>
                </c:pt>
                <c:pt idx="45">
                  <c:v>29.6</c:v>
                </c:pt>
                <c:pt idx="46">
                  <c:v>29.3</c:v>
                </c:pt>
                <c:pt idx="47">
                  <c:v>27.1</c:v>
                </c:pt>
                <c:pt idx="48">
                  <c:v>26.5</c:v>
                </c:pt>
                <c:pt idx="49">
                  <c:v>28.7</c:v>
                </c:pt>
                <c:pt idx="50">
                  <c:v>27.2</c:v>
                </c:pt>
                <c:pt idx="51">
                  <c:v>27.3</c:v>
                </c:pt>
                <c:pt idx="52">
                  <c:v>29.3</c:v>
                </c:pt>
                <c:pt idx="53">
                  <c:v>30.6</c:v>
                </c:pt>
                <c:pt idx="54">
                  <c:v>28.9</c:v>
                </c:pt>
                <c:pt idx="55">
                  <c:v>29</c:v>
                </c:pt>
                <c:pt idx="56">
                  <c:v>28.4</c:v>
                </c:pt>
                <c:pt idx="57">
                  <c:v>29.3</c:v>
                </c:pt>
                <c:pt idx="58">
                  <c:v>28.8</c:v>
                </c:pt>
                <c:pt idx="59">
                  <c:v>27</c:v>
                </c:pt>
                <c:pt idx="60">
                  <c:v>26.5</c:v>
                </c:pt>
                <c:pt idx="61">
                  <c:v>27.6</c:v>
                </c:pt>
                <c:pt idx="62">
                  <c:v>29.6</c:v>
                </c:pt>
                <c:pt idx="63">
                  <c:v>28</c:v>
                </c:pt>
                <c:pt idx="64">
                  <c:v>27.3</c:v>
                </c:pt>
                <c:pt idx="65">
                  <c:v>28.5</c:v>
                </c:pt>
                <c:pt idx="66">
                  <c:v>26.2</c:v>
                </c:pt>
                <c:pt idx="67">
                  <c:v>28.4</c:v>
                </c:pt>
                <c:pt idx="68">
                  <c:v>27.9</c:v>
                </c:pt>
                <c:pt idx="69">
                  <c:v>26.4</c:v>
                </c:pt>
                <c:pt idx="70">
                  <c:v>28.7</c:v>
                </c:pt>
                <c:pt idx="71">
                  <c:v>29.5</c:v>
                </c:pt>
                <c:pt idx="72">
                  <c:v>29.5</c:v>
                </c:pt>
                <c:pt idx="73">
                  <c:v>28.7</c:v>
                </c:pt>
                <c:pt idx="74">
                  <c:v>30.8</c:v>
                </c:pt>
                <c:pt idx="75">
                  <c:v>29.1</c:v>
                </c:pt>
                <c:pt idx="76">
                  <c:v>30.2</c:v>
                </c:pt>
                <c:pt idx="77">
                  <c:v>30.22</c:v>
                </c:pt>
                <c:pt idx="78">
                  <c:v>29.7</c:v>
                </c:pt>
                <c:pt idx="79">
                  <c:v>31.6</c:v>
                </c:pt>
                <c:pt idx="80">
                  <c:v>31</c:v>
                </c:pt>
                <c:pt idx="81">
                  <c:v>31.4</c:v>
                </c:pt>
                <c:pt idx="82">
                  <c:v>33.299999999999997</c:v>
                </c:pt>
                <c:pt idx="83">
                  <c:v>32</c:v>
                </c:pt>
                <c:pt idx="84">
                  <c:v>29.2</c:v>
                </c:pt>
                <c:pt idx="85">
                  <c:v>28.7</c:v>
                </c:pt>
                <c:pt idx="86">
                  <c:v>29</c:v>
                </c:pt>
                <c:pt idx="87">
                  <c:v>29.8</c:v>
                </c:pt>
                <c:pt idx="88">
                  <c:v>29.8</c:v>
                </c:pt>
                <c:pt idx="89">
                  <c:v>29</c:v>
                </c:pt>
                <c:pt idx="90">
                  <c:v>29.7</c:v>
                </c:pt>
                <c:pt idx="91">
                  <c:v>30.8</c:v>
                </c:pt>
                <c:pt idx="92">
                  <c:v>31.8</c:v>
                </c:pt>
                <c:pt idx="93">
                  <c:v>30.9</c:v>
                </c:pt>
                <c:pt idx="94">
                  <c:v>32.200000000000003</c:v>
                </c:pt>
                <c:pt idx="95">
                  <c:v>30.5</c:v>
                </c:pt>
                <c:pt idx="96">
                  <c:v>31.1</c:v>
                </c:pt>
                <c:pt idx="97">
                  <c:v>31.5</c:v>
                </c:pt>
                <c:pt idx="98">
                  <c:v>32</c:v>
                </c:pt>
                <c:pt idx="99">
                  <c:v>34.5</c:v>
                </c:pt>
                <c:pt idx="100">
                  <c:v>33.799999999999997</c:v>
                </c:pt>
                <c:pt idx="101">
                  <c:v>33.4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31.5</c:v>
                </c:pt>
                <c:pt idx="105">
                  <c:v>31.3</c:v>
                </c:pt>
                <c:pt idx="106">
                  <c:v>31.6</c:v>
                </c:pt>
                <c:pt idx="107">
                  <c:v>32.299999999999997</c:v>
                </c:pt>
                <c:pt idx="108">
                  <c:v>29.2</c:v>
                </c:pt>
                <c:pt idx="109">
                  <c:v>28.3</c:v>
                </c:pt>
                <c:pt idx="110">
                  <c:v>29.3</c:v>
                </c:pt>
                <c:pt idx="111">
                  <c:v>29</c:v>
                </c:pt>
                <c:pt idx="112">
                  <c:v>27.8</c:v>
                </c:pt>
                <c:pt idx="113">
                  <c:v>31.7</c:v>
                </c:pt>
                <c:pt idx="114">
                  <c:v>31.2</c:v>
                </c:pt>
                <c:pt idx="115">
                  <c:v>31.9</c:v>
                </c:pt>
                <c:pt idx="116">
                  <c:v>31.1</c:v>
                </c:pt>
                <c:pt idx="117">
                  <c:v>31.9</c:v>
                </c:pt>
                <c:pt idx="118">
                  <c:v>32.799999999999997</c:v>
                </c:pt>
                <c:pt idx="119">
                  <c:v>32.6</c:v>
                </c:pt>
                <c:pt idx="120">
                  <c:v>34.200000000000003</c:v>
                </c:pt>
                <c:pt idx="121">
                  <c:v>32.1</c:v>
                </c:pt>
                <c:pt idx="122">
                  <c:v>33.200000000000003</c:v>
                </c:pt>
                <c:pt idx="123">
                  <c:v>31.5</c:v>
                </c:pt>
                <c:pt idx="124">
                  <c:v>32.799999999999997</c:v>
                </c:pt>
                <c:pt idx="125">
                  <c:v>32.1</c:v>
                </c:pt>
                <c:pt idx="126">
                  <c:v>31.8</c:v>
                </c:pt>
                <c:pt idx="127">
                  <c:v>33.4</c:v>
                </c:pt>
                <c:pt idx="128">
                  <c:v>32.6</c:v>
                </c:pt>
                <c:pt idx="129">
                  <c:v>33</c:v>
                </c:pt>
                <c:pt idx="130">
                  <c:v>33.1</c:v>
                </c:pt>
                <c:pt idx="131">
                  <c:v>33.1</c:v>
                </c:pt>
                <c:pt idx="132">
                  <c:v>33.6</c:v>
                </c:pt>
                <c:pt idx="133">
                  <c:v>32.6</c:v>
                </c:pt>
                <c:pt idx="134">
                  <c:v>33</c:v>
                </c:pt>
                <c:pt idx="135">
                  <c:v>38.200000000000003</c:v>
                </c:pt>
                <c:pt idx="136">
                  <c:v>37</c:v>
                </c:pt>
                <c:pt idx="137">
                  <c:v>36</c:v>
                </c:pt>
                <c:pt idx="138">
                  <c:v>36.799999999999997</c:v>
                </c:pt>
                <c:pt idx="139">
                  <c:v>36</c:v>
                </c:pt>
                <c:pt idx="140">
                  <c:v>30.6</c:v>
                </c:pt>
                <c:pt idx="141">
                  <c:v>31</c:v>
                </c:pt>
                <c:pt idx="142">
                  <c:v>32.1</c:v>
                </c:pt>
                <c:pt idx="143">
                  <c:v>30.3</c:v>
                </c:pt>
                <c:pt idx="144">
                  <c:v>33.299999999999997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33.799999999999997</c:v>
                </c:pt>
                <c:pt idx="148">
                  <c:v>31.4</c:v>
                </c:pt>
                <c:pt idx="149">
                  <c:v>34.5</c:v>
                </c:pt>
                <c:pt idx="150">
                  <c:v>32.5</c:v>
                </c:pt>
                <c:pt idx="151">
                  <c:v>34</c:v>
                </c:pt>
                <c:pt idx="152">
                  <c:v>32.4</c:v>
                </c:pt>
                <c:pt idx="153">
                  <c:v>33.200000000000003</c:v>
                </c:pt>
                <c:pt idx="154">
                  <c:v>35.9</c:v>
                </c:pt>
                <c:pt idx="155">
                  <c:v>34.1</c:v>
                </c:pt>
                <c:pt idx="156">
                  <c:v>34.799999999999997</c:v>
                </c:pt>
                <c:pt idx="157">
                  <c:v>34.299999999999997</c:v>
                </c:pt>
                <c:pt idx="158">
                  <c:v>35</c:v>
                </c:pt>
                <c:pt idx="159">
                  <c:v>33.4</c:v>
                </c:pt>
                <c:pt idx="160">
                  <c:v>33.700000000000003</c:v>
                </c:pt>
                <c:pt idx="161">
                  <c:v>35.1</c:v>
                </c:pt>
                <c:pt idx="162">
                  <c:v>34.4</c:v>
                </c:pt>
                <c:pt idx="163">
                  <c:v>35</c:v>
                </c:pt>
                <c:pt idx="164">
                  <c:v>36.1</c:v>
                </c:pt>
                <c:pt idx="165">
                  <c:v>34.4</c:v>
                </c:pt>
                <c:pt idx="166">
                  <c:v>35.4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33.6</c:v>
                </c:pt>
                <c:pt idx="170">
                  <c:v>32.299999999999997</c:v>
                </c:pt>
                <c:pt idx="171">
                  <c:v>47.2</c:v>
                </c:pt>
                <c:pt idx="172">
                  <c:v>35.200000000000003</c:v>
                </c:pt>
                <c:pt idx="173">
                  <c:v>34.700000000000003</c:v>
                </c:pt>
                <c:pt idx="174">
                  <c:v>34.4</c:v>
                </c:pt>
                <c:pt idx="175">
                  <c:v>33.9</c:v>
                </c:pt>
                <c:pt idx="176">
                  <c:v>34.5</c:v>
                </c:pt>
                <c:pt idx="177">
                  <c:v>33.4</c:v>
                </c:pt>
                <c:pt idx="178">
                  <c:v>35</c:v>
                </c:pt>
                <c:pt idx="179">
                  <c:v>34.5</c:v>
                </c:pt>
                <c:pt idx="180">
                  <c:v>33.799999999999997</c:v>
                </c:pt>
                <c:pt idx="181">
                  <c:v>35</c:v>
                </c:pt>
                <c:pt idx="182">
                  <c:v>35.9</c:v>
                </c:pt>
                <c:pt idx="183">
                  <c:v>34.200000000000003</c:v>
                </c:pt>
                <c:pt idx="184">
                  <c:v>35.200000000000003</c:v>
                </c:pt>
                <c:pt idx="185">
                  <c:v>38.200000000000003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35.799999999999997</c:v>
                </c:pt>
                <c:pt idx="189">
                  <c:v>35.299999999999997</c:v>
                </c:pt>
                <c:pt idx="190">
                  <c:v>33.4</c:v>
                </c:pt>
                <c:pt idx="191">
                  <c:v>34.6</c:v>
                </c:pt>
                <c:pt idx="192">
                  <c:v>41</c:v>
                </c:pt>
                <c:pt idx="193">
                  <c:v>37.9</c:v>
                </c:pt>
                <c:pt idx="194">
                  <c:v>36.9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37.799999999999997</c:v>
                </c:pt>
                <c:pt idx="198">
                  <c:v>37.1</c:v>
                </c:pt>
                <c:pt idx="199">
                  <c:v>36.5</c:v>
                </c:pt>
                <c:pt idx="200">
                  <c:v>37</c:v>
                </c:pt>
                <c:pt idx="201">
                  <c:v>36.200000000000003</c:v>
                </c:pt>
                <c:pt idx="202">
                  <c:v>35.700000000000003</c:v>
                </c:pt>
                <c:pt idx="203">
                  <c:v>34.9</c:v>
                </c:pt>
                <c:pt idx="204">
                  <c:v>36.1</c:v>
                </c:pt>
                <c:pt idx="205">
                  <c:v>37.200000000000003</c:v>
                </c:pt>
                <c:pt idx="206">
                  <c:v>35</c:v>
                </c:pt>
                <c:pt idx="207">
                  <c:v>35.5</c:v>
                </c:pt>
                <c:pt idx="208">
                  <c:v>35.1</c:v>
                </c:pt>
                <c:pt idx="209">
                  <c:v>35</c:v>
                </c:pt>
                <c:pt idx="210">
                  <c:v>36.5</c:v>
                </c:pt>
                <c:pt idx="211">
                  <c:v>34.6</c:v>
                </c:pt>
                <c:pt idx="212">
                  <c:v>38.200000000000003</c:v>
                </c:pt>
                <c:pt idx="213">
                  <c:v>37.6</c:v>
                </c:pt>
                <c:pt idx="214">
                  <c:v>35.4</c:v>
                </c:pt>
                <c:pt idx="215">
                  <c:v>35.9</c:v>
                </c:pt>
                <c:pt idx="216">
                  <c:v>38.799999999999997</c:v>
                </c:pt>
                <c:pt idx="217">
                  <c:v>36.200000000000003</c:v>
                </c:pt>
                <c:pt idx="218">
                  <c:v>36.6</c:v>
                </c:pt>
                <c:pt idx="219">
                  <c:v>36.700000000000003</c:v>
                </c:pt>
                <c:pt idx="220">
                  <c:v>36.299999999999997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38.700000000000003</c:v>
                </c:pt>
                <c:pt idx="224">
                  <c:v>39.299999999999997</c:v>
                </c:pt>
                <c:pt idx="225">
                  <c:v>40</c:v>
                </c:pt>
                <c:pt idx="226">
                  <c:v>40.6</c:v>
                </c:pt>
                <c:pt idx="227">
                  <c:v>36.1</c:v>
                </c:pt>
                <c:pt idx="228">
                  <c:v>37.5</c:v>
                </c:pt>
                <c:pt idx="229">
                  <c:v>36.200000000000003</c:v>
                </c:pt>
                <c:pt idx="230">
                  <c:v>38.4</c:v>
                </c:pt>
                <c:pt idx="231">
                  <c:v>36</c:v>
                </c:pt>
                <c:pt idx="232">
                  <c:v>37</c:v>
                </c:pt>
                <c:pt idx="233">
                  <c:v>35.5</c:v>
                </c:pt>
                <c:pt idx="234">
                  <c:v>36</c:v>
                </c:pt>
                <c:pt idx="235">
                  <c:v>37.200000000000003</c:v>
                </c:pt>
                <c:pt idx="236">
                  <c:v>36.200000000000003</c:v>
                </c:pt>
                <c:pt idx="237">
                  <c:v>0</c:v>
                </c:pt>
                <c:pt idx="238">
                  <c:v>38.5</c:v>
                </c:pt>
                <c:pt idx="239">
                  <c:v>39.5</c:v>
                </c:pt>
                <c:pt idx="240">
                  <c:v>37.4</c:v>
                </c:pt>
                <c:pt idx="241">
                  <c:v>39.299999999999997</c:v>
                </c:pt>
                <c:pt idx="242">
                  <c:v>41.3</c:v>
                </c:pt>
                <c:pt idx="243">
                  <c:v>36.6</c:v>
                </c:pt>
                <c:pt idx="244">
                  <c:v>36.9</c:v>
                </c:pt>
                <c:pt idx="245">
                  <c:v>38.200000000000003</c:v>
                </c:pt>
                <c:pt idx="246">
                  <c:v>35.700000000000003</c:v>
                </c:pt>
                <c:pt idx="247">
                  <c:v>36.200000000000003</c:v>
                </c:pt>
                <c:pt idx="248">
                  <c:v>37.1</c:v>
                </c:pt>
                <c:pt idx="251">
                  <c:v>38.200000000000003</c:v>
                </c:pt>
                <c:pt idx="252">
                  <c:v>40.5</c:v>
                </c:pt>
                <c:pt idx="253">
                  <c:v>41</c:v>
                </c:pt>
                <c:pt idx="254">
                  <c:v>41.8</c:v>
                </c:pt>
                <c:pt idx="255">
                  <c:v>38.4</c:v>
                </c:pt>
                <c:pt idx="256">
                  <c:v>36.1</c:v>
                </c:pt>
                <c:pt idx="257">
                  <c:v>39</c:v>
                </c:pt>
                <c:pt idx="258">
                  <c:v>37.799999999999997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41.2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37.799999999999997</c:v>
                </c:pt>
                <c:pt idx="265">
                  <c:v>38.1</c:v>
                </c:pt>
                <c:pt idx="266">
                  <c:v>41.1</c:v>
                </c:pt>
                <c:pt idx="267">
                  <c:v>38.5</c:v>
                </c:pt>
                <c:pt idx="268">
                  <c:v>36.799999999999997</c:v>
                </c:pt>
                <c:pt idx="269">
                  <c:v>39.4</c:v>
                </c:pt>
                <c:pt idx="270">
                  <c:v>39.6</c:v>
                </c:pt>
                <c:pt idx="271">
                  <c:v>37</c:v>
                </c:pt>
                <c:pt idx="272">
                  <c:v>38.9</c:v>
                </c:pt>
                <c:pt idx="273">
                  <c:v>37.9</c:v>
                </c:pt>
                <c:pt idx="2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B-504F-97AE-23000BAAAD1A}"/>
            </c:ext>
          </c:extLst>
        </c:ser>
        <c:ser>
          <c:idx val="3"/>
          <c:order val="3"/>
          <c:tx>
            <c:strRef>
              <c:f>'AllData_RFM_11.07.23'!$E$1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'AllData_RFM_11.07.23'!$A$2:$A$276</c:f>
              <c:numCache>
                <c:formatCode>0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61</c:v>
                </c:pt>
                <c:pt idx="273">
                  <c:v>64</c:v>
                </c:pt>
                <c:pt idx="274">
                  <c:v>67</c:v>
                </c:pt>
              </c:numCache>
            </c:numRef>
          </c:xVal>
          <c:yVal>
            <c:numRef>
              <c:f>'AllData_RFM_11.07.23'!$E$2:$E$276</c:f>
              <c:numCache>
                <c:formatCode>General</c:formatCode>
                <c:ptCount val="275"/>
                <c:pt idx="0">
                  <c:v>44.2</c:v>
                </c:pt>
                <c:pt idx="1">
                  <c:v>44</c:v>
                </c:pt>
                <c:pt idx="2">
                  <c:v>43.8</c:v>
                </c:pt>
                <c:pt idx="3">
                  <c:v>44.2</c:v>
                </c:pt>
                <c:pt idx="4">
                  <c:v>44.2</c:v>
                </c:pt>
                <c:pt idx="5">
                  <c:v>45</c:v>
                </c:pt>
                <c:pt idx="6">
                  <c:v>46.2</c:v>
                </c:pt>
                <c:pt idx="7">
                  <c:v>46.2</c:v>
                </c:pt>
                <c:pt idx="8">
                  <c:v>38.799999999999997</c:v>
                </c:pt>
                <c:pt idx="9">
                  <c:v>41</c:v>
                </c:pt>
                <c:pt idx="10">
                  <c:v>46.6</c:v>
                </c:pt>
                <c:pt idx="11">
                  <c:v>47.2</c:v>
                </c:pt>
                <c:pt idx="12">
                  <c:v>46</c:v>
                </c:pt>
                <c:pt idx="13">
                  <c:v>47.2</c:v>
                </c:pt>
                <c:pt idx="14">
                  <c:v>48.2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44.8</c:v>
                </c:pt>
                <c:pt idx="19">
                  <c:v>44.8</c:v>
                </c:pt>
                <c:pt idx="20">
                  <c:v>43.8</c:v>
                </c:pt>
                <c:pt idx="21">
                  <c:v>46.4</c:v>
                </c:pt>
                <c:pt idx="22">
                  <c:v>46</c:v>
                </c:pt>
                <c:pt idx="23">
                  <c:v>43.8</c:v>
                </c:pt>
                <c:pt idx="24">
                  <c:v>47.2</c:v>
                </c:pt>
                <c:pt idx="25">
                  <c:v>47.4</c:v>
                </c:pt>
                <c:pt idx="26">
                  <c:v>49.4</c:v>
                </c:pt>
                <c:pt idx="27">
                  <c:v>48.2</c:v>
                </c:pt>
                <c:pt idx="28">
                  <c:v>48.4</c:v>
                </c:pt>
                <c:pt idx="29">
                  <c:v>48.2</c:v>
                </c:pt>
                <c:pt idx="30">
                  <c:v>48.8</c:v>
                </c:pt>
                <c:pt idx="31">
                  <c:v>41.2</c:v>
                </c:pt>
                <c:pt idx="32">
                  <c:v>40.200000000000003</c:v>
                </c:pt>
                <c:pt idx="33">
                  <c:v>42.8</c:v>
                </c:pt>
                <c:pt idx="34">
                  <c:v>40.6</c:v>
                </c:pt>
                <c:pt idx="35">
                  <c:v>47</c:v>
                </c:pt>
                <c:pt idx="36">
                  <c:v>49</c:v>
                </c:pt>
                <c:pt idx="37">
                  <c:v>45.2</c:v>
                </c:pt>
                <c:pt idx="38">
                  <c:v>51.2</c:v>
                </c:pt>
                <c:pt idx="39">
                  <c:v>50.6</c:v>
                </c:pt>
                <c:pt idx="40">
                  <c:v>51</c:v>
                </c:pt>
                <c:pt idx="41">
                  <c:v>48.8</c:v>
                </c:pt>
                <c:pt idx="42">
                  <c:v>50.8</c:v>
                </c:pt>
                <c:pt idx="43">
                  <c:v>54</c:v>
                </c:pt>
                <c:pt idx="44">
                  <c:v>54.6</c:v>
                </c:pt>
                <c:pt idx="45">
                  <c:v>55.2</c:v>
                </c:pt>
                <c:pt idx="46">
                  <c:v>49.8</c:v>
                </c:pt>
                <c:pt idx="47">
                  <c:v>52.5</c:v>
                </c:pt>
                <c:pt idx="48">
                  <c:v>49.9</c:v>
                </c:pt>
                <c:pt idx="49">
                  <c:v>57.6</c:v>
                </c:pt>
                <c:pt idx="50">
                  <c:v>56</c:v>
                </c:pt>
                <c:pt idx="51">
                  <c:v>54</c:v>
                </c:pt>
                <c:pt idx="52">
                  <c:v>47.8</c:v>
                </c:pt>
                <c:pt idx="53">
                  <c:v>62</c:v>
                </c:pt>
                <c:pt idx="54">
                  <c:v>59.4</c:v>
                </c:pt>
                <c:pt idx="55">
                  <c:v>58.2</c:v>
                </c:pt>
                <c:pt idx="56">
                  <c:v>56.2</c:v>
                </c:pt>
                <c:pt idx="57">
                  <c:v>57.8</c:v>
                </c:pt>
                <c:pt idx="58">
                  <c:v>66.599999999999994</c:v>
                </c:pt>
                <c:pt idx="59">
                  <c:v>64.400000000000006</c:v>
                </c:pt>
                <c:pt idx="60">
                  <c:v>61.8</c:v>
                </c:pt>
                <c:pt idx="61">
                  <c:v>67</c:v>
                </c:pt>
                <c:pt idx="62">
                  <c:v>62.8</c:v>
                </c:pt>
                <c:pt idx="63">
                  <c:v>55.8</c:v>
                </c:pt>
                <c:pt idx="64">
                  <c:v>53.8</c:v>
                </c:pt>
                <c:pt idx="65">
                  <c:v>54</c:v>
                </c:pt>
                <c:pt idx="66">
                  <c:v>49.2</c:v>
                </c:pt>
                <c:pt idx="67">
                  <c:v>58.8</c:v>
                </c:pt>
                <c:pt idx="68">
                  <c:v>54.6</c:v>
                </c:pt>
                <c:pt idx="69">
                  <c:v>55.4</c:v>
                </c:pt>
                <c:pt idx="70">
                  <c:v>63</c:v>
                </c:pt>
                <c:pt idx="71">
                  <c:v>61.8</c:v>
                </c:pt>
                <c:pt idx="72">
                  <c:v>59.8</c:v>
                </c:pt>
                <c:pt idx="73">
                  <c:v>60.2</c:v>
                </c:pt>
                <c:pt idx="74">
                  <c:v>62.8</c:v>
                </c:pt>
                <c:pt idx="75">
                  <c:v>60.6</c:v>
                </c:pt>
                <c:pt idx="76">
                  <c:v>59.8</c:v>
                </c:pt>
                <c:pt idx="77">
                  <c:v>57.8</c:v>
                </c:pt>
                <c:pt idx="78">
                  <c:v>58.2</c:v>
                </c:pt>
                <c:pt idx="79">
                  <c:v>62.6</c:v>
                </c:pt>
                <c:pt idx="80">
                  <c:v>63.2</c:v>
                </c:pt>
                <c:pt idx="81">
                  <c:v>69.400000000000006</c:v>
                </c:pt>
                <c:pt idx="82">
                  <c:v>71</c:v>
                </c:pt>
                <c:pt idx="83">
                  <c:v>71.2</c:v>
                </c:pt>
                <c:pt idx="84">
                  <c:v>68.400000000000006</c:v>
                </c:pt>
                <c:pt idx="85">
                  <c:v>69.599999999999994</c:v>
                </c:pt>
                <c:pt idx="86">
                  <c:v>67.2</c:v>
                </c:pt>
                <c:pt idx="87">
                  <c:v>61.4</c:v>
                </c:pt>
                <c:pt idx="88">
                  <c:v>65.8</c:v>
                </c:pt>
                <c:pt idx="89">
                  <c:v>64</c:v>
                </c:pt>
                <c:pt idx="90">
                  <c:v>61</c:v>
                </c:pt>
                <c:pt idx="91">
                  <c:v>65.8</c:v>
                </c:pt>
                <c:pt idx="92">
                  <c:v>64.8</c:v>
                </c:pt>
                <c:pt idx="93">
                  <c:v>63.8</c:v>
                </c:pt>
                <c:pt idx="94">
                  <c:v>77.400000000000006</c:v>
                </c:pt>
                <c:pt idx="95">
                  <c:v>73.2</c:v>
                </c:pt>
                <c:pt idx="96">
                  <c:v>72.599999999999994</c:v>
                </c:pt>
                <c:pt idx="97">
                  <c:v>69.599999999999994</c:v>
                </c:pt>
                <c:pt idx="98">
                  <c:v>72.8</c:v>
                </c:pt>
                <c:pt idx="99">
                  <c:v>90.8</c:v>
                </c:pt>
                <c:pt idx="100">
                  <c:v>81</c:v>
                </c:pt>
                <c:pt idx="101">
                  <c:v>81.599999999999994</c:v>
                </c:pt>
                <c:pt idx="102">
                  <c:v>79</c:v>
                </c:pt>
                <c:pt idx="103">
                  <c:v>82</c:v>
                </c:pt>
                <c:pt idx="104">
                  <c:v>74.400000000000006</c:v>
                </c:pt>
                <c:pt idx="105">
                  <c:v>70.2</c:v>
                </c:pt>
                <c:pt idx="106">
                  <c:v>75.599999999999994</c:v>
                </c:pt>
                <c:pt idx="107">
                  <c:v>75.400000000000006</c:v>
                </c:pt>
                <c:pt idx="108">
                  <c:v>69.599999999999994</c:v>
                </c:pt>
                <c:pt idx="109">
                  <c:v>63</c:v>
                </c:pt>
                <c:pt idx="110">
                  <c:v>63</c:v>
                </c:pt>
                <c:pt idx="111">
                  <c:v>66.2</c:v>
                </c:pt>
                <c:pt idx="112">
                  <c:v>58.2</c:v>
                </c:pt>
                <c:pt idx="113">
                  <c:v>77.400000000000006</c:v>
                </c:pt>
                <c:pt idx="114">
                  <c:v>71.8</c:v>
                </c:pt>
                <c:pt idx="115">
                  <c:v>73.2</c:v>
                </c:pt>
                <c:pt idx="116">
                  <c:v>69.400000000000006</c:v>
                </c:pt>
                <c:pt idx="117">
                  <c:v>72.8</c:v>
                </c:pt>
                <c:pt idx="118">
                  <c:v>77</c:v>
                </c:pt>
                <c:pt idx="119">
                  <c:v>81.2</c:v>
                </c:pt>
                <c:pt idx="120">
                  <c:v>84.4</c:v>
                </c:pt>
                <c:pt idx="121">
                  <c:v>82.6</c:v>
                </c:pt>
                <c:pt idx="122">
                  <c:v>79.599999999999994</c:v>
                </c:pt>
                <c:pt idx="123">
                  <c:v>74</c:v>
                </c:pt>
                <c:pt idx="124">
                  <c:v>68.400000000000006</c:v>
                </c:pt>
                <c:pt idx="125">
                  <c:v>79.900000000000006</c:v>
                </c:pt>
                <c:pt idx="126">
                  <c:v>77.2</c:v>
                </c:pt>
                <c:pt idx="127">
                  <c:v>77.2</c:v>
                </c:pt>
                <c:pt idx="128">
                  <c:v>75.599999999999994</c:v>
                </c:pt>
                <c:pt idx="129">
                  <c:v>75.400000000000006</c:v>
                </c:pt>
                <c:pt idx="130">
                  <c:v>92.6</c:v>
                </c:pt>
                <c:pt idx="131">
                  <c:v>87</c:v>
                </c:pt>
                <c:pt idx="132">
                  <c:v>85.8</c:v>
                </c:pt>
                <c:pt idx="133">
                  <c:v>83.8</c:v>
                </c:pt>
                <c:pt idx="134">
                  <c:v>86</c:v>
                </c:pt>
                <c:pt idx="135">
                  <c:v>112.2</c:v>
                </c:pt>
                <c:pt idx="136">
                  <c:v>101</c:v>
                </c:pt>
                <c:pt idx="137">
                  <c:v>103.4</c:v>
                </c:pt>
                <c:pt idx="138">
                  <c:v>100.8</c:v>
                </c:pt>
                <c:pt idx="139">
                  <c:v>98.8</c:v>
                </c:pt>
                <c:pt idx="140">
                  <c:v>75.400000000000006</c:v>
                </c:pt>
                <c:pt idx="141">
                  <c:v>75.2</c:v>
                </c:pt>
                <c:pt idx="142">
                  <c:v>78.599999999999994</c:v>
                </c:pt>
                <c:pt idx="143">
                  <c:v>70</c:v>
                </c:pt>
                <c:pt idx="144">
                  <c:v>86</c:v>
                </c:pt>
                <c:pt idx="145">
                  <c:v>83</c:v>
                </c:pt>
                <c:pt idx="146">
                  <c:v>87.6</c:v>
                </c:pt>
                <c:pt idx="147">
                  <c:v>86.4</c:v>
                </c:pt>
                <c:pt idx="148">
                  <c:v>83</c:v>
                </c:pt>
                <c:pt idx="149">
                  <c:v>88.2</c:v>
                </c:pt>
                <c:pt idx="150">
                  <c:v>87.4</c:v>
                </c:pt>
                <c:pt idx="151">
                  <c:v>88.6</c:v>
                </c:pt>
                <c:pt idx="152">
                  <c:v>85</c:v>
                </c:pt>
                <c:pt idx="153">
                  <c:v>85.2</c:v>
                </c:pt>
                <c:pt idx="154">
                  <c:v>92.2</c:v>
                </c:pt>
                <c:pt idx="155">
                  <c:v>92.8</c:v>
                </c:pt>
                <c:pt idx="156">
                  <c:v>96.6</c:v>
                </c:pt>
                <c:pt idx="157">
                  <c:v>97</c:v>
                </c:pt>
                <c:pt idx="158">
                  <c:v>96</c:v>
                </c:pt>
                <c:pt idx="159">
                  <c:v>86.8</c:v>
                </c:pt>
                <c:pt idx="160">
                  <c:v>78.2</c:v>
                </c:pt>
                <c:pt idx="161">
                  <c:v>92.4</c:v>
                </c:pt>
                <c:pt idx="162">
                  <c:v>88.8</c:v>
                </c:pt>
                <c:pt idx="163">
                  <c:v>86</c:v>
                </c:pt>
                <c:pt idx="164">
                  <c:v>109.4</c:v>
                </c:pt>
                <c:pt idx="165">
                  <c:v>107.4</c:v>
                </c:pt>
                <c:pt idx="166">
                  <c:v>101.2</c:v>
                </c:pt>
                <c:pt idx="167">
                  <c:v>98.6</c:v>
                </c:pt>
                <c:pt idx="168">
                  <c:v>98.8</c:v>
                </c:pt>
                <c:pt idx="169">
                  <c:v>91.8</c:v>
                </c:pt>
                <c:pt idx="170">
                  <c:v>87.6</c:v>
                </c:pt>
                <c:pt idx="171">
                  <c:v>122.8</c:v>
                </c:pt>
                <c:pt idx="172">
                  <c:v>111.4</c:v>
                </c:pt>
                <c:pt idx="173">
                  <c:v>114</c:v>
                </c:pt>
                <c:pt idx="174">
                  <c:v>116</c:v>
                </c:pt>
                <c:pt idx="175">
                  <c:v>116.8</c:v>
                </c:pt>
                <c:pt idx="176">
                  <c:v>100</c:v>
                </c:pt>
                <c:pt idx="177">
                  <c:v>91.6</c:v>
                </c:pt>
                <c:pt idx="178">
                  <c:v>98.6</c:v>
                </c:pt>
                <c:pt idx="179">
                  <c:v>95.8</c:v>
                </c:pt>
                <c:pt idx="180">
                  <c:v>93.2</c:v>
                </c:pt>
                <c:pt idx="181">
                  <c:v>93.8</c:v>
                </c:pt>
                <c:pt idx="182">
                  <c:v>97</c:v>
                </c:pt>
                <c:pt idx="183">
                  <c:v>93</c:v>
                </c:pt>
                <c:pt idx="184">
                  <c:v>94.2</c:v>
                </c:pt>
                <c:pt idx="185">
                  <c:v>107.2</c:v>
                </c:pt>
                <c:pt idx="186">
                  <c:v>99.6</c:v>
                </c:pt>
                <c:pt idx="187">
                  <c:v>111</c:v>
                </c:pt>
                <c:pt idx="188">
                  <c:v>106.6</c:v>
                </c:pt>
                <c:pt idx="189">
                  <c:v>111</c:v>
                </c:pt>
                <c:pt idx="190">
                  <c:v>103</c:v>
                </c:pt>
                <c:pt idx="191">
                  <c:v>103.4</c:v>
                </c:pt>
                <c:pt idx="192">
                  <c:v>123.4</c:v>
                </c:pt>
                <c:pt idx="193">
                  <c:v>138.6</c:v>
                </c:pt>
                <c:pt idx="194">
                  <c:v>123.4</c:v>
                </c:pt>
                <c:pt idx="195">
                  <c:v>127.8</c:v>
                </c:pt>
                <c:pt idx="196">
                  <c:v>123.4</c:v>
                </c:pt>
                <c:pt idx="197">
                  <c:v>125.4</c:v>
                </c:pt>
                <c:pt idx="198">
                  <c:v>87</c:v>
                </c:pt>
                <c:pt idx="199">
                  <c:v>108.4</c:v>
                </c:pt>
                <c:pt idx="200">
                  <c:v>107.9</c:v>
                </c:pt>
                <c:pt idx="201">
                  <c:v>108.7</c:v>
                </c:pt>
                <c:pt idx="202">
                  <c:v>107.8</c:v>
                </c:pt>
                <c:pt idx="203">
                  <c:v>101.8</c:v>
                </c:pt>
                <c:pt idx="204">
                  <c:v>96.6</c:v>
                </c:pt>
                <c:pt idx="205">
                  <c:v>107.4</c:v>
                </c:pt>
                <c:pt idx="206">
                  <c:v>97.8</c:v>
                </c:pt>
                <c:pt idx="207">
                  <c:v>107.8</c:v>
                </c:pt>
                <c:pt idx="208">
                  <c:v>104.8</c:v>
                </c:pt>
                <c:pt idx="209">
                  <c:v>113</c:v>
                </c:pt>
                <c:pt idx="210">
                  <c:v>113.6</c:v>
                </c:pt>
                <c:pt idx="211">
                  <c:v>106</c:v>
                </c:pt>
                <c:pt idx="212">
                  <c:v>108.8</c:v>
                </c:pt>
                <c:pt idx="213">
                  <c:v>112</c:v>
                </c:pt>
                <c:pt idx="214">
                  <c:v>102.2</c:v>
                </c:pt>
                <c:pt idx="215">
                  <c:v>102.2</c:v>
                </c:pt>
                <c:pt idx="216">
                  <c:v>119.2</c:v>
                </c:pt>
                <c:pt idx="217">
                  <c:v>108.2</c:v>
                </c:pt>
                <c:pt idx="218">
                  <c:v>122.8</c:v>
                </c:pt>
                <c:pt idx="219">
                  <c:v>118.6</c:v>
                </c:pt>
                <c:pt idx="220">
                  <c:v>119.4</c:v>
                </c:pt>
                <c:pt idx="221">
                  <c:v>112.6</c:v>
                </c:pt>
                <c:pt idx="222">
                  <c:v>115.4</c:v>
                </c:pt>
                <c:pt idx="223">
                  <c:v>98.8</c:v>
                </c:pt>
                <c:pt idx="224">
                  <c:v>112.6</c:v>
                </c:pt>
                <c:pt idx="225">
                  <c:v>122.6</c:v>
                </c:pt>
                <c:pt idx="226">
                  <c:v>117.8</c:v>
                </c:pt>
                <c:pt idx="227">
                  <c:v>109.4</c:v>
                </c:pt>
                <c:pt idx="228">
                  <c:v>111.6</c:v>
                </c:pt>
                <c:pt idx="229">
                  <c:v>102.6</c:v>
                </c:pt>
                <c:pt idx="230">
                  <c:v>120.8</c:v>
                </c:pt>
                <c:pt idx="231">
                  <c:v>109.2</c:v>
                </c:pt>
                <c:pt idx="232">
                  <c:v>115.4</c:v>
                </c:pt>
                <c:pt idx="233">
                  <c:v>113</c:v>
                </c:pt>
                <c:pt idx="234">
                  <c:v>105.8</c:v>
                </c:pt>
                <c:pt idx="235">
                  <c:v>119.2</c:v>
                </c:pt>
                <c:pt idx="236">
                  <c:v>114.2</c:v>
                </c:pt>
                <c:pt idx="237">
                  <c:v>110.2</c:v>
                </c:pt>
                <c:pt idx="238">
                  <c:v>116.8</c:v>
                </c:pt>
                <c:pt idx="239">
                  <c:v>121.8</c:v>
                </c:pt>
                <c:pt idx="240">
                  <c:v>108.2</c:v>
                </c:pt>
                <c:pt idx="241">
                  <c:v>115.8</c:v>
                </c:pt>
                <c:pt idx="242">
                  <c:v>129.6</c:v>
                </c:pt>
                <c:pt idx="243">
                  <c:v>115.8</c:v>
                </c:pt>
                <c:pt idx="244">
                  <c:v>123</c:v>
                </c:pt>
                <c:pt idx="245">
                  <c:v>122</c:v>
                </c:pt>
                <c:pt idx="246">
                  <c:v>123.8</c:v>
                </c:pt>
                <c:pt idx="247">
                  <c:v>118.8</c:v>
                </c:pt>
                <c:pt idx="248">
                  <c:v>121.6</c:v>
                </c:pt>
                <c:pt idx="249">
                  <c:v>128.19999999999999</c:v>
                </c:pt>
                <c:pt idx="250">
                  <c:v>116.6</c:v>
                </c:pt>
                <c:pt idx="251">
                  <c:v>108</c:v>
                </c:pt>
                <c:pt idx="252">
                  <c:v>124.2</c:v>
                </c:pt>
                <c:pt idx="253">
                  <c:v>132.4</c:v>
                </c:pt>
                <c:pt idx="254">
                  <c:v>131</c:v>
                </c:pt>
                <c:pt idx="255">
                  <c:v>114.2</c:v>
                </c:pt>
                <c:pt idx="256">
                  <c:v>106.6</c:v>
                </c:pt>
                <c:pt idx="257">
                  <c:v>120.6</c:v>
                </c:pt>
                <c:pt idx="258">
                  <c:v>111</c:v>
                </c:pt>
                <c:pt idx="259">
                  <c:v>117.2</c:v>
                </c:pt>
                <c:pt idx="260">
                  <c:v>127</c:v>
                </c:pt>
                <c:pt idx="261">
                  <c:v>131</c:v>
                </c:pt>
                <c:pt idx="262">
                  <c:v>127.8</c:v>
                </c:pt>
                <c:pt idx="263">
                  <c:v>117.2</c:v>
                </c:pt>
                <c:pt idx="264">
                  <c:v>125</c:v>
                </c:pt>
                <c:pt idx="265">
                  <c:v>112.9</c:v>
                </c:pt>
                <c:pt idx="266">
                  <c:v>129.19999999999999</c:v>
                </c:pt>
                <c:pt idx="267">
                  <c:v>117.2</c:v>
                </c:pt>
                <c:pt idx="268">
                  <c:v>103.8</c:v>
                </c:pt>
                <c:pt idx="269">
                  <c:v>130</c:v>
                </c:pt>
                <c:pt idx="270">
                  <c:v>116.4</c:v>
                </c:pt>
                <c:pt idx="271">
                  <c:v>118.6</c:v>
                </c:pt>
                <c:pt idx="272">
                  <c:v>137.4</c:v>
                </c:pt>
                <c:pt idx="273">
                  <c:v>107.8</c:v>
                </c:pt>
                <c:pt idx="274">
                  <c:v>115.6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B-504F-97AE-23000BAA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0175"/>
        <c:axId val="520861551"/>
      </c:scatterChart>
      <c:valAx>
        <c:axId val="5205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1551"/>
        <c:crosses val="autoZero"/>
        <c:crossBetween val="midCat"/>
      </c:valAx>
      <c:valAx>
        <c:axId val="5208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SCL_Fecundity!$B$1</c:f>
              <c:strCache>
                <c:ptCount val="1"/>
                <c:pt idx="0">
                  <c:v>Clutches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49518810148729E-3"/>
                  <c:y val="-0.2635906969962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SCL_Fecundity!$A$2:$A$79</c:f>
              <c:numCache>
                <c:formatCode>0</c:formatCode>
                <c:ptCount val="78"/>
                <c:pt idx="0">
                  <c:v>134.26450007774801</c:v>
                </c:pt>
                <c:pt idx="1">
                  <c:v>136.580365935831</c:v>
                </c:pt>
                <c:pt idx="2">
                  <c:v>137.398538329964</c:v>
                </c:pt>
                <c:pt idx="3">
                  <c:v>137.891981547711</c:v>
                </c:pt>
                <c:pt idx="4">
                  <c:v>138.71404136215199</c:v>
                </c:pt>
                <c:pt idx="5">
                  <c:v>138.95739387342499</c:v>
                </c:pt>
                <c:pt idx="6">
                  <c:v>140.44083346291399</c:v>
                </c:pt>
                <c:pt idx="7">
                  <c:v>141.11076556263899</c:v>
                </c:pt>
                <c:pt idx="8">
                  <c:v>141.391696470222</c:v>
                </c:pt>
                <c:pt idx="9">
                  <c:v>141.48965946198101</c:v>
                </c:pt>
                <c:pt idx="10">
                  <c:v>141.66588918260501</c:v>
                </c:pt>
                <c:pt idx="11">
                  <c:v>141.86803503861501</c:v>
                </c:pt>
                <c:pt idx="12">
                  <c:v>142.15907323899799</c:v>
                </c:pt>
                <c:pt idx="13">
                  <c:v>142.44777898719701</c:v>
                </c:pt>
                <c:pt idx="14">
                  <c:v>142.70279375939401</c:v>
                </c:pt>
                <c:pt idx="15">
                  <c:v>143.31130461825501</c:v>
                </c:pt>
                <c:pt idx="16">
                  <c:v>143.68968019488901</c:v>
                </c:pt>
                <c:pt idx="17">
                  <c:v>143.70134245581301</c:v>
                </c:pt>
                <c:pt idx="18">
                  <c:v>143.805006997356</c:v>
                </c:pt>
                <c:pt idx="19">
                  <c:v>143.891566889545</c:v>
                </c:pt>
                <c:pt idx="20">
                  <c:v>144.05976260819901</c:v>
                </c:pt>
                <c:pt idx="21">
                  <c:v>144.208262063961</c:v>
                </c:pt>
                <c:pt idx="22">
                  <c:v>144.236769812885</c:v>
                </c:pt>
                <c:pt idx="23">
                  <c:v>144.30648421707301</c:v>
                </c:pt>
                <c:pt idx="24">
                  <c:v>144.676566630384</c:v>
                </c:pt>
                <c:pt idx="25">
                  <c:v>144.948426890582</c:v>
                </c:pt>
                <c:pt idx="26">
                  <c:v>145.092002280619</c:v>
                </c:pt>
                <c:pt idx="27">
                  <c:v>145.128544031514</c:v>
                </c:pt>
                <c:pt idx="28">
                  <c:v>145.32239672419999</c:v>
                </c:pt>
                <c:pt idx="29">
                  <c:v>145.346757891463</c:v>
                </c:pt>
                <c:pt idx="30">
                  <c:v>145.355051054786</c:v>
                </c:pt>
                <c:pt idx="31">
                  <c:v>145.556937749442</c:v>
                </c:pt>
                <c:pt idx="32">
                  <c:v>145.73316747006601</c:v>
                </c:pt>
                <c:pt idx="33">
                  <c:v>146.025242315865</c:v>
                </c:pt>
                <c:pt idx="34">
                  <c:v>146.12372363033199</c:v>
                </c:pt>
                <c:pt idx="35">
                  <c:v>146.19369719587399</c:v>
                </c:pt>
                <c:pt idx="36">
                  <c:v>146.44897112942499</c:v>
                </c:pt>
                <c:pt idx="37">
                  <c:v>146.46944487638001</c:v>
                </c:pt>
                <c:pt idx="38">
                  <c:v>146.835380708028</c:v>
                </c:pt>
                <c:pt idx="39">
                  <c:v>146.888767946923</c:v>
                </c:pt>
                <c:pt idx="40">
                  <c:v>147.40734981599499</c:v>
                </c:pt>
                <c:pt idx="41">
                  <c:v>148.25402995905199</c:v>
                </c:pt>
                <c:pt idx="42">
                  <c:v>148.29938319597699</c:v>
                </c:pt>
                <c:pt idx="43">
                  <c:v>148.44710516767699</c:v>
                </c:pt>
                <c:pt idx="44">
                  <c:v>148.63577463328599</c:v>
                </c:pt>
                <c:pt idx="45">
                  <c:v>148.92422122013099</c:v>
                </c:pt>
                <c:pt idx="46">
                  <c:v>148.99419478567299</c:v>
                </c:pt>
                <c:pt idx="47">
                  <c:v>149.20774374125301</c:v>
                </c:pt>
                <c:pt idx="48">
                  <c:v>149.51277665474501</c:v>
                </c:pt>
                <c:pt idx="49">
                  <c:v>149.61903280982699</c:v>
                </c:pt>
                <c:pt idx="50">
                  <c:v>149.80407401648199</c:v>
                </c:pt>
                <c:pt idx="51">
                  <c:v>149.91940081894899</c:v>
                </c:pt>
                <c:pt idx="52">
                  <c:v>150.17441559114701</c:v>
                </c:pt>
                <c:pt idx="53">
                  <c:v>150.21121650339501</c:v>
                </c:pt>
                <c:pt idx="54">
                  <c:v>150.43746436531299</c:v>
                </c:pt>
                <c:pt idx="55">
                  <c:v>150.59814440470601</c:v>
                </c:pt>
                <c:pt idx="56">
                  <c:v>151.16467112424101</c:v>
                </c:pt>
                <c:pt idx="57">
                  <c:v>151.22272326750601</c:v>
                </c:pt>
                <c:pt idx="58">
                  <c:v>151.5681853522</c:v>
                </c:pt>
                <c:pt idx="59">
                  <c:v>151.88488052661501</c:v>
                </c:pt>
                <c:pt idx="60">
                  <c:v>151.98388016378999</c:v>
                </c:pt>
                <c:pt idx="61">
                  <c:v>152.08624889856401</c:v>
                </c:pt>
                <c:pt idx="62">
                  <c:v>153.19649613849501</c:v>
                </c:pt>
                <c:pt idx="63">
                  <c:v>153.266728865391</c:v>
                </c:pt>
                <c:pt idx="64">
                  <c:v>153.35717617788799</c:v>
                </c:pt>
                <c:pt idx="65">
                  <c:v>153.434924584046</c:v>
                </c:pt>
                <c:pt idx="66">
                  <c:v>153.813559322033</c:v>
                </c:pt>
                <c:pt idx="67">
                  <c:v>154.306743378427</c:v>
                </c:pt>
                <c:pt idx="68">
                  <c:v>154.562017311978</c:v>
                </c:pt>
                <c:pt idx="69">
                  <c:v>154.606852226196</c:v>
                </c:pt>
                <c:pt idx="70">
                  <c:v>154.660498626444</c:v>
                </c:pt>
                <c:pt idx="71">
                  <c:v>154.915254237288</c:v>
                </c:pt>
                <c:pt idx="72">
                  <c:v>156.095215881407</c:v>
                </c:pt>
                <c:pt idx="73">
                  <c:v>156.33390348831099</c:v>
                </c:pt>
                <c:pt idx="74">
                  <c:v>159.323329705074</c:v>
                </c:pt>
                <c:pt idx="75">
                  <c:v>159.75120510029501</c:v>
                </c:pt>
                <c:pt idx="76">
                  <c:v>160.643497641631</c:v>
                </c:pt>
                <c:pt idx="77">
                  <c:v>161.223500751567</c:v>
                </c:pt>
              </c:numCache>
            </c:numRef>
          </c:cat>
          <c:val>
            <c:numRef>
              <c:f>SCL_Fecundity!$B$2:$B$79</c:f>
              <c:numCache>
                <c:formatCode>0</c:formatCode>
                <c:ptCount val="78"/>
                <c:pt idx="0">
                  <c:v>1.0135217436375801</c:v>
                </c:pt>
                <c:pt idx="1">
                  <c:v>5.0173400542511004</c:v>
                </c:pt>
                <c:pt idx="2">
                  <c:v>6.9578862799979202</c:v>
                </c:pt>
                <c:pt idx="3">
                  <c:v>6.9575061766789297</c:v>
                </c:pt>
                <c:pt idx="4">
                  <c:v>2.02690094853055</c:v>
                </c:pt>
                <c:pt idx="5">
                  <c:v>8.9594866013579999</c:v>
                </c:pt>
                <c:pt idx="6">
                  <c:v>1.9947584616181999</c:v>
                </c:pt>
                <c:pt idx="7">
                  <c:v>0.97743568479068399</c:v>
                </c:pt>
                <c:pt idx="8">
                  <c:v>5.0444461721867997</c:v>
                </c:pt>
                <c:pt idx="9">
                  <c:v>2.0247628673612099</c:v>
                </c:pt>
                <c:pt idx="10">
                  <c:v>0.97700806855681599</c:v>
                </c:pt>
                <c:pt idx="11">
                  <c:v>3.0104657993399999</c:v>
                </c:pt>
                <c:pt idx="12">
                  <c:v>0.94581583994194596</c:v>
                </c:pt>
                <c:pt idx="13">
                  <c:v>5.9371900862143399</c:v>
                </c:pt>
                <c:pt idx="14">
                  <c:v>6.9229880440228699</c:v>
                </c:pt>
                <c:pt idx="15">
                  <c:v>5.9365249054060998</c:v>
                </c:pt>
                <c:pt idx="16">
                  <c:v>6.92222783738488</c:v>
                </c:pt>
                <c:pt idx="17">
                  <c:v>0.97544014236596999</c:v>
                </c:pt>
                <c:pt idx="18">
                  <c:v>5.9669569273829799</c:v>
                </c:pt>
                <c:pt idx="19">
                  <c:v>8.9248734428721903</c:v>
                </c:pt>
                <c:pt idx="20">
                  <c:v>6.9219427598956402</c:v>
                </c:pt>
                <c:pt idx="21">
                  <c:v>9.9106238877658495</c:v>
                </c:pt>
                <c:pt idx="22">
                  <c:v>5.9666243369788603</c:v>
                </c:pt>
                <c:pt idx="23">
                  <c:v>6.9217527082361396</c:v>
                </c:pt>
                <c:pt idx="24">
                  <c:v>6.9214676307468999</c:v>
                </c:pt>
                <c:pt idx="25">
                  <c:v>9.9100537327873592</c:v>
                </c:pt>
                <c:pt idx="26">
                  <c:v>4.9799711467026002</c:v>
                </c:pt>
                <c:pt idx="27">
                  <c:v>1.99114748008776</c:v>
                </c:pt>
                <c:pt idx="28">
                  <c:v>3.03861720140292</c:v>
                </c:pt>
                <c:pt idx="29">
                  <c:v>5.9349569792152499</c:v>
                </c:pt>
                <c:pt idx="30">
                  <c:v>6.9209449886832797</c:v>
                </c:pt>
                <c:pt idx="31">
                  <c:v>8.9235905941705909</c:v>
                </c:pt>
                <c:pt idx="32">
                  <c:v>7.8758357953661902</c:v>
                </c:pt>
                <c:pt idx="33">
                  <c:v>5.9344343371516404</c:v>
                </c:pt>
                <c:pt idx="34">
                  <c:v>2.9763752829177998</c:v>
                </c:pt>
                <c:pt idx="35">
                  <c:v>3.96231577947096</c:v>
                </c:pt>
                <c:pt idx="36">
                  <c:v>4.9789258625753696</c:v>
                </c:pt>
                <c:pt idx="37">
                  <c:v>7.9750427616234604E-2</c:v>
                </c:pt>
                <c:pt idx="38">
                  <c:v>6.9198046787263001</c:v>
                </c:pt>
                <c:pt idx="39">
                  <c:v>5.9337691563434003</c:v>
                </c:pt>
                <c:pt idx="40">
                  <c:v>8.9221652067243706</c:v>
                </c:pt>
                <c:pt idx="41">
                  <c:v>6.9187118816842004</c:v>
                </c:pt>
                <c:pt idx="42">
                  <c:v>4.9775004751291396</c:v>
                </c:pt>
                <c:pt idx="43">
                  <c:v>7.8737452271117299</c:v>
                </c:pt>
                <c:pt idx="44">
                  <c:v>0.97163910917604002</c:v>
                </c:pt>
                <c:pt idx="45">
                  <c:v>5.9322012301525504</c:v>
                </c:pt>
                <c:pt idx="46">
                  <c:v>6.9181417267057101</c:v>
                </c:pt>
                <c:pt idx="47">
                  <c:v>2.9739996371741002</c:v>
                </c:pt>
                <c:pt idx="48">
                  <c:v>9.9065377770866796</c:v>
                </c:pt>
                <c:pt idx="49">
                  <c:v>7.87284248172912</c:v>
                </c:pt>
                <c:pt idx="50">
                  <c:v>7.8726999429845002</c:v>
                </c:pt>
                <c:pt idx="51">
                  <c:v>6.9174290329826</c:v>
                </c:pt>
                <c:pt idx="52">
                  <c:v>7.9032269907911301</c:v>
                </c:pt>
                <c:pt idx="53">
                  <c:v>4.9452154494721698</c:v>
                </c:pt>
                <c:pt idx="54">
                  <c:v>9.8442008327718096</c:v>
                </c:pt>
                <c:pt idx="55">
                  <c:v>6.9477185162148603</c:v>
                </c:pt>
                <c:pt idx="56">
                  <c:v>0.96969107966619905</c:v>
                </c:pt>
                <c:pt idx="57">
                  <c:v>7.8716071459423897</c:v>
                </c:pt>
                <c:pt idx="58">
                  <c:v>4.9441701653449401</c:v>
                </c:pt>
                <c:pt idx="59">
                  <c:v>5.9299206102385904</c:v>
                </c:pt>
                <c:pt idx="60">
                  <c:v>3.0334858065965098</c:v>
                </c:pt>
                <c:pt idx="61">
                  <c:v>7.8709419651341497</c:v>
                </c:pt>
                <c:pt idx="62">
                  <c:v>7.8700867326664197</c:v>
                </c:pt>
                <c:pt idx="63">
                  <c:v>8.88683935451545</c:v>
                </c:pt>
                <c:pt idx="64">
                  <c:v>4.9736044161094597</c:v>
                </c:pt>
                <c:pt idx="65">
                  <c:v>6.8839086715388902</c:v>
                </c:pt>
                <c:pt idx="66">
                  <c:v>7.9004237288135499</c:v>
                </c:pt>
                <c:pt idx="67">
                  <c:v>7.8692315001986799</c:v>
                </c:pt>
                <c:pt idx="68">
                  <c:v>8.8858415833030904</c:v>
                </c:pt>
                <c:pt idx="69">
                  <c:v>6.8830059261562901</c:v>
                </c:pt>
                <c:pt idx="70">
                  <c:v>5.9277825290692601</c:v>
                </c:pt>
                <c:pt idx="71">
                  <c:v>6.8827683615819097</c:v>
                </c:pt>
                <c:pt idx="72">
                  <c:v>7.83704150037146</c:v>
                </c:pt>
                <c:pt idx="73">
                  <c:v>6.88167556453981</c:v>
                </c:pt>
                <c:pt idx="74">
                  <c:v>2.9662075191347399</c:v>
                </c:pt>
                <c:pt idx="75">
                  <c:v>9.8370263826258206</c:v>
                </c:pt>
                <c:pt idx="76">
                  <c:v>5.92317377632647</c:v>
                </c:pt>
                <c:pt idx="77">
                  <c:v>8.8807101884966801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049-A775-8A7BEC08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66352"/>
        <c:axId val="533267984"/>
      </c:lineChart>
      <c:catAx>
        <c:axId val="533266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7984"/>
        <c:crosses val="autoZero"/>
        <c:auto val="1"/>
        <c:lblAlgn val="ctr"/>
        <c:lblOffset val="100"/>
        <c:noMultiLvlLbl val="0"/>
      </c:catAx>
      <c:valAx>
        <c:axId val="533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SCL_Fecundity!$B$82</c:f>
              <c:strCache>
                <c:ptCount val="1"/>
                <c:pt idx="0">
                  <c:v>Clutch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47812773403325E-2"/>
                  <c:y val="-0.31527960046660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SCL_Fecundity!$A$83:$A$129</c:f>
              <c:numCache>
                <c:formatCode>0</c:formatCode>
                <c:ptCount val="47"/>
                <c:pt idx="0">
                  <c:v>127.3738317757</c:v>
                </c:pt>
                <c:pt idx="1">
                  <c:v>129.92523364485899</c:v>
                </c:pt>
                <c:pt idx="2">
                  <c:v>132.476635514018</c:v>
                </c:pt>
                <c:pt idx="3">
                  <c:v>134.43925233644799</c:v>
                </c:pt>
                <c:pt idx="4">
                  <c:v>137.57943925233599</c:v>
                </c:pt>
                <c:pt idx="5">
                  <c:v>129.827102803738</c:v>
                </c:pt>
                <c:pt idx="6">
                  <c:v>134.341121495327</c:v>
                </c:pt>
                <c:pt idx="7">
                  <c:v>137.38317757009301</c:v>
                </c:pt>
                <c:pt idx="8">
                  <c:v>142.19158878504601</c:v>
                </c:pt>
                <c:pt idx="9">
                  <c:v>144.644859813084</c:v>
                </c:pt>
                <c:pt idx="10">
                  <c:v>142.19158878504601</c:v>
                </c:pt>
                <c:pt idx="11">
                  <c:v>142.09345794392499</c:v>
                </c:pt>
                <c:pt idx="12">
                  <c:v>142.09345794392499</c:v>
                </c:pt>
                <c:pt idx="13">
                  <c:v>142.09345794392499</c:v>
                </c:pt>
                <c:pt idx="14">
                  <c:v>144.644859813084</c:v>
                </c:pt>
                <c:pt idx="15">
                  <c:v>144.644859813084</c:v>
                </c:pt>
                <c:pt idx="16">
                  <c:v>144.644859813084</c:v>
                </c:pt>
                <c:pt idx="17">
                  <c:v>144.644859813084</c:v>
                </c:pt>
                <c:pt idx="18">
                  <c:v>144.644859813084</c:v>
                </c:pt>
                <c:pt idx="19">
                  <c:v>144.644859813084</c:v>
                </c:pt>
                <c:pt idx="20">
                  <c:v>147.490654205607</c:v>
                </c:pt>
                <c:pt idx="21">
                  <c:v>145.62616822429899</c:v>
                </c:pt>
                <c:pt idx="22">
                  <c:v>147.58878504672799</c:v>
                </c:pt>
                <c:pt idx="23">
                  <c:v>147.58878504672799</c:v>
                </c:pt>
                <c:pt idx="24">
                  <c:v>147.58878504672799</c:v>
                </c:pt>
                <c:pt idx="25">
                  <c:v>150.04205607476601</c:v>
                </c:pt>
                <c:pt idx="26">
                  <c:v>149.94392523364399</c:v>
                </c:pt>
                <c:pt idx="27">
                  <c:v>149.94392523364399</c:v>
                </c:pt>
                <c:pt idx="28">
                  <c:v>149.94392523364399</c:v>
                </c:pt>
                <c:pt idx="29">
                  <c:v>150.04205607476601</c:v>
                </c:pt>
                <c:pt idx="30">
                  <c:v>150.04205607476601</c:v>
                </c:pt>
                <c:pt idx="31">
                  <c:v>150.04205607476601</c:v>
                </c:pt>
                <c:pt idx="32">
                  <c:v>153.476635514018</c:v>
                </c:pt>
                <c:pt idx="33">
                  <c:v>152.39719626168201</c:v>
                </c:pt>
                <c:pt idx="34">
                  <c:v>152.39719626168201</c:v>
                </c:pt>
                <c:pt idx="35">
                  <c:v>152.29906542056</c:v>
                </c:pt>
                <c:pt idx="36">
                  <c:v>154.75233644859799</c:v>
                </c:pt>
                <c:pt idx="37">
                  <c:v>154.75233644859799</c:v>
                </c:pt>
                <c:pt idx="38">
                  <c:v>154.75233644859799</c:v>
                </c:pt>
                <c:pt idx="39">
                  <c:v>154.75233644859799</c:v>
                </c:pt>
                <c:pt idx="40">
                  <c:v>154.75233644859799</c:v>
                </c:pt>
                <c:pt idx="41">
                  <c:v>155.73364485981301</c:v>
                </c:pt>
                <c:pt idx="42">
                  <c:v>156.91121495327101</c:v>
                </c:pt>
                <c:pt idx="43">
                  <c:v>157.10747663551399</c:v>
                </c:pt>
                <c:pt idx="44">
                  <c:v>157.009345794392</c:v>
                </c:pt>
                <c:pt idx="45">
                  <c:v>164.85981308411201</c:v>
                </c:pt>
                <c:pt idx="46">
                  <c:v>162.504672897196</c:v>
                </c:pt>
              </c:numCache>
            </c:numRef>
          </c:xVal>
          <c:yVal>
            <c:numRef>
              <c:f>SCL_Fecundity!$B$83:$B$129</c:f>
              <c:numCache>
                <c:formatCode>0</c:formatCode>
                <c:ptCount val="47"/>
                <c:pt idx="0">
                  <c:v>46.159540153833397</c:v>
                </c:pt>
                <c:pt idx="1">
                  <c:v>50.316764535605003</c:v>
                </c:pt>
                <c:pt idx="2">
                  <c:v>45.912042014721699</c:v>
                </c:pt>
                <c:pt idx="3">
                  <c:v>66.402282689603794</c:v>
                </c:pt>
                <c:pt idx="4">
                  <c:v>61.991977503928503</c:v>
                </c:pt>
                <c:pt idx="5">
                  <c:v>80.184951616905096</c:v>
                </c:pt>
                <c:pt idx="6">
                  <c:v>95.872239682408406</c:v>
                </c:pt>
                <c:pt idx="7">
                  <c:v>77.325696799272094</c:v>
                </c:pt>
                <c:pt idx="8">
                  <c:v>68.120813001406006</c:v>
                </c:pt>
                <c:pt idx="9">
                  <c:v>64.314366057398004</c:v>
                </c:pt>
                <c:pt idx="10">
                  <c:v>76.284529815565193</c:v>
                </c:pt>
                <c:pt idx="11">
                  <c:v>81.860681498635302</c:v>
                </c:pt>
                <c:pt idx="12">
                  <c:v>83.851831941113204</c:v>
                </c:pt>
                <c:pt idx="13">
                  <c:v>88.630593003060099</c:v>
                </c:pt>
                <c:pt idx="14">
                  <c:v>97.964808535274102</c:v>
                </c:pt>
                <c:pt idx="15">
                  <c:v>95.575428004300704</c:v>
                </c:pt>
                <c:pt idx="16">
                  <c:v>89.801091721114801</c:v>
                </c:pt>
                <c:pt idx="17">
                  <c:v>86.0179058804069</c:v>
                </c:pt>
                <c:pt idx="18">
                  <c:v>76.460383756513096</c:v>
                </c:pt>
                <c:pt idx="19">
                  <c:v>73.871888181291794</c:v>
                </c:pt>
                <c:pt idx="20">
                  <c:v>108.092692912083</c:v>
                </c:pt>
                <c:pt idx="21">
                  <c:v>86.207716483334707</c:v>
                </c:pt>
                <c:pt idx="22">
                  <c:v>85.989992556446893</c:v>
                </c:pt>
                <c:pt idx="23">
                  <c:v>69.861673972376096</c:v>
                </c:pt>
                <c:pt idx="24">
                  <c:v>67.870523529898193</c:v>
                </c:pt>
                <c:pt idx="25">
                  <c:v>105.87823587792499</c:v>
                </c:pt>
                <c:pt idx="26">
                  <c:v>102.693325614093</c:v>
                </c:pt>
                <c:pt idx="27">
                  <c:v>100.104830038871</c:v>
                </c:pt>
                <c:pt idx="28">
                  <c:v>91.741998180464805</c:v>
                </c:pt>
                <c:pt idx="29">
                  <c:v>85.767616408899102</c:v>
                </c:pt>
                <c:pt idx="30">
                  <c:v>83.776465966421299</c:v>
                </c:pt>
                <c:pt idx="31">
                  <c:v>80.192395169961102</c:v>
                </c:pt>
                <c:pt idx="32">
                  <c:v>126.752749979323</c:v>
                </c:pt>
                <c:pt idx="33">
                  <c:v>87.935551236456803</c:v>
                </c:pt>
                <c:pt idx="34">
                  <c:v>80.369179555040901</c:v>
                </c:pt>
                <c:pt idx="35">
                  <c:v>69.617897609792394</c:v>
                </c:pt>
                <c:pt idx="36">
                  <c:v>88.112335621536602</c:v>
                </c:pt>
                <c:pt idx="37">
                  <c:v>77.957468364899498</c:v>
                </c:pt>
                <c:pt idx="38">
                  <c:v>72.382247125961399</c:v>
                </c:pt>
                <c:pt idx="39">
                  <c:v>68.599061285253498</c:v>
                </c:pt>
                <c:pt idx="40">
                  <c:v>66.607910842775595</c:v>
                </c:pt>
                <c:pt idx="41">
                  <c:v>68.788871888181205</c:v>
                </c:pt>
                <c:pt idx="42">
                  <c:v>118.556467620544</c:v>
                </c:pt>
                <c:pt idx="43">
                  <c:v>113.974960714581</c:v>
                </c:pt>
                <c:pt idx="44">
                  <c:v>107.803324787031</c:v>
                </c:pt>
                <c:pt idx="45">
                  <c:v>80.251013150277004</c:v>
                </c:pt>
                <c:pt idx="46">
                  <c:v>53.791042924489297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0-E44F-A35E-7372574A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1920"/>
        <c:axId val="533147632"/>
      </c:scatterChart>
      <c:valAx>
        <c:axId val="488891920"/>
        <c:scaling>
          <c:orientation val="minMax"/>
          <c:max val="165"/>
          <c:min val="12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7632"/>
        <c:crosses val="autoZero"/>
        <c:crossBetween val="midCat"/>
      </c:valAx>
      <c:valAx>
        <c:axId val="533147632"/>
        <c:scaling>
          <c:orientation val="minMax"/>
          <c:max val="1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SCL_Fecundity!$S$1</c:f>
              <c:strCache>
                <c:ptCount val="1"/>
                <c:pt idx="0">
                  <c:v>fecundity.annual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13998250218717E-2"/>
                  <c:y val="-0.33435002916302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SCL_Fecundity!$P$2:$P$13</c:f>
              <c:numCache>
                <c:formatCode>General</c:formatCode>
                <c:ptCount val="12"/>
                <c:pt idx="0">
                  <c:v>134</c:v>
                </c:pt>
                <c:pt idx="1">
                  <c:v>137</c:v>
                </c:pt>
                <c:pt idx="2">
                  <c:v>142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150</c:v>
                </c:pt>
                <c:pt idx="8">
                  <c:v>152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</c:numCache>
            </c:numRef>
          </c:xVal>
          <c:yVal>
            <c:numRef>
              <c:f>SCL_Fecundity!$S$2:$S$13</c:f>
              <c:numCache>
                <c:formatCode>0</c:formatCode>
                <c:ptCount val="12"/>
                <c:pt idx="0">
                  <c:v>82.234378431218644</c:v>
                </c:pt>
                <c:pt idx="1">
                  <c:v>417.09017053550394</c:v>
                </c:pt>
                <c:pt idx="2">
                  <c:v>131.14277471666259</c:v>
                </c:pt>
                <c:pt idx="3">
                  <c:v>473.13008278267148</c:v>
                </c:pt>
                <c:pt idx="4">
                  <c:v>427.72855191080521</c:v>
                </c:pt>
                <c:pt idx="5">
                  <c:v>602.12619181297259</c:v>
                </c:pt>
                <c:pt idx="6">
                  <c:v>491.44202311597121</c:v>
                </c:pt>
                <c:pt idx="7">
                  <c:v>733.24402914359905</c:v>
                </c:pt>
                <c:pt idx="8">
                  <c:v>431.80019795526982</c:v>
                </c:pt>
                <c:pt idx="9">
                  <c:v>906.73971363145006</c:v>
                </c:pt>
                <c:pt idx="10">
                  <c:v>533.94750454921586</c:v>
                </c:pt>
                <c:pt idx="11">
                  <c:v>506.24197126828398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2-924D-AC1C-97D29267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4432"/>
        <c:axId val="535244800"/>
      </c:scatterChart>
      <c:valAx>
        <c:axId val="535194432"/>
        <c:scaling>
          <c:orientation val="minMax"/>
          <c:max val="158"/>
          <c:min val="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4800"/>
        <c:crosses val="autoZero"/>
        <c:crossBetween val="midCat"/>
      </c:valAx>
      <c:valAx>
        <c:axId val="535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114300</xdr:rowOff>
    </xdr:from>
    <xdr:to>
      <xdr:col>9</xdr:col>
      <xdr:colOff>495300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60AC3-6939-E444-8CAE-0DDF791F2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106845</xdr:colOff>
      <xdr:row>0</xdr:row>
      <xdr:rowOff>83195</xdr:rowOff>
    </xdr:from>
    <xdr:to>
      <xdr:col>8</xdr:col>
      <xdr:colOff>373545</xdr:colOff>
      <xdr:row>13</xdr:row>
      <xdr:rowOff>18407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01F3-C2CF-A546-A6F6-088604A0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8</xdr:col>
      <xdr:colOff>565150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09FC1-BC2E-FA46-B904-802ED751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0</xdr:row>
      <xdr:rowOff>88900</xdr:rowOff>
    </xdr:from>
    <xdr:to>
      <xdr:col>8</xdr:col>
      <xdr:colOff>501650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D171A-9E68-1942-B059-8CF79D72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224560</xdr:colOff>
      <xdr:row>2</xdr:row>
      <xdr:rowOff>34637</xdr:rowOff>
    </xdr:from>
    <xdr:to>
      <xdr:col>11</xdr:col>
      <xdr:colOff>1420092</xdr:colOff>
      <xdr:row>29</xdr:row>
      <xdr:rowOff>46182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472A9-A19F-EA46-9757-78D04A55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184150</xdr:rowOff>
    </xdr:from>
    <xdr:to>
      <xdr:col>7</xdr:col>
      <xdr:colOff>781050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E5013-22D9-0842-987D-1A7BAB89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81</xdr:row>
      <xdr:rowOff>31750</xdr:rowOff>
    </xdr:from>
    <xdr:to>
      <xdr:col>7</xdr:col>
      <xdr:colOff>596900</xdr:colOff>
      <xdr:row>94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3D157-266D-A440-926A-1397EA1CB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14</xdr:row>
      <xdr:rowOff>31750</xdr:rowOff>
    </xdr:from>
    <xdr:to>
      <xdr:col>19</xdr:col>
      <xdr:colOff>323850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4F211-7A4E-3B45-952C-17B696A92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rtega, Anna" id="{B7074CD3-4E2C-9C4C-91A3-7820BAD3036C}" userId="S::annaor@umich.edu::989a9607-1fd0-4c41-b95d-4741d4e7efe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9" dT="2023-07-05T04:19:57.69" personId="{B7074CD3-4E2C-9C4C-91A3-7820BAD3036C}" id="{A91450E2-6D6D-0B45-A773-C8B557E947FA}">
    <text>Was 24-Aug-33; changed to 22</text>
  </threadedComment>
  <threadedComment ref="A139" dT="2023-07-05T04:32:59.23" personId="{B7074CD3-4E2C-9C4C-91A3-7820BAD3036C}" id="{D02A5369-C4BE-1C46-80BD-7ABAE4D5FC1D}">
    <text>Changed from 25-Aug-2016 to -2021</text>
  </threadedComment>
  <threadedComment ref="A149" dT="2023-07-05T04:33:09.61" personId="{B7074CD3-4E2C-9C4C-91A3-7820BAD3036C}" id="{74B35180-DB7E-B94E-AA56-5AF661A9EF1F}">
    <text>Changed from 25-Aug-2016 to -2021</text>
  </threadedComment>
  <threadedComment ref="A158" dT="2023-07-05T04:33:57.91" personId="{B7074CD3-4E2C-9C4C-91A3-7820BAD3036C}" id="{50255F4E-7DD4-E841-B6FA-696E5FBA50CD}">
    <text>Changed from 25-Aug-2016 to -2021</text>
  </threadedComment>
  <threadedComment ref="A164" dT="2023-07-05T04:34:10.69" personId="{B7074CD3-4E2C-9C4C-91A3-7820BAD3036C}" id="{3B737339-9781-D84F-B1B2-84D414E46027}">
    <text>Changed from 25-Aug-2016 to -2021</text>
  </threadedComment>
  <threadedComment ref="A173" dT="2023-07-05T04:34:30.45" personId="{B7074CD3-4E2C-9C4C-91A3-7820BAD3036C}" id="{D2C080D2-F74F-0A46-B2D5-10B35BC4AF1E}">
    <text>Changed from 25-Aug-2016 to -2021</text>
  </threadedComment>
  <threadedComment ref="A182" dT="2023-07-05T04:34:42.60" personId="{B7074CD3-4E2C-9C4C-91A3-7820BAD3036C}" id="{DA4734E4-8220-7A43-8D6D-DB3BF5996AAF}">
    <text>Changed from 25-Aug-2016 to -2021</text>
  </threadedComment>
  <threadedComment ref="A189" dT="2023-07-05T04:34:58.02" personId="{B7074CD3-4E2C-9C4C-91A3-7820BAD3036C}" id="{E97A451E-0978-7847-9E2C-17E4A0EAF992}">
    <text>Changed from 25-Aug-2016 to -2021</text>
  </threadedComment>
  <threadedComment ref="A196" dT="2023-07-05T04:35:08.29" personId="{B7074CD3-4E2C-9C4C-91A3-7820BAD3036C}" id="{E2127296-9592-8346-97CE-018EDFE6DF9E}">
    <text>Changed from 25-Aug-2016 to -2021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A17F-A930-1340-8E17-1859C9E111A9}">
  <dimension ref="A1:C274"/>
  <sheetViews>
    <sheetView zoomScale="125" zoomScaleNormal="125" workbookViewId="0">
      <selection activeCell="B1" sqref="B1:C1048576"/>
    </sheetView>
  </sheetViews>
  <sheetFormatPr baseColWidth="10" defaultColWidth="10.83203125" defaultRowHeight="16" x14ac:dyDescent="0.2"/>
  <cols>
    <col min="1" max="1" width="10" style="1" bestFit="1" customWidth="1"/>
    <col min="2" max="2" width="4.5" style="1" bestFit="1" customWidth="1"/>
    <col min="3" max="3" width="8.33203125" style="1" bestFit="1" customWidth="1"/>
    <col min="4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44719</v>
      </c>
      <c r="B2" s="3">
        <f>A2-$A$2</f>
        <v>0</v>
      </c>
      <c r="C2" s="4">
        <v>63.3</v>
      </c>
    </row>
    <row r="3" spans="1:3" x14ac:dyDescent="0.2">
      <c r="A3" s="5">
        <v>44727</v>
      </c>
      <c r="B3" s="6">
        <f>A3-$A$2</f>
        <v>8</v>
      </c>
      <c r="C3" s="7">
        <v>73.3</v>
      </c>
    </row>
    <row r="4" spans="1:3" x14ac:dyDescent="0.2">
      <c r="A4" s="5">
        <v>44734</v>
      </c>
      <c r="B4" s="6">
        <f t="shared" ref="B4:B31" si="0">A4-$A$2</f>
        <v>15</v>
      </c>
      <c r="C4" s="7">
        <v>81.5</v>
      </c>
    </row>
    <row r="5" spans="1:3" x14ac:dyDescent="0.2">
      <c r="A5" s="5">
        <v>44741</v>
      </c>
      <c r="B5" s="6">
        <f t="shared" si="0"/>
        <v>22</v>
      </c>
      <c r="C5" s="7">
        <v>86.8</v>
      </c>
    </row>
    <row r="6" spans="1:3" x14ac:dyDescent="0.2">
      <c r="A6" s="5">
        <v>44748</v>
      </c>
      <c r="B6" s="6">
        <f t="shared" si="0"/>
        <v>29</v>
      </c>
      <c r="C6" s="7">
        <v>90.4</v>
      </c>
    </row>
    <row r="7" spans="1:3" x14ac:dyDescent="0.2">
      <c r="A7" s="5">
        <v>44753</v>
      </c>
      <c r="B7" s="6">
        <f t="shared" si="0"/>
        <v>34</v>
      </c>
      <c r="C7" s="7">
        <v>94.3</v>
      </c>
    </row>
    <row r="8" spans="1:3" x14ac:dyDescent="0.2">
      <c r="A8" s="5">
        <v>44719</v>
      </c>
      <c r="B8" s="6">
        <f t="shared" si="0"/>
        <v>0</v>
      </c>
      <c r="C8" s="7">
        <v>63</v>
      </c>
    </row>
    <row r="9" spans="1:3" x14ac:dyDescent="0.2">
      <c r="A9" s="5">
        <v>44727</v>
      </c>
      <c r="B9" s="6">
        <f t="shared" si="0"/>
        <v>8</v>
      </c>
      <c r="C9" s="7">
        <v>69.599999999999994</v>
      </c>
    </row>
    <row r="10" spans="1:3" x14ac:dyDescent="0.2">
      <c r="A10" s="5">
        <v>44734</v>
      </c>
      <c r="B10" s="6">
        <f t="shared" si="0"/>
        <v>15</v>
      </c>
      <c r="C10" s="7">
        <v>76</v>
      </c>
    </row>
    <row r="11" spans="1:3" x14ac:dyDescent="0.2">
      <c r="A11" s="5">
        <v>44741</v>
      </c>
      <c r="B11" s="6">
        <f t="shared" si="0"/>
        <v>22</v>
      </c>
      <c r="C11" s="7">
        <v>81.2</v>
      </c>
    </row>
    <row r="12" spans="1:3" x14ac:dyDescent="0.2">
      <c r="A12" s="5">
        <v>44748</v>
      </c>
      <c r="B12" s="6">
        <f t="shared" si="0"/>
        <v>29</v>
      </c>
      <c r="C12" s="7">
        <v>86</v>
      </c>
    </row>
    <row r="13" spans="1:3" x14ac:dyDescent="0.2">
      <c r="A13" s="5">
        <v>44753</v>
      </c>
      <c r="B13" s="6">
        <f t="shared" si="0"/>
        <v>34</v>
      </c>
      <c r="C13" s="7">
        <v>88.8</v>
      </c>
    </row>
    <row r="14" spans="1:3" x14ac:dyDescent="0.2">
      <c r="A14" s="5">
        <v>44719</v>
      </c>
      <c r="B14" s="6">
        <f t="shared" si="0"/>
        <v>0</v>
      </c>
      <c r="C14" s="7">
        <v>61.1</v>
      </c>
    </row>
    <row r="15" spans="1:3" x14ac:dyDescent="0.2">
      <c r="A15" s="5">
        <v>44727</v>
      </c>
      <c r="B15" s="6">
        <f t="shared" si="0"/>
        <v>8</v>
      </c>
      <c r="C15" s="7">
        <v>69.400000000000006</v>
      </c>
    </row>
    <row r="16" spans="1:3" x14ac:dyDescent="0.2">
      <c r="A16" s="5">
        <v>44734</v>
      </c>
      <c r="B16" s="6">
        <f t="shared" si="0"/>
        <v>15</v>
      </c>
      <c r="C16" s="7">
        <v>76.8</v>
      </c>
    </row>
    <row r="17" spans="1:3" x14ac:dyDescent="0.2">
      <c r="A17" s="5">
        <v>44741</v>
      </c>
      <c r="B17" s="6">
        <f t="shared" si="0"/>
        <v>22</v>
      </c>
      <c r="C17" s="7">
        <v>82.2</v>
      </c>
    </row>
    <row r="18" spans="1:3" x14ac:dyDescent="0.2">
      <c r="A18" s="5">
        <v>44748</v>
      </c>
      <c r="B18" s="6">
        <f t="shared" si="0"/>
        <v>29</v>
      </c>
      <c r="C18" s="7">
        <v>87.3</v>
      </c>
    </row>
    <row r="19" spans="1:3" x14ac:dyDescent="0.2">
      <c r="A19" s="5">
        <v>44753</v>
      </c>
      <c r="B19" s="6">
        <f t="shared" si="0"/>
        <v>34</v>
      </c>
      <c r="C19" s="7">
        <v>91.5</v>
      </c>
    </row>
    <row r="20" spans="1:3" x14ac:dyDescent="0.2">
      <c r="A20" s="5">
        <v>44719</v>
      </c>
      <c r="B20" s="6">
        <f t="shared" si="0"/>
        <v>0</v>
      </c>
      <c r="C20" s="7">
        <v>60.9</v>
      </c>
    </row>
    <row r="21" spans="1:3" x14ac:dyDescent="0.2">
      <c r="A21" s="5">
        <v>44727</v>
      </c>
      <c r="B21" s="6">
        <f t="shared" si="0"/>
        <v>8</v>
      </c>
      <c r="C21" s="7">
        <v>71</v>
      </c>
    </row>
    <row r="22" spans="1:3" x14ac:dyDescent="0.2">
      <c r="A22" s="5">
        <v>44734</v>
      </c>
      <c r="B22" s="6">
        <f t="shared" si="0"/>
        <v>15</v>
      </c>
      <c r="C22" s="7">
        <v>76</v>
      </c>
    </row>
    <row r="23" spans="1:3" x14ac:dyDescent="0.2">
      <c r="A23" s="5">
        <v>44741</v>
      </c>
      <c r="B23" s="6">
        <f t="shared" si="0"/>
        <v>22</v>
      </c>
      <c r="C23" s="7">
        <v>80.599999999999994</v>
      </c>
    </row>
    <row r="24" spans="1:3" x14ac:dyDescent="0.2">
      <c r="A24" s="5">
        <v>44748</v>
      </c>
      <c r="B24" s="6">
        <f t="shared" si="0"/>
        <v>29</v>
      </c>
      <c r="C24" s="7">
        <v>85.4</v>
      </c>
    </row>
    <row r="25" spans="1:3" x14ac:dyDescent="0.2">
      <c r="A25" s="5">
        <v>44753</v>
      </c>
      <c r="B25" s="6">
        <f t="shared" si="0"/>
        <v>34</v>
      </c>
      <c r="C25" s="7">
        <v>88.2</v>
      </c>
    </row>
    <row r="26" spans="1:3" x14ac:dyDescent="0.2">
      <c r="A26" s="5">
        <v>44719</v>
      </c>
      <c r="B26" s="6">
        <f t="shared" si="0"/>
        <v>0</v>
      </c>
      <c r="C26" s="7">
        <v>63.5</v>
      </c>
    </row>
    <row r="27" spans="1:3" x14ac:dyDescent="0.2">
      <c r="A27" s="5">
        <v>44727</v>
      </c>
      <c r="B27" s="6">
        <f t="shared" si="0"/>
        <v>8</v>
      </c>
      <c r="C27" s="7">
        <v>72</v>
      </c>
    </row>
    <row r="28" spans="1:3" x14ac:dyDescent="0.2">
      <c r="A28" s="5">
        <v>44734</v>
      </c>
      <c r="B28" s="6">
        <f t="shared" si="0"/>
        <v>15</v>
      </c>
      <c r="C28" s="7">
        <v>78</v>
      </c>
    </row>
    <row r="29" spans="1:3" x14ac:dyDescent="0.2">
      <c r="A29" s="5">
        <v>44741</v>
      </c>
      <c r="B29" s="6">
        <f t="shared" si="0"/>
        <v>22</v>
      </c>
      <c r="C29" s="7">
        <v>82</v>
      </c>
    </row>
    <row r="30" spans="1:3" x14ac:dyDescent="0.2">
      <c r="A30" s="5">
        <v>44748</v>
      </c>
      <c r="B30" s="6">
        <f t="shared" si="0"/>
        <v>29</v>
      </c>
      <c r="C30" s="7">
        <v>88.4</v>
      </c>
    </row>
    <row r="31" spans="1:3" x14ac:dyDescent="0.2">
      <c r="A31" s="5">
        <v>44753</v>
      </c>
      <c r="B31" s="6">
        <f t="shared" si="0"/>
        <v>34</v>
      </c>
      <c r="C31" s="7">
        <v>91.2</v>
      </c>
    </row>
    <row r="32" spans="1:3" x14ac:dyDescent="0.2">
      <c r="A32" s="8">
        <v>44754</v>
      </c>
      <c r="B32" s="9">
        <f>A32-$A$32</f>
        <v>0</v>
      </c>
      <c r="C32" s="10">
        <v>59.1</v>
      </c>
    </row>
    <row r="33" spans="1:3" x14ac:dyDescent="0.2">
      <c r="A33" s="8">
        <v>44762</v>
      </c>
      <c r="B33" s="9">
        <f t="shared" ref="B33:B47" si="1">A33-$A$32</f>
        <v>8</v>
      </c>
      <c r="C33" s="10">
        <v>67.7</v>
      </c>
    </row>
    <row r="34" spans="1:3" x14ac:dyDescent="0.2">
      <c r="A34" s="8">
        <v>44770</v>
      </c>
      <c r="B34" s="9">
        <f t="shared" si="1"/>
        <v>16</v>
      </c>
      <c r="C34" s="10">
        <v>70.7</v>
      </c>
    </row>
    <row r="35" spans="1:3" x14ac:dyDescent="0.2">
      <c r="A35" s="8">
        <v>44776</v>
      </c>
      <c r="B35" s="9">
        <f t="shared" si="1"/>
        <v>22</v>
      </c>
      <c r="C35" s="10">
        <v>74.7</v>
      </c>
    </row>
    <row r="36" spans="1:3" x14ac:dyDescent="0.2">
      <c r="A36" s="8">
        <v>44754</v>
      </c>
      <c r="B36" s="9">
        <f t="shared" si="1"/>
        <v>0</v>
      </c>
      <c r="C36" s="10">
        <v>58.8</v>
      </c>
    </row>
    <row r="37" spans="1:3" x14ac:dyDescent="0.2">
      <c r="A37" s="8">
        <v>44762</v>
      </c>
      <c r="B37" s="9">
        <f t="shared" si="1"/>
        <v>8</v>
      </c>
      <c r="C37" s="10">
        <v>66.599999999999994</v>
      </c>
    </row>
    <row r="38" spans="1:3" x14ac:dyDescent="0.2">
      <c r="A38" s="8">
        <v>44770</v>
      </c>
      <c r="B38" s="9">
        <f t="shared" si="1"/>
        <v>16</v>
      </c>
      <c r="C38" s="10">
        <v>72.400000000000006</v>
      </c>
    </row>
    <row r="39" spans="1:3" x14ac:dyDescent="0.2">
      <c r="A39" s="8">
        <v>44776</v>
      </c>
      <c r="B39" s="9">
        <f t="shared" si="1"/>
        <v>22</v>
      </c>
      <c r="C39" s="10">
        <v>75.2</v>
      </c>
    </row>
    <row r="40" spans="1:3" x14ac:dyDescent="0.2">
      <c r="A40" s="8">
        <v>44754</v>
      </c>
      <c r="B40" s="9">
        <f t="shared" si="1"/>
        <v>0</v>
      </c>
      <c r="C40" s="10">
        <v>58.8</v>
      </c>
    </row>
    <row r="41" spans="1:3" x14ac:dyDescent="0.2">
      <c r="A41" s="8">
        <v>44762</v>
      </c>
      <c r="B41" s="9">
        <f t="shared" si="1"/>
        <v>8</v>
      </c>
      <c r="C41" s="10">
        <v>65.099999999999994</v>
      </c>
    </row>
    <row r="42" spans="1:3" x14ac:dyDescent="0.2">
      <c r="A42" s="8">
        <v>44770</v>
      </c>
      <c r="B42" s="9">
        <f t="shared" si="1"/>
        <v>16</v>
      </c>
      <c r="C42" s="10">
        <v>70</v>
      </c>
    </row>
    <row r="43" spans="1:3" x14ac:dyDescent="0.2">
      <c r="A43" s="8">
        <v>44776</v>
      </c>
      <c r="B43" s="9">
        <f t="shared" si="1"/>
        <v>22</v>
      </c>
      <c r="C43" s="10">
        <v>74.2</v>
      </c>
    </row>
    <row r="44" spans="1:3" x14ac:dyDescent="0.2">
      <c r="A44" s="8">
        <v>44754</v>
      </c>
      <c r="B44" s="9">
        <f t="shared" si="1"/>
        <v>0</v>
      </c>
      <c r="C44" s="10">
        <v>57.8</v>
      </c>
    </row>
    <row r="45" spans="1:3" x14ac:dyDescent="0.2">
      <c r="A45" s="8">
        <v>44762</v>
      </c>
      <c r="B45" s="9">
        <f t="shared" si="1"/>
        <v>8</v>
      </c>
      <c r="C45" s="10">
        <v>64.3</v>
      </c>
    </row>
    <row r="46" spans="1:3" x14ac:dyDescent="0.2">
      <c r="A46" s="8">
        <v>44770</v>
      </c>
      <c r="B46" s="9">
        <f t="shared" si="1"/>
        <v>16</v>
      </c>
      <c r="C46" s="10">
        <v>67.5</v>
      </c>
    </row>
    <row r="47" spans="1:3" x14ac:dyDescent="0.2">
      <c r="A47" s="8">
        <v>44776</v>
      </c>
      <c r="B47" s="9">
        <f t="shared" si="1"/>
        <v>22</v>
      </c>
      <c r="C47" s="10">
        <v>71.400000000000006</v>
      </c>
    </row>
    <row r="48" spans="1:3" x14ac:dyDescent="0.2">
      <c r="A48" s="11">
        <v>44764</v>
      </c>
      <c r="B48" s="12">
        <f>A48-$A$48</f>
        <v>0</v>
      </c>
      <c r="C48" s="13">
        <v>61.5</v>
      </c>
    </row>
    <row r="49" spans="1:3" x14ac:dyDescent="0.2">
      <c r="A49" s="11">
        <v>44770</v>
      </c>
      <c r="B49" s="12">
        <f t="shared" ref="B49:B63" si="2">A49-$A$48</f>
        <v>6</v>
      </c>
      <c r="C49" s="13">
        <v>68</v>
      </c>
    </row>
    <row r="50" spans="1:3" x14ac:dyDescent="0.2">
      <c r="A50" s="11">
        <v>44776</v>
      </c>
      <c r="B50" s="12">
        <f t="shared" si="2"/>
        <v>12</v>
      </c>
      <c r="C50" s="13">
        <v>73.2</v>
      </c>
    </row>
    <row r="51" spans="1:3" x14ac:dyDescent="0.2">
      <c r="A51" s="11">
        <v>44764</v>
      </c>
      <c r="B51" s="12">
        <f t="shared" si="2"/>
        <v>0</v>
      </c>
      <c r="C51" s="13">
        <v>61.1</v>
      </c>
    </row>
    <row r="52" spans="1:3" x14ac:dyDescent="0.2">
      <c r="A52" s="11">
        <v>44770</v>
      </c>
      <c r="B52" s="12">
        <f t="shared" si="2"/>
        <v>6</v>
      </c>
      <c r="C52" s="13">
        <v>66.5</v>
      </c>
    </row>
    <row r="53" spans="1:3" x14ac:dyDescent="0.2">
      <c r="A53" s="11">
        <v>44776</v>
      </c>
      <c r="B53" s="12">
        <f t="shared" si="2"/>
        <v>12</v>
      </c>
      <c r="C53" s="13">
        <v>72.599999999999994</v>
      </c>
    </row>
    <row r="54" spans="1:3" x14ac:dyDescent="0.2">
      <c r="A54" s="11">
        <v>44764</v>
      </c>
      <c r="B54" s="12">
        <f t="shared" si="2"/>
        <v>0</v>
      </c>
      <c r="C54" s="13">
        <v>61.8</v>
      </c>
    </row>
    <row r="55" spans="1:3" x14ac:dyDescent="0.2">
      <c r="A55" s="11">
        <v>44770</v>
      </c>
      <c r="B55" s="12">
        <f t="shared" si="2"/>
        <v>6</v>
      </c>
      <c r="C55" s="13">
        <v>66.5</v>
      </c>
    </row>
    <row r="56" spans="1:3" x14ac:dyDescent="0.2">
      <c r="A56" s="11">
        <v>44776</v>
      </c>
      <c r="B56" s="12">
        <f t="shared" si="2"/>
        <v>12</v>
      </c>
      <c r="C56" s="13">
        <v>70.400000000000006</v>
      </c>
    </row>
    <row r="57" spans="1:3" x14ac:dyDescent="0.2">
      <c r="A57" s="11">
        <v>44783</v>
      </c>
      <c r="B57" s="12">
        <f t="shared" si="2"/>
        <v>19</v>
      </c>
      <c r="C57" s="13">
        <v>75.099999999999994</v>
      </c>
    </row>
    <row r="58" spans="1:3" x14ac:dyDescent="0.2">
      <c r="A58" s="11">
        <v>44790</v>
      </c>
      <c r="B58" s="12">
        <f t="shared" si="2"/>
        <v>26</v>
      </c>
      <c r="C58" s="13">
        <v>79.400000000000006</v>
      </c>
    </row>
    <row r="59" spans="1:3" x14ac:dyDescent="0.2">
      <c r="A59" s="14">
        <v>44797</v>
      </c>
      <c r="B59" s="12">
        <f t="shared" si="2"/>
        <v>33</v>
      </c>
      <c r="C59" s="13">
        <v>82.5</v>
      </c>
    </row>
    <row r="60" spans="1:3" x14ac:dyDescent="0.2">
      <c r="A60" s="11">
        <v>44804</v>
      </c>
      <c r="B60" s="12">
        <f t="shared" si="2"/>
        <v>40</v>
      </c>
      <c r="C60" s="13">
        <v>84.9</v>
      </c>
    </row>
    <row r="61" spans="1:3" x14ac:dyDescent="0.2">
      <c r="A61" s="11">
        <v>44811</v>
      </c>
      <c r="B61" s="12">
        <f t="shared" si="2"/>
        <v>47</v>
      </c>
      <c r="C61" s="13">
        <v>89.3</v>
      </c>
    </row>
    <row r="62" spans="1:3" x14ac:dyDescent="0.2">
      <c r="A62" s="11">
        <v>44817</v>
      </c>
      <c r="B62" s="12">
        <f t="shared" si="2"/>
        <v>53</v>
      </c>
      <c r="C62" s="13">
        <v>91.5</v>
      </c>
    </row>
    <row r="63" spans="1:3" x14ac:dyDescent="0.2">
      <c r="A63" s="15">
        <v>44825</v>
      </c>
      <c r="B63" s="16">
        <f t="shared" si="2"/>
        <v>61</v>
      </c>
      <c r="C63" s="17">
        <v>94.4</v>
      </c>
    </row>
    <row r="64" spans="1:3" x14ac:dyDescent="0.2">
      <c r="A64" s="18">
        <v>44356</v>
      </c>
      <c r="B64" s="19">
        <f>A64-$A$64</f>
        <v>0</v>
      </c>
      <c r="C64" s="20">
        <v>59.1</v>
      </c>
    </row>
    <row r="65" spans="1:3" x14ac:dyDescent="0.2">
      <c r="A65" s="21">
        <v>44362</v>
      </c>
      <c r="B65" s="22">
        <f t="shared" ref="B65:B72" si="3">A65-$A$64</f>
        <v>6</v>
      </c>
      <c r="C65" s="23">
        <v>64.2</v>
      </c>
    </row>
    <row r="66" spans="1:3" x14ac:dyDescent="0.2">
      <c r="A66" s="21">
        <v>44369</v>
      </c>
      <c r="B66" s="22">
        <f t="shared" si="3"/>
        <v>13</v>
      </c>
      <c r="C66" s="23">
        <v>68.7</v>
      </c>
    </row>
    <row r="67" spans="1:3" x14ac:dyDescent="0.2">
      <c r="A67" s="21">
        <v>44376</v>
      </c>
      <c r="B67" s="22">
        <f t="shared" si="3"/>
        <v>20</v>
      </c>
      <c r="C67" s="23">
        <v>73</v>
      </c>
    </row>
    <row r="68" spans="1:3" x14ac:dyDescent="0.2">
      <c r="A68" s="21">
        <v>44383</v>
      </c>
      <c r="B68" s="22">
        <f t="shared" si="3"/>
        <v>27</v>
      </c>
      <c r="C68" s="23">
        <v>75.400000000000006</v>
      </c>
    </row>
    <row r="69" spans="1:3" x14ac:dyDescent="0.2">
      <c r="A69" s="21">
        <v>44390</v>
      </c>
      <c r="B69" s="22">
        <f t="shared" si="3"/>
        <v>34</v>
      </c>
      <c r="C69" s="23">
        <v>79.2</v>
      </c>
    </row>
    <row r="70" spans="1:3" x14ac:dyDescent="0.2">
      <c r="A70" s="21">
        <v>44397</v>
      </c>
      <c r="B70" s="22">
        <f t="shared" si="3"/>
        <v>41</v>
      </c>
      <c r="C70" s="23">
        <v>81.2</v>
      </c>
    </row>
    <row r="71" spans="1:3" x14ac:dyDescent="0.2">
      <c r="A71" s="21">
        <v>44404</v>
      </c>
      <c r="B71" s="22">
        <f t="shared" si="3"/>
        <v>48</v>
      </c>
      <c r="C71" s="23">
        <v>84.3</v>
      </c>
    </row>
    <row r="72" spans="1:3" x14ac:dyDescent="0.2">
      <c r="A72" s="21">
        <v>44410</v>
      </c>
      <c r="B72" s="22">
        <f t="shared" si="3"/>
        <v>54</v>
      </c>
      <c r="C72" s="24">
        <v>87.4</v>
      </c>
    </row>
    <row r="73" spans="1:3" x14ac:dyDescent="0.2">
      <c r="A73" s="21">
        <v>44357</v>
      </c>
      <c r="B73" s="22">
        <f>A73-$A$73</f>
        <v>0</v>
      </c>
      <c r="C73" s="23">
        <v>60.8</v>
      </c>
    </row>
    <row r="74" spans="1:3" x14ac:dyDescent="0.2">
      <c r="A74" s="21">
        <v>44362</v>
      </c>
      <c r="B74" s="22">
        <f t="shared" ref="B74:B81" si="4">A74-$A$73</f>
        <v>5</v>
      </c>
      <c r="C74" s="23">
        <v>66.900000000000006</v>
      </c>
    </row>
    <row r="75" spans="1:3" x14ac:dyDescent="0.2">
      <c r="A75" s="21">
        <v>44369</v>
      </c>
      <c r="B75" s="22">
        <f t="shared" si="4"/>
        <v>12</v>
      </c>
      <c r="C75" s="23">
        <v>72.099999999999994</v>
      </c>
    </row>
    <row r="76" spans="1:3" x14ac:dyDescent="0.2">
      <c r="A76" s="21">
        <v>44376</v>
      </c>
      <c r="B76" s="22">
        <f t="shared" si="4"/>
        <v>19</v>
      </c>
      <c r="C76" s="23">
        <v>77.599999999999994</v>
      </c>
    </row>
    <row r="77" spans="1:3" x14ac:dyDescent="0.2">
      <c r="A77" s="21">
        <v>44383</v>
      </c>
      <c r="B77" s="22">
        <f t="shared" si="4"/>
        <v>26</v>
      </c>
      <c r="C77" s="23">
        <v>79.7</v>
      </c>
    </row>
    <row r="78" spans="1:3" x14ac:dyDescent="0.2">
      <c r="A78" s="21">
        <v>44390</v>
      </c>
      <c r="B78" s="22">
        <f t="shared" si="4"/>
        <v>33</v>
      </c>
      <c r="C78" s="23">
        <v>83.6</v>
      </c>
    </row>
    <row r="79" spans="1:3" x14ac:dyDescent="0.2">
      <c r="A79" s="21">
        <v>44397</v>
      </c>
      <c r="B79" s="22">
        <f t="shared" si="4"/>
        <v>40</v>
      </c>
      <c r="C79" s="23">
        <v>87.6</v>
      </c>
    </row>
    <row r="80" spans="1:3" x14ac:dyDescent="0.2">
      <c r="A80" s="21">
        <v>44404</v>
      </c>
      <c r="B80" s="22">
        <f t="shared" si="4"/>
        <v>47</v>
      </c>
      <c r="C80" s="23">
        <v>87.6</v>
      </c>
    </row>
    <row r="81" spans="1:3" x14ac:dyDescent="0.2">
      <c r="A81" s="21">
        <v>44409</v>
      </c>
      <c r="B81" s="22">
        <f t="shared" si="4"/>
        <v>52</v>
      </c>
      <c r="C81" s="24">
        <v>89</v>
      </c>
    </row>
    <row r="82" spans="1:3" x14ac:dyDescent="0.2">
      <c r="A82" s="21">
        <v>44357</v>
      </c>
      <c r="B82" s="22">
        <f>A82-$A$82</f>
        <v>0</v>
      </c>
      <c r="C82" s="23">
        <v>61.6</v>
      </c>
    </row>
    <row r="83" spans="1:3" x14ac:dyDescent="0.2">
      <c r="A83" s="21">
        <v>44362</v>
      </c>
      <c r="B83" s="22">
        <f t="shared" ref="B83:B90" si="5">A83-$A$82</f>
        <v>5</v>
      </c>
      <c r="C83" s="24">
        <v>67.8</v>
      </c>
    </row>
    <row r="84" spans="1:3" x14ac:dyDescent="0.2">
      <c r="A84" s="21">
        <v>44369</v>
      </c>
      <c r="B84" s="22">
        <f t="shared" si="5"/>
        <v>12</v>
      </c>
      <c r="C84" s="24">
        <v>74.400000000000006</v>
      </c>
    </row>
    <row r="85" spans="1:3" x14ac:dyDescent="0.2">
      <c r="A85" s="21">
        <v>44376</v>
      </c>
      <c r="B85" s="22">
        <f t="shared" si="5"/>
        <v>19</v>
      </c>
      <c r="C85" s="24">
        <v>79.599999999999994</v>
      </c>
    </row>
    <row r="86" spans="1:3" x14ac:dyDescent="0.2">
      <c r="A86" s="21">
        <v>44383</v>
      </c>
      <c r="B86" s="22">
        <f t="shared" si="5"/>
        <v>26</v>
      </c>
      <c r="C86" s="24">
        <v>83</v>
      </c>
    </row>
    <row r="87" spans="1:3" x14ac:dyDescent="0.2">
      <c r="A87" s="21">
        <v>44390</v>
      </c>
      <c r="B87" s="22">
        <f t="shared" si="5"/>
        <v>33</v>
      </c>
      <c r="C87" s="24">
        <v>86.2</v>
      </c>
    </row>
    <row r="88" spans="1:3" x14ac:dyDescent="0.2">
      <c r="A88" s="21">
        <v>44397</v>
      </c>
      <c r="B88" s="22">
        <f t="shared" si="5"/>
        <v>40</v>
      </c>
      <c r="C88" s="24">
        <v>89.6</v>
      </c>
    </row>
    <row r="89" spans="1:3" x14ac:dyDescent="0.2">
      <c r="A89" s="21">
        <v>44404</v>
      </c>
      <c r="B89" s="22">
        <f t="shared" si="5"/>
        <v>47</v>
      </c>
      <c r="C89" s="24">
        <v>89.9</v>
      </c>
    </row>
    <row r="90" spans="1:3" x14ac:dyDescent="0.2">
      <c r="A90" s="21">
        <v>44409</v>
      </c>
      <c r="B90" s="22">
        <f t="shared" si="5"/>
        <v>52</v>
      </c>
      <c r="C90" s="24">
        <v>91.1</v>
      </c>
    </row>
    <row r="91" spans="1:3" x14ac:dyDescent="0.2">
      <c r="A91" s="21">
        <v>44357</v>
      </c>
      <c r="B91" s="22">
        <f>A91-$A$91</f>
        <v>0</v>
      </c>
      <c r="C91" s="23">
        <v>61.1</v>
      </c>
    </row>
    <row r="92" spans="1:3" x14ac:dyDescent="0.2">
      <c r="A92" s="21">
        <v>44362</v>
      </c>
      <c r="B92" s="22">
        <f t="shared" ref="B92:B99" si="6">A92-$A$91</f>
        <v>5</v>
      </c>
      <c r="C92" s="24">
        <v>67.099999999999994</v>
      </c>
    </row>
    <row r="93" spans="1:3" x14ac:dyDescent="0.2">
      <c r="A93" s="21">
        <v>44369</v>
      </c>
      <c r="B93" s="22">
        <f t="shared" si="6"/>
        <v>12</v>
      </c>
      <c r="C93" s="24">
        <v>73</v>
      </c>
    </row>
    <row r="94" spans="1:3" x14ac:dyDescent="0.2">
      <c r="A94" s="21">
        <v>44376</v>
      </c>
      <c r="B94" s="22">
        <f t="shared" si="6"/>
        <v>19</v>
      </c>
      <c r="C94" s="24">
        <v>77.400000000000006</v>
      </c>
    </row>
    <row r="95" spans="1:3" x14ac:dyDescent="0.2">
      <c r="A95" s="21">
        <v>44383</v>
      </c>
      <c r="B95" s="22">
        <f t="shared" si="6"/>
        <v>26</v>
      </c>
      <c r="C95" s="24">
        <v>81.400000000000006</v>
      </c>
    </row>
    <row r="96" spans="1:3" x14ac:dyDescent="0.2">
      <c r="A96" s="21">
        <v>44390</v>
      </c>
      <c r="B96" s="22">
        <f t="shared" si="6"/>
        <v>33</v>
      </c>
      <c r="C96" s="24">
        <v>83.5</v>
      </c>
    </row>
    <row r="97" spans="1:3" x14ac:dyDescent="0.2">
      <c r="A97" s="21">
        <v>44397</v>
      </c>
      <c r="B97" s="22">
        <f t="shared" si="6"/>
        <v>40</v>
      </c>
      <c r="C97" s="24">
        <v>86.3</v>
      </c>
    </row>
    <row r="98" spans="1:3" x14ac:dyDescent="0.2">
      <c r="A98" s="21">
        <v>44404</v>
      </c>
      <c r="B98" s="22">
        <f t="shared" si="6"/>
        <v>47</v>
      </c>
      <c r="C98" s="24">
        <v>86.3</v>
      </c>
    </row>
    <row r="99" spans="1:3" x14ac:dyDescent="0.2">
      <c r="A99" s="21">
        <v>44409</v>
      </c>
      <c r="B99" s="22">
        <f t="shared" si="6"/>
        <v>52</v>
      </c>
      <c r="C99" s="24">
        <v>87.4</v>
      </c>
    </row>
    <row r="100" spans="1:3" x14ac:dyDescent="0.2">
      <c r="A100" s="21">
        <v>44375</v>
      </c>
      <c r="B100" s="22">
        <f t="shared" ref="B100:B105" si="7">A100-$A$100</f>
        <v>0</v>
      </c>
      <c r="C100" s="23">
        <v>61.2</v>
      </c>
    </row>
    <row r="101" spans="1:3" x14ac:dyDescent="0.2">
      <c r="A101" s="21">
        <v>44383</v>
      </c>
      <c r="B101" s="22">
        <f t="shared" si="7"/>
        <v>8</v>
      </c>
      <c r="C101" s="23">
        <v>70.3</v>
      </c>
    </row>
    <row r="102" spans="1:3" x14ac:dyDescent="0.2">
      <c r="A102" s="21">
        <v>44390</v>
      </c>
      <c r="B102" s="22">
        <f t="shared" si="7"/>
        <v>15</v>
      </c>
      <c r="C102" s="23">
        <v>74.900000000000006</v>
      </c>
    </row>
    <row r="103" spans="1:3" x14ac:dyDescent="0.2">
      <c r="A103" s="21">
        <v>44397</v>
      </c>
      <c r="B103" s="22">
        <f t="shared" si="7"/>
        <v>22</v>
      </c>
      <c r="C103" s="23">
        <v>81.2</v>
      </c>
    </row>
    <row r="104" spans="1:3" x14ac:dyDescent="0.2">
      <c r="A104" s="21">
        <v>44404</v>
      </c>
      <c r="B104" s="22">
        <f t="shared" si="7"/>
        <v>29</v>
      </c>
      <c r="C104" s="23">
        <v>84.2</v>
      </c>
    </row>
    <row r="105" spans="1:3" x14ac:dyDescent="0.2">
      <c r="A105" s="21">
        <v>44409</v>
      </c>
      <c r="B105" s="22">
        <f t="shared" si="7"/>
        <v>34</v>
      </c>
      <c r="C105" s="23">
        <v>88.2</v>
      </c>
    </row>
    <row r="106" spans="1:3" x14ac:dyDescent="0.2">
      <c r="A106" s="21">
        <v>44375</v>
      </c>
      <c r="B106" s="22">
        <f>A106-$A$106</f>
        <v>0</v>
      </c>
      <c r="C106" s="23">
        <v>61.87</v>
      </c>
    </row>
    <row r="107" spans="1:3" x14ac:dyDescent="0.2">
      <c r="A107" s="21">
        <v>44383</v>
      </c>
      <c r="B107" s="22">
        <f>A107-$A$106</f>
        <v>8</v>
      </c>
      <c r="C107" s="24">
        <v>70.3</v>
      </c>
    </row>
    <row r="108" spans="1:3" x14ac:dyDescent="0.2">
      <c r="A108" s="21">
        <v>44390</v>
      </c>
      <c r="B108" s="22">
        <f>A108-$A$106</f>
        <v>15</v>
      </c>
      <c r="C108" s="24">
        <v>74.900000000000006</v>
      </c>
    </row>
    <row r="109" spans="1:3" x14ac:dyDescent="0.2">
      <c r="A109" s="21">
        <v>44397</v>
      </c>
      <c r="B109" s="22">
        <f>A109-$A$106</f>
        <v>22</v>
      </c>
      <c r="C109" s="24">
        <v>78.400000000000006</v>
      </c>
    </row>
    <row r="110" spans="1:3" x14ac:dyDescent="0.2">
      <c r="A110" s="21">
        <v>44404</v>
      </c>
      <c r="B110" s="22">
        <f>A110-$A$106</f>
        <v>29</v>
      </c>
      <c r="C110" s="24">
        <v>84.5</v>
      </c>
    </row>
    <row r="111" spans="1:3" x14ac:dyDescent="0.2">
      <c r="A111" s="21">
        <v>44375</v>
      </c>
      <c r="B111" s="22">
        <f>A111-$A$111</f>
        <v>0</v>
      </c>
      <c r="C111" s="23">
        <v>61.6</v>
      </c>
    </row>
    <row r="112" spans="1:3" x14ac:dyDescent="0.2">
      <c r="A112" s="21">
        <v>44383</v>
      </c>
      <c r="B112" s="22">
        <f t="shared" ref="B112:B118" si="8">A112-$A$111</f>
        <v>8</v>
      </c>
      <c r="C112" s="24">
        <v>70.3</v>
      </c>
    </row>
    <row r="113" spans="1:3" x14ac:dyDescent="0.2">
      <c r="A113" s="21">
        <v>44390</v>
      </c>
      <c r="B113" s="22">
        <f t="shared" si="8"/>
        <v>15</v>
      </c>
      <c r="C113" s="24">
        <v>75.2</v>
      </c>
    </row>
    <row r="114" spans="1:3" x14ac:dyDescent="0.2">
      <c r="A114" s="21">
        <v>44397</v>
      </c>
      <c r="B114" s="22">
        <f t="shared" si="8"/>
        <v>22</v>
      </c>
      <c r="C114" s="24">
        <v>78.900000000000006</v>
      </c>
    </row>
    <row r="115" spans="1:3" x14ac:dyDescent="0.2">
      <c r="A115" s="21">
        <v>44404</v>
      </c>
      <c r="B115" s="22">
        <f t="shared" si="8"/>
        <v>29</v>
      </c>
      <c r="C115" s="24">
        <v>84.5</v>
      </c>
    </row>
    <row r="116" spans="1:3" x14ac:dyDescent="0.2">
      <c r="A116" s="21">
        <v>44410</v>
      </c>
      <c r="B116" s="22">
        <f t="shared" si="8"/>
        <v>35</v>
      </c>
      <c r="C116" s="24">
        <v>87.2</v>
      </c>
    </row>
    <row r="117" spans="1:3" x14ac:dyDescent="0.2">
      <c r="A117" s="21">
        <v>44417</v>
      </c>
      <c r="B117" s="22">
        <f t="shared" si="8"/>
        <v>42</v>
      </c>
      <c r="C117" s="24">
        <v>89.6</v>
      </c>
    </row>
    <row r="118" spans="1:3" x14ac:dyDescent="0.2">
      <c r="A118" s="21">
        <v>44425</v>
      </c>
      <c r="B118" s="22">
        <f t="shared" si="8"/>
        <v>50</v>
      </c>
      <c r="C118" s="24">
        <v>94.6</v>
      </c>
    </row>
    <row r="119" spans="1:3" x14ac:dyDescent="0.2">
      <c r="A119" s="21">
        <v>44375</v>
      </c>
      <c r="B119" s="22">
        <f>A119-$A$119</f>
        <v>0</v>
      </c>
      <c r="C119" s="23">
        <v>61</v>
      </c>
    </row>
    <row r="120" spans="1:3" x14ac:dyDescent="0.2">
      <c r="A120" s="21">
        <v>44383</v>
      </c>
      <c r="B120" s="22">
        <f t="shared" ref="B120:B126" si="9">A120-$A$119</f>
        <v>8</v>
      </c>
      <c r="C120" s="24">
        <v>67.2</v>
      </c>
    </row>
    <row r="121" spans="1:3" x14ac:dyDescent="0.2">
      <c r="A121" s="21">
        <v>44390</v>
      </c>
      <c r="B121" s="22">
        <f t="shared" si="9"/>
        <v>15</v>
      </c>
      <c r="C121" s="24">
        <v>73.3</v>
      </c>
    </row>
    <row r="122" spans="1:3" x14ac:dyDescent="0.2">
      <c r="A122" s="21">
        <v>44397</v>
      </c>
      <c r="B122" s="22">
        <f t="shared" si="9"/>
        <v>22</v>
      </c>
      <c r="C122" s="24">
        <v>77.400000000000006</v>
      </c>
    </row>
    <row r="123" spans="1:3" x14ac:dyDescent="0.2">
      <c r="A123" s="21">
        <v>44404</v>
      </c>
      <c r="B123" s="22">
        <f t="shared" si="9"/>
        <v>29</v>
      </c>
      <c r="C123" s="24">
        <v>82.4</v>
      </c>
    </row>
    <row r="124" spans="1:3" x14ac:dyDescent="0.2">
      <c r="A124" s="21">
        <v>44410</v>
      </c>
      <c r="B124" s="22">
        <f t="shared" si="9"/>
        <v>35</v>
      </c>
      <c r="C124" s="24">
        <v>87</v>
      </c>
    </row>
    <row r="125" spans="1:3" x14ac:dyDescent="0.2">
      <c r="A125" s="21">
        <v>44417</v>
      </c>
      <c r="B125" s="22">
        <f t="shared" si="9"/>
        <v>42</v>
      </c>
      <c r="C125" s="24">
        <v>90.6</v>
      </c>
    </row>
    <row r="126" spans="1:3" x14ac:dyDescent="0.2">
      <c r="A126" s="21">
        <v>44425</v>
      </c>
      <c r="B126" s="22">
        <f t="shared" si="9"/>
        <v>50</v>
      </c>
      <c r="C126" s="24">
        <v>92.2</v>
      </c>
    </row>
    <row r="127" spans="1:3" x14ac:dyDescent="0.2">
      <c r="A127" s="21">
        <v>44375</v>
      </c>
      <c r="B127" s="22">
        <f>A127-$A$127</f>
        <v>0</v>
      </c>
      <c r="C127" s="23">
        <v>62.6</v>
      </c>
    </row>
    <row r="128" spans="1:3" x14ac:dyDescent="0.2">
      <c r="A128" s="21">
        <v>44383</v>
      </c>
      <c r="B128" s="22">
        <f t="shared" ref="B128:B134" si="10">A128-$A$127</f>
        <v>8</v>
      </c>
      <c r="C128" s="24">
        <v>70.5</v>
      </c>
    </row>
    <row r="129" spans="1:3" x14ac:dyDescent="0.2">
      <c r="A129" s="21">
        <v>44390</v>
      </c>
      <c r="B129" s="22">
        <f t="shared" si="10"/>
        <v>15</v>
      </c>
      <c r="C129" s="24">
        <v>73.7</v>
      </c>
    </row>
    <row r="130" spans="1:3" x14ac:dyDescent="0.2">
      <c r="A130" s="21">
        <v>44397</v>
      </c>
      <c r="B130" s="22">
        <f t="shared" si="10"/>
        <v>22</v>
      </c>
      <c r="C130" s="24">
        <v>79</v>
      </c>
    </row>
    <row r="131" spans="1:3" x14ac:dyDescent="0.2">
      <c r="A131" s="21">
        <v>44404</v>
      </c>
      <c r="B131" s="22">
        <f t="shared" si="10"/>
        <v>29</v>
      </c>
      <c r="C131" s="24">
        <v>83.8</v>
      </c>
    </row>
    <row r="132" spans="1:3" x14ac:dyDescent="0.2">
      <c r="A132" s="21">
        <v>44410</v>
      </c>
      <c r="B132" s="22">
        <f t="shared" si="10"/>
        <v>35</v>
      </c>
      <c r="C132" s="24">
        <v>87.2</v>
      </c>
    </row>
    <row r="133" spans="1:3" x14ac:dyDescent="0.2">
      <c r="A133" s="21">
        <v>44417</v>
      </c>
      <c r="B133" s="22">
        <f t="shared" si="10"/>
        <v>42</v>
      </c>
      <c r="C133" s="24">
        <v>90.6</v>
      </c>
    </row>
    <row r="134" spans="1:3" x14ac:dyDescent="0.2">
      <c r="A134" s="21">
        <v>44425</v>
      </c>
      <c r="B134" s="22">
        <f t="shared" si="10"/>
        <v>50</v>
      </c>
      <c r="C134" s="24">
        <v>93.5</v>
      </c>
    </row>
    <row r="135" spans="1:3" x14ac:dyDescent="0.2">
      <c r="A135" s="21">
        <v>44404</v>
      </c>
      <c r="B135" s="22">
        <f>A135-$A$135</f>
        <v>0</v>
      </c>
      <c r="C135" s="23">
        <v>59.4</v>
      </c>
    </row>
    <row r="136" spans="1:3" x14ac:dyDescent="0.2">
      <c r="A136" s="21">
        <v>44410</v>
      </c>
      <c r="B136" s="22">
        <f t="shared" ref="B136:B144" si="11">A136-$A$135</f>
        <v>6</v>
      </c>
      <c r="C136" s="24">
        <v>65.599999999999994</v>
      </c>
    </row>
    <row r="137" spans="1:3" x14ac:dyDescent="0.2">
      <c r="A137" s="21">
        <v>44417</v>
      </c>
      <c r="B137" s="22">
        <f t="shared" si="11"/>
        <v>13</v>
      </c>
      <c r="C137" s="24">
        <v>72.400000000000006</v>
      </c>
    </row>
    <row r="138" spans="1:3" x14ac:dyDescent="0.2">
      <c r="A138" s="21">
        <v>44425</v>
      </c>
      <c r="B138" s="22">
        <f t="shared" si="11"/>
        <v>21</v>
      </c>
      <c r="C138" s="24">
        <v>78.2</v>
      </c>
    </row>
    <row r="139" spans="1:3" x14ac:dyDescent="0.2">
      <c r="A139" s="25">
        <v>44433</v>
      </c>
      <c r="B139" s="22">
        <f t="shared" si="11"/>
        <v>29</v>
      </c>
      <c r="C139" s="24">
        <v>82.2</v>
      </c>
    </row>
    <row r="140" spans="1:3" x14ac:dyDescent="0.2">
      <c r="A140" s="21">
        <v>44440</v>
      </c>
      <c r="B140" s="22">
        <f t="shared" si="11"/>
        <v>36</v>
      </c>
      <c r="C140" s="24">
        <v>86.3</v>
      </c>
    </row>
    <row r="141" spans="1:3" x14ac:dyDescent="0.2">
      <c r="A141" s="21">
        <v>44447</v>
      </c>
      <c r="B141" s="22">
        <f t="shared" si="11"/>
        <v>43</v>
      </c>
      <c r="C141" s="24">
        <v>89</v>
      </c>
    </row>
    <row r="142" spans="1:3" x14ac:dyDescent="0.2">
      <c r="A142" s="21">
        <v>44452</v>
      </c>
      <c r="B142" s="22">
        <f t="shared" si="11"/>
        <v>48</v>
      </c>
      <c r="C142" s="23"/>
    </row>
    <row r="143" spans="1:3" x14ac:dyDescent="0.2">
      <c r="A143" s="21">
        <v>44454</v>
      </c>
      <c r="B143" s="22">
        <f t="shared" si="11"/>
        <v>50</v>
      </c>
      <c r="C143" s="24">
        <v>87.2</v>
      </c>
    </row>
    <row r="144" spans="1:3" x14ac:dyDescent="0.2">
      <c r="A144" s="21">
        <v>44460</v>
      </c>
      <c r="B144" s="22">
        <f t="shared" si="11"/>
        <v>56</v>
      </c>
      <c r="C144" s="24">
        <v>92.8</v>
      </c>
    </row>
    <row r="145" spans="1:3" x14ac:dyDescent="0.2">
      <c r="A145" s="21">
        <v>44404</v>
      </c>
      <c r="B145" s="22">
        <f>A145-$A$145</f>
        <v>0</v>
      </c>
      <c r="C145" s="23">
        <v>59.4</v>
      </c>
    </row>
    <row r="146" spans="1:3" x14ac:dyDescent="0.2">
      <c r="A146" s="21">
        <v>44410</v>
      </c>
      <c r="B146" s="22">
        <f t="shared" ref="B146:B154" si="12">A146-$A$145</f>
        <v>6</v>
      </c>
      <c r="C146" s="24">
        <v>64</v>
      </c>
    </row>
    <row r="147" spans="1:3" x14ac:dyDescent="0.2">
      <c r="A147" s="21">
        <v>44417</v>
      </c>
      <c r="B147" s="22">
        <f t="shared" si="12"/>
        <v>13</v>
      </c>
      <c r="C147" s="24">
        <v>71.5</v>
      </c>
    </row>
    <row r="148" spans="1:3" x14ac:dyDescent="0.2">
      <c r="A148" s="21">
        <v>44425</v>
      </c>
      <c r="B148" s="22">
        <f t="shared" si="12"/>
        <v>21</v>
      </c>
      <c r="C148" s="24">
        <v>74.599999999999994</v>
      </c>
    </row>
    <row r="149" spans="1:3" x14ac:dyDescent="0.2">
      <c r="A149" s="25">
        <v>44433</v>
      </c>
      <c r="B149" s="22">
        <f t="shared" si="12"/>
        <v>29</v>
      </c>
      <c r="C149" s="24">
        <v>78.5</v>
      </c>
    </row>
    <row r="150" spans="1:3" x14ac:dyDescent="0.2">
      <c r="A150" s="21">
        <v>44440</v>
      </c>
      <c r="B150" s="22">
        <f t="shared" si="12"/>
        <v>36</v>
      </c>
      <c r="C150" s="24">
        <v>82.2</v>
      </c>
    </row>
    <row r="151" spans="1:3" x14ac:dyDescent="0.2">
      <c r="A151" s="21">
        <v>44447</v>
      </c>
      <c r="B151" s="22">
        <f t="shared" si="12"/>
        <v>43</v>
      </c>
      <c r="C151" s="24">
        <v>86.1</v>
      </c>
    </row>
    <row r="152" spans="1:3" x14ac:dyDescent="0.2">
      <c r="A152" s="21">
        <v>44452</v>
      </c>
      <c r="B152" s="22">
        <f t="shared" si="12"/>
        <v>48</v>
      </c>
      <c r="C152" s="23"/>
    </row>
    <row r="153" spans="1:3" x14ac:dyDescent="0.2">
      <c r="A153" s="21">
        <v>44454</v>
      </c>
      <c r="B153" s="22">
        <f t="shared" si="12"/>
        <v>50</v>
      </c>
      <c r="C153" s="24">
        <v>83.3</v>
      </c>
    </row>
    <row r="154" spans="1:3" x14ac:dyDescent="0.2">
      <c r="A154" s="21">
        <v>44460</v>
      </c>
      <c r="B154" s="22">
        <f t="shared" si="12"/>
        <v>56</v>
      </c>
      <c r="C154" s="24">
        <v>88.2</v>
      </c>
    </row>
    <row r="155" spans="1:3" x14ac:dyDescent="0.2">
      <c r="A155" s="21">
        <v>44408</v>
      </c>
      <c r="B155" s="22">
        <f>A155-$A$155</f>
        <v>0</v>
      </c>
      <c r="C155" s="23">
        <v>61.2</v>
      </c>
    </row>
    <row r="156" spans="1:3" x14ac:dyDescent="0.2">
      <c r="A156" s="21">
        <v>44417</v>
      </c>
      <c r="B156" s="22">
        <f t="shared" ref="B156:B162" si="13">A156-$A$155</f>
        <v>9</v>
      </c>
      <c r="C156" s="23">
        <v>71.2</v>
      </c>
    </row>
    <row r="157" spans="1:3" x14ac:dyDescent="0.2">
      <c r="A157" s="21">
        <v>44425</v>
      </c>
      <c r="B157" s="22">
        <f t="shared" si="13"/>
        <v>17</v>
      </c>
      <c r="C157" s="23">
        <v>75.599999999999994</v>
      </c>
    </row>
    <row r="158" spans="1:3" x14ac:dyDescent="0.2">
      <c r="A158" s="25">
        <v>44433</v>
      </c>
      <c r="B158" s="22">
        <f t="shared" si="13"/>
        <v>25</v>
      </c>
      <c r="C158" s="23">
        <v>80.3</v>
      </c>
    </row>
    <row r="159" spans="1:3" x14ac:dyDescent="0.2">
      <c r="A159" s="21">
        <v>44440</v>
      </c>
      <c r="B159" s="22">
        <f t="shared" si="13"/>
        <v>32</v>
      </c>
      <c r="C159" s="23">
        <v>83.7</v>
      </c>
    </row>
    <row r="160" spans="1:3" x14ac:dyDescent="0.2">
      <c r="A160" s="21">
        <v>44447</v>
      </c>
      <c r="B160" s="22">
        <f t="shared" si="13"/>
        <v>39</v>
      </c>
      <c r="C160" s="23">
        <v>87</v>
      </c>
    </row>
    <row r="161" spans="1:3" x14ac:dyDescent="0.2">
      <c r="A161" s="21">
        <v>44454</v>
      </c>
      <c r="B161" s="22">
        <f t="shared" si="13"/>
        <v>46</v>
      </c>
      <c r="C161" s="23">
        <v>89</v>
      </c>
    </row>
    <row r="162" spans="1:3" x14ac:dyDescent="0.2">
      <c r="A162" s="21">
        <v>44460</v>
      </c>
      <c r="B162" s="22">
        <f t="shared" si="13"/>
        <v>52</v>
      </c>
      <c r="C162" s="23">
        <v>92.1</v>
      </c>
    </row>
    <row r="163" spans="1:3" x14ac:dyDescent="0.2">
      <c r="A163" s="21">
        <v>44424</v>
      </c>
      <c r="B163" s="22">
        <f>A163-$A$163</f>
        <v>0</v>
      </c>
      <c r="C163" s="23">
        <v>61</v>
      </c>
    </row>
    <row r="164" spans="1:3" x14ac:dyDescent="0.2">
      <c r="A164" s="25">
        <v>44433</v>
      </c>
      <c r="B164" s="22">
        <f t="shared" ref="B164:B171" si="14">A164-$A$163</f>
        <v>9</v>
      </c>
      <c r="C164" s="23">
        <v>67.2</v>
      </c>
    </row>
    <row r="165" spans="1:3" x14ac:dyDescent="0.2">
      <c r="A165" s="21">
        <v>44440</v>
      </c>
      <c r="B165" s="22">
        <f t="shared" si="14"/>
        <v>16</v>
      </c>
      <c r="C165" s="23">
        <v>72.7</v>
      </c>
    </row>
    <row r="166" spans="1:3" x14ac:dyDescent="0.2">
      <c r="A166" s="21">
        <v>44447</v>
      </c>
      <c r="B166" s="22">
        <f t="shared" si="14"/>
        <v>23</v>
      </c>
      <c r="C166" s="23">
        <v>77.5</v>
      </c>
    </row>
    <row r="167" spans="1:3" x14ac:dyDescent="0.2">
      <c r="A167" s="21">
        <v>44454</v>
      </c>
      <c r="B167" s="22">
        <f t="shared" si="14"/>
        <v>30</v>
      </c>
      <c r="C167" s="23">
        <v>80.7</v>
      </c>
    </row>
    <row r="168" spans="1:3" x14ac:dyDescent="0.2">
      <c r="A168" s="21">
        <v>44461</v>
      </c>
      <c r="B168" s="22">
        <f t="shared" si="14"/>
        <v>37</v>
      </c>
      <c r="C168" s="23">
        <v>83.8</v>
      </c>
    </row>
    <row r="169" spans="1:3" x14ac:dyDescent="0.2">
      <c r="A169" s="21">
        <v>44468</v>
      </c>
      <c r="B169" s="22">
        <f t="shared" si="14"/>
        <v>44</v>
      </c>
      <c r="C169" s="23">
        <v>86.9</v>
      </c>
    </row>
    <row r="170" spans="1:3" x14ac:dyDescent="0.2">
      <c r="A170" s="21">
        <v>44474</v>
      </c>
      <c r="B170" s="22">
        <f t="shared" si="14"/>
        <v>50</v>
      </c>
      <c r="C170" s="23">
        <v>88</v>
      </c>
    </row>
    <row r="171" spans="1:3" x14ac:dyDescent="0.2">
      <c r="A171" s="21">
        <v>44482</v>
      </c>
      <c r="B171" s="22">
        <f t="shared" si="14"/>
        <v>58</v>
      </c>
      <c r="C171" s="24">
        <v>91</v>
      </c>
    </row>
    <row r="172" spans="1:3" x14ac:dyDescent="0.2">
      <c r="A172" s="21">
        <v>44424</v>
      </c>
      <c r="B172" s="22">
        <f>A172-$A$172</f>
        <v>0</v>
      </c>
      <c r="C172" s="23">
        <v>61.1</v>
      </c>
    </row>
    <row r="173" spans="1:3" x14ac:dyDescent="0.2">
      <c r="A173" s="25">
        <v>44433</v>
      </c>
      <c r="B173" s="22">
        <f t="shared" ref="B173:B180" si="15">A173-$A$172</f>
        <v>9</v>
      </c>
      <c r="C173" s="24">
        <v>68.5</v>
      </c>
    </row>
    <row r="174" spans="1:3" x14ac:dyDescent="0.2">
      <c r="A174" s="21">
        <v>44440</v>
      </c>
      <c r="B174" s="22">
        <f t="shared" si="15"/>
        <v>16</v>
      </c>
      <c r="C174" s="24">
        <v>72.8</v>
      </c>
    </row>
    <row r="175" spans="1:3" x14ac:dyDescent="0.2">
      <c r="A175" s="21">
        <v>44447</v>
      </c>
      <c r="B175" s="22">
        <f t="shared" si="15"/>
        <v>23</v>
      </c>
      <c r="C175" s="24">
        <v>76</v>
      </c>
    </row>
    <row r="176" spans="1:3" x14ac:dyDescent="0.2">
      <c r="A176" s="21">
        <v>44454</v>
      </c>
      <c r="B176" s="22">
        <f t="shared" si="15"/>
        <v>30</v>
      </c>
      <c r="C176" s="24">
        <v>79.400000000000006</v>
      </c>
    </row>
    <row r="177" spans="1:3" x14ac:dyDescent="0.2">
      <c r="A177" s="21">
        <v>44461</v>
      </c>
      <c r="B177" s="22">
        <f t="shared" si="15"/>
        <v>37</v>
      </c>
      <c r="C177" s="24">
        <v>83.6</v>
      </c>
    </row>
    <row r="178" spans="1:3" x14ac:dyDescent="0.2">
      <c r="A178" s="21">
        <v>44468</v>
      </c>
      <c r="B178" s="22">
        <f t="shared" si="15"/>
        <v>44</v>
      </c>
      <c r="C178" s="24">
        <v>86.6</v>
      </c>
    </row>
    <row r="179" spans="1:3" x14ac:dyDescent="0.2">
      <c r="A179" s="21">
        <v>44474</v>
      </c>
      <c r="B179" s="22">
        <f t="shared" si="15"/>
        <v>50</v>
      </c>
      <c r="C179" s="24">
        <v>86.1</v>
      </c>
    </row>
    <row r="180" spans="1:3" x14ac:dyDescent="0.2">
      <c r="A180" s="21">
        <v>44482</v>
      </c>
      <c r="B180" s="22">
        <f t="shared" si="15"/>
        <v>58</v>
      </c>
      <c r="C180" s="24">
        <v>88</v>
      </c>
    </row>
    <row r="181" spans="1:3" x14ac:dyDescent="0.2">
      <c r="A181" s="21">
        <v>44424</v>
      </c>
      <c r="B181" s="22">
        <f>A181-$A$181</f>
        <v>0</v>
      </c>
      <c r="C181" s="23">
        <v>58.8</v>
      </c>
    </row>
    <row r="182" spans="1:3" x14ac:dyDescent="0.2">
      <c r="A182" s="25">
        <v>44433</v>
      </c>
      <c r="B182" s="22">
        <f t="shared" ref="B182:B187" si="16">A182-$A$181</f>
        <v>9</v>
      </c>
      <c r="C182" s="24">
        <v>67.5</v>
      </c>
    </row>
    <row r="183" spans="1:3" x14ac:dyDescent="0.2">
      <c r="A183" s="21">
        <v>44440</v>
      </c>
      <c r="B183" s="22">
        <f t="shared" si="16"/>
        <v>16</v>
      </c>
      <c r="C183" s="24">
        <v>73.8</v>
      </c>
    </row>
    <row r="184" spans="1:3" x14ac:dyDescent="0.2">
      <c r="A184" s="21">
        <v>44447</v>
      </c>
      <c r="B184" s="22">
        <f t="shared" si="16"/>
        <v>23</v>
      </c>
      <c r="C184" s="24">
        <v>79</v>
      </c>
    </row>
    <row r="185" spans="1:3" x14ac:dyDescent="0.2">
      <c r="A185" s="21">
        <v>44454</v>
      </c>
      <c r="B185" s="22">
        <f t="shared" si="16"/>
        <v>30</v>
      </c>
      <c r="C185" s="24">
        <v>82.2</v>
      </c>
    </row>
    <row r="186" spans="1:3" x14ac:dyDescent="0.2">
      <c r="A186" s="21">
        <v>44461</v>
      </c>
      <c r="B186" s="22">
        <f t="shared" si="16"/>
        <v>37</v>
      </c>
      <c r="C186" s="24">
        <v>86.8</v>
      </c>
    </row>
    <row r="187" spans="1:3" x14ac:dyDescent="0.2">
      <c r="A187" s="21">
        <v>44468</v>
      </c>
      <c r="B187" s="22">
        <f t="shared" si="16"/>
        <v>44</v>
      </c>
      <c r="C187" s="24">
        <v>87.2</v>
      </c>
    </row>
    <row r="188" spans="1:3" x14ac:dyDescent="0.2">
      <c r="A188" s="21">
        <v>44424</v>
      </c>
      <c r="B188" s="22">
        <f>A188-$A$188</f>
        <v>0</v>
      </c>
      <c r="C188" s="23">
        <v>60.5</v>
      </c>
    </row>
    <row r="189" spans="1:3" x14ac:dyDescent="0.2">
      <c r="A189" s="25">
        <v>44433</v>
      </c>
      <c r="B189" s="22">
        <f t="shared" ref="B189:B194" si="17">A189-$A$188</f>
        <v>9</v>
      </c>
      <c r="C189" s="24">
        <v>68.8</v>
      </c>
    </row>
    <row r="190" spans="1:3" x14ac:dyDescent="0.2">
      <c r="A190" s="21">
        <v>44440</v>
      </c>
      <c r="B190" s="22">
        <f t="shared" si="17"/>
        <v>16</v>
      </c>
      <c r="C190" s="24">
        <v>73</v>
      </c>
    </row>
    <row r="191" spans="1:3" x14ac:dyDescent="0.2">
      <c r="A191" s="21">
        <v>44447</v>
      </c>
      <c r="B191" s="22">
        <f t="shared" si="17"/>
        <v>23</v>
      </c>
      <c r="C191" s="24">
        <v>76.400000000000006</v>
      </c>
    </row>
    <row r="192" spans="1:3" x14ac:dyDescent="0.2">
      <c r="A192" s="21">
        <v>44454</v>
      </c>
      <c r="B192" s="22">
        <f t="shared" si="17"/>
        <v>30</v>
      </c>
      <c r="C192" s="24">
        <v>80.7</v>
      </c>
    </row>
    <row r="193" spans="1:3" x14ac:dyDescent="0.2">
      <c r="A193" s="21">
        <v>44461</v>
      </c>
      <c r="B193" s="22">
        <f t="shared" si="17"/>
        <v>37</v>
      </c>
      <c r="C193" s="24">
        <v>84</v>
      </c>
    </row>
    <row r="194" spans="1:3" x14ac:dyDescent="0.2">
      <c r="A194" s="21">
        <v>44468</v>
      </c>
      <c r="B194" s="22">
        <f t="shared" si="17"/>
        <v>44</v>
      </c>
      <c r="C194" s="24">
        <v>86</v>
      </c>
    </row>
    <row r="195" spans="1:3" x14ac:dyDescent="0.2">
      <c r="A195" s="21">
        <v>44424</v>
      </c>
      <c r="B195" s="22">
        <f>A195-$A$195</f>
        <v>0</v>
      </c>
      <c r="C195" s="23">
        <v>61.2</v>
      </c>
    </row>
    <row r="196" spans="1:3" x14ac:dyDescent="0.2">
      <c r="A196" s="25">
        <v>44433</v>
      </c>
      <c r="B196" s="22">
        <f t="shared" ref="B196:B203" si="18">A196-$A$195</f>
        <v>9</v>
      </c>
      <c r="C196" s="24">
        <v>69.099999999999994</v>
      </c>
    </row>
    <row r="197" spans="1:3" x14ac:dyDescent="0.2">
      <c r="A197" s="21">
        <v>44440</v>
      </c>
      <c r="B197" s="22">
        <f t="shared" si="18"/>
        <v>16</v>
      </c>
      <c r="C197" s="24">
        <v>73.3</v>
      </c>
    </row>
    <row r="198" spans="1:3" x14ac:dyDescent="0.2">
      <c r="A198" s="21">
        <v>44447</v>
      </c>
      <c r="B198" s="22">
        <f t="shared" si="18"/>
        <v>23</v>
      </c>
      <c r="C198" s="24">
        <v>78</v>
      </c>
    </row>
    <row r="199" spans="1:3" x14ac:dyDescent="0.2">
      <c r="A199" s="21">
        <v>44454</v>
      </c>
      <c r="B199" s="22">
        <f t="shared" si="18"/>
        <v>30</v>
      </c>
      <c r="C199" s="24">
        <v>80.3</v>
      </c>
    </row>
    <row r="200" spans="1:3" x14ac:dyDescent="0.2">
      <c r="A200" s="21">
        <v>44461</v>
      </c>
      <c r="B200" s="22">
        <f t="shared" si="18"/>
        <v>37</v>
      </c>
      <c r="C200" s="24">
        <v>83.8</v>
      </c>
    </row>
    <row r="201" spans="1:3" x14ac:dyDescent="0.2">
      <c r="A201" s="21">
        <v>44468</v>
      </c>
      <c r="B201" s="22">
        <f t="shared" si="18"/>
        <v>44</v>
      </c>
      <c r="C201" s="24">
        <v>87</v>
      </c>
    </row>
    <row r="202" spans="1:3" x14ac:dyDescent="0.2">
      <c r="A202" s="21">
        <v>44474</v>
      </c>
      <c r="B202" s="22">
        <f t="shared" si="18"/>
        <v>50</v>
      </c>
      <c r="C202" s="24">
        <v>88.3</v>
      </c>
    </row>
    <row r="203" spans="1:3" x14ac:dyDescent="0.2">
      <c r="A203" s="21">
        <v>44482</v>
      </c>
      <c r="B203" s="22">
        <f t="shared" si="18"/>
        <v>58</v>
      </c>
      <c r="C203" s="24">
        <v>90</v>
      </c>
    </row>
    <row r="204" spans="1:3" x14ac:dyDescent="0.2">
      <c r="A204" s="26">
        <v>44022</v>
      </c>
      <c r="B204" s="27">
        <f>A204-$A$204</f>
        <v>0</v>
      </c>
      <c r="C204" s="28">
        <v>61.2</v>
      </c>
    </row>
    <row r="205" spans="1:3" x14ac:dyDescent="0.2">
      <c r="A205" s="29">
        <v>44026</v>
      </c>
      <c r="B205" s="30">
        <f t="shared" ref="B205:B211" si="19">A205-$A$204</f>
        <v>4</v>
      </c>
      <c r="C205" s="31">
        <v>68.599999999999994</v>
      </c>
    </row>
    <row r="206" spans="1:3" x14ac:dyDescent="0.2">
      <c r="A206" s="29">
        <v>44033</v>
      </c>
      <c r="B206" s="30">
        <f t="shared" si="19"/>
        <v>11</v>
      </c>
      <c r="C206" s="31">
        <v>73.3</v>
      </c>
    </row>
    <row r="207" spans="1:3" x14ac:dyDescent="0.2">
      <c r="A207" s="29">
        <v>44041</v>
      </c>
      <c r="B207" s="30">
        <f t="shared" si="19"/>
        <v>19</v>
      </c>
      <c r="C207" s="31">
        <v>76.3</v>
      </c>
    </row>
    <row r="208" spans="1:3" x14ac:dyDescent="0.2">
      <c r="A208" s="29">
        <v>44048</v>
      </c>
      <c r="B208" s="30">
        <f t="shared" si="19"/>
        <v>26</v>
      </c>
      <c r="C208" s="31">
        <v>81.900000000000006</v>
      </c>
    </row>
    <row r="209" spans="1:3" x14ac:dyDescent="0.2">
      <c r="A209" s="29">
        <v>44054</v>
      </c>
      <c r="B209" s="30">
        <f t="shared" si="19"/>
        <v>32</v>
      </c>
      <c r="C209" s="31">
        <v>84.8</v>
      </c>
    </row>
    <row r="210" spans="1:3" x14ac:dyDescent="0.2">
      <c r="A210" s="29">
        <v>44061</v>
      </c>
      <c r="B210" s="30">
        <f t="shared" si="19"/>
        <v>39</v>
      </c>
      <c r="C210" s="31">
        <v>87.2</v>
      </c>
    </row>
    <row r="211" spans="1:3" x14ac:dyDescent="0.2">
      <c r="A211" s="29">
        <v>44068</v>
      </c>
      <c r="B211" s="30">
        <f t="shared" si="19"/>
        <v>46</v>
      </c>
      <c r="C211" s="31">
        <v>92.7</v>
      </c>
    </row>
    <row r="212" spans="1:3" x14ac:dyDescent="0.2">
      <c r="A212" s="29">
        <v>44022</v>
      </c>
      <c r="B212" s="30">
        <f>A212-$A$212</f>
        <v>0</v>
      </c>
      <c r="C212" s="31">
        <v>58.7</v>
      </c>
    </row>
    <row r="213" spans="1:3" x14ac:dyDescent="0.2">
      <c r="A213" s="29">
        <v>44026</v>
      </c>
      <c r="B213" s="30">
        <f t="shared" ref="B213:B219" si="20">A213-$A$212</f>
        <v>4</v>
      </c>
      <c r="C213" s="31">
        <v>63.7</v>
      </c>
    </row>
    <row r="214" spans="1:3" x14ac:dyDescent="0.2">
      <c r="A214" s="29">
        <v>44033</v>
      </c>
      <c r="B214" s="30">
        <f t="shared" si="20"/>
        <v>11</v>
      </c>
      <c r="C214" s="31">
        <v>69.5</v>
      </c>
    </row>
    <row r="215" spans="1:3" x14ac:dyDescent="0.2">
      <c r="A215" s="29">
        <v>44041</v>
      </c>
      <c r="B215" s="30">
        <f t="shared" si="20"/>
        <v>19</v>
      </c>
      <c r="C215" s="31">
        <v>74.5</v>
      </c>
    </row>
    <row r="216" spans="1:3" x14ac:dyDescent="0.2">
      <c r="A216" s="29">
        <v>44048</v>
      </c>
      <c r="B216" s="30">
        <f t="shared" si="20"/>
        <v>26</v>
      </c>
      <c r="C216" s="31">
        <v>78.7</v>
      </c>
    </row>
    <row r="217" spans="1:3" x14ac:dyDescent="0.2">
      <c r="A217" s="29">
        <v>44054</v>
      </c>
      <c r="B217" s="30">
        <f t="shared" si="20"/>
        <v>32</v>
      </c>
      <c r="C217" s="31">
        <v>81.8</v>
      </c>
    </row>
    <row r="218" spans="1:3" x14ac:dyDescent="0.2">
      <c r="A218" s="29">
        <v>44061</v>
      </c>
      <c r="B218" s="30">
        <f t="shared" si="20"/>
        <v>39</v>
      </c>
      <c r="C218" s="31">
        <v>86.8</v>
      </c>
    </row>
    <row r="219" spans="1:3" x14ac:dyDescent="0.2">
      <c r="A219" s="29">
        <v>44068</v>
      </c>
      <c r="B219" s="30">
        <f t="shared" si="20"/>
        <v>46</v>
      </c>
      <c r="C219" s="31">
        <v>90.4</v>
      </c>
    </row>
    <row r="220" spans="1:3" x14ac:dyDescent="0.2">
      <c r="A220" s="29">
        <v>44022</v>
      </c>
      <c r="B220" s="30">
        <f>A220-$A$220</f>
        <v>0</v>
      </c>
      <c r="C220" s="32">
        <v>60.3</v>
      </c>
    </row>
    <row r="221" spans="1:3" x14ac:dyDescent="0.2">
      <c r="A221" s="29">
        <v>44026</v>
      </c>
      <c r="B221" s="30">
        <f t="shared" ref="B221:B227" si="21">A221-$A$220</f>
        <v>4</v>
      </c>
      <c r="C221" s="32">
        <v>65</v>
      </c>
    </row>
    <row r="222" spans="1:3" x14ac:dyDescent="0.2">
      <c r="A222" s="29">
        <v>44033</v>
      </c>
      <c r="B222" s="30">
        <f t="shared" si="21"/>
        <v>11</v>
      </c>
      <c r="C222" s="32">
        <v>68.5</v>
      </c>
    </row>
    <row r="223" spans="1:3" x14ac:dyDescent="0.2">
      <c r="A223" s="29">
        <v>44041</v>
      </c>
      <c r="B223" s="30">
        <f t="shared" si="21"/>
        <v>19</v>
      </c>
      <c r="C223" s="32">
        <v>74.900000000000006</v>
      </c>
    </row>
    <row r="224" spans="1:3" x14ac:dyDescent="0.2">
      <c r="A224" s="29">
        <v>44048</v>
      </c>
      <c r="B224" s="30">
        <f t="shared" si="21"/>
        <v>26</v>
      </c>
      <c r="C224" s="32">
        <v>78.7</v>
      </c>
    </row>
    <row r="225" spans="1:3" x14ac:dyDescent="0.2">
      <c r="A225" s="29">
        <v>44054</v>
      </c>
      <c r="B225" s="30">
        <f t="shared" si="21"/>
        <v>32</v>
      </c>
      <c r="C225" s="32">
        <v>80.3</v>
      </c>
    </row>
    <row r="226" spans="1:3" x14ac:dyDescent="0.2">
      <c r="A226" s="29">
        <v>44061</v>
      </c>
      <c r="B226" s="30">
        <f t="shared" si="21"/>
        <v>39</v>
      </c>
      <c r="C226" s="32">
        <v>85.1</v>
      </c>
    </row>
    <row r="227" spans="1:3" x14ac:dyDescent="0.2">
      <c r="A227" s="29">
        <v>44068</v>
      </c>
      <c r="B227" s="30">
        <f t="shared" si="21"/>
        <v>46</v>
      </c>
      <c r="C227" s="32">
        <v>86.9</v>
      </c>
    </row>
    <row r="228" spans="1:3" x14ac:dyDescent="0.2">
      <c r="A228" s="29">
        <v>44022</v>
      </c>
      <c r="B228" s="30">
        <f>A228-$A$228</f>
        <v>0</v>
      </c>
      <c r="C228" s="32">
        <v>58.5</v>
      </c>
    </row>
    <row r="229" spans="1:3" x14ac:dyDescent="0.2">
      <c r="A229" s="29">
        <v>44026</v>
      </c>
      <c r="B229" s="30">
        <f t="shared" ref="B229:B235" si="22">A229-$A$228</f>
        <v>4</v>
      </c>
      <c r="C229" s="32">
        <v>64.900000000000006</v>
      </c>
    </row>
    <row r="230" spans="1:3" x14ac:dyDescent="0.2">
      <c r="A230" s="29">
        <v>44033</v>
      </c>
      <c r="B230" s="30">
        <f t="shared" si="22"/>
        <v>11</v>
      </c>
      <c r="C230" s="32">
        <v>70.599999999999994</v>
      </c>
    </row>
    <row r="231" spans="1:3" x14ac:dyDescent="0.2">
      <c r="A231" s="29">
        <v>44041</v>
      </c>
      <c r="B231" s="30">
        <f t="shared" si="22"/>
        <v>19</v>
      </c>
      <c r="C231" s="32">
        <v>75.099999999999994</v>
      </c>
    </row>
    <row r="232" spans="1:3" x14ac:dyDescent="0.2">
      <c r="A232" s="29">
        <v>44048</v>
      </c>
      <c r="B232" s="30">
        <f t="shared" si="22"/>
        <v>26</v>
      </c>
      <c r="C232" s="31">
        <v>79.2</v>
      </c>
    </row>
    <row r="233" spans="1:3" x14ac:dyDescent="0.2">
      <c r="A233" s="29">
        <v>44054</v>
      </c>
      <c r="B233" s="30">
        <f t="shared" si="22"/>
        <v>32</v>
      </c>
      <c r="C233" s="32">
        <v>81.8</v>
      </c>
    </row>
    <row r="234" spans="1:3" x14ac:dyDescent="0.2">
      <c r="A234" s="29">
        <v>44061</v>
      </c>
      <c r="B234" s="30">
        <f t="shared" si="22"/>
        <v>39</v>
      </c>
      <c r="C234" s="32">
        <v>86.7</v>
      </c>
    </row>
    <row r="235" spans="1:3" x14ac:dyDescent="0.2">
      <c r="A235" s="29">
        <v>44068</v>
      </c>
      <c r="B235" s="30">
        <f t="shared" si="22"/>
        <v>46</v>
      </c>
      <c r="C235" s="32">
        <v>90.3</v>
      </c>
    </row>
    <row r="236" spans="1:3" x14ac:dyDescent="0.2">
      <c r="A236" s="29">
        <v>44022</v>
      </c>
      <c r="B236" s="30">
        <f>A236-$A$236</f>
        <v>0</v>
      </c>
      <c r="C236" s="32">
        <v>60.5</v>
      </c>
    </row>
    <row r="237" spans="1:3" x14ac:dyDescent="0.2">
      <c r="A237" s="29">
        <v>44026</v>
      </c>
      <c r="B237" s="30">
        <f t="shared" ref="B237:B243" si="23">A237-$A$236</f>
        <v>4</v>
      </c>
      <c r="C237" s="32">
        <v>66.3</v>
      </c>
    </row>
    <row r="238" spans="1:3" x14ac:dyDescent="0.2">
      <c r="A238" s="29">
        <v>44033</v>
      </c>
      <c r="B238" s="30">
        <f t="shared" si="23"/>
        <v>11</v>
      </c>
      <c r="C238" s="32">
        <v>69.900000000000006</v>
      </c>
    </row>
    <row r="239" spans="1:3" x14ac:dyDescent="0.2">
      <c r="A239" s="29">
        <v>44041</v>
      </c>
      <c r="B239" s="30">
        <f t="shared" si="23"/>
        <v>19</v>
      </c>
      <c r="C239" s="32">
        <v>76.3</v>
      </c>
    </row>
    <row r="240" spans="1:3" x14ac:dyDescent="0.2">
      <c r="A240" s="29">
        <v>44048</v>
      </c>
      <c r="B240" s="30">
        <f t="shared" si="23"/>
        <v>26</v>
      </c>
      <c r="C240" s="32">
        <v>81.8</v>
      </c>
    </row>
    <row r="241" spans="1:3" x14ac:dyDescent="0.2">
      <c r="A241" s="29">
        <v>44054</v>
      </c>
      <c r="B241" s="30">
        <f t="shared" si="23"/>
        <v>32</v>
      </c>
      <c r="C241" s="32">
        <v>87</v>
      </c>
    </row>
    <row r="242" spans="1:3" x14ac:dyDescent="0.2">
      <c r="A242" s="29">
        <v>44061</v>
      </c>
      <c r="B242" s="30">
        <f t="shared" si="23"/>
        <v>39</v>
      </c>
      <c r="C242" s="32">
        <v>89.5</v>
      </c>
    </row>
    <row r="243" spans="1:3" x14ac:dyDescent="0.2">
      <c r="A243" s="29">
        <v>44068</v>
      </c>
      <c r="B243" s="30">
        <f t="shared" si="23"/>
        <v>46</v>
      </c>
      <c r="C243" s="32">
        <v>93.6</v>
      </c>
    </row>
    <row r="244" spans="1:3" x14ac:dyDescent="0.2">
      <c r="A244" s="29">
        <v>44025</v>
      </c>
      <c r="B244" s="30">
        <f>A244-$A$244</f>
        <v>0</v>
      </c>
      <c r="C244" s="31">
        <v>60</v>
      </c>
    </row>
    <row r="245" spans="1:3" x14ac:dyDescent="0.2">
      <c r="A245" s="29">
        <v>44034</v>
      </c>
      <c r="B245" s="30">
        <f t="shared" ref="B245:B250" si="24">A245-$A$244</f>
        <v>9</v>
      </c>
      <c r="C245" s="31">
        <v>68.099999999999994</v>
      </c>
    </row>
    <row r="246" spans="1:3" x14ac:dyDescent="0.2">
      <c r="A246" s="29">
        <v>44040</v>
      </c>
      <c r="B246" s="30">
        <f t="shared" si="24"/>
        <v>15</v>
      </c>
      <c r="C246" s="31">
        <v>73.2</v>
      </c>
    </row>
    <row r="247" spans="1:3" x14ac:dyDescent="0.2">
      <c r="A247" s="29">
        <v>44047</v>
      </c>
      <c r="B247" s="30">
        <f t="shared" si="24"/>
        <v>22</v>
      </c>
      <c r="C247" s="31">
        <v>77.2</v>
      </c>
    </row>
    <row r="248" spans="1:3" x14ac:dyDescent="0.2">
      <c r="A248" s="29">
        <v>44054</v>
      </c>
      <c r="B248" s="30">
        <f t="shared" si="24"/>
        <v>29</v>
      </c>
      <c r="C248" s="31">
        <v>81.5</v>
      </c>
    </row>
    <row r="249" spans="1:3" x14ac:dyDescent="0.2">
      <c r="A249" s="29">
        <v>44061</v>
      </c>
      <c r="B249" s="30">
        <f t="shared" si="24"/>
        <v>36</v>
      </c>
      <c r="C249" s="31">
        <v>83.2</v>
      </c>
    </row>
    <row r="250" spans="1:3" x14ac:dyDescent="0.2">
      <c r="A250" s="29">
        <v>44068</v>
      </c>
      <c r="B250" s="30">
        <f t="shared" si="24"/>
        <v>43</v>
      </c>
      <c r="C250" s="31">
        <v>87</v>
      </c>
    </row>
    <row r="251" spans="1:3" x14ac:dyDescent="0.2">
      <c r="A251" s="29">
        <v>44025</v>
      </c>
      <c r="B251" s="30">
        <f>A251-$A$251</f>
        <v>0</v>
      </c>
      <c r="C251" s="31">
        <v>57.6</v>
      </c>
    </row>
    <row r="252" spans="1:3" x14ac:dyDescent="0.2">
      <c r="A252" s="29">
        <v>44034</v>
      </c>
      <c r="B252" s="30">
        <f t="shared" ref="B252:B257" si="25">A252-$A$251</f>
        <v>9</v>
      </c>
      <c r="C252" s="31">
        <v>66</v>
      </c>
    </row>
    <row r="253" spans="1:3" x14ac:dyDescent="0.2">
      <c r="A253" s="29">
        <v>44040</v>
      </c>
      <c r="B253" s="30">
        <f t="shared" si="25"/>
        <v>15</v>
      </c>
      <c r="C253" s="31">
        <v>71.900000000000006</v>
      </c>
    </row>
    <row r="254" spans="1:3" x14ac:dyDescent="0.2">
      <c r="A254" s="29">
        <v>44047</v>
      </c>
      <c r="B254" s="30">
        <f t="shared" si="25"/>
        <v>22</v>
      </c>
      <c r="C254" s="31">
        <v>75</v>
      </c>
    </row>
    <row r="255" spans="1:3" x14ac:dyDescent="0.2">
      <c r="A255" s="29">
        <v>44054</v>
      </c>
      <c r="B255" s="30">
        <f t="shared" si="25"/>
        <v>29</v>
      </c>
      <c r="C255" s="31">
        <v>79.7</v>
      </c>
    </row>
    <row r="256" spans="1:3" x14ac:dyDescent="0.2">
      <c r="A256" s="29">
        <v>44061</v>
      </c>
      <c r="B256" s="30">
        <f t="shared" si="25"/>
        <v>36</v>
      </c>
      <c r="C256" s="31">
        <v>83.4</v>
      </c>
    </row>
    <row r="257" spans="1:3" x14ac:dyDescent="0.2">
      <c r="A257" s="29">
        <v>44068</v>
      </c>
      <c r="B257" s="30">
        <f t="shared" si="25"/>
        <v>43</v>
      </c>
      <c r="C257" s="31">
        <v>86.9</v>
      </c>
    </row>
    <row r="258" spans="1:3" x14ac:dyDescent="0.2">
      <c r="A258" s="29">
        <v>44025</v>
      </c>
      <c r="B258" s="30">
        <f>A258-$A$258</f>
        <v>0</v>
      </c>
      <c r="C258" s="32">
        <v>55.9</v>
      </c>
    </row>
    <row r="259" spans="1:3" x14ac:dyDescent="0.2">
      <c r="A259" s="29">
        <v>44034</v>
      </c>
      <c r="B259" s="30">
        <f t="shared" ref="B259:B267" si="26">A259-$A$258</f>
        <v>9</v>
      </c>
      <c r="C259" s="32">
        <v>65.599999999999994</v>
      </c>
    </row>
    <row r="260" spans="1:3" x14ac:dyDescent="0.2">
      <c r="A260" s="29">
        <v>44040</v>
      </c>
      <c r="B260" s="30">
        <f t="shared" si="26"/>
        <v>15</v>
      </c>
      <c r="C260" s="32">
        <v>71</v>
      </c>
    </row>
    <row r="261" spans="1:3" x14ac:dyDescent="0.2">
      <c r="A261" s="29">
        <v>44047</v>
      </c>
      <c r="B261" s="30">
        <f t="shared" si="26"/>
        <v>22</v>
      </c>
      <c r="C261" s="32">
        <v>74.8</v>
      </c>
    </row>
    <row r="262" spans="1:3" x14ac:dyDescent="0.2">
      <c r="A262" s="29">
        <v>44054</v>
      </c>
      <c r="B262" s="30">
        <f t="shared" si="26"/>
        <v>29</v>
      </c>
      <c r="C262" s="32">
        <v>77.900000000000006</v>
      </c>
    </row>
    <row r="263" spans="1:3" x14ac:dyDescent="0.2">
      <c r="A263" s="29">
        <v>44061</v>
      </c>
      <c r="B263" s="30">
        <f t="shared" si="26"/>
        <v>36</v>
      </c>
      <c r="C263" s="32">
        <v>80.5</v>
      </c>
    </row>
    <row r="264" spans="1:3" x14ac:dyDescent="0.2">
      <c r="A264" s="29">
        <v>44068</v>
      </c>
      <c r="B264" s="30">
        <f t="shared" si="26"/>
        <v>43</v>
      </c>
      <c r="C264" s="32">
        <v>85.3</v>
      </c>
    </row>
    <row r="265" spans="1:3" x14ac:dyDescent="0.2">
      <c r="A265" s="29">
        <v>44075</v>
      </c>
      <c r="B265" s="30">
        <f t="shared" si="26"/>
        <v>50</v>
      </c>
      <c r="C265" s="32">
        <v>85.5</v>
      </c>
    </row>
    <row r="266" spans="1:3" x14ac:dyDescent="0.2">
      <c r="A266" s="29">
        <v>44082</v>
      </c>
      <c r="B266" s="30">
        <f t="shared" si="26"/>
        <v>57</v>
      </c>
      <c r="C266" s="32">
        <v>86.5</v>
      </c>
    </row>
    <row r="267" spans="1:3" x14ac:dyDescent="0.2">
      <c r="A267" s="29">
        <v>44089</v>
      </c>
      <c r="B267" s="30">
        <f t="shared" si="26"/>
        <v>64</v>
      </c>
      <c r="C267" s="32">
        <v>87.5</v>
      </c>
    </row>
    <row r="268" spans="1:3" x14ac:dyDescent="0.2">
      <c r="A268" s="29">
        <v>44047</v>
      </c>
      <c r="B268" s="30">
        <f t="shared" ref="B268:B274" si="27">A268-$A$268</f>
        <v>0</v>
      </c>
      <c r="C268" s="32">
        <v>59.5</v>
      </c>
    </row>
    <row r="269" spans="1:3" x14ac:dyDescent="0.2">
      <c r="A269" s="29">
        <v>44054</v>
      </c>
      <c r="B269" s="30">
        <f t="shared" si="27"/>
        <v>7</v>
      </c>
      <c r="C269" s="32">
        <v>62.6</v>
      </c>
    </row>
    <row r="270" spans="1:3" x14ac:dyDescent="0.2">
      <c r="A270" s="29">
        <v>44061</v>
      </c>
      <c r="B270" s="30">
        <f t="shared" si="27"/>
        <v>14</v>
      </c>
      <c r="C270" s="32">
        <v>67.8</v>
      </c>
    </row>
    <row r="271" spans="1:3" x14ac:dyDescent="0.2">
      <c r="A271" s="33">
        <v>44068</v>
      </c>
      <c r="B271" s="30">
        <f t="shared" si="27"/>
        <v>21</v>
      </c>
      <c r="C271" s="31">
        <v>72</v>
      </c>
    </row>
    <row r="272" spans="1:3" x14ac:dyDescent="0.2">
      <c r="A272" s="29">
        <v>44075</v>
      </c>
      <c r="B272" s="30">
        <f t="shared" si="27"/>
        <v>28</v>
      </c>
      <c r="C272" s="32">
        <v>75.7</v>
      </c>
    </row>
    <row r="273" spans="1:3" x14ac:dyDescent="0.2">
      <c r="A273" s="29">
        <v>44082</v>
      </c>
      <c r="B273" s="30">
        <f t="shared" si="27"/>
        <v>35</v>
      </c>
      <c r="C273" s="32">
        <v>81</v>
      </c>
    </row>
    <row r="274" spans="1:3" x14ac:dyDescent="0.2">
      <c r="A274" s="29">
        <v>44089</v>
      </c>
      <c r="B274" s="30">
        <f t="shared" si="27"/>
        <v>42</v>
      </c>
      <c r="C274" s="32">
        <v>83.8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C378-A7E0-C047-B6E3-21F60FEA1467}">
  <dimension ref="A1:S46"/>
  <sheetViews>
    <sheetView workbookViewId="0">
      <selection sqref="A1:XFD1048576"/>
    </sheetView>
  </sheetViews>
  <sheetFormatPr baseColWidth="10" defaultColWidth="8.83203125" defaultRowHeight="16" x14ac:dyDescent="0.2"/>
  <cols>
    <col min="1" max="1" width="6.83203125" bestFit="1" customWidth="1"/>
    <col min="2" max="2" width="4" bestFit="1" customWidth="1"/>
    <col min="3" max="3" width="6.83203125" bestFit="1" customWidth="1"/>
    <col min="4" max="4" width="4" customWidth="1"/>
    <col min="5" max="5" width="14.1640625" bestFit="1" customWidth="1"/>
    <col min="6" max="6" width="33.6640625" bestFit="1" customWidth="1"/>
    <col min="7" max="7" width="28.83203125" bestFit="1" customWidth="1"/>
    <col min="8" max="8" width="4" style="184" customWidth="1"/>
    <col min="10" max="10" width="29.6640625" bestFit="1" customWidth="1"/>
    <col min="11" max="11" width="33.6640625" bestFit="1" customWidth="1"/>
    <col min="12" max="12" width="4" style="184" customWidth="1"/>
    <col min="14" max="14" width="17.1640625" bestFit="1" customWidth="1"/>
    <col min="15" max="15" width="19.33203125" bestFit="1" customWidth="1"/>
    <col min="16" max="16" width="4" style="184" customWidth="1"/>
  </cols>
  <sheetData>
    <row r="1" spans="1:19" x14ac:dyDescent="0.2">
      <c r="A1" t="s">
        <v>74</v>
      </c>
      <c r="C1" t="s">
        <v>74</v>
      </c>
      <c r="I1" t="s">
        <v>75</v>
      </c>
      <c r="M1" t="s">
        <v>76</v>
      </c>
      <c r="Q1" t="s">
        <v>77</v>
      </c>
      <c r="R1" t="s">
        <v>78</v>
      </c>
      <c r="S1" t="s">
        <v>79</v>
      </c>
    </row>
    <row r="2" spans="1:19" x14ac:dyDescent="0.2">
      <c r="A2">
        <v>154.6</v>
      </c>
      <c r="B2" t="s">
        <v>80</v>
      </c>
      <c r="C2" s="181">
        <f>A2</f>
        <v>154.6</v>
      </c>
      <c r="D2" t="s">
        <v>80</v>
      </c>
      <c r="E2" t="s">
        <v>81</v>
      </c>
      <c r="F2" t="s">
        <v>82</v>
      </c>
      <c r="I2" t="s">
        <v>83</v>
      </c>
      <c r="M2">
        <v>59</v>
      </c>
      <c r="N2" t="s">
        <v>84</v>
      </c>
      <c r="O2" t="s">
        <v>85</v>
      </c>
      <c r="Q2" s="182">
        <v>100.632881954697</v>
      </c>
      <c r="R2" s="182">
        <v>0.48615090735434502</v>
      </c>
      <c r="S2" s="181">
        <f>Q2/100</f>
        <v>1.00632881954697</v>
      </c>
    </row>
    <row r="3" spans="1:19" x14ac:dyDescent="0.2">
      <c r="A3">
        <f>AVERAGE(154.1,155.6)</f>
        <v>154.85</v>
      </c>
      <c r="B3" t="s">
        <v>86</v>
      </c>
      <c r="C3" s="181">
        <f>(0.9781*A3)-0.7714</f>
        <v>150.68738499999998</v>
      </c>
      <c r="D3" t="s">
        <v>80</v>
      </c>
      <c r="E3" t="s">
        <v>87</v>
      </c>
      <c r="F3" t="s">
        <v>88</v>
      </c>
      <c r="I3">
        <v>87.7</v>
      </c>
      <c r="J3" t="s">
        <v>89</v>
      </c>
      <c r="K3" t="s">
        <v>90</v>
      </c>
      <c r="M3">
        <v>66</v>
      </c>
      <c r="N3" t="s">
        <v>91</v>
      </c>
      <c r="O3" t="s">
        <v>92</v>
      </c>
      <c r="Q3" s="182">
        <v>200.25635450908101</v>
      </c>
      <c r="R3" s="182">
        <v>0.40496657115568202</v>
      </c>
      <c r="S3" s="181">
        <f>Q3/200</f>
        <v>1.0012817725454051</v>
      </c>
    </row>
    <row r="4" spans="1:19" x14ac:dyDescent="0.2">
      <c r="A4">
        <v>151.80000000000001</v>
      </c>
      <c r="B4" t="s">
        <v>86</v>
      </c>
      <c r="C4" s="181">
        <f t="shared" ref="C4:C10" si="0">(0.9781*A4)-0.7714</f>
        <v>147.70418000000001</v>
      </c>
      <c r="D4" t="s">
        <v>80</v>
      </c>
      <c r="E4" t="s">
        <v>84</v>
      </c>
      <c r="F4" t="s">
        <v>93</v>
      </c>
      <c r="I4">
        <v>87.8</v>
      </c>
      <c r="J4" t="s">
        <v>94</v>
      </c>
      <c r="K4" t="s">
        <v>95</v>
      </c>
      <c r="M4">
        <v>60</v>
      </c>
      <c r="N4" t="s">
        <v>96</v>
      </c>
      <c r="O4" t="s">
        <v>97</v>
      </c>
      <c r="Q4" s="182">
        <v>300.656462242874</v>
      </c>
      <c r="R4" s="182">
        <v>0.37153772683858599</v>
      </c>
      <c r="S4" s="181">
        <f>Q4/300</f>
        <v>1.0021882074762467</v>
      </c>
    </row>
    <row r="5" spans="1:19" x14ac:dyDescent="0.2">
      <c r="A5" s="185">
        <v>157.6</v>
      </c>
      <c r="B5" s="185" t="s">
        <v>86</v>
      </c>
      <c r="C5" s="186">
        <f t="shared" si="0"/>
        <v>153.37716</v>
      </c>
      <c r="D5" s="185" t="s">
        <v>80</v>
      </c>
      <c r="E5" s="185" t="s">
        <v>91</v>
      </c>
      <c r="F5" s="185" t="s">
        <v>98</v>
      </c>
      <c r="G5" s="185" t="s">
        <v>99</v>
      </c>
      <c r="H5" s="187"/>
      <c r="I5">
        <v>86</v>
      </c>
      <c r="J5" t="s">
        <v>87</v>
      </c>
      <c r="K5" t="s">
        <v>100</v>
      </c>
      <c r="L5" s="187"/>
      <c r="M5">
        <v>64</v>
      </c>
      <c r="N5" t="s">
        <v>101</v>
      </c>
      <c r="O5" t="s">
        <v>102</v>
      </c>
      <c r="P5" s="187"/>
      <c r="Q5" s="182">
        <v>400.31454806430702</v>
      </c>
      <c r="R5" s="182">
        <v>0.36676217765042901</v>
      </c>
      <c r="S5" s="181">
        <f>Q5/400</f>
        <v>1.0007863701607675</v>
      </c>
    </row>
    <row r="6" spans="1:19" x14ac:dyDescent="0.2">
      <c r="A6">
        <v>154.5</v>
      </c>
      <c r="B6" t="s">
        <v>86</v>
      </c>
      <c r="C6" s="181">
        <f t="shared" si="0"/>
        <v>150.34504999999999</v>
      </c>
      <c r="D6" t="s">
        <v>80</v>
      </c>
      <c r="E6" t="s">
        <v>91</v>
      </c>
      <c r="F6" t="s">
        <v>103</v>
      </c>
      <c r="I6">
        <v>84.1</v>
      </c>
      <c r="J6" t="s">
        <v>104</v>
      </c>
      <c r="K6" t="s">
        <v>105</v>
      </c>
      <c r="M6">
        <v>64</v>
      </c>
      <c r="N6" t="s">
        <v>106</v>
      </c>
      <c r="O6" t="s">
        <v>107</v>
      </c>
      <c r="Q6" t="s">
        <v>108</v>
      </c>
      <c r="R6" s="182">
        <f>AVERAGE(R2:R5)</f>
        <v>0.40735434574976054</v>
      </c>
    </row>
    <row r="7" spans="1:19" x14ac:dyDescent="0.2">
      <c r="A7">
        <v>153.19999999999999</v>
      </c>
      <c r="B7" t="s">
        <v>86</v>
      </c>
      <c r="C7" s="181">
        <f t="shared" si="0"/>
        <v>149.07351999999997</v>
      </c>
      <c r="D7" t="s">
        <v>80</v>
      </c>
      <c r="E7" t="s">
        <v>109</v>
      </c>
      <c r="F7" t="s">
        <v>110</v>
      </c>
      <c r="I7">
        <v>86.6</v>
      </c>
      <c r="J7" t="s">
        <v>111</v>
      </c>
      <c r="K7" t="s">
        <v>88</v>
      </c>
      <c r="M7">
        <v>67</v>
      </c>
      <c r="N7" t="s">
        <v>112</v>
      </c>
      <c r="O7" t="s">
        <v>113</v>
      </c>
    </row>
    <row r="8" spans="1:19" x14ac:dyDescent="0.2">
      <c r="A8">
        <v>156.19999999999999</v>
      </c>
      <c r="B8" t="s">
        <v>86</v>
      </c>
      <c r="C8" s="181">
        <f t="shared" si="0"/>
        <v>152.00781999999998</v>
      </c>
      <c r="D8" t="s">
        <v>80</v>
      </c>
      <c r="E8" t="s">
        <v>114</v>
      </c>
      <c r="F8" t="s">
        <v>115</v>
      </c>
      <c r="I8">
        <v>80.599999999999994</v>
      </c>
      <c r="J8" t="s">
        <v>84</v>
      </c>
      <c r="K8" t="s">
        <v>85</v>
      </c>
      <c r="M8" s="177">
        <f>AVERAGE(M2:M7)</f>
        <v>63.333333333333336</v>
      </c>
      <c r="N8" t="s">
        <v>116</v>
      </c>
    </row>
    <row r="9" spans="1:19" x14ac:dyDescent="0.2">
      <c r="A9">
        <v>153.6</v>
      </c>
      <c r="B9" t="s">
        <v>86</v>
      </c>
      <c r="C9" s="181">
        <f t="shared" si="0"/>
        <v>149.46475999999998</v>
      </c>
      <c r="D9" t="s">
        <v>80</v>
      </c>
      <c r="E9" t="s">
        <v>106</v>
      </c>
      <c r="F9" t="s">
        <v>117</v>
      </c>
      <c r="I9">
        <v>85.7</v>
      </c>
      <c r="J9" t="s">
        <v>118</v>
      </c>
      <c r="K9" t="s">
        <v>92</v>
      </c>
      <c r="M9" t="s">
        <v>119</v>
      </c>
    </row>
    <row r="10" spans="1:19" x14ac:dyDescent="0.2">
      <c r="A10">
        <v>151.80000000000001</v>
      </c>
      <c r="B10" t="s">
        <v>86</v>
      </c>
      <c r="C10" s="181">
        <f t="shared" si="0"/>
        <v>147.70418000000001</v>
      </c>
      <c r="D10" t="s">
        <v>80</v>
      </c>
      <c r="E10" t="s">
        <v>112</v>
      </c>
      <c r="F10" t="s">
        <v>120</v>
      </c>
      <c r="I10">
        <v>83.1</v>
      </c>
      <c r="J10" t="s">
        <v>121</v>
      </c>
      <c r="K10" t="s">
        <v>92</v>
      </c>
    </row>
    <row r="11" spans="1:19" x14ac:dyDescent="0.2">
      <c r="A11">
        <v>147</v>
      </c>
      <c r="B11" t="s">
        <v>80</v>
      </c>
      <c r="C11" s="181">
        <f>A11</f>
        <v>147</v>
      </c>
      <c r="D11" t="s">
        <v>80</v>
      </c>
      <c r="E11" t="s">
        <v>122</v>
      </c>
      <c r="F11" t="s">
        <v>123</v>
      </c>
      <c r="I11">
        <v>67.3</v>
      </c>
      <c r="J11" t="s">
        <v>124</v>
      </c>
      <c r="K11" t="s">
        <v>125</v>
      </c>
    </row>
    <row r="12" spans="1:19" x14ac:dyDescent="0.2">
      <c r="A12" t="s">
        <v>126</v>
      </c>
      <c r="C12" s="181">
        <f>AVERAGE(C2,C3,C4,C6,C7,C8,C9,C10,C11)</f>
        <v>149.84298833333332</v>
      </c>
      <c r="D12" t="s">
        <v>80</v>
      </c>
      <c r="E12" t="s">
        <v>127</v>
      </c>
      <c r="F12" t="s">
        <v>128</v>
      </c>
      <c r="I12">
        <v>81.2</v>
      </c>
      <c r="J12" t="s">
        <v>129</v>
      </c>
      <c r="K12" t="s">
        <v>97</v>
      </c>
    </row>
    <row r="13" spans="1:19" x14ac:dyDescent="0.2">
      <c r="I13" s="185">
        <v>83</v>
      </c>
      <c r="J13" s="185" t="s">
        <v>130</v>
      </c>
      <c r="K13" s="185" t="s">
        <v>115</v>
      </c>
    </row>
    <row r="14" spans="1:19" x14ac:dyDescent="0.2">
      <c r="I14">
        <v>80.2</v>
      </c>
      <c r="J14" t="s">
        <v>131</v>
      </c>
      <c r="K14" t="s">
        <v>132</v>
      </c>
    </row>
    <row r="15" spans="1:19" x14ac:dyDescent="0.2">
      <c r="I15">
        <v>81.3</v>
      </c>
      <c r="J15" t="s">
        <v>133</v>
      </c>
      <c r="K15" t="s">
        <v>134</v>
      </c>
    </row>
    <row r="16" spans="1:19" x14ac:dyDescent="0.2">
      <c r="I16">
        <f>AVERAGE(71.1,83.6)</f>
        <v>77.349999999999994</v>
      </c>
      <c r="J16" t="s">
        <v>135</v>
      </c>
      <c r="K16" t="s">
        <v>102</v>
      </c>
    </row>
    <row r="17" spans="9:11" x14ac:dyDescent="0.2">
      <c r="I17">
        <v>82</v>
      </c>
      <c r="J17" t="s">
        <v>106</v>
      </c>
      <c r="K17" t="s">
        <v>136</v>
      </c>
    </row>
    <row r="18" spans="9:11" x14ac:dyDescent="0.2">
      <c r="I18">
        <v>78.400000000000006</v>
      </c>
      <c r="J18" t="s">
        <v>137</v>
      </c>
      <c r="K18" t="s">
        <v>138</v>
      </c>
    </row>
    <row r="19" spans="9:11" x14ac:dyDescent="0.2">
      <c r="I19">
        <v>77.099999999999994</v>
      </c>
      <c r="J19" t="s">
        <v>139</v>
      </c>
      <c r="K19" t="s">
        <v>140</v>
      </c>
    </row>
    <row r="20" spans="9:11" x14ac:dyDescent="0.2">
      <c r="I20">
        <v>87.3</v>
      </c>
      <c r="J20" t="s">
        <v>141</v>
      </c>
      <c r="K20" t="s">
        <v>92</v>
      </c>
    </row>
    <row r="21" spans="9:11" x14ac:dyDescent="0.2">
      <c r="I21">
        <v>73</v>
      </c>
      <c r="J21" t="s">
        <v>112</v>
      </c>
      <c r="K21" t="s">
        <v>142</v>
      </c>
    </row>
    <row r="22" spans="9:11" x14ac:dyDescent="0.2">
      <c r="I22">
        <v>82</v>
      </c>
      <c r="J22" t="s">
        <v>143</v>
      </c>
      <c r="K22" t="s">
        <v>144</v>
      </c>
    </row>
    <row r="23" spans="9:11" x14ac:dyDescent="0.2">
      <c r="I23" s="176">
        <f>AVERAGE(I3,I4,I5,I6,I7,I8,I9,I10,I11,I12,I14,I15,I16,I17,I18,I19,I20,I21)</f>
        <v>81.486111111111114</v>
      </c>
    </row>
    <row r="24" spans="9:11" x14ac:dyDescent="0.2">
      <c r="I24" s="176">
        <f>AVERAGE(I22,I23)</f>
        <v>81.743055555555557</v>
      </c>
      <c r="J24" t="s">
        <v>145</v>
      </c>
    </row>
    <row r="26" spans="9:11" x14ac:dyDescent="0.2">
      <c r="I26" t="s">
        <v>146</v>
      </c>
    </row>
    <row r="27" spans="9:11" x14ac:dyDescent="0.2">
      <c r="I27">
        <v>8</v>
      </c>
      <c r="J27" t="s">
        <v>81</v>
      </c>
      <c r="K27" t="s">
        <v>147</v>
      </c>
    </row>
    <row r="28" spans="9:11" x14ac:dyDescent="0.2">
      <c r="I28">
        <v>3.55</v>
      </c>
      <c r="J28" t="s">
        <v>81</v>
      </c>
      <c r="K28" t="s">
        <v>148</v>
      </c>
    </row>
    <row r="29" spans="9:11" x14ac:dyDescent="0.2">
      <c r="I29">
        <f>AVERAGE(I27:I28)</f>
        <v>5.7750000000000004</v>
      </c>
    </row>
    <row r="30" spans="9:11" x14ac:dyDescent="0.2">
      <c r="I30">
        <v>4.5</v>
      </c>
      <c r="J30" t="s">
        <v>87</v>
      </c>
      <c r="K30" t="s">
        <v>149</v>
      </c>
    </row>
    <row r="31" spans="9:11" x14ac:dyDescent="0.2">
      <c r="I31">
        <v>4.4000000000000004</v>
      </c>
      <c r="J31" t="s">
        <v>84</v>
      </c>
      <c r="K31" t="s">
        <v>149</v>
      </c>
    </row>
    <row r="32" spans="9:11" x14ac:dyDescent="0.2">
      <c r="I32">
        <v>5.0999999999999996</v>
      </c>
      <c r="J32" t="s">
        <v>106</v>
      </c>
      <c r="K32" t="s">
        <v>149</v>
      </c>
    </row>
    <row r="33" spans="9:11" x14ac:dyDescent="0.2">
      <c r="I33">
        <v>5.4</v>
      </c>
      <c r="J33" t="s">
        <v>106</v>
      </c>
      <c r="K33" t="s">
        <v>150</v>
      </c>
    </row>
    <row r="34" spans="9:11" x14ac:dyDescent="0.2">
      <c r="I34">
        <f>AVERAGE(I32:I33)</f>
        <v>5.25</v>
      </c>
    </row>
    <row r="35" spans="9:11" x14ac:dyDescent="0.2">
      <c r="I35">
        <v>6.6</v>
      </c>
      <c r="J35" t="s">
        <v>122</v>
      </c>
      <c r="K35" t="s">
        <v>149</v>
      </c>
    </row>
    <row r="36" spans="9:11" x14ac:dyDescent="0.2">
      <c r="I36">
        <v>4.2</v>
      </c>
      <c r="J36" t="s">
        <v>112</v>
      </c>
      <c r="K36" t="s">
        <v>149</v>
      </c>
    </row>
    <row r="37" spans="9:11" x14ac:dyDescent="0.2">
      <c r="I37">
        <v>4.4000000000000004</v>
      </c>
      <c r="J37" t="s">
        <v>112</v>
      </c>
      <c r="K37" t="s">
        <v>151</v>
      </c>
    </row>
    <row r="38" spans="9:11" x14ac:dyDescent="0.2">
      <c r="I38">
        <f>AVERAGE(I36:I37)</f>
        <v>4.3000000000000007</v>
      </c>
    </row>
    <row r="39" spans="9:11" x14ac:dyDescent="0.2">
      <c r="I39" s="177">
        <f>AVERAGE(I29,I30,I31,I34,I35,I38)</f>
        <v>5.1375000000000002</v>
      </c>
      <c r="J39" t="s">
        <v>145</v>
      </c>
    </row>
    <row r="41" spans="9:11" x14ac:dyDescent="0.2">
      <c r="I41" t="s">
        <v>152</v>
      </c>
    </row>
    <row r="42" spans="9:11" x14ac:dyDescent="0.2">
      <c r="I42" t="s">
        <v>153</v>
      </c>
      <c r="J42" t="s">
        <v>154</v>
      </c>
      <c r="K42" t="s">
        <v>155</v>
      </c>
    </row>
    <row r="44" spans="9:11" x14ac:dyDescent="0.2">
      <c r="I44" t="s">
        <v>75</v>
      </c>
    </row>
    <row r="45" spans="9:11" x14ac:dyDescent="0.2">
      <c r="I45">
        <f>(5*81.74)/(2.7*365)</f>
        <v>0.41471334348046673</v>
      </c>
    </row>
    <row r="46" spans="9:11" x14ac:dyDescent="0.2">
      <c r="I46">
        <f>(8*70)/(4*365)</f>
        <v>0.38356164383561642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3CEB-F671-6D41-9D96-53E63A498C2D}">
  <dimension ref="A1:S129"/>
  <sheetViews>
    <sheetView topLeftCell="D1" workbookViewId="0">
      <selection activeCell="P2" sqref="P2"/>
    </sheetView>
  </sheetViews>
  <sheetFormatPr baseColWidth="10" defaultColWidth="11" defaultRowHeight="16" x14ac:dyDescent="0.2"/>
  <cols>
    <col min="1" max="1" width="7.83203125" style="177" bestFit="1" customWidth="1"/>
    <col min="2" max="2" width="8" style="177" bestFit="1" customWidth="1"/>
    <col min="13" max="13" width="7.83203125" style="177" bestFit="1" customWidth="1"/>
    <col min="14" max="14" width="8" style="177" bestFit="1" customWidth="1"/>
    <col min="17" max="18" width="0" hidden="1" customWidth="1"/>
    <col min="19" max="19" width="14.6640625" bestFit="1" customWidth="1"/>
  </cols>
  <sheetData>
    <row r="1" spans="1:19" x14ac:dyDescent="0.2">
      <c r="A1" s="177" t="s">
        <v>7</v>
      </c>
      <c r="B1" t="s">
        <v>156</v>
      </c>
      <c r="I1" t="s">
        <v>7</v>
      </c>
      <c r="J1" t="s">
        <v>157</v>
      </c>
      <c r="M1" s="177" t="s">
        <v>7</v>
      </c>
      <c r="N1" t="s">
        <v>156</v>
      </c>
      <c r="P1" t="s">
        <v>7</v>
      </c>
      <c r="Q1" t="s">
        <v>158</v>
      </c>
      <c r="R1" t="s">
        <v>159</v>
      </c>
      <c r="S1" t="s">
        <v>160</v>
      </c>
    </row>
    <row r="2" spans="1:19" x14ac:dyDescent="0.2">
      <c r="A2" s="177">
        <v>134.26450007774801</v>
      </c>
      <c r="B2" s="177">
        <v>1.0135217436375801</v>
      </c>
      <c r="I2">
        <v>130</v>
      </c>
      <c r="J2">
        <f>(0.0392*(I2)+4.3249)</f>
        <v>9.4208999999999996</v>
      </c>
      <c r="M2" s="178">
        <v>127.3738317757</v>
      </c>
      <c r="N2" s="178">
        <v>46.159540153833397</v>
      </c>
      <c r="P2">
        <v>134</v>
      </c>
      <c r="Q2" s="177">
        <f>AVERAGE(N7:N8)</f>
        <v>81.1372611860061</v>
      </c>
      <c r="R2" s="177">
        <f>N6</f>
        <v>1.0135217436375801</v>
      </c>
      <c r="S2" s="177">
        <f>Q2*R2</f>
        <v>82.234378431218644</v>
      </c>
    </row>
    <row r="3" spans="1:19" x14ac:dyDescent="0.2">
      <c r="A3" s="177">
        <v>136.580365935831</v>
      </c>
      <c r="B3" s="177">
        <v>5.0173400542511004</v>
      </c>
      <c r="I3">
        <v>131</v>
      </c>
      <c r="J3">
        <f t="shared" ref="J3:J32" si="0">(0.0392*(I3)+4.3249)</f>
        <v>9.4601000000000006</v>
      </c>
      <c r="M3" s="178">
        <v>129.827102803738</v>
      </c>
      <c r="N3" s="178">
        <v>80.184951616905096</v>
      </c>
      <c r="P3">
        <v>137</v>
      </c>
      <c r="Q3" s="177">
        <f>AVERAGE(N10,N12)</f>
        <v>69.658837151600295</v>
      </c>
      <c r="R3" s="177">
        <f>AVERAGE(N9,N11)</f>
        <v>5.9876131671245103</v>
      </c>
      <c r="S3" s="177">
        <f t="shared" ref="S3:S13" si="1">Q3*R3</f>
        <v>417.09017053550394</v>
      </c>
    </row>
    <row r="4" spans="1:19" x14ac:dyDescent="0.2">
      <c r="A4" s="177">
        <v>137.398538329964</v>
      </c>
      <c r="B4" s="177">
        <v>6.9578862799979202</v>
      </c>
      <c r="I4">
        <v>132</v>
      </c>
      <c r="J4">
        <f t="shared" si="0"/>
        <v>9.4992999999999999</v>
      </c>
      <c r="M4" s="178">
        <v>129.92523364485899</v>
      </c>
      <c r="N4" s="178">
        <v>50.316764535605003</v>
      </c>
      <c r="P4">
        <v>142</v>
      </c>
      <c r="Q4" s="177">
        <f>AVERAGE(N22,N23,N24,N26,N27)</f>
        <v>79.749689851955964</v>
      </c>
      <c r="R4" s="177">
        <f>AVERAGE(N20,N21,N25)</f>
        <v>1.6444299026129208</v>
      </c>
      <c r="S4" s="177">
        <f t="shared" si="1"/>
        <v>131.14277471666259</v>
      </c>
    </row>
    <row r="5" spans="1:19" x14ac:dyDescent="0.2">
      <c r="A5" s="177">
        <v>137.891981547711</v>
      </c>
      <c r="B5" s="177">
        <v>6.9575061766789297</v>
      </c>
      <c r="I5">
        <v>133</v>
      </c>
      <c r="J5">
        <f t="shared" si="0"/>
        <v>9.5384999999999991</v>
      </c>
      <c r="M5" s="178">
        <v>132.476635514018</v>
      </c>
      <c r="N5" s="178">
        <v>45.912042014721699</v>
      </c>
      <c r="P5">
        <v>145</v>
      </c>
      <c r="Q5" s="177">
        <f>AVERAGE(N39:N45)</f>
        <v>83.429410305185613</v>
      </c>
      <c r="R5" s="177">
        <f>AVERAGE(N46:N52)</f>
        <v>5.6710227370894382</v>
      </c>
      <c r="S5" s="177">
        <f t="shared" si="1"/>
        <v>473.13008278267148</v>
      </c>
    </row>
    <row r="6" spans="1:19" x14ac:dyDescent="0.2">
      <c r="A6" s="177">
        <v>138.71404136215199</v>
      </c>
      <c r="B6" s="177">
        <v>2.02690094853055</v>
      </c>
      <c r="I6">
        <v>134</v>
      </c>
      <c r="J6">
        <f t="shared" si="0"/>
        <v>9.5777000000000001</v>
      </c>
      <c r="M6" s="179">
        <v>134.26450007774801</v>
      </c>
      <c r="N6" s="179">
        <v>1.0135217436375801</v>
      </c>
      <c r="P6">
        <v>146</v>
      </c>
      <c r="Q6" s="177">
        <f>N54</f>
        <v>86.207716483334707</v>
      </c>
      <c r="R6" s="177">
        <f>AVERAGE(N53,N55:N60)</f>
        <v>4.9616040113241118</v>
      </c>
      <c r="S6" s="177">
        <f t="shared" si="1"/>
        <v>427.72855191080521</v>
      </c>
    </row>
    <row r="7" spans="1:19" x14ac:dyDescent="0.2">
      <c r="A7" s="177">
        <v>138.95739387342499</v>
      </c>
      <c r="B7" s="177">
        <v>8.9594866013579999</v>
      </c>
      <c r="I7">
        <v>135</v>
      </c>
      <c r="J7">
        <f t="shared" si="0"/>
        <v>9.6169000000000011</v>
      </c>
      <c r="M7" s="180">
        <v>134.341121495327</v>
      </c>
      <c r="N7" s="180">
        <v>95.872239682408406</v>
      </c>
      <c r="P7">
        <v>147</v>
      </c>
      <c r="Q7" s="177">
        <f>AVERAGE(N64:N67)</f>
        <v>82.953720742701051</v>
      </c>
      <c r="R7" s="177">
        <f>AVERAGE(N61:N63)</f>
        <v>7.2585796805980225</v>
      </c>
      <c r="S7" s="177">
        <f t="shared" si="1"/>
        <v>602.12619181297259</v>
      </c>
    </row>
    <row r="8" spans="1:19" x14ac:dyDescent="0.2">
      <c r="A8" s="177">
        <v>140.44083346291399</v>
      </c>
      <c r="B8" s="177">
        <v>1.9947584616181999</v>
      </c>
      <c r="I8">
        <v>136</v>
      </c>
      <c r="J8">
        <f t="shared" si="0"/>
        <v>9.6561000000000003</v>
      </c>
      <c r="M8" s="180">
        <v>134.43925233644799</v>
      </c>
      <c r="N8" s="180">
        <v>66.402282689603794</v>
      </c>
      <c r="P8">
        <v>148</v>
      </c>
      <c r="Q8" s="177">
        <f>AVERAGE(N65:N67)</f>
        <v>74.574063352907061</v>
      </c>
      <c r="R8" s="177">
        <f>AVERAGE(N68:N70)</f>
        <v>6.5899858613083566</v>
      </c>
      <c r="S8" s="177">
        <f t="shared" si="1"/>
        <v>491.44202311597121</v>
      </c>
    </row>
    <row r="9" spans="1:19" x14ac:dyDescent="0.2">
      <c r="A9" s="177">
        <v>141.11076556263899</v>
      </c>
      <c r="B9" s="177">
        <v>0.97743568479068399</v>
      </c>
      <c r="I9">
        <v>137</v>
      </c>
      <c r="J9">
        <f t="shared" si="0"/>
        <v>9.6952999999999996</v>
      </c>
      <c r="M9" s="179">
        <v>136.580365935831</v>
      </c>
      <c r="N9" s="179">
        <v>5.0173400542511004</v>
      </c>
      <c r="P9">
        <v>150</v>
      </c>
      <c r="Q9" s="177">
        <f>AVERAGE(N79:N85)</f>
        <v>92.879266750947892</v>
      </c>
      <c r="R9" s="177">
        <f>AVERAGE(N75:N78,N86:N88)</f>
        <v>7.8945932154025735</v>
      </c>
      <c r="S9" s="177">
        <f t="shared" si="1"/>
        <v>733.24402914359905</v>
      </c>
    </row>
    <row r="10" spans="1:19" x14ac:dyDescent="0.2">
      <c r="A10" s="177">
        <v>141.391696470222</v>
      </c>
      <c r="B10" s="177">
        <v>5.0444461721867997</v>
      </c>
      <c r="I10">
        <v>138</v>
      </c>
      <c r="J10">
        <f t="shared" si="0"/>
        <v>9.7345000000000006</v>
      </c>
      <c r="M10" s="180">
        <v>137.38317757009301</v>
      </c>
      <c r="N10" s="180">
        <v>77.325696799272094</v>
      </c>
      <c r="P10">
        <v>152</v>
      </c>
      <c r="Q10" s="177">
        <f>AVERAGE(N96:N98)</f>
        <v>79.307542800430028</v>
      </c>
      <c r="R10" s="177">
        <f>AVERAGE(N92:N95)</f>
        <v>5.4446296368285472</v>
      </c>
      <c r="S10" s="177">
        <f t="shared" si="1"/>
        <v>431.80019795526982</v>
      </c>
    </row>
    <row r="11" spans="1:19" x14ac:dyDescent="0.2">
      <c r="A11" s="177">
        <v>141.48965946198101</v>
      </c>
      <c r="B11" s="177">
        <v>2.0247628673612099</v>
      </c>
      <c r="I11">
        <v>139</v>
      </c>
      <c r="J11">
        <f t="shared" si="0"/>
        <v>9.7736999999999998</v>
      </c>
      <c r="M11" s="179">
        <v>137.398538329964</v>
      </c>
      <c r="N11" s="179">
        <v>6.9578862799979202</v>
      </c>
      <c r="P11">
        <v>153</v>
      </c>
      <c r="Q11" s="177">
        <f>AVERAGE(N103)</f>
        <v>126.752749979323</v>
      </c>
      <c r="R11" s="177">
        <f>AVERAGE(N99:N102)</f>
        <v>7.1536097937075551</v>
      </c>
      <c r="S11" s="177">
        <f t="shared" si="1"/>
        <v>906.73971363145006</v>
      </c>
    </row>
    <row r="12" spans="1:19" x14ac:dyDescent="0.2">
      <c r="A12" s="177">
        <v>141.66588918260501</v>
      </c>
      <c r="B12" s="177">
        <v>0.97700806855681599</v>
      </c>
      <c r="I12">
        <v>140</v>
      </c>
      <c r="J12">
        <f t="shared" si="0"/>
        <v>9.8128999999999991</v>
      </c>
      <c r="M12" s="180">
        <v>137.57943925233599</v>
      </c>
      <c r="N12" s="180">
        <v>61.991977503928503</v>
      </c>
      <c r="P12">
        <v>155</v>
      </c>
      <c r="Q12" s="177">
        <f>AVERAGE(N109:N113)</f>
        <v>74.731804648085316</v>
      </c>
      <c r="R12" s="177">
        <f>AVERAGE(N106:N108,N114)</f>
        <v>7.1448496000276371</v>
      </c>
      <c r="S12" s="177">
        <f t="shared" si="1"/>
        <v>533.94750454921586</v>
      </c>
    </row>
    <row r="13" spans="1:19" x14ac:dyDescent="0.2">
      <c r="A13" s="177">
        <v>141.86803503861501</v>
      </c>
      <c r="B13" s="177">
        <v>3.0104657993399999</v>
      </c>
      <c r="I13">
        <v>141</v>
      </c>
      <c r="J13">
        <f t="shared" si="0"/>
        <v>9.8521000000000001</v>
      </c>
      <c r="M13" s="179">
        <v>137.891981547711</v>
      </c>
      <c r="N13" s="179">
        <v>6.9575061766789297</v>
      </c>
      <c r="P13">
        <v>156</v>
      </c>
      <c r="Q13" s="177">
        <f>AVERAGE(N115)</f>
        <v>68.788871888181205</v>
      </c>
      <c r="R13" s="177">
        <f>AVERAGE(N116:N117)</f>
        <v>7.3593585324556354</v>
      </c>
      <c r="S13" s="177">
        <f t="shared" si="1"/>
        <v>506.24197126828398</v>
      </c>
    </row>
    <row r="14" spans="1:19" x14ac:dyDescent="0.2">
      <c r="A14" s="177">
        <v>142.15907323899799</v>
      </c>
      <c r="B14" s="177">
        <v>0.94581583994194596</v>
      </c>
      <c r="I14">
        <v>142</v>
      </c>
      <c r="J14">
        <f t="shared" si="0"/>
        <v>9.8913000000000011</v>
      </c>
      <c r="M14" s="177">
        <v>138.71404136215199</v>
      </c>
      <c r="N14" s="177">
        <v>2.02690094853055</v>
      </c>
    </row>
    <row r="15" spans="1:19" x14ac:dyDescent="0.2">
      <c r="A15" s="177">
        <v>142.44777898719701</v>
      </c>
      <c r="B15" s="177">
        <v>5.9371900862143399</v>
      </c>
      <c r="I15">
        <v>143</v>
      </c>
      <c r="J15">
        <f t="shared" si="0"/>
        <v>9.9305000000000003</v>
      </c>
      <c r="M15" s="177">
        <v>138.95739387342499</v>
      </c>
      <c r="N15" s="177">
        <v>8.9594866013579999</v>
      </c>
    </row>
    <row r="16" spans="1:19" x14ac:dyDescent="0.2">
      <c r="A16" s="177">
        <v>142.70279375939401</v>
      </c>
      <c r="B16" s="177">
        <v>6.9229880440228699</v>
      </c>
      <c r="I16">
        <v>144</v>
      </c>
      <c r="J16">
        <f t="shared" si="0"/>
        <v>9.9696999999999996</v>
      </c>
      <c r="M16" s="177">
        <v>140.44083346291399</v>
      </c>
      <c r="N16" s="177">
        <v>1.9947584616181999</v>
      </c>
    </row>
    <row r="17" spans="1:14" x14ac:dyDescent="0.2">
      <c r="A17" s="177">
        <v>143.31130461825501</v>
      </c>
      <c r="B17" s="177">
        <v>5.9365249054060998</v>
      </c>
      <c r="I17">
        <v>145</v>
      </c>
      <c r="J17">
        <f t="shared" si="0"/>
        <v>10.008900000000001</v>
      </c>
      <c r="M17" s="177">
        <v>141.11076556263899</v>
      </c>
      <c r="N17" s="177">
        <v>0.97743568479068399</v>
      </c>
    </row>
    <row r="18" spans="1:14" x14ac:dyDescent="0.2">
      <c r="A18" s="177">
        <v>143.68968019488901</v>
      </c>
      <c r="B18" s="177">
        <v>6.92222783738488</v>
      </c>
      <c r="I18">
        <v>146</v>
      </c>
      <c r="J18">
        <f t="shared" si="0"/>
        <v>10.0481</v>
      </c>
      <c r="M18" s="177">
        <v>141.391696470222</v>
      </c>
      <c r="N18" s="177">
        <v>5.0444461721867997</v>
      </c>
    </row>
    <row r="19" spans="1:14" x14ac:dyDescent="0.2">
      <c r="A19" s="177">
        <v>143.70134245581301</v>
      </c>
      <c r="B19" s="177">
        <v>0.97544014236596999</v>
      </c>
      <c r="I19">
        <v>147</v>
      </c>
      <c r="J19">
        <f t="shared" si="0"/>
        <v>10.087299999999999</v>
      </c>
      <c r="M19" s="177">
        <v>141.48965946198101</v>
      </c>
      <c r="N19" s="177">
        <v>2.0247628673612099</v>
      </c>
    </row>
    <row r="20" spans="1:14" x14ac:dyDescent="0.2">
      <c r="A20" s="177">
        <v>143.805006997356</v>
      </c>
      <c r="B20" s="177">
        <v>5.9669569273829799</v>
      </c>
      <c r="I20">
        <v>148</v>
      </c>
      <c r="J20">
        <f t="shared" si="0"/>
        <v>10.1265</v>
      </c>
      <c r="M20" s="179">
        <v>141.66588918260501</v>
      </c>
      <c r="N20" s="179">
        <v>0.97700806855681599</v>
      </c>
    </row>
    <row r="21" spans="1:14" x14ac:dyDescent="0.2">
      <c r="A21" s="177">
        <v>143.891566889545</v>
      </c>
      <c r="B21" s="177">
        <v>8.9248734428721903</v>
      </c>
      <c r="I21">
        <v>149</v>
      </c>
      <c r="J21">
        <f t="shared" si="0"/>
        <v>10.165700000000001</v>
      </c>
      <c r="M21" s="179">
        <v>141.86803503861501</v>
      </c>
      <c r="N21" s="179">
        <v>3.0104657993399999</v>
      </c>
    </row>
    <row r="22" spans="1:14" x14ac:dyDescent="0.2">
      <c r="A22" s="177">
        <v>144.05976260819901</v>
      </c>
      <c r="B22" s="177">
        <v>6.9219427598956402</v>
      </c>
      <c r="I22">
        <v>150</v>
      </c>
      <c r="J22">
        <f t="shared" si="0"/>
        <v>10.2049</v>
      </c>
      <c r="M22" s="180">
        <v>142.09345794392499</v>
      </c>
      <c r="N22" s="180">
        <v>81.860681498635302</v>
      </c>
    </row>
    <row r="23" spans="1:14" x14ac:dyDescent="0.2">
      <c r="A23" s="177">
        <v>144.208262063961</v>
      </c>
      <c r="B23" s="177">
        <v>9.9106238877658495</v>
      </c>
      <c r="I23">
        <v>151</v>
      </c>
      <c r="J23">
        <f t="shared" si="0"/>
        <v>10.2441</v>
      </c>
      <c r="M23" s="180">
        <v>142.09345794392499</v>
      </c>
      <c r="N23" s="180">
        <v>83.851831941113204</v>
      </c>
    </row>
    <row r="24" spans="1:14" x14ac:dyDescent="0.2">
      <c r="A24" s="177">
        <v>144.236769812885</v>
      </c>
      <c r="B24" s="177">
        <v>5.9666243369788603</v>
      </c>
      <c r="I24">
        <v>152</v>
      </c>
      <c r="J24">
        <f t="shared" si="0"/>
        <v>10.283300000000001</v>
      </c>
      <c r="M24" s="180">
        <v>142.09345794392499</v>
      </c>
      <c r="N24" s="180">
        <v>88.630593003060099</v>
      </c>
    </row>
    <row r="25" spans="1:14" x14ac:dyDescent="0.2">
      <c r="A25" s="177">
        <v>144.30648421707301</v>
      </c>
      <c r="B25" s="177">
        <v>6.9217527082361396</v>
      </c>
      <c r="I25">
        <v>153</v>
      </c>
      <c r="J25">
        <f t="shared" si="0"/>
        <v>10.3225</v>
      </c>
      <c r="M25" s="179">
        <v>142.15907323899799</v>
      </c>
      <c r="N25" s="179">
        <v>0.94581583994194596</v>
      </c>
    </row>
    <row r="26" spans="1:14" x14ac:dyDescent="0.2">
      <c r="A26" s="177">
        <v>144.676566630384</v>
      </c>
      <c r="B26" s="177">
        <v>6.9214676307468999</v>
      </c>
      <c r="I26">
        <v>154</v>
      </c>
      <c r="J26">
        <f t="shared" si="0"/>
        <v>10.361699999999999</v>
      </c>
      <c r="M26" s="180">
        <v>142.19158878504601</v>
      </c>
      <c r="N26" s="180">
        <v>68.120813001406006</v>
      </c>
    </row>
    <row r="27" spans="1:14" x14ac:dyDescent="0.2">
      <c r="A27" s="177">
        <v>144.948426890582</v>
      </c>
      <c r="B27" s="177">
        <v>9.9100537327873592</v>
      </c>
      <c r="I27">
        <v>155</v>
      </c>
      <c r="J27">
        <f t="shared" si="0"/>
        <v>10.4009</v>
      </c>
      <c r="M27" s="180">
        <v>142.19158878504601</v>
      </c>
      <c r="N27" s="180">
        <v>76.284529815565193</v>
      </c>
    </row>
    <row r="28" spans="1:14" x14ac:dyDescent="0.2">
      <c r="A28" s="177">
        <v>145.092002280619</v>
      </c>
      <c r="B28" s="177">
        <v>4.9799711467026002</v>
      </c>
      <c r="I28">
        <v>156</v>
      </c>
      <c r="J28">
        <f t="shared" si="0"/>
        <v>10.440100000000001</v>
      </c>
      <c r="M28" s="179">
        <v>142.44777898719701</v>
      </c>
      <c r="N28" s="179">
        <v>5.9371900862143399</v>
      </c>
    </row>
    <row r="29" spans="1:14" x14ac:dyDescent="0.2">
      <c r="A29" s="177">
        <v>145.128544031514</v>
      </c>
      <c r="B29" s="177">
        <v>1.99114748008776</v>
      </c>
      <c r="I29">
        <v>157</v>
      </c>
      <c r="J29">
        <f t="shared" si="0"/>
        <v>10.4793</v>
      </c>
      <c r="M29" s="177">
        <v>142.70279375939401</v>
      </c>
      <c r="N29" s="177">
        <v>6.9229880440228699</v>
      </c>
    </row>
    <row r="30" spans="1:14" x14ac:dyDescent="0.2">
      <c r="A30" s="177">
        <v>145.32239672419999</v>
      </c>
      <c r="B30" s="177">
        <v>3.03861720140292</v>
      </c>
      <c r="I30">
        <v>158</v>
      </c>
      <c r="J30">
        <f t="shared" si="0"/>
        <v>10.5185</v>
      </c>
      <c r="M30" s="177">
        <v>143.31130461825501</v>
      </c>
      <c r="N30" s="177">
        <v>5.9365249054060998</v>
      </c>
    </row>
    <row r="31" spans="1:14" x14ac:dyDescent="0.2">
      <c r="A31" s="177">
        <v>145.346757891463</v>
      </c>
      <c r="B31" s="177">
        <v>5.9349569792152499</v>
      </c>
      <c r="I31">
        <v>159</v>
      </c>
      <c r="J31">
        <f t="shared" si="0"/>
        <v>10.557700000000001</v>
      </c>
      <c r="M31" s="177">
        <v>143.68968019488901</v>
      </c>
      <c r="N31" s="177">
        <v>6.92222783738488</v>
      </c>
    </row>
    <row r="32" spans="1:14" x14ac:dyDescent="0.2">
      <c r="A32" s="177">
        <v>145.355051054786</v>
      </c>
      <c r="B32" s="177">
        <v>6.9209449886832797</v>
      </c>
      <c r="I32">
        <v>160</v>
      </c>
      <c r="J32">
        <f t="shared" si="0"/>
        <v>10.596900000000002</v>
      </c>
      <c r="M32" s="177">
        <v>143.70134245581301</v>
      </c>
      <c r="N32" s="177">
        <v>0.97544014236596999</v>
      </c>
    </row>
    <row r="33" spans="1:14" x14ac:dyDescent="0.2">
      <c r="A33" s="177">
        <v>145.556937749442</v>
      </c>
      <c r="B33" s="177">
        <v>8.9235905941705909</v>
      </c>
      <c r="M33" s="177">
        <v>143.805006997356</v>
      </c>
      <c r="N33" s="177">
        <v>5.9669569273829799</v>
      </c>
    </row>
    <row r="34" spans="1:14" x14ac:dyDescent="0.2">
      <c r="A34" s="177">
        <v>145.73316747006601</v>
      </c>
      <c r="B34" s="177">
        <v>7.8758357953661902</v>
      </c>
      <c r="M34" s="177">
        <v>143.891566889545</v>
      </c>
      <c r="N34" s="177">
        <v>8.9248734428721903</v>
      </c>
    </row>
    <row r="35" spans="1:14" x14ac:dyDescent="0.2">
      <c r="A35" s="177">
        <v>146.025242315865</v>
      </c>
      <c r="B35" s="177">
        <v>5.9344343371516404</v>
      </c>
      <c r="M35" s="177">
        <v>144.05976260819901</v>
      </c>
      <c r="N35" s="177">
        <v>6.9219427598956402</v>
      </c>
    </row>
    <row r="36" spans="1:14" x14ac:dyDescent="0.2">
      <c r="A36" s="177">
        <v>146.12372363033199</v>
      </c>
      <c r="B36" s="177">
        <v>2.9763752829177998</v>
      </c>
      <c r="M36" s="177">
        <v>144.208262063961</v>
      </c>
      <c r="N36" s="177">
        <v>9.9106238877658495</v>
      </c>
    </row>
    <row r="37" spans="1:14" x14ac:dyDescent="0.2">
      <c r="A37" s="177">
        <v>146.19369719587399</v>
      </c>
      <c r="B37" s="177">
        <v>3.96231577947096</v>
      </c>
      <c r="M37" s="177">
        <v>144.236769812885</v>
      </c>
      <c r="N37" s="177">
        <v>5.9666243369788603</v>
      </c>
    </row>
    <row r="38" spans="1:14" x14ac:dyDescent="0.2">
      <c r="A38" s="177">
        <v>146.44897112942499</v>
      </c>
      <c r="B38" s="177">
        <v>4.9789258625753696</v>
      </c>
      <c r="M38" s="177">
        <v>144.30648421707301</v>
      </c>
      <c r="N38" s="177">
        <v>6.9217527082361396</v>
      </c>
    </row>
    <row r="39" spans="1:14" x14ac:dyDescent="0.2">
      <c r="A39" s="177">
        <v>146.46944487638001</v>
      </c>
      <c r="B39" s="177">
        <v>7.9750427616234604E-2</v>
      </c>
      <c r="M39" s="180">
        <v>144.644859813084</v>
      </c>
      <c r="N39" s="180">
        <v>64.314366057398004</v>
      </c>
    </row>
    <row r="40" spans="1:14" x14ac:dyDescent="0.2">
      <c r="A40" s="177">
        <v>146.835380708028</v>
      </c>
      <c r="B40" s="177">
        <v>6.9198046787263001</v>
      </c>
      <c r="M40" s="180">
        <v>144.644859813084</v>
      </c>
      <c r="N40" s="180">
        <v>97.964808535274102</v>
      </c>
    </row>
    <row r="41" spans="1:14" x14ac:dyDescent="0.2">
      <c r="A41" s="177">
        <v>146.888767946923</v>
      </c>
      <c r="B41" s="177">
        <v>5.9337691563434003</v>
      </c>
      <c r="M41" s="180">
        <v>144.644859813084</v>
      </c>
      <c r="N41" s="180">
        <v>95.575428004300704</v>
      </c>
    </row>
    <row r="42" spans="1:14" x14ac:dyDescent="0.2">
      <c r="A42" s="177">
        <v>147.40734981599499</v>
      </c>
      <c r="B42" s="177">
        <v>8.9221652067243706</v>
      </c>
      <c r="M42" s="180">
        <v>144.644859813084</v>
      </c>
      <c r="N42" s="180">
        <v>89.801091721114801</v>
      </c>
    </row>
    <row r="43" spans="1:14" x14ac:dyDescent="0.2">
      <c r="A43" s="177">
        <v>148.25402995905199</v>
      </c>
      <c r="B43" s="177">
        <v>6.9187118816842004</v>
      </c>
      <c r="M43" s="180">
        <v>144.644859813084</v>
      </c>
      <c r="N43" s="180">
        <v>86.0179058804069</v>
      </c>
    </row>
    <row r="44" spans="1:14" x14ac:dyDescent="0.2">
      <c r="A44" s="177">
        <v>148.29938319597699</v>
      </c>
      <c r="B44" s="177">
        <v>4.9775004751291396</v>
      </c>
      <c r="M44" s="180">
        <v>144.644859813084</v>
      </c>
      <c r="N44" s="180">
        <v>76.460383756513096</v>
      </c>
    </row>
    <row r="45" spans="1:14" x14ac:dyDescent="0.2">
      <c r="A45" s="177">
        <v>148.44710516767699</v>
      </c>
      <c r="B45" s="177">
        <v>7.8737452271117299</v>
      </c>
      <c r="M45" s="180">
        <v>144.644859813084</v>
      </c>
      <c r="N45" s="180">
        <v>73.871888181291794</v>
      </c>
    </row>
    <row r="46" spans="1:14" x14ac:dyDescent="0.2">
      <c r="A46" s="177">
        <v>148.63577463328599</v>
      </c>
      <c r="B46" s="177">
        <v>0.97163910917604002</v>
      </c>
      <c r="M46" s="179">
        <v>144.676566630384</v>
      </c>
      <c r="N46" s="179">
        <v>6.9214676307468999</v>
      </c>
    </row>
    <row r="47" spans="1:14" x14ac:dyDescent="0.2">
      <c r="A47" s="177">
        <v>148.92422122013099</v>
      </c>
      <c r="B47" s="177">
        <v>5.9322012301525504</v>
      </c>
      <c r="M47" s="179">
        <v>144.948426890582</v>
      </c>
      <c r="N47" s="179">
        <v>9.9100537327873592</v>
      </c>
    </row>
    <row r="48" spans="1:14" x14ac:dyDescent="0.2">
      <c r="A48" s="177">
        <v>148.99419478567299</v>
      </c>
      <c r="B48" s="177">
        <v>6.9181417267057101</v>
      </c>
      <c r="M48" s="179">
        <v>145.092002280619</v>
      </c>
      <c r="N48" s="179">
        <v>4.9799711467026002</v>
      </c>
    </row>
    <row r="49" spans="1:14" x14ac:dyDescent="0.2">
      <c r="A49" s="177">
        <v>149.20774374125301</v>
      </c>
      <c r="B49" s="177">
        <v>2.9739996371741002</v>
      </c>
      <c r="M49" s="179">
        <v>145.128544031514</v>
      </c>
      <c r="N49" s="179">
        <v>1.99114748008776</v>
      </c>
    </row>
    <row r="50" spans="1:14" x14ac:dyDescent="0.2">
      <c r="A50" s="177">
        <v>149.51277665474501</v>
      </c>
      <c r="B50" s="177">
        <v>9.9065377770866796</v>
      </c>
      <c r="M50" s="179">
        <v>145.32239672419999</v>
      </c>
      <c r="N50" s="179">
        <v>3.03861720140292</v>
      </c>
    </row>
    <row r="51" spans="1:14" x14ac:dyDescent="0.2">
      <c r="A51" s="177">
        <v>149.61903280982699</v>
      </c>
      <c r="B51" s="177">
        <v>7.87284248172912</v>
      </c>
      <c r="M51" s="179">
        <v>145.346757891463</v>
      </c>
      <c r="N51" s="179">
        <v>5.9349569792152499</v>
      </c>
    </row>
    <row r="52" spans="1:14" x14ac:dyDescent="0.2">
      <c r="A52" s="177">
        <v>149.80407401648199</v>
      </c>
      <c r="B52" s="177">
        <v>7.8726999429845002</v>
      </c>
      <c r="M52" s="179">
        <v>145.355051054786</v>
      </c>
      <c r="N52" s="179">
        <v>6.9209449886832797</v>
      </c>
    </row>
    <row r="53" spans="1:14" x14ac:dyDescent="0.2">
      <c r="A53" s="177">
        <v>149.91940081894899</v>
      </c>
      <c r="B53" s="177">
        <v>6.9174290329826</v>
      </c>
      <c r="M53" s="179">
        <v>145.556937749442</v>
      </c>
      <c r="N53" s="179">
        <v>8.9235905941705909</v>
      </c>
    </row>
    <row r="54" spans="1:14" x14ac:dyDescent="0.2">
      <c r="A54" s="177">
        <v>150.17441559114701</v>
      </c>
      <c r="B54" s="177">
        <v>7.9032269907911301</v>
      </c>
      <c r="M54" s="180">
        <v>145.62616822429899</v>
      </c>
      <c r="N54" s="180">
        <v>86.207716483334707</v>
      </c>
    </row>
    <row r="55" spans="1:14" x14ac:dyDescent="0.2">
      <c r="A55" s="177">
        <v>150.21121650339501</v>
      </c>
      <c r="B55" s="177">
        <v>4.9452154494721698</v>
      </c>
      <c r="M55" s="179">
        <v>145.73316747006601</v>
      </c>
      <c r="N55" s="179">
        <v>7.8758357953661902</v>
      </c>
    </row>
    <row r="56" spans="1:14" x14ac:dyDescent="0.2">
      <c r="A56" s="177">
        <v>150.43746436531299</v>
      </c>
      <c r="B56" s="177">
        <v>9.8442008327718096</v>
      </c>
      <c r="M56" s="179">
        <v>146.025242315865</v>
      </c>
      <c r="N56" s="179">
        <v>5.9344343371516404</v>
      </c>
    </row>
    <row r="57" spans="1:14" x14ac:dyDescent="0.2">
      <c r="A57" s="177">
        <v>150.59814440470601</v>
      </c>
      <c r="B57" s="177">
        <v>6.9477185162148603</v>
      </c>
      <c r="M57" s="179">
        <v>146.12372363033199</v>
      </c>
      <c r="N57" s="179">
        <v>2.9763752829177998</v>
      </c>
    </row>
    <row r="58" spans="1:14" x14ac:dyDescent="0.2">
      <c r="A58" s="177">
        <v>151.16467112424101</v>
      </c>
      <c r="B58" s="177">
        <v>0.96969107966619905</v>
      </c>
      <c r="M58" s="179">
        <v>146.19369719587399</v>
      </c>
      <c r="N58" s="179">
        <v>3.96231577947096</v>
      </c>
    </row>
    <row r="59" spans="1:14" x14ac:dyDescent="0.2">
      <c r="A59" s="177">
        <v>151.22272326750601</v>
      </c>
      <c r="B59" s="177">
        <v>7.8716071459423897</v>
      </c>
      <c r="M59" s="179">
        <v>146.44897112942499</v>
      </c>
      <c r="N59" s="179">
        <v>4.9789258625753696</v>
      </c>
    </row>
    <row r="60" spans="1:14" x14ac:dyDescent="0.2">
      <c r="A60" s="177">
        <v>151.5681853522</v>
      </c>
      <c r="B60" s="177">
        <v>4.9441701653449401</v>
      </c>
      <c r="M60" s="179">
        <v>146.46944487638001</v>
      </c>
      <c r="N60" s="179">
        <v>7.9750427616234604E-2</v>
      </c>
    </row>
    <row r="61" spans="1:14" x14ac:dyDescent="0.2">
      <c r="A61" s="177">
        <v>151.88488052661501</v>
      </c>
      <c r="B61" s="177">
        <v>5.9299206102385904</v>
      </c>
      <c r="M61" s="179">
        <v>146.835380708028</v>
      </c>
      <c r="N61" s="179">
        <v>6.9198046787263001</v>
      </c>
    </row>
    <row r="62" spans="1:14" x14ac:dyDescent="0.2">
      <c r="A62" s="177">
        <v>151.98388016378999</v>
      </c>
      <c r="B62" s="177">
        <v>3.0334858065965098</v>
      </c>
      <c r="M62" s="179">
        <v>146.888767946923</v>
      </c>
      <c r="N62" s="179">
        <v>5.9337691563434003</v>
      </c>
    </row>
    <row r="63" spans="1:14" x14ac:dyDescent="0.2">
      <c r="A63" s="177">
        <v>152.08624889856401</v>
      </c>
      <c r="B63" s="177">
        <v>7.8709419651341497</v>
      </c>
      <c r="M63" s="179">
        <v>147.40734981599499</v>
      </c>
      <c r="N63" s="179">
        <v>8.9221652067243706</v>
      </c>
    </row>
    <row r="64" spans="1:14" x14ac:dyDescent="0.2">
      <c r="A64" s="177">
        <v>153.19649613849501</v>
      </c>
      <c r="B64" s="177">
        <v>7.8700867326664197</v>
      </c>
      <c r="M64" s="180">
        <v>147.490654205607</v>
      </c>
      <c r="N64" s="180">
        <v>108.092692912083</v>
      </c>
    </row>
    <row r="65" spans="1:14" x14ac:dyDescent="0.2">
      <c r="A65" s="177">
        <v>153.266728865391</v>
      </c>
      <c r="B65" s="177">
        <v>8.88683935451545</v>
      </c>
      <c r="M65" s="180">
        <v>147.58878504672799</v>
      </c>
      <c r="N65" s="180">
        <v>85.989992556446893</v>
      </c>
    </row>
    <row r="66" spans="1:14" x14ac:dyDescent="0.2">
      <c r="A66" s="177">
        <v>153.35717617788799</v>
      </c>
      <c r="B66" s="177">
        <v>4.9736044161094597</v>
      </c>
      <c r="M66" s="180">
        <v>147.58878504672799</v>
      </c>
      <c r="N66" s="180">
        <v>69.861673972376096</v>
      </c>
    </row>
    <row r="67" spans="1:14" x14ac:dyDescent="0.2">
      <c r="A67" s="177">
        <v>153.434924584046</v>
      </c>
      <c r="B67" s="177">
        <v>6.8839086715388902</v>
      </c>
      <c r="M67" s="180">
        <v>147.58878504672799</v>
      </c>
      <c r="N67" s="180">
        <v>67.870523529898193</v>
      </c>
    </row>
    <row r="68" spans="1:14" x14ac:dyDescent="0.2">
      <c r="A68" s="177">
        <v>153.813559322033</v>
      </c>
      <c r="B68" s="177">
        <v>7.9004237288135499</v>
      </c>
      <c r="M68" s="179">
        <v>148.25402995905199</v>
      </c>
      <c r="N68" s="179">
        <v>6.9187118816842004</v>
      </c>
    </row>
    <row r="69" spans="1:14" x14ac:dyDescent="0.2">
      <c r="A69" s="177">
        <v>154.306743378427</v>
      </c>
      <c r="B69" s="177">
        <v>7.8692315001986799</v>
      </c>
      <c r="M69" s="179">
        <v>148.29938319597699</v>
      </c>
      <c r="N69" s="179">
        <v>4.9775004751291396</v>
      </c>
    </row>
    <row r="70" spans="1:14" x14ac:dyDescent="0.2">
      <c r="A70" s="177">
        <v>154.562017311978</v>
      </c>
      <c r="B70" s="177">
        <v>8.8858415833030904</v>
      </c>
      <c r="M70" s="179">
        <v>148.44710516767699</v>
      </c>
      <c r="N70" s="179">
        <v>7.8737452271117299</v>
      </c>
    </row>
    <row r="71" spans="1:14" x14ac:dyDescent="0.2">
      <c r="A71" s="177">
        <v>154.606852226196</v>
      </c>
      <c r="B71" s="177">
        <v>6.8830059261562901</v>
      </c>
      <c r="M71" s="177">
        <v>148.63577463328599</v>
      </c>
      <c r="N71" s="177">
        <v>0.97163910917604002</v>
      </c>
    </row>
    <row r="72" spans="1:14" x14ac:dyDescent="0.2">
      <c r="A72" s="177">
        <v>154.660498626444</v>
      </c>
      <c r="B72" s="177">
        <v>5.9277825290692601</v>
      </c>
      <c r="M72" s="177">
        <v>148.92422122013099</v>
      </c>
      <c r="N72" s="177">
        <v>5.9322012301525504</v>
      </c>
    </row>
    <row r="73" spans="1:14" x14ac:dyDescent="0.2">
      <c r="A73" s="177">
        <v>154.915254237288</v>
      </c>
      <c r="B73" s="177">
        <v>6.8827683615819097</v>
      </c>
      <c r="M73" s="177">
        <v>148.99419478567299</v>
      </c>
      <c r="N73" s="177">
        <v>6.9181417267057101</v>
      </c>
    </row>
    <row r="74" spans="1:14" x14ac:dyDescent="0.2">
      <c r="A74" s="177">
        <v>156.095215881407</v>
      </c>
      <c r="B74" s="177">
        <v>7.83704150037146</v>
      </c>
      <c r="M74" s="177">
        <v>149.20774374125301</v>
      </c>
      <c r="N74" s="177">
        <v>2.9739996371741002</v>
      </c>
    </row>
    <row r="75" spans="1:14" x14ac:dyDescent="0.2">
      <c r="A75" s="177">
        <v>156.33390348831099</v>
      </c>
      <c r="B75" s="177">
        <v>6.88167556453981</v>
      </c>
      <c r="M75" s="179">
        <v>149.51277665474501</v>
      </c>
      <c r="N75" s="179">
        <v>9.9065377770866796</v>
      </c>
    </row>
    <row r="76" spans="1:14" x14ac:dyDescent="0.2">
      <c r="A76" s="177">
        <v>159.323329705074</v>
      </c>
      <c r="B76" s="177">
        <v>2.9662075191347399</v>
      </c>
      <c r="M76" s="179">
        <v>149.61903280982699</v>
      </c>
      <c r="N76" s="179">
        <v>7.87284248172912</v>
      </c>
    </row>
    <row r="77" spans="1:14" x14ac:dyDescent="0.2">
      <c r="A77" s="177">
        <v>159.75120510029501</v>
      </c>
      <c r="B77" s="177">
        <v>9.8370263826258206</v>
      </c>
      <c r="M77" s="179">
        <v>149.80407401648199</v>
      </c>
      <c r="N77" s="179">
        <v>7.8726999429845002</v>
      </c>
    </row>
    <row r="78" spans="1:14" x14ac:dyDescent="0.2">
      <c r="A78" s="177">
        <v>160.643497641631</v>
      </c>
      <c r="B78" s="177">
        <v>5.92317377632647</v>
      </c>
      <c r="M78" s="179">
        <v>149.91940081894899</v>
      </c>
      <c r="N78" s="179">
        <v>6.9174290329826</v>
      </c>
    </row>
    <row r="79" spans="1:14" x14ac:dyDescent="0.2">
      <c r="A79" s="177">
        <v>161.223500751567</v>
      </c>
      <c r="B79" s="177">
        <v>8.8807101884966801</v>
      </c>
      <c r="M79" s="180">
        <v>149.94392523364399</v>
      </c>
      <c r="N79" s="180">
        <v>102.693325614093</v>
      </c>
    </row>
    <row r="80" spans="1:14" x14ac:dyDescent="0.2">
      <c r="M80" s="180">
        <v>149.94392523364399</v>
      </c>
      <c r="N80" s="180">
        <v>100.104830038871</v>
      </c>
    </row>
    <row r="81" spans="1:14" x14ac:dyDescent="0.2">
      <c r="M81" s="180">
        <v>149.94392523364399</v>
      </c>
      <c r="N81" s="180">
        <v>91.741998180464805</v>
      </c>
    </row>
    <row r="82" spans="1:14" x14ac:dyDescent="0.2">
      <c r="B82" s="177" t="s">
        <v>83</v>
      </c>
      <c r="I82" t="s">
        <v>7</v>
      </c>
      <c r="J82" t="s">
        <v>158</v>
      </c>
      <c r="M82" s="180">
        <v>150.04205607476601</v>
      </c>
      <c r="N82" s="180">
        <v>105.87823587792499</v>
      </c>
    </row>
    <row r="83" spans="1:14" x14ac:dyDescent="0.2">
      <c r="A83" s="177">
        <v>127.3738317757</v>
      </c>
      <c r="B83" s="177">
        <v>46.159540153833397</v>
      </c>
      <c r="I83">
        <v>125</v>
      </c>
      <c r="J83" s="177">
        <f>(0.804*(I83)-36.17)</f>
        <v>64.33</v>
      </c>
      <c r="M83" s="180">
        <v>150.04205607476601</v>
      </c>
      <c r="N83" s="180">
        <v>85.767616408899102</v>
      </c>
    </row>
    <row r="84" spans="1:14" x14ac:dyDescent="0.2">
      <c r="A84" s="177">
        <v>129.92523364485899</v>
      </c>
      <c r="B84" s="177">
        <v>50.316764535605003</v>
      </c>
      <c r="I84">
        <v>126</v>
      </c>
      <c r="J84" s="177">
        <f t="shared" ref="J84:J128" si="2">(0.804*(I84)-36.17)</f>
        <v>65.134</v>
      </c>
      <c r="M84" s="180">
        <v>150.04205607476601</v>
      </c>
      <c r="N84" s="180">
        <v>83.776465966421299</v>
      </c>
    </row>
    <row r="85" spans="1:14" x14ac:dyDescent="0.2">
      <c r="A85" s="177">
        <v>132.476635514018</v>
      </c>
      <c r="B85" s="177">
        <v>45.912042014721699</v>
      </c>
      <c r="I85">
        <v>127</v>
      </c>
      <c r="J85" s="177">
        <f t="shared" si="2"/>
        <v>65.938000000000002</v>
      </c>
      <c r="M85" s="180">
        <v>150.04205607476601</v>
      </c>
      <c r="N85" s="180">
        <v>80.192395169961102</v>
      </c>
    </row>
    <row r="86" spans="1:14" x14ac:dyDescent="0.2">
      <c r="A86" s="177">
        <v>134.43925233644799</v>
      </c>
      <c r="B86" s="177">
        <v>66.402282689603794</v>
      </c>
      <c r="I86">
        <v>128</v>
      </c>
      <c r="J86" s="177">
        <f t="shared" si="2"/>
        <v>66.742000000000004</v>
      </c>
      <c r="M86" s="179">
        <v>150.17441559114701</v>
      </c>
      <c r="N86" s="179">
        <v>7.9032269907911301</v>
      </c>
    </row>
    <row r="87" spans="1:14" x14ac:dyDescent="0.2">
      <c r="A87" s="177">
        <v>137.57943925233599</v>
      </c>
      <c r="B87" s="177">
        <v>61.991977503928503</v>
      </c>
      <c r="I87">
        <v>129</v>
      </c>
      <c r="J87" s="177">
        <f t="shared" si="2"/>
        <v>67.546000000000006</v>
      </c>
      <c r="M87" s="179">
        <v>150.21121650339501</v>
      </c>
      <c r="N87" s="179">
        <v>4.9452154494721698</v>
      </c>
    </row>
    <row r="88" spans="1:14" x14ac:dyDescent="0.2">
      <c r="A88" s="177">
        <v>129.827102803738</v>
      </c>
      <c r="B88" s="177">
        <v>80.184951616905096</v>
      </c>
      <c r="I88">
        <v>130</v>
      </c>
      <c r="J88" s="177">
        <f t="shared" si="2"/>
        <v>68.350000000000009</v>
      </c>
      <c r="M88" s="179">
        <v>150.43746436531299</v>
      </c>
      <c r="N88" s="179">
        <v>9.8442008327718096</v>
      </c>
    </row>
    <row r="89" spans="1:14" x14ac:dyDescent="0.2">
      <c r="A89" s="177">
        <v>134.341121495327</v>
      </c>
      <c r="B89" s="177">
        <v>95.872239682408406</v>
      </c>
      <c r="I89">
        <v>131</v>
      </c>
      <c r="J89" s="177">
        <f t="shared" si="2"/>
        <v>69.154000000000011</v>
      </c>
      <c r="M89" s="177">
        <v>150.59814440470601</v>
      </c>
      <c r="N89" s="177">
        <v>6.9477185162148603</v>
      </c>
    </row>
    <row r="90" spans="1:14" x14ac:dyDescent="0.2">
      <c r="A90" s="177">
        <v>137.38317757009301</v>
      </c>
      <c r="B90" s="177">
        <v>77.325696799272094</v>
      </c>
      <c r="I90">
        <v>132</v>
      </c>
      <c r="J90" s="177">
        <f t="shared" si="2"/>
        <v>69.957999999999998</v>
      </c>
      <c r="M90" s="177">
        <v>151.16467112424101</v>
      </c>
      <c r="N90" s="177">
        <v>0.96969107966619905</v>
      </c>
    </row>
    <row r="91" spans="1:14" x14ac:dyDescent="0.2">
      <c r="A91" s="177">
        <v>142.19158878504601</v>
      </c>
      <c r="B91" s="177">
        <v>68.120813001406006</v>
      </c>
      <c r="I91">
        <v>133</v>
      </c>
      <c r="J91" s="177">
        <f t="shared" si="2"/>
        <v>70.762</v>
      </c>
      <c r="M91" s="177">
        <v>151.22272326750601</v>
      </c>
      <c r="N91" s="177">
        <v>7.8716071459423897</v>
      </c>
    </row>
    <row r="92" spans="1:14" x14ac:dyDescent="0.2">
      <c r="A92" s="177">
        <v>144.644859813084</v>
      </c>
      <c r="B92" s="177">
        <v>64.314366057398004</v>
      </c>
      <c r="I92">
        <v>134</v>
      </c>
      <c r="J92" s="177">
        <f t="shared" si="2"/>
        <v>71.566000000000003</v>
      </c>
      <c r="M92" s="179">
        <v>151.5681853522</v>
      </c>
      <c r="N92" s="179">
        <v>4.9441701653449401</v>
      </c>
    </row>
    <row r="93" spans="1:14" x14ac:dyDescent="0.2">
      <c r="A93" s="177">
        <v>142.19158878504601</v>
      </c>
      <c r="B93" s="177">
        <v>76.284529815565193</v>
      </c>
      <c r="I93">
        <v>135</v>
      </c>
      <c r="J93" s="177">
        <f t="shared" si="2"/>
        <v>72.37</v>
      </c>
      <c r="M93" s="179">
        <v>151.88488052661501</v>
      </c>
      <c r="N93" s="179">
        <v>5.9299206102385904</v>
      </c>
    </row>
    <row r="94" spans="1:14" x14ac:dyDescent="0.2">
      <c r="A94" s="177">
        <v>142.09345794392499</v>
      </c>
      <c r="B94" s="177">
        <v>81.860681498635302</v>
      </c>
      <c r="I94">
        <v>136</v>
      </c>
      <c r="J94" s="177">
        <f t="shared" si="2"/>
        <v>73.174000000000007</v>
      </c>
      <c r="M94" s="179">
        <v>151.98388016378999</v>
      </c>
      <c r="N94" s="179">
        <v>3.0334858065965098</v>
      </c>
    </row>
    <row r="95" spans="1:14" x14ac:dyDescent="0.2">
      <c r="A95" s="177">
        <v>142.09345794392499</v>
      </c>
      <c r="B95" s="177">
        <v>83.851831941113204</v>
      </c>
      <c r="I95">
        <v>137</v>
      </c>
      <c r="J95" s="177">
        <f t="shared" si="2"/>
        <v>73.978000000000009</v>
      </c>
      <c r="M95" s="179">
        <v>152.08624889856401</v>
      </c>
      <c r="N95" s="179">
        <v>7.8709419651341497</v>
      </c>
    </row>
    <row r="96" spans="1:14" x14ac:dyDescent="0.2">
      <c r="A96" s="177">
        <v>142.09345794392499</v>
      </c>
      <c r="B96" s="177">
        <v>88.630593003060099</v>
      </c>
      <c r="I96">
        <v>138</v>
      </c>
      <c r="J96" s="177">
        <f t="shared" si="2"/>
        <v>74.782000000000011</v>
      </c>
      <c r="M96" s="180">
        <v>152.29906542056</v>
      </c>
      <c r="N96" s="180">
        <v>69.617897609792394</v>
      </c>
    </row>
    <row r="97" spans="1:14" x14ac:dyDescent="0.2">
      <c r="A97" s="177">
        <v>144.644859813084</v>
      </c>
      <c r="B97" s="177">
        <v>97.964808535274102</v>
      </c>
      <c r="I97">
        <v>139</v>
      </c>
      <c r="J97" s="177">
        <f t="shared" si="2"/>
        <v>75.585999999999999</v>
      </c>
      <c r="M97" s="180">
        <v>152.39719626168201</v>
      </c>
      <c r="N97" s="180">
        <v>87.935551236456803</v>
      </c>
    </row>
    <row r="98" spans="1:14" x14ac:dyDescent="0.2">
      <c r="A98" s="177">
        <v>144.644859813084</v>
      </c>
      <c r="B98" s="177">
        <v>95.575428004300704</v>
      </c>
      <c r="I98">
        <v>140</v>
      </c>
      <c r="J98" s="177">
        <f t="shared" si="2"/>
        <v>76.39</v>
      </c>
      <c r="M98" s="180">
        <v>152.39719626168201</v>
      </c>
      <c r="N98" s="180">
        <v>80.369179555040901</v>
      </c>
    </row>
    <row r="99" spans="1:14" x14ac:dyDescent="0.2">
      <c r="A99" s="177">
        <v>144.644859813084</v>
      </c>
      <c r="B99" s="177">
        <v>89.801091721114801</v>
      </c>
      <c r="I99">
        <v>141</v>
      </c>
      <c r="J99" s="177">
        <f t="shared" si="2"/>
        <v>77.194000000000003</v>
      </c>
      <c r="M99" s="179">
        <v>153.19649613849501</v>
      </c>
      <c r="N99" s="179">
        <v>7.8700867326664197</v>
      </c>
    </row>
    <row r="100" spans="1:14" x14ac:dyDescent="0.2">
      <c r="A100" s="177">
        <v>144.644859813084</v>
      </c>
      <c r="B100" s="177">
        <v>86.0179058804069</v>
      </c>
      <c r="I100">
        <v>142</v>
      </c>
      <c r="J100" s="177">
        <f t="shared" si="2"/>
        <v>77.998000000000005</v>
      </c>
      <c r="M100" s="179">
        <v>153.266728865391</v>
      </c>
      <c r="N100" s="179">
        <v>8.88683935451545</v>
      </c>
    </row>
    <row r="101" spans="1:14" x14ac:dyDescent="0.2">
      <c r="A101" s="177">
        <v>144.644859813084</v>
      </c>
      <c r="B101" s="177">
        <v>76.460383756513096</v>
      </c>
      <c r="I101">
        <v>143</v>
      </c>
      <c r="J101" s="177">
        <f t="shared" si="2"/>
        <v>78.802000000000007</v>
      </c>
      <c r="M101" s="179">
        <v>153.35717617788799</v>
      </c>
      <c r="N101" s="179">
        <v>4.9736044161094597</v>
      </c>
    </row>
    <row r="102" spans="1:14" x14ac:dyDescent="0.2">
      <c r="A102" s="177">
        <v>144.644859813084</v>
      </c>
      <c r="B102" s="177">
        <v>73.871888181291794</v>
      </c>
      <c r="I102">
        <v>144</v>
      </c>
      <c r="J102" s="177">
        <f t="shared" si="2"/>
        <v>79.606000000000009</v>
      </c>
      <c r="M102" s="179">
        <v>153.434924584046</v>
      </c>
      <c r="N102" s="179">
        <v>6.8839086715388902</v>
      </c>
    </row>
    <row r="103" spans="1:14" x14ac:dyDescent="0.2">
      <c r="A103" s="177">
        <v>147.490654205607</v>
      </c>
      <c r="B103" s="177">
        <v>108.092692912083</v>
      </c>
      <c r="I103">
        <v>145</v>
      </c>
      <c r="J103" s="177">
        <f t="shared" si="2"/>
        <v>80.410000000000011</v>
      </c>
      <c r="M103" s="180">
        <v>153.476635514018</v>
      </c>
      <c r="N103" s="180">
        <v>126.752749979323</v>
      </c>
    </row>
    <row r="104" spans="1:14" x14ac:dyDescent="0.2">
      <c r="A104" s="177">
        <v>145.62616822429899</v>
      </c>
      <c r="B104" s="177">
        <v>86.207716483334707</v>
      </c>
      <c r="I104">
        <v>146</v>
      </c>
      <c r="J104" s="177">
        <f t="shared" si="2"/>
        <v>81.213999999999999</v>
      </c>
      <c r="M104" s="177">
        <v>153.813559322033</v>
      </c>
      <c r="N104" s="177">
        <v>7.9004237288135499</v>
      </c>
    </row>
    <row r="105" spans="1:14" x14ac:dyDescent="0.2">
      <c r="A105" s="177">
        <v>147.58878504672799</v>
      </c>
      <c r="B105" s="177">
        <v>85.989992556446893</v>
      </c>
      <c r="I105">
        <v>147</v>
      </c>
      <c r="J105" s="177">
        <f t="shared" si="2"/>
        <v>82.018000000000001</v>
      </c>
      <c r="M105" s="177">
        <v>154.306743378427</v>
      </c>
      <c r="N105" s="177">
        <v>7.8692315001986799</v>
      </c>
    </row>
    <row r="106" spans="1:14" x14ac:dyDescent="0.2">
      <c r="A106" s="177">
        <v>147.58878504672799</v>
      </c>
      <c r="B106" s="177">
        <v>69.861673972376096</v>
      </c>
      <c r="I106">
        <v>148</v>
      </c>
      <c r="J106" s="177">
        <f t="shared" si="2"/>
        <v>82.822000000000003</v>
      </c>
      <c r="M106" s="179">
        <v>154.562017311978</v>
      </c>
      <c r="N106" s="179">
        <v>8.8858415833030904</v>
      </c>
    </row>
    <row r="107" spans="1:14" x14ac:dyDescent="0.2">
      <c r="A107" s="177">
        <v>147.58878504672799</v>
      </c>
      <c r="B107" s="177">
        <v>67.870523529898193</v>
      </c>
      <c r="I107">
        <v>149</v>
      </c>
      <c r="J107" s="177">
        <f t="shared" si="2"/>
        <v>83.626000000000005</v>
      </c>
      <c r="M107" s="179">
        <v>154.606852226196</v>
      </c>
      <c r="N107" s="179">
        <v>6.8830059261562901</v>
      </c>
    </row>
    <row r="108" spans="1:14" x14ac:dyDescent="0.2">
      <c r="A108" s="177">
        <v>150.04205607476601</v>
      </c>
      <c r="B108" s="177">
        <v>105.87823587792499</v>
      </c>
      <c r="I108">
        <v>150</v>
      </c>
      <c r="J108" s="177">
        <f t="shared" si="2"/>
        <v>84.43</v>
      </c>
      <c r="M108" s="179">
        <v>154.660498626444</v>
      </c>
      <c r="N108" s="179">
        <v>5.9277825290692601</v>
      </c>
    </row>
    <row r="109" spans="1:14" x14ac:dyDescent="0.2">
      <c r="A109" s="177">
        <v>149.94392523364399</v>
      </c>
      <c r="B109" s="177">
        <v>102.693325614093</v>
      </c>
      <c r="I109">
        <v>151</v>
      </c>
      <c r="J109" s="177">
        <f t="shared" si="2"/>
        <v>85.234000000000009</v>
      </c>
      <c r="M109" s="180">
        <v>154.75233644859799</v>
      </c>
      <c r="N109" s="180">
        <v>88.112335621536602</v>
      </c>
    </row>
    <row r="110" spans="1:14" x14ac:dyDescent="0.2">
      <c r="A110" s="177">
        <v>149.94392523364399</v>
      </c>
      <c r="B110" s="177">
        <v>100.104830038871</v>
      </c>
      <c r="I110">
        <v>152</v>
      </c>
      <c r="J110" s="177">
        <f t="shared" si="2"/>
        <v>86.038000000000011</v>
      </c>
      <c r="M110" s="180">
        <v>154.75233644859799</v>
      </c>
      <c r="N110" s="180">
        <v>77.957468364899498</v>
      </c>
    </row>
    <row r="111" spans="1:14" x14ac:dyDescent="0.2">
      <c r="A111" s="177">
        <v>149.94392523364399</v>
      </c>
      <c r="B111" s="177">
        <v>91.741998180464805</v>
      </c>
      <c r="I111">
        <v>153</v>
      </c>
      <c r="J111" s="177">
        <f t="shared" si="2"/>
        <v>86.841999999999999</v>
      </c>
      <c r="M111" s="180">
        <v>154.75233644859799</v>
      </c>
      <c r="N111" s="180">
        <v>72.382247125961399</v>
      </c>
    </row>
    <row r="112" spans="1:14" x14ac:dyDescent="0.2">
      <c r="A112" s="177">
        <v>150.04205607476601</v>
      </c>
      <c r="B112" s="177">
        <v>85.767616408899102</v>
      </c>
      <c r="I112">
        <v>154</v>
      </c>
      <c r="J112" s="177">
        <f t="shared" si="2"/>
        <v>87.646000000000001</v>
      </c>
      <c r="M112" s="180">
        <v>154.75233644859799</v>
      </c>
      <c r="N112" s="180">
        <v>68.599061285253498</v>
      </c>
    </row>
    <row r="113" spans="1:14" x14ac:dyDescent="0.2">
      <c r="A113" s="177">
        <v>150.04205607476601</v>
      </c>
      <c r="B113" s="177">
        <v>83.776465966421299</v>
      </c>
      <c r="I113">
        <v>155</v>
      </c>
      <c r="J113" s="177">
        <f t="shared" si="2"/>
        <v>88.45</v>
      </c>
      <c r="M113" s="180">
        <v>154.75233644859799</v>
      </c>
      <c r="N113" s="180">
        <v>66.607910842775595</v>
      </c>
    </row>
    <row r="114" spans="1:14" x14ac:dyDescent="0.2">
      <c r="A114" s="177">
        <v>150.04205607476601</v>
      </c>
      <c r="B114" s="177">
        <v>80.192395169961102</v>
      </c>
      <c r="I114">
        <v>156</v>
      </c>
      <c r="J114" s="177">
        <f t="shared" si="2"/>
        <v>89.254000000000005</v>
      </c>
      <c r="M114" s="179">
        <v>154.915254237288</v>
      </c>
      <c r="N114" s="179">
        <v>6.8827683615819097</v>
      </c>
    </row>
    <row r="115" spans="1:14" x14ac:dyDescent="0.2">
      <c r="A115" s="177">
        <v>153.476635514018</v>
      </c>
      <c r="B115" s="177">
        <v>126.752749979323</v>
      </c>
      <c r="I115">
        <v>157</v>
      </c>
      <c r="J115" s="177">
        <f t="shared" si="2"/>
        <v>90.058000000000007</v>
      </c>
      <c r="M115" s="180">
        <v>155.73364485981301</v>
      </c>
      <c r="N115" s="180">
        <v>68.788871888181205</v>
      </c>
    </row>
    <row r="116" spans="1:14" x14ac:dyDescent="0.2">
      <c r="A116" s="177">
        <v>152.39719626168201</v>
      </c>
      <c r="B116" s="177">
        <v>87.935551236456803</v>
      </c>
      <c r="I116">
        <v>158</v>
      </c>
      <c r="J116" s="177">
        <f t="shared" si="2"/>
        <v>90.862000000000009</v>
      </c>
      <c r="M116" s="179">
        <v>156.095215881407</v>
      </c>
      <c r="N116" s="179">
        <v>7.83704150037146</v>
      </c>
    </row>
    <row r="117" spans="1:14" x14ac:dyDescent="0.2">
      <c r="A117" s="177">
        <v>152.39719626168201</v>
      </c>
      <c r="B117" s="177">
        <v>80.369179555040901</v>
      </c>
      <c r="I117">
        <v>159</v>
      </c>
      <c r="J117" s="177">
        <f t="shared" si="2"/>
        <v>91.666000000000011</v>
      </c>
      <c r="M117" s="179">
        <v>156.33390348831099</v>
      </c>
      <c r="N117" s="179">
        <v>6.88167556453981</v>
      </c>
    </row>
    <row r="118" spans="1:14" x14ac:dyDescent="0.2">
      <c r="A118" s="177">
        <v>152.29906542056</v>
      </c>
      <c r="B118" s="177">
        <v>69.617897609792394</v>
      </c>
      <c r="I118">
        <v>160</v>
      </c>
      <c r="J118" s="177">
        <f t="shared" si="2"/>
        <v>92.470000000000013</v>
      </c>
      <c r="M118" s="178">
        <v>156.91121495327101</v>
      </c>
      <c r="N118" s="178">
        <v>118.556467620544</v>
      </c>
    </row>
    <row r="119" spans="1:14" x14ac:dyDescent="0.2">
      <c r="A119" s="177">
        <v>154.75233644859799</v>
      </c>
      <c r="B119" s="177">
        <v>88.112335621536602</v>
      </c>
      <c r="I119">
        <v>161</v>
      </c>
      <c r="J119" s="177">
        <f t="shared" si="2"/>
        <v>93.274000000000015</v>
      </c>
      <c r="M119" s="178">
        <v>157.009345794392</v>
      </c>
      <c r="N119" s="178">
        <v>107.803324787031</v>
      </c>
    </row>
    <row r="120" spans="1:14" x14ac:dyDescent="0.2">
      <c r="A120" s="177">
        <v>154.75233644859799</v>
      </c>
      <c r="B120" s="177">
        <v>77.957468364899498</v>
      </c>
      <c r="I120">
        <v>162</v>
      </c>
      <c r="J120" s="177">
        <f t="shared" si="2"/>
        <v>94.078000000000017</v>
      </c>
      <c r="M120" s="178">
        <v>157.10747663551399</v>
      </c>
      <c r="N120" s="178">
        <v>113.974960714581</v>
      </c>
    </row>
    <row r="121" spans="1:14" x14ac:dyDescent="0.2">
      <c r="A121" s="177">
        <v>154.75233644859799</v>
      </c>
      <c r="B121" s="177">
        <v>72.382247125961399</v>
      </c>
      <c r="I121">
        <v>163</v>
      </c>
      <c r="J121" s="177">
        <f t="shared" si="2"/>
        <v>94.882000000000019</v>
      </c>
      <c r="M121" s="177">
        <v>159.323329705074</v>
      </c>
      <c r="N121" s="177">
        <v>2.9662075191347399</v>
      </c>
    </row>
    <row r="122" spans="1:14" x14ac:dyDescent="0.2">
      <c r="A122" s="177">
        <v>154.75233644859799</v>
      </c>
      <c r="B122" s="177">
        <v>68.599061285253498</v>
      </c>
      <c r="I122">
        <v>164</v>
      </c>
      <c r="J122" s="177">
        <f t="shared" si="2"/>
        <v>95.685999999999993</v>
      </c>
      <c r="M122" s="177">
        <v>159.75120510029501</v>
      </c>
      <c r="N122" s="177">
        <v>9.8370263826258206</v>
      </c>
    </row>
    <row r="123" spans="1:14" x14ac:dyDescent="0.2">
      <c r="A123" s="177">
        <v>154.75233644859799</v>
      </c>
      <c r="B123" s="177">
        <v>66.607910842775595</v>
      </c>
      <c r="I123">
        <v>165</v>
      </c>
      <c r="J123" s="177">
        <f t="shared" si="2"/>
        <v>96.49</v>
      </c>
      <c r="M123" s="177">
        <v>160.643497641631</v>
      </c>
      <c r="N123" s="177">
        <v>5.92317377632647</v>
      </c>
    </row>
    <row r="124" spans="1:14" x14ac:dyDescent="0.2">
      <c r="A124" s="177">
        <v>155.73364485981301</v>
      </c>
      <c r="B124" s="177">
        <v>68.788871888181205</v>
      </c>
      <c r="I124">
        <v>166</v>
      </c>
      <c r="J124" s="177">
        <f t="shared" si="2"/>
        <v>97.293999999999997</v>
      </c>
      <c r="M124" s="177">
        <v>161.223500751567</v>
      </c>
      <c r="N124" s="177">
        <v>8.8807101884966801</v>
      </c>
    </row>
    <row r="125" spans="1:14" x14ac:dyDescent="0.2">
      <c r="A125" s="177">
        <v>156.91121495327101</v>
      </c>
      <c r="B125" s="177">
        <v>118.556467620544</v>
      </c>
      <c r="I125">
        <v>167</v>
      </c>
      <c r="J125" s="177">
        <f t="shared" si="2"/>
        <v>98.097999999999999</v>
      </c>
      <c r="M125" s="178">
        <v>162.504672897196</v>
      </c>
      <c r="N125" s="178">
        <v>53.791042924489297</v>
      </c>
    </row>
    <row r="126" spans="1:14" x14ac:dyDescent="0.2">
      <c r="A126" s="177">
        <v>157.10747663551399</v>
      </c>
      <c r="B126" s="177">
        <v>113.974960714581</v>
      </c>
      <c r="I126">
        <v>168</v>
      </c>
      <c r="J126" s="177">
        <f t="shared" si="2"/>
        <v>98.902000000000001</v>
      </c>
      <c r="M126" s="178">
        <v>164.85981308411201</v>
      </c>
      <c r="N126" s="178">
        <v>80.251013150277004</v>
      </c>
    </row>
    <row r="127" spans="1:14" x14ac:dyDescent="0.2">
      <c r="A127" s="177">
        <v>157.009345794392</v>
      </c>
      <c r="B127" s="177">
        <v>107.803324787031</v>
      </c>
      <c r="I127">
        <v>169</v>
      </c>
      <c r="J127" s="177">
        <f t="shared" si="2"/>
        <v>99.706000000000003</v>
      </c>
    </row>
    <row r="128" spans="1:14" x14ac:dyDescent="0.2">
      <c r="A128" s="177">
        <v>164.85981308411201</v>
      </c>
      <c r="B128" s="177">
        <v>80.251013150277004</v>
      </c>
      <c r="I128">
        <v>170</v>
      </c>
      <c r="J128" s="177">
        <f t="shared" si="2"/>
        <v>100.51</v>
      </c>
    </row>
    <row r="129" spans="1:2" x14ac:dyDescent="0.2">
      <c r="A129" s="177">
        <v>162.504672897196</v>
      </c>
      <c r="B129" s="177">
        <v>53.791042924489297</v>
      </c>
    </row>
  </sheetData>
  <autoFilter ref="M1:N131" xr:uid="{E42A1AA0-11DF-7248-8C26-B92C39704FA3}">
    <sortState xmlns:xlrd2="http://schemas.microsoft.com/office/spreadsheetml/2017/richdata2" ref="M2:N131">
      <sortCondition ref="M1:M1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6833-D4DC-479C-997F-340EE7547494}">
  <dimension ref="A1:AV360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1" max="1" width="8.83203125" style="1"/>
    <col min="2" max="2" width="44.1640625" style="1" bestFit="1" customWidth="1"/>
    <col min="3" max="3" width="12.1640625" style="1" bestFit="1" customWidth="1"/>
    <col min="4" max="4" width="18.1640625" style="1" customWidth="1"/>
    <col min="5" max="5" width="8.83203125" style="1"/>
    <col min="6" max="6" width="17.83203125" style="1" bestFit="1" customWidth="1"/>
    <col min="7" max="7" width="67.6640625" style="1" bestFit="1" customWidth="1"/>
    <col min="8" max="9" width="8.83203125" style="1"/>
    <col min="10" max="10" width="9.1640625" style="1" bestFit="1" customWidth="1"/>
    <col min="11" max="11" width="9.33203125" style="1" hidden="1" customWidth="1"/>
    <col min="12" max="12" width="9.5" style="1" hidden="1" customWidth="1"/>
    <col min="13" max="13" width="15.1640625" style="1" bestFit="1" customWidth="1"/>
    <col min="14" max="14" width="8.83203125" style="1"/>
    <col min="15" max="15" width="7.1640625" style="1" customWidth="1"/>
    <col min="16" max="16" width="7.6640625" style="1" customWidth="1"/>
    <col min="17" max="17" width="7.1640625" style="1" hidden="1" customWidth="1"/>
    <col min="18" max="18" width="12.6640625" style="1" customWidth="1"/>
    <col min="19" max="19" width="8.83203125" style="1"/>
    <col min="20" max="20" width="10.1640625" style="1" bestFit="1" customWidth="1"/>
    <col min="21" max="21" width="9.1640625" style="1" bestFit="1" customWidth="1"/>
    <col min="22" max="22" width="8.83203125" style="1" hidden="1" customWidth="1"/>
    <col min="23" max="23" width="9.1640625" style="1" bestFit="1" customWidth="1"/>
    <col min="24" max="24" width="8.83203125" style="1"/>
    <col min="25" max="25" width="0" style="1" hidden="1" customWidth="1"/>
    <col min="26" max="26" width="10.6640625" style="1" bestFit="1" customWidth="1"/>
    <col min="27" max="27" width="9.33203125" style="1" bestFit="1" customWidth="1"/>
    <col min="28" max="28" width="8.83203125" style="1"/>
    <col min="29" max="29" width="8.6640625" style="1" bestFit="1" customWidth="1"/>
    <col min="30" max="30" width="8.5" style="1" bestFit="1" customWidth="1"/>
    <col min="31" max="31" width="8.83203125" style="1"/>
    <col min="32" max="32" width="7.6640625" style="1" customWidth="1"/>
    <col min="33" max="33" width="12.6640625" style="1" customWidth="1"/>
    <col min="34" max="35" width="8.83203125" style="1"/>
    <col min="36" max="36" width="0" style="1" hidden="1" customWidth="1"/>
    <col min="37" max="16384" width="8.83203125" style="1"/>
  </cols>
  <sheetData>
    <row r="1" spans="1:48" x14ac:dyDescent="0.2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I1" s="1" t="s">
        <v>168</v>
      </c>
      <c r="J1" s="1" t="s">
        <v>169</v>
      </c>
      <c r="O1" s="1" t="s">
        <v>170</v>
      </c>
      <c r="T1" s="1" t="s">
        <v>171</v>
      </c>
      <c r="Z1" s="1" t="s">
        <v>172</v>
      </c>
      <c r="AC1" s="1" t="s">
        <v>173</v>
      </c>
      <c r="AF1" s="1" t="s">
        <v>174</v>
      </c>
      <c r="AI1" s="1" t="s">
        <v>175</v>
      </c>
      <c r="AM1" s="1" t="s">
        <v>176</v>
      </c>
      <c r="AP1" s="1" t="s">
        <v>177</v>
      </c>
      <c r="AS1" s="1" t="s">
        <v>178</v>
      </c>
      <c r="AV1" s="1" t="s">
        <v>179</v>
      </c>
    </row>
    <row r="2" spans="1:48" ht="34" x14ac:dyDescent="0.2">
      <c r="A2" s="1" t="s">
        <v>76</v>
      </c>
      <c r="B2" s="1" t="s">
        <v>180</v>
      </c>
      <c r="C2" s="189">
        <v>60</v>
      </c>
      <c r="D2" s="1">
        <v>63</v>
      </c>
      <c r="E2" s="199" t="s">
        <v>181</v>
      </c>
      <c r="F2" s="1" t="s">
        <v>182</v>
      </c>
      <c r="G2" s="195" t="s">
        <v>183</v>
      </c>
      <c r="J2" s="190" t="s">
        <v>7</v>
      </c>
      <c r="K2" s="190" t="s">
        <v>158</v>
      </c>
      <c r="L2" s="190" t="s">
        <v>159</v>
      </c>
      <c r="M2" s="190" t="s">
        <v>160</v>
      </c>
      <c r="O2" s="140" t="s">
        <v>1</v>
      </c>
      <c r="P2" s="183" t="s">
        <v>7</v>
      </c>
      <c r="Q2" s="140" t="s">
        <v>1</v>
      </c>
      <c r="R2" s="141" t="s">
        <v>5</v>
      </c>
      <c r="T2" s="1" t="s">
        <v>181</v>
      </c>
      <c r="U2" s="1" t="s">
        <v>184</v>
      </c>
      <c r="V2" s="1" t="s">
        <v>77</v>
      </c>
      <c r="W2" s="1" t="s">
        <v>185</v>
      </c>
      <c r="Y2" s="1" t="s">
        <v>186</v>
      </c>
      <c r="Z2" s="1" t="s">
        <v>187</v>
      </c>
      <c r="AA2" s="1" t="s">
        <v>184</v>
      </c>
      <c r="AC2" s="1" t="s">
        <v>181</v>
      </c>
      <c r="AD2" s="1" t="s">
        <v>188</v>
      </c>
      <c r="AF2" s="1" t="s">
        <v>7</v>
      </c>
      <c r="AG2" s="141" t="s">
        <v>13</v>
      </c>
      <c r="AI2" s="1" t="s">
        <v>184</v>
      </c>
      <c r="AJ2" s="1" t="s">
        <v>77</v>
      </c>
      <c r="AK2" s="1" t="s">
        <v>185</v>
      </c>
      <c r="AM2" s="1" t="s">
        <v>181</v>
      </c>
      <c r="AN2" s="1" t="s">
        <v>184</v>
      </c>
      <c r="AP2" s="1" t="s">
        <v>181</v>
      </c>
      <c r="AQ2" s="1" t="s">
        <v>184</v>
      </c>
    </row>
    <row r="3" spans="1:48" x14ac:dyDescent="0.2">
      <c r="A3" s="1" t="s">
        <v>189</v>
      </c>
      <c r="B3" s="1" t="s">
        <v>190</v>
      </c>
      <c r="C3" s="189" t="s">
        <v>191</v>
      </c>
      <c r="D3" s="61">
        <f>(19.25*365)-63</f>
        <v>6963.25</v>
      </c>
      <c r="E3" s="1" t="s">
        <v>181</v>
      </c>
      <c r="F3" s="1" t="s">
        <v>182</v>
      </c>
      <c r="G3" s="1" t="s">
        <v>192</v>
      </c>
      <c r="J3" s="191">
        <v>134</v>
      </c>
      <c r="K3" s="192">
        <v>81.1372611860061</v>
      </c>
      <c r="L3" s="192">
        <v>1.0135217436375801</v>
      </c>
      <c r="M3" s="192">
        <v>82.234378431218644</v>
      </c>
      <c r="O3" s="142">
        <v>0</v>
      </c>
      <c r="P3" s="168">
        <v>6.12</v>
      </c>
      <c r="Q3" s="142">
        <v>0</v>
      </c>
      <c r="R3" s="143">
        <v>44.2</v>
      </c>
      <c r="T3" s="200">
        <v>1.095</v>
      </c>
      <c r="U3" s="1">
        <v>6.31</v>
      </c>
      <c r="V3" s="1">
        <v>4.5999999999999999E-2</v>
      </c>
      <c r="W3" s="1">
        <v>46</v>
      </c>
      <c r="Y3" s="200">
        <v>6.0999999999999999E-2</v>
      </c>
      <c r="Z3" s="201">
        <f t="shared" ref="Z3:Z49" si="0">Y3*365</f>
        <v>22.265000000000001</v>
      </c>
      <c r="AA3" s="1">
        <v>5.8689999999999998</v>
      </c>
      <c r="AC3" s="201">
        <v>12.067399999999999</v>
      </c>
      <c r="AD3" s="1">
        <v>0.2064</v>
      </c>
      <c r="AF3" s="168">
        <v>6.12</v>
      </c>
      <c r="AG3" s="143">
        <v>44.2</v>
      </c>
      <c r="AI3" s="1">
        <v>6.31</v>
      </c>
      <c r="AJ3" s="1">
        <v>4.5999999999999999E-2</v>
      </c>
      <c r="AK3" s="1">
        <v>46</v>
      </c>
      <c r="AM3" s="142">
        <v>0</v>
      </c>
      <c r="AN3" s="168">
        <v>6.12</v>
      </c>
      <c r="AP3" s="200">
        <v>1.095</v>
      </c>
      <c r="AQ3" s="1">
        <v>6.31</v>
      </c>
    </row>
    <row r="4" spans="1:48" x14ac:dyDescent="0.2">
      <c r="A4" s="1" t="s">
        <v>193</v>
      </c>
      <c r="B4" s="1" t="s">
        <v>194</v>
      </c>
      <c r="C4" s="189" t="s">
        <v>195</v>
      </c>
      <c r="D4" s="1">
        <f>(19.25+11)*365</f>
        <v>11041.25</v>
      </c>
      <c r="E4" s="1" t="s">
        <v>181</v>
      </c>
      <c r="F4" s="1" t="s">
        <v>182</v>
      </c>
      <c r="G4" s="1" t="s">
        <v>196</v>
      </c>
      <c r="J4" s="191">
        <v>137</v>
      </c>
      <c r="K4" s="192">
        <v>69.658837151600295</v>
      </c>
      <c r="L4" s="192">
        <v>5.9876131671245103</v>
      </c>
      <c r="M4" s="192">
        <v>417.09017053550394</v>
      </c>
      <c r="O4" s="142">
        <v>0</v>
      </c>
      <c r="P4" s="168">
        <v>5.87</v>
      </c>
      <c r="Q4" s="142">
        <v>0</v>
      </c>
      <c r="R4" s="143">
        <v>44</v>
      </c>
      <c r="T4" s="200">
        <v>3.65</v>
      </c>
      <c r="U4" s="1">
        <v>6.53</v>
      </c>
      <c r="V4" s="1">
        <v>0.05</v>
      </c>
      <c r="W4" s="1">
        <v>50</v>
      </c>
      <c r="Y4" s="200">
        <v>6.2E-2</v>
      </c>
      <c r="Z4" s="201">
        <f t="shared" si="0"/>
        <v>22.63</v>
      </c>
      <c r="AA4" s="1">
        <v>4.3380000000000001</v>
      </c>
      <c r="AC4" s="201">
        <v>19.125800000000002</v>
      </c>
      <c r="AD4" s="1">
        <v>0.30330000000000001</v>
      </c>
      <c r="AF4" s="168">
        <v>5.87</v>
      </c>
      <c r="AG4" s="143">
        <v>44</v>
      </c>
      <c r="AI4" s="1">
        <v>6.53</v>
      </c>
      <c r="AJ4" s="1">
        <v>0.05</v>
      </c>
      <c r="AK4" s="1">
        <v>50</v>
      </c>
      <c r="AM4" s="142">
        <v>0</v>
      </c>
      <c r="AN4" s="168">
        <v>5.87</v>
      </c>
      <c r="AP4" s="200">
        <v>3.65</v>
      </c>
      <c r="AQ4" s="1">
        <v>6.53</v>
      </c>
    </row>
    <row r="5" spans="1:48" x14ac:dyDescent="0.2">
      <c r="A5" s="1" t="s">
        <v>197</v>
      </c>
      <c r="B5" s="1" t="s">
        <v>198</v>
      </c>
      <c r="C5" s="189">
        <v>6.31</v>
      </c>
      <c r="D5" s="168">
        <f>AVERAGE(6.31,(AVERAGE(Wyne2023!F2:F39)))</f>
        <v>6.176539473684211</v>
      </c>
      <c r="E5" s="1" t="s">
        <v>184</v>
      </c>
      <c r="F5" s="1" t="s">
        <v>199</v>
      </c>
      <c r="G5" s="1" t="s">
        <v>200</v>
      </c>
      <c r="J5" s="191">
        <v>142</v>
      </c>
      <c r="K5" s="192">
        <v>79.749689851955964</v>
      </c>
      <c r="L5" s="192">
        <v>1.6444299026129208</v>
      </c>
      <c r="M5" s="192">
        <v>131.14277471666259</v>
      </c>
      <c r="O5" s="142">
        <v>0</v>
      </c>
      <c r="P5" s="168">
        <v>6.0299999999999994</v>
      </c>
      <c r="Q5" s="142">
        <v>0</v>
      </c>
      <c r="R5" s="144">
        <v>43.8</v>
      </c>
      <c r="T5" s="200">
        <v>10.95</v>
      </c>
      <c r="U5" s="1">
        <v>7.22</v>
      </c>
      <c r="V5" s="1">
        <v>0.06</v>
      </c>
      <c r="W5" s="1">
        <v>60</v>
      </c>
      <c r="Y5" s="200">
        <v>9.0999999999999998E-2</v>
      </c>
      <c r="Z5" s="201">
        <f t="shared" si="0"/>
        <v>33.214999999999996</v>
      </c>
      <c r="AA5" s="1">
        <v>13.525</v>
      </c>
      <c r="AC5" s="201">
        <v>26.1126</v>
      </c>
      <c r="AD5" s="1">
        <v>0.66090000000000004</v>
      </c>
      <c r="AF5" s="168">
        <v>6.0299999999999994</v>
      </c>
      <c r="AG5" s="144">
        <v>43.8</v>
      </c>
      <c r="AI5" s="1">
        <v>7.22</v>
      </c>
      <c r="AJ5" s="1">
        <v>0.06</v>
      </c>
      <c r="AK5" s="1">
        <v>60</v>
      </c>
      <c r="AM5" s="142">
        <v>0</v>
      </c>
      <c r="AN5" s="168">
        <v>6.0299999999999994</v>
      </c>
      <c r="AP5" s="200">
        <v>10.95</v>
      </c>
      <c r="AQ5" s="1">
        <v>7.22</v>
      </c>
    </row>
    <row r="6" spans="1:48" ht="51" x14ac:dyDescent="0.2">
      <c r="A6" s="1" t="s">
        <v>201</v>
      </c>
      <c r="B6" s="1" t="s">
        <v>202</v>
      </c>
      <c r="C6" s="193">
        <v>121</v>
      </c>
      <c r="D6" s="194">
        <f>129.2*0.9781-0.7714</f>
        <v>125.59911999999998</v>
      </c>
      <c r="E6" s="194" t="s">
        <v>184</v>
      </c>
      <c r="F6" s="194" t="s">
        <v>203</v>
      </c>
      <c r="G6" s="195" t="s">
        <v>204</v>
      </c>
      <c r="J6" s="191">
        <v>145</v>
      </c>
      <c r="K6" s="192">
        <v>83.429410305185613</v>
      </c>
      <c r="L6" s="192">
        <v>5.6710227370894382</v>
      </c>
      <c r="M6" s="192">
        <v>473.13008278267148</v>
      </c>
      <c r="O6" s="142">
        <v>0</v>
      </c>
      <c r="P6" s="168">
        <v>5.85</v>
      </c>
      <c r="Q6" s="142">
        <v>0</v>
      </c>
      <c r="R6" s="144">
        <v>44.2</v>
      </c>
      <c r="T6" s="200">
        <v>18.25</v>
      </c>
      <c r="U6" s="1">
        <v>7.81</v>
      </c>
      <c r="V6" s="1">
        <v>0.08</v>
      </c>
      <c r="W6" s="1">
        <v>80</v>
      </c>
      <c r="Y6" s="200">
        <v>9.1999999999999998E-2</v>
      </c>
      <c r="Z6" s="201">
        <f t="shared" si="0"/>
        <v>33.58</v>
      </c>
      <c r="AA6" s="1">
        <v>12.504</v>
      </c>
      <c r="AC6" s="201">
        <v>33.113399999999999</v>
      </c>
      <c r="AD6" s="1">
        <v>2.0350999999999999</v>
      </c>
      <c r="AF6" s="168">
        <v>5.85</v>
      </c>
      <c r="AG6" s="144">
        <v>44.2</v>
      </c>
      <c r="AI6" s="1">
        <v>7.81</v>
      </c>
      <c r="AJ6" s="1">
        <v>0.08</v>
      </c>
      <c r="AK6" s="1">
        <v>80</v>
      </c>
      <c r="AM6" s="142">
        <v>0</v>
      </c>
      <c r="AN6" s="168">
        <v>5.85</v>
      </c>
      <c r="AP6" s="200">
        <v>18.25</v>
      </c>
      <c r="AQ6" s="1">
        <v>7.81</v>
      </c>
    </row>
    <row r="7" spans="1:48" ht="34" x14ac:dyDescent="0.2">
      <c r="A7" s="1" t="s">
        <v>205</v>
      </c>
      <c r="B7" s="1" t="s">
        <v>206</v>
      </c>
      <c r="C7" s="189">
        <v>175</v>
      </c>
      <c r="D7" s="1">
        <v>203</v>
      </c>
      <c r="E7" s="1" t="s">
        <v>184</v>
      </c>
      <c r="F7" s="1" t="s">
        <v>207</v>
      </c>
      <c r="G7" s="195" t="s">
        <v>208</v>
      </c>
      <c r="J7" s="191">
        <v>146</v>
      </c>
      <c r="K7" s="192">
        <v>86.207716483334707</v>
      </c>
      <c r="L7" s="192">
        <v>4.9616040113241118</v>
      </c>
      <c r="M7" s="192">
        <v>427.72855191080521</v>
      </c>
      <c r="O7" s="142">
        <v>0</v>
      </c>
      <c r="P7" s="168">
        <v>6.05</v>
      </c>
      <c r="Q7" s="142">
        <v>0</v>
      </c>
      <c r="R7" s="144">
        <v>44.2</v>
      </c>
      <c r="T7" s="200">
        <v>25.55</v>
      </c>
      <c r="U7" s="1">
        <v>8.31</v>
      </c>
      <c r="V7" s="1">
        <v>0.1</v>
      </c>
      <c r="W7" s="1">
        <v>100</v>
      </c>
      <c r="Y7" s="200">
        <v>9.2999999999999999E-2</v>
      </c>
      <c r="Z7" s="201">
        <f t="shared" si="0"/>
        <v>33.945</v>
      </c>
      <c r="AA7" s="1">
        <v>6.89</v>
      </c>
      <c r="AC7" s="201">
        <v>40.215200000000003</v>
      </c>
      <c r="AD7" s="1">
        <v>5.3121</v>
      </c>
      <c r="AF7" s="168">
        <v>6.05</v>
      </c>
      <c r="AG7" s="144">
        <v>44.2</v>
      </c>
      <c r="AI7" s="1">
        <v>8.31</v>
      </c>
      <c r="AJ7" s="1">
        <v>0.1</v>
      </c>
      <c r="AK7" s="1">
        <v>100</v>
      </c>
      <c r="AM7" s="142">
        <v>0</v>
      </c>
      <c r="AN7" s="168">
        <v>6.05</v>
      </c>
      <c r="AP7" s="200">
        <v>25.55</v>
      </c>
      <c r="AQ7" s="1">
        <v>8.31</v>
      </c>
    </row>
    <row r="8" spans="1:48" x14ac:dyDescent="0.2">
      <c r="A8" s="1" t="s">
        <v>209</v>
      </c>
      <c r="B8" s="1" t="s">
        <v>210</v>
      </c>
      <c r="C8" s="189">
        <v>85.5</v>
      </c>
      <c r="D8" s="1">
        <v>81.66</v>
      </c>
      <c r="E8" s="1" t="s">
        <v>185</v>
      </c>
      <c r="F8" s="1" t="s">
        <v>211</v>
      </c>
      <c r="G8" s="1" t="s">
        <v>212</v>
      </c>
      <c r="J8" s="191">
        <v>147</v>
      </c>
      <c r="K8" s="192">
        <v>82.953720742701051</v>
      </c>
      <c r="L8" s="192">
        <v>7.2585796805980225</v>
      </c>
      <c r="M8" s="192">
        <v>602.12619181297259</v>
      </c>
      <c r="O8" s="142">
        <v>0</v>
      </c>
      <c r="P8" s="168">
        <v>6</v>
      </c>
      <c r="Q8" s="142">
        <v>0</v>
      </c>
      <c r="R8" s="143">
        <v>45</v>
      </c>
      <c r="T8" s="200">
        <v>29.2</v>
      </c>
      <c r="U8" s="1">
        <v>8.91</v>
      </c>
      <c r="V8" s="1">
        <v>0.12</v>
      </c>
      <c r="W8" s="1">
        <v>120</v>
      </c>
      <c r="Y8" s="200">
        <v>0.154</v>
      </c>
      <c r="Z8" s="201">
        <f t="shared" si="0"/>
        <v>56.21</v>
      </c>
      <c r="AA8" s="1">
        <v>14.545</v>
      </c>
      <c r="AC8" s="201">
        <v>47.326500000000003</v>
      </c>
      <c r="AD8" s="1">
        <v>9.2927999999999997</v>
      </c>
      <c r="AF8" s="168">
        <v>6</v>
      </c>
      <c r="AG8" s="143">
        <v>45</v>
      </c>
      <c r="AI8" s="1">
        <v>8.91</v>
      </c>
      <c r="AJ8" s="1">
        <v>0.12</v>
      </c>
      <c r="AK8" s="1">
        <v>120</v>
      </c>
      <c r="AM8" s="142">
        <v>0</v>
      </c>
      <c r="AN8" s="168">
        <v>6</v>
      </c>
      <c r="AP8" s="200">
        <v>29.2</v>
      </c>
      <c r="AQ8" s="1">
        <v>8.91</v>
      </c>
    </row>
    <row r="9" spans="1:48" x14ac:dyDescent="0.2">
      <c r="A9" s="1" t="s">
        <v>213</v>
      </c>
      <c r="B9" s="1" t="s">
        <v>214</v>
      </c>
      <c r="C9" s="189">
        <v>46</v>
      </c>
      <c r="D9" s="1">
        <f>AVERAGE(47.1,45.34)</f>
        <v>46.22</v>
      </c>
      <c r="E9" s="1" t="s">
        <v>185</v>
      </c>
      <c r="F9" s="1" t="s">
        <v>215</v>
      </c>
      <c r="G9" s="1" t="s">
        <v>216</v>
      </c>
      <c r="J9" s="191">
        <v>148</v>
      </c>
      <c r="K9" s="192">
        <v>74.574063352907061</v>
      </c>
      <c r="L9" s="192">
        <v>6.5899858613083566</v>
      </c>
      <c r="M9" s="192">
        <v>491.44202311597121</v>
      </c>
      <c r="O9" s="142">
        <v>0</v>
      </c>
      <c r="P9" s="168">
        <v>5.76</v>
      </c>
      <c r="Q9" s="142">
        <v>0</v>
      </c>
      <c r="R9" s="143">
        <v>46.2</v>
      </c>
      <c r="T9" s="200">
        <v>36.5</v>
      </c>
      <c r="U9" s="1">
        <v>9.59</v>
      </c>
      <c r="V9" s="1">
        <v>0.15</v>
      </c>
      <c r="W9" s="1">
        <v>150</v>
      </c>
      <c r="Y9" s="200">
        <v>0.156</v>
      </c>
      <c r="Z9" s="201">
        <f t="shared" si="0"/>
        <v>56.94</v>
      </c>
      <c r="AA9" s="1">
        <v>7.4</v>
      </c>
      <c r="AC9" s="201">
        <v>51.247100000000003</v>
      </c>
      <c r="AD9" s="1">
        <v>10.5139</v>
      </c>
      <c r="AF9" s="168">
        <v>5.76</v>
      </c>
      <c r="AG9" s="143">
        <v>46.2</v>
      </c>
      <c r="AI9" s="1">
        <v>9.59</v>
      </c>
      <c r="AJ9" s="1">
        <v>0.15</v>
      </c>
      <c r="AK9" s="1">
        <v>150</v>
      </c>
      <c r="AM9" s="142">
        <v>0</v>
      </c>
      <c r="AN9" s="168">
        <v>5.76</v>
      </c>
      <c r="AP9" s="200">
        <v>36.5</v>
      </c>
      <c r="AQ9" s="1">
        <v>9.59</v>
      </c>
    </row>
    <row r="10" spans="1:48" ht="34" x14ac:dyDescent="0.2">
      <c r="A10" s="1" t="s">
        <v>217</v>
      </c>
      <c r="B10" s="1" t="s">
        <v>218</v>
      </c>
      <c r="C10" s="189">
        <v>9.7759999999999998</v>
      </c>
      <c r="D10" s="1">
        <v>9.7759999999999998</v>
      </c>
      <c r="E10" s="1" t="s">
        <v>185</v>
      </c>
      <c r="F10" s="1" t="s">
        <v>173</v>
      </c>
      <c r="G10" s="195" t="s">
        <v>219</v>
      </c>
      <c r="J10" s="191">
        <v>150</v>
      </c>
      <c r="K10" s="192">
        <v>92.879266750947892</v>
      </c>
      <c r="L10" s="192">
        <v>7.8945932154025735</v>
      </c>
      <c r="M10" s="192">
        <v>733.24402914359905</v>
      </c>
      <c r="O10" s="142">
        <v>0</v>
      </c>
      <c r="P10" s="168">
        <v>5.59</v>
      </c>
      <c r="Q10" s="142">
        <v>0</v>
      </c>
      <c r="R10" s="144">
        <v>46.2</v>
      </c>
      <c r="T10" s="200">
        <v>43.8</v>
      </c>
      <c r="U10" s="1">
        <v>10.28</v>
      </c>
      <c r="V10" s="1">
        <v>0.18</v>
      </c>
      <c r="W10" s="1">
        <v>180</v>
      </c>
      <c r="Y10" s="200">
        <v>0.218</v>
      </c>
      <c r="Z10" s="201">
        <f t="shared" si="0"/>
        <v>79.569999999999993</v>
      </c>
      <c r="AA10" s="1">
        <v>8.4209999999999994</v>
      </c>
      <c r="AC10" s="201">
        <v>53.268099999999997</v>
      </c>
      <c r="AD10" s="1">
        <v>10.0686</v>
      </c>
      <c r="AF10" s="168">
        <v>5.59</v>
      </c>
      <c r="AG10" s="144">
        <v>46.2</v>
      </c>
      <c r="AI10" s="1">
        <v>10.28</v>
      </c>
      <c r="AJ10" s="1">
        <v>0.18</v>
      </c>
      <c r="AK10" s="1">
        <v>180</v>
      </c>
      <c r="AM10" s="142">
        <v>0</v>
      </c>
      <c r="AN10" s="168">
        <v>5.59</v>
      </c>
      <c r="AP10" s="200">
        <v>43.8</v>
      </c>
      <c r="AQ10" s="1">
        <v>10.28</v>
      </c>
    </row>
    <row r="11" spans="1:48" ht="68" x14ac:dyDescent="0.2">
      <c r="A11" s="1" t="s">
        <v>220</v>
      </c>
      <c r="B11" s="1" t="s">
        <v>221</v>
      </c>
      <c r="C11" s="196">
        <v>420000</v>
      </c>
      <c r="D11" s="197">
        <f>AVERAGE(800,650,600)*1000</f>
        <v>683333.33333333337</v>
      </c>
      <c r="E11" s="195" t="s">
        <v>185</v>
      </c>
      <c r="F11" s="195" t="s">
        <v>222</v>
      </c>
      <c r="G11" s="195" t="s">
        <v>223</v>
      </c>
      <c r="J11" s="191">
        <v>152</v>
      </c>
      <c r="K11" s="192">
        <v>79.307542800430028</v>
      </c>
      <c r="L11" s="192">
        <v>5.4446296368285472</v>
      </c>
      <c r="M11" s="192">
        <v>431.80019795526982</v>
      </c>
      <c r="O11" s="142">
        <v>0</v>
      </c>
      <c r="P11" s="168">
        <v>5.95</v>
      </c>
      <c r="Q11" s="142">
        <v>0</v>
      </c>
      <c r="R11" s="145">
        <v>38.799999999999997</v>
      </c>
      <c r="T11" s="200">
        <v>51.1</v>
      </c>
      <c r="U11" s="1">
        <v>10.76</v>
      </c>
      <c r="V11" s="1">
        <v>0.21</v>
      </c>
      <c r="W11" s="1">
        <v>210</v>
      </c>
      <c r="Y11" s="200">
        <v>0.249</v>
      </c>
      <c r="Z11" s="201">
        <f t="shared" si="0"/>
        <v>90.885000000000005</v>
      </c>
      <c r="AA11" s="1">
        <v>13.27</v>
      </c>
      <c r="AC11" s="201">
        <v>55.300400000000003</v>
      </c>
      <c r="AD11" s="1">
        <v>10.4575</v>
      </c>
      <c r="AF11" s="168">
        <v>5.95</v>
      </c>
      <c r="AG11" s="145">
        <v>38.799999999999997</v>
      </c>
      <c r="AI11" s="1">
        <v>10.76</v>
      </c>
      <c r="AJ11" s="1">
        <v>0.21</v>
      </c>
      <c r="AK11" s="1">
        <v>210</v>
      </c>
      <c r="AM11" s="142">
        <v>0</v>
      </c>
      <c r="AN11" s="168">
        <v>5.95</v>
      </c>
      <c r="AP11" s="200">
        <v>51.1</v>
      </c>
      <c r="AQ11" s="1">
        <v>10.76</v>
      </c>
    </row>
    <row r="12" spans="1:48" ht="34" x14ac:dyDescent="0.2">
      <c r="A12" s="1" t="s">
        <v>75</v>
      </c>
      <c r="B12" s="1" t="s">
        <v>224</v>
      </c>
      <c r="C12" s="198" t="s">
        <v>225</v>
      </c>
      <c r="D12" s="198" t="s">
        <v>226</v>
      </c>
      <c r="F12" s="1" t="s">
        <v>182</v>
      </c>
      <c r="G12" s="195" t="s">
        <v>227</v>
      </c>
      <c r="J12" s="191">
        <v>153</v>
      </c>
      <c r="K12" s="192">
        <v>126.752749979323</v>
      </c>
      <c r="L12" s="192">
        <v>7.1536097937075551</v>
      </c>
      <c r="M12" s="192">
        <v>906.73971363145006</v>
      </c>
      <c r="O12" s="146">
        <v>0</v>
      </c>
      <c r="P12" s="168">
        <v>5.91</v>
      </c>
      <c r="Q12" s="146">
        <v>0</v>
      </c>
      <c r="R12" s="56">
        <v>41</v>
      </c>
      <c r="T12" s="200">
        <v>58.4</v>
      </c>
      <c r="U12" s="1">
        <v>11.33</v>
      </c>
      <c r="V12" s="1">
        <v>0.24</v>
      </c>
      <c r="W12" s="1">
        <v>240</v>
      </c>
      <c r="Y12" s="200">
        <v>0.27900000000000003</v>
      </c>
      <c r="Z12" s="201">
        <f t="shared" si="0"/>
        <v>101.83500000000001</v>
      </c>
      <c r="AA12" s="1">
        <v>21.18</v>
      </c>
      <c r="AC12" s="201">
        <v>57.166200000000003</v>
      </c>
      <c r="AD12" s="1">
        <v>9.6475000000000009</v>
      </c>
      <c r="AF12" s="168">
        <v>5.91</v>
      </c>
      <c r="AG12" s="56">
        <v>41</v>
      </c>
      <c r="AI12" s="1">
        <v>11.33</v>
      </c>
      <c r="AJ12" s="1">
        <v>0.24</v>
      </c>
      <c r="AK12" s="1">
        <v>240</v>
      </c>
      <c r="AM12" s="146">
        <v>0</v>
      </c>
      <c r="AN12" s="168">
        <v>5.91</v>
      </c>
      <c r="AP12" s="200">
        <v>58.4</v>
      </c>
      <c r="AQ12" s="1">
        <v>11.33</v>
      </c>
    </row>
    <row r="13" spans="1:48" ht="51" x14ac:dyDescent="0.2">
      <c r="A13" s="1" t="s">
        <v>228</v>
      </c>
      <c r="B13" s="1" t="s">
        <v>229</v>
      </c>
      <c r="C13" s="189">
        <v>0.4</v>
      </c>
      <c r="D13" s="168">
        <v>0.40699999999999997</v>
      </c>
      <c r="E13" s="1" t="s">
        <v>230</v>
      </c>
      <c r="F13" s="1" t="s">
        <v>171</v>
      </c>
      <c r="G13" s="195" t="s">
        <v>231</v>
      </c>
      <c r="J13" s="191">
        <v>155</v>
      </c>
      <c r="K13" s="192">
        <v>74.731804648085316</v>
      </c>
      <c r="L13" s="192">
        <v>7.1448496000276371</v>
      </c>
      <c r="M13" s="192">
        <v>533.94750454921586</v>
      </c>
      <c r="O13" s="146">
        <v>0</v>
      </c>
      <c r="P13" s="168">
        <v>6.08</v>
      </c>
      <c r="Q13" s="146">
        <v>0</v>
      </c>
      <c r="R13" s="56">
        <v>46.6</v>
      </c>
      <c r="T13" s="200">
        <v>65.7</v>
      </c>
      <c r="U13" s="1">
        <v>12.1</v>
      </c>
      <c r="V13" s="1">
        <v>0.28000000000000003</v>
      </c>
      <c r="W13" s="1">
        <v>280</v>
      </c>
      <c r="Y13" s="200">
        <v>0.27900000000000003</v>
      </c>
      <c r="Z13" s="201">
        <f t="shared" si="0"/>
        <v>101.83500000000001</v>
      </c>
      <c r="AA13" s="1">
        <v>18.373000000000001</v>
      </c>
      <c r="AF13" s="168">
        <v>6.08</v>
      </c>
      <c r="AG13" s="56">
        <v>46.6</v>
      </c>
      <c r="AI13" s="1">
        <v>12.1</v>
      </c>
      <c r="AJ13" s="1">
        <v>0.28000000000000003</v>
      </c>
      <c r="AK13" s="1">
        <v>280</v>
      </c>
      <c r="AM13" s="146">
        <v>0</v>
      </c>
      <c r="AN13" s="168">
        <v>6.08</v>
      </c>
      <c r="AP13" s="200">
        <v>65.7</v>
      </c>
      <c r="AQ13" s="1">
        <v>12.1</v>
      </c>
    </row>
    <row r="14" spans="1:48" ht="68" x14ac:dyDescent="0.2">
      <c r="A14" s="1" t="s">
        <v>232</v>
      </c>
      <c r="B14" s="1" t="s">
        <v>233</v>
      </c>
      <c r="C14" s="189">
        <v>0.54</v>
      </c>
      <c r="D14" s="168">
        <f>127/562.7*310000/24/60/60</f>
        <v>0.80979437763692241</v>
      </c>
      <c r="E14" s="1" t="s">
        <v>230</v>
      </c>
      <c r="F14" s="1" t="s">
        <v>234</v>
      </c>
      <c r="G14" s="195" t="s">
        <v>235</v>
      </c>
      <c r="J14" s="191">
        <v>156</v>
      </c>
      <c r="K14" s="192">
        <v>68.788871888181205</v>
      </c>
      <c r="L14" s="192">
        <v>7.3593585324556354</v>
      </c>
      <c r="M14" s="192">
        <v>506.24197126828398</v>
      </c>
      <c r="O14" s="146">
        <v>0</v>
      </c>
      <c r="P14" s="168">
        <v>6.16</v>
      </c>
      <c r="Q14" s="146">
        <v>0</v>
      </c>
      <c r="R14" s="56">
        <v>47.2</v>
      </c>
      <c r="T14" s="200">
        <v>73</v>
      </c>
      <c r="U14" s="1">
        <v>12.77</v>
      </c>
      <c r="V14" s="1">
        <v>0.32</v>
      </c>
      <c r="W14" s="1">
        <v>320</v>
      </c>
      <c r="Y14" s="200">
        <v>0.28100000000000003</v>
      </c>
      <c r="Z14" s="201">
        <f t="shared" si="0"/>
        <v>102.56500000000001</v>
      </c>
      <c r="AA14" s="1">
        <v>10.973000000000001</v>
      </c>
      <c r="AF14" s="168">
        <v>6.16</v>
      </c>
      <c r="AG14" s="56">
        <v>47.2</v>
      </c>
      <c r="AI14" s="1">
        <v>12.77</v>
      </c>
      <c r="AJ14" s="1">
        <v>0.32</v>
      </c>
      <c r="AK14" s="1">
        <v>320</v>
      </c>
      <c r="AM14" s="146">
        <v>0</v>
      </c>
      <c r="AN14" s="168">
        <v>6.16</v>
      </c>
      <c r="AP14" s="200">
        <v>73</v>
      </c>
      <c r="AQ14" s="1">
        <v>12.77</v>
      </c>
    </row>
    <row r="15" spans="1:48" ht="38" x14ac:dyDescent="0.25">
      <c r="A15" s="1" t="s">
        <v>236</v>
      </c>
      <c r="B15" s="1" t="s">
        <v>237</v>
      </c>
      <c r="C15" s="189">
        <v>20</v>
      </c>
      <c r="D15" s="199">
        <f>AVERAGE(25.4,27.3)</f>
        <v>26.35</v>
      </c>
      <c r="E15" s="1" t="s">
        <v>238</v>
      </c>
      <c r="F15" s="1" t="s">
        <v>239</v>
      </c>
      <c r="G15" s="202" t="s">
        <v>240</v>
      </c>
      <c r="O15" s="146">
        <v>0</v>
      </c>
      <c r="P15" s="168">
        <v>6.11</v>
      </c>
      <c r="Q15" s="146">
        <v>0</v>
      </c>
      <c r="R15" s="56">
        <v>46</v>
      </c>
      <c r="T15" s="200">
        <v>80.3</v>
      </c>
      <c r="U15" s="1">
        <v>13.2</v>
      </c>
      <c r="V15" s="1">
        <v>0.37</v>
      </c>
      <c r="W15" s="1">
        <v>370</v>
      </c>
      <c r="Y15" s="200">
        <v>0.312</v>
      </c>
      <c r="Z15" s="201">
        <f t="shared" si="0"/>
        <v>113.88</v>
      </c>
      <c r="AA15" s="1">
        <v>9.952</v>
      </c>
      <c r="AF15" s="168">
        <v>6.11</v>
      </c>
      <c r="AG15" s="56">
        <v>46</v>
      </c>
      <c r="AI15" s="1">
        <v>13.2</v>
      </c>
      <c r="AJ15" s="1">
        <v>0.37</v>
      </c>
      <c r="AK15" s="1">
        <v>370</v>
      </c>
      <c r="AM15" s="146">
        <v>0</v>
      </c>
      <c r="AN15" s="168">
        <v>6.11</v>
      </c>
      <c r="AP15" s="200">
        <v>80.3</v>
      </c>
      <c r="AQ15" s="1">
        <v>13.2</v>
      </c>
    </row>
    <row r="16" spans="1:48" ht="34" x14ac:dyDescent="0.2">
      <c r="A16" s="1" t="s">
        <v>241</v>
      </c>
      <c r="B16" s="1" t="s">
        <v>242</v>
      </c>
      <c r="D16" s="168">
        <f>AVERAGE(AVERAGE(25,27.5),AVERAGE(15,17))</f>
        <v>21.125</v>
      </c>
      <c r="E16" s="1" t="s">
        <v>238</v>
      </c>
      <c r="G16" s="195" t="s">
        <v>243</v>
      </c>
      <c r="O16" s="146">
        <v>0</v>
      </c>
      <c r="P16" s="168">
        <v>6.12</v>
      </c>
      <c r="Q16" s="146">
        <v>0</v>
      </c>
      <c r="R16" s="56">
        <v>47.2</v>
      </c>
      <c r="T16" s="200">
        <v>87.6</v>
      </c>
      <c r="U16" s="1">
        <v>13.64</v>
      </c>
      <c r="V16" s="1">
        <v>0.41</v>
      </c>
      <c r="W16" s="1">
        <v>410</v>
      </c>
      <c r="Y16" s="200">
        <v>0.373</v>
      </c>
      <c r="Z16" s="201">
        <f t="shared" si="0"/>
        <v>136.14500000000001</v>
      </c>
      <c r="AA16" s="1">
        <v>21.18</v>
      </c>
      <c r="AF16" s="168">
        <v>6.12</v>
      </c>
      <c r="AG16" s="56">
        <v>47.2</v>
      </c>
      <c r="AI16" s="1">
        <v>13.64</v>
      </c>
      <c r="AJ16" s="1">
        <v>0.41</v>
      </c>
      <c r="AK16" s="1">
        <v>410</v>
      </c>
      <c r="AM16" s="146">
        <v>0</v>
      </c>
      <c r="AN16" s="168">
        <v>6.12</v>
      </c>
      <c r="AP16" s="200">
        <v>87.6</v>
      </c>
      <c r="AQ16" s="1">
        <v>13.64</v>
      </c>
    </row>
    <row r="17" spans="15:43" x14ac:dyDescent="0.2">
      <c r="O17" s="146">
        <v>0</v>
      </c>
      <c r="P17" s="168">
        <v>6.1869999999999994</v>
      </c>
      <c r="Q17" s="146">
        <v>0</v>
      </c>
      <c r="R17" s="56">
        <v>48.2</v>
      </c>
      <c r="T17" s="200">
        <v>94.9</v>
      </c>
      <c r="U17" s="1">
        <v>14.35</v>
      </c>
      <c r="V17" s="1">
        <v>0.45</v>
      </c>
      <c r="W17" s="1">
        <v>450</v>
      </c>
      <c r="Y17" s="200">
        <v>0.5</v>
      </c>
      <c r="Z17" s="201">
        <f t="shared" si="0"/>
        <v>182.5</v>
      </c>
      <c r="AA17" s="1">
        <v>14.545</v>
      </c>
      <c r="AF17" s="168">
        <v>6.1869999999999994</v>
      </c>
      <c r="AG17" s="56">
        <v>48.2</v>
      </c>
      <c r="AI17" s="1">
        <v>14.35</v>
      </c>
      <c r="AJ17" s="1">
        <v>0.45</v>
      </c>
      <c r="AK17" s="1">
        <v>450</v>
      </c>
      <c r="AM17" s="146">
        <v>0</v>
      </c>
      <c r="AN17" s="168">
        <v>6.1869999999999994</v>
      </c>
      <c r="AP17" s="200">
        <v>94.9</v>
      </c>
      <c r="AQ17" s="1">
        <v>14.35</v>
      </c>
    </row>
    <row r="18" spans="15:43" x14ac:dyDescent="0.2">
      <c r="O18" s="146">
        <v>0</v>
      </c>
      <c r="P18" s="168">
        <v>6.16</v>
      </c>
      <c r="Q18" s="146">
        <v>0</v>
      </c>
      <c r="R18" s="56">
        <v>45</v>
      </c>
      <c r="T18" s="200">
        <v>102.2</v>
      </c>
      <c r="U18" s="1">
        <v>14.92</v>
      </c>
      <c r="V18" s="1">
        <v>0.51</v>
      </c>
      <c r="W18" s="1">
        <v>510</v>
      </c>
      <c r="Y18" s="200">
        <v>0.52900000000000003</v>
      </c>
      <c r="Z18" s="201">
        <f t="shared" si="0"/>
        <v>193.08500000000001</v>
      </c>
      <c r="AA18" s="1">
        <v>24.753</v>
      </c>
      <c r="AF18" s="168">
        <v>6.16</v>
      </c>
      <c r="AG18" s="56">
        <v>45</v>
      </c>
      <c r="AI18" s="1">
        <v>14.92</v>
      </c>
      <c r="AJ18" s="1">
        <v>0.51</v>
      </c>
      <c r="AK18" s="1">
        <v>510</v>
      </c>
      <c r="AM18" s="146">
        <v>0</v>
      </c>
      <c r="AN18" s="168">
        <v>6.16</v>
      </c>
      <c r="AP18" s="200">
        <v>102.2</v>
      </c>
      <c r="AQ18" s="1">
        <v>14.92</v>
      </c>
    </row>
    <row r="19" spans="15:43" x14ac:dyDescent="0.2">
      <c r="O19" s="146">
        <v>0</v>
      </c>
      <c r="P19" s="168">
        <v>6.1</v>
      </c>
      <c r="Q19" s="146">
        <v>0</v>
      </c>
      <c r="R19" s="148">
        <v>46</v>
      </c>
      <c r="T19" s="200">
        <v>109.5</v>
      </c>
      <c r="U19" s="1">
        <v>15.49</v>
      </c>
      <c r="V19" s="1">
        <v>0.56000000000000005</v>
      </c>
      <c r="W19" s="1">
        <v>560</v>
      </c>
      <c r="Y19" s="200">
        <v>0.56299999999999994</v>
      </c>
      <c r="Z19" s="201">
        <f t="shared" si="0"/>
        <v>205.49499999999998</v>
      </c>
      <c r="AA19" s="1">
        <v>13.27</v>
      </c>
      <c r="AF19" s="168">
        <v>6.1</v>
      </c>
      <c r="AG19" s="148">
        <v>46</v>
      </c>
      <c r="AI19" s="1">
        <v>15.49</v>
      </c>
      <c r="AJ19" s="1">
        <v>0.56000000000000005</v>
      </c>
      <c r="AK19" s="1">
        <v>560</v>
      </c>
      <c r="AM19" s="146">
        <v>0</v>
      </c>
      <c r="AN19" s="168">
        <v>6.1</v>
      </c>
      <c r="AP19" s="200">
        <v>109.5</v>
      </c>
      <c r="AQ19" s="1">
        <v>15.49</v>
      </c>
    </row>
    <row r="20" spans="15:43" x14ac:dyDescent="0.2">
      <c r="O20" s="146">
        <v>0</v>
      </c>
      <c r="P20" s="168">
        <v>6.26</v>
      </c>
      <c r="Q20" s="146">
        <v>0</v>
      </c>
      <c r="R20" s="56">
        <v>46</v>
      </c>
      <c r="T20" s="200">
        <v>116.8</v>
      </c>
      <c r="U20" s="1">
        <v>16.04</v>
      </c>
      <c r="V20" s="1">
        <v>0.62</v>
      </c>
      <c r="W20" s="1">
        <v>620</v>
      </c>
      <c r="Y20" s="200">
        <v>0.56399999999999995</v>
      </c>
      <c r="Z20" s="201">
        <f t="shared" si="0"/>
        <v>205.85999999999999</v>
      </c>
      <c r="AA20" s="1">
        <v>10.462999999999999</v>
      </c>
      <c r="AF20" s="168">
        <v>6.26</v>
      </c>
      <c r="AG20" s="56">
        <v>46</v>
      </c>
      <c r="AI20" s="1">
        <v>16.04</v>
      </c>
      <c r="AJ20" s="1">
        <v>0.62</v>
      </c>
      <c r="AK20" s="1">
        <v>620</v>
      </c>
      <c r="AM20" s="146">
        <v>0</v>
      </c>
      <c r="AN20" s="168">
        <v>6.26</v>
      </c>
      <c r="AP20" s="200">
        <v>116.8</v>
      </c>
      <c r="AQ20" s="1">
        <v>16.04</v>
      </c>
    </row>
    <row r="21" spans="15:43" x14ac:dyDescent="0.2">
      <c r="O21" s="146">
        <v>0</v>
      </c>
      <c r="P21" s="168">
        <v>5.9399999999999995</v>
      </c>
      <c r="Q21" s="146">
        <v>0</v>
      </c>
      <c r="R21" s="56">
        <v>44.8</v>
      </c>
      <c r="T21" s="200">
        <v>120.45</v>
      </c>
      <c r="U21" s="1">
        <v>16.489999999999998</v>
      </c>
      <c r="V21" s="1">
        <v>0.68</v>
      </c>
      <c r="W21" s="1">
        <v>680</v>
      </c>
      <c r="Y21" s="200">
        <v>0.59399999999999997</v>
      </c>
      <c r="Z21" s="201">
        <f t="shared" si="0"/>
        <v>216.81</v>
      </c>
      <c r="AA21" s="1">
        <v>14.801</v>
      </c>
      <c r="AF21" s="168">
        <v>5.9399999999999995</v>
      </c>
      <c r="AG21" s="56">
        <v>44.8</v>
      </c>
      <c r="AI21" s="1">
        <v>16.489999999999998</v>
      </c>
      <c r="AJ21" s="1">
        <v>0.68</v>
      </c>
      <c r="AK21" s="1">
        <v>680</v>
      </c>
      <c r="AM21" s="146">
        <v>0</v>
      </c>
      <c r="AN21" s="168">
        <v>5.9399999999999995</v>
      </c>
      <c r="AP21" s="200">
        <v>120.45</v>
      </c>
      <c r="AQ21" s="1">
        <v>16.489999999999998</v>
      </c>
    </row>
    <row r="22" spans="15:43" x14ac:dyDescent="0.2">
      <c r="O22" s="146">
        <v>0</v>
      </c>
      <c r="P22" s="168">
        <v>5.9399999999999995</v>
      </c>
      <c r="Q22" s="146">
        <v>0</v>
      </c>
      <c r="R22" s="56">
        <v>44.8</v>
      </c>
      <c r="T22" s="200">
        <v>127.74999999999999</v>
      </c>
      <c r="U22" s="1">
        <v>17.5</v>
      </c>
      <c r="V22" s="1">
        <v>0.82</v>
      </c>
      <c r="W22" s="1">
        <v>820</v>
      </c>
      <c r="Y22" s="200">
        <v>0.625</v>
      </c>
      <c r="Z22" s="201">
        <f t="shared" si="0"/>
        <v>228.125</v>
      </c>
      <c r="AA22" s="1">
        <v>16.587</v>
      </c>
      <c r="AF22" s="168">
        <v>5.9399999999999995</v>
      </c>
      <c r="AG22" s="56">
        <v>44.8</v>
      </c>
      <c r="AI22" s="1">
        <v>17.5</v>
      </c>
      <c r="AJ22" s="1">
        <v>0.82</v>
      </c>
      <c r="AK22" s="1">
        <v>820</v>
      </c>
      <c r="AM22" s="146">
        <v>0</v>
      </c>
      <c r="AN22" s="168">
        <v>5.9399999999999995</v>
      </c>
      <c r="AP22" s="200">
        <v>127.74999999999999</v>
      </c>
      <c r="AQ22" s="1">
        <v>17.5</v>
      </c>
    </row>
    <row r="23" spans="15:43" x14ac:dyDescent="0.2">
      <c r="O23" s="146">
        <v>0</v>
      </c>
      <c r="P23" s="168">
        <v>6.12</v>
      </c>
      <c r="Q23" s="146">
        <v>0</v>
      </c>
      <c r="R23" s="56">
        <v>43.8</v>
      </c>
      <c r="T23" s="200">
        <v>135.05000000000001</v>
      </c>
      <c r="U23" s="1">
        <v>18.23</v>
      </c>
      <c r="V23" s="1">
        <v>0.91</v>
      </c>
      <c r="W23" s="1">
        <v>910</v>
      </c>
      <c r="Y23" s="200">
        <v>0.65200000000000002</v>
      </c>
      <c r="Z23" s="201">
        <f t="shared" si="0"/>
        <v>237.98000000000002</v>
      </c>
      <c r="AA23" s="1">
        <v>40.064</v>
      </c>
      <c r="AF23" s="168">
        <v>6.12</v>
      </c>
      <c r="AG23" s="56">
        <v>43.8</v>
      </c>
      <c r="AI23" s="1">
        <v>18.23</v>
      </c>
      <c r="AJ23" s="1">
        <v>0.91</v>
      </c>
      <c r="AK23" s="1">
        <v>910</v>
      </c>
      <c r="AM23" s="146">
        <v>0</v>
      </c>
      <c r="AN23" s="168">
        <v>6.12</v>
      </c>
      <c r="AP23" s="200">
        <v>135.05000000000001</v>
      </c>
      <c r="AQ23" s="1">
        <v>18.23</v>
      </c>
    </row>
    <row r="24" spans="15:43" x14ac:dyDescent="0.2">
      <c r="O24" s="146">
        <v>0</v>
      </c>
      <c r="P24" s="168">
        <v>6.1</v>
      </c>
      <c r="Q24" s="146">
        <v>0</v>
      </c>
      <c r="R24" s="56">
        <v>46.4</v>
      </c>
      <c r="T24" s="200">
        <v>142.35</v>
      </c>
      <c r="U24" s="1">
        <v>18.88</v>
      </c>
      <c r="V24" s="1">
        <v>1.01</v>
      </c>
      <c r="W24" s="1">
        <v>1010</v>
      </c>
      <c r="Y24" s="200">
        <v>0.65400000000000003</v>
      </c>
      <c r="Z24" s="201">
        <f t="shared" si="0"/>
        <v>238.71</v>
      </c>
      <c r="AA24" s="1">
        <v>28.835999999999999</v>
      </c>
      <c r="AF24" s="168">
        <v>6.1</v>
      </c>
      <c r="AG24" s="56">
        <v>46.4</v>
      </c>
      <c r="AI24" s="1">
        <v>18.88</v>
      </c>
      <c r="AJ24" s="1">
        <v>1.01</v>
      </c>
      <c r="AK24" s="1">
        <v>1010</v>
      </c>
      <c r="AM24" s="146">
        <v>0</v>
      </c>
      <c r="AN24" s="168">
        <v>6.1</v>
      </c>
      <c r="AP24" s="200">
        <v>142.35</v>
      </c>
      <c r="AQ24" s="1">
        <v>18.88</v>
      </c>
    </row>
    <row r="25" spans="15:43" x14ac:dyDescent="0.2">
      <c r="O25" s="146">
        <v>0</v>
      </c>
      <c r="P25" s="168">
        <v>6.11</v>
      </c>
      <c r="Q25" s="146">
        <v>0</v>
      </c>
      <c r="R25" s="56">
        <v>46</v>
      </c>
      <c r="T25" s="200">
        <v>149.64999999999998</v>
      </c>
      <c r="U25" s="1">
        <v>19.41</v>
      </c>
      <c r="V25" s="1">
        <v>1.1000000000000001</v>
      </c>
      <c r="W25" s="1">
        <v>1100</v>
      </c>
      <c r="Y25" s="200">
        <v>0.68500000000000005</v>
      </c>
      <c r="Z25" s="201">
        <f t="shared" si="0"/>
        <v>250.02500000000001</v>
      </c>
      <c r="AA25" s="1">
        <v>34.450000000000003</v>
      </c>
      <c r="AF25" s="168">
        <v>6.11</v>
      </c>
      <c r="AG25" s="56">
        <v>46</v>
      </c>
      <c r="AI25" s="1">
        <v>19.41</v>
      </c>
      <c r="AJ25" s="1">
        <v>1.1000000000000001</v>
      </c>
      <c r="AK25" s="1">
        <v>1100</v>
      </c>
      <c r="AM25" s="146">
        <v>0</v>
      </c>
      <c r="AN25" s="168">
        <v>6.11</v>
      </c>
      <c r="AP25" s="200">
        <v>149.64999999999998</v>
      </c>
      <c r="AQ25" s="1">
        <v>19.41</v>
      </c>
    </row>
    <row r="26" spans="15:43" x14ac:dyDescent="0.2">
      <c r="O26" s="146">
        <v>0</v>
      </c>
      <c r="P26" s="168">
        <v>5.88</v>
      </c>
      <c r="Q26" s="146">
        <v>0</v>
      </c>
      <c r="R26" s="56">
        <v>43.8</v>
      </c>
      <c r="T26" s="200">
        <v>156.94999999999999</v>
      </c>
      <c r="U26" s="1">
        <v>20.100000000000001</v>
      </c>
      <c r="V26" s="1">
        <v>1.21</v>
      </c>
      <c r="W26" s="1">
        <v>1210</v>
      </c>
      <c r="Y26" s="200">
        <v>0.78200000000000003</v>
      </c>
      <c r="Z26" s="201">
        <f t="shared" si="0"/>
        <v>285.43</v>
      </c>
      <c r="AA26" s="1">
        <v>21.690999999999999</v>
      </c>
      <c r="AF26" s="168">
        <v>5.88</v>
      </c>
      <c r="AG26" s="56">
        <v>43.8</v>
      </c>
      <c r="AI26" s="1">
        <v>20.100000000000001</v>
      </c>
      <c r="AJ26" s="1">
        <v>1.21</v>
      </c>
      <c r="AK26" s="1">
        <v>1210</v>
      </c>
      <c r="AM26" s="146">
        <v>0</v>
      </c>
      <c r="AN26" s="168">
        <v>5.88</v>
      </c>
      <c r="AP26" s="200">
        <v>156.94999999999999</v>
      </c>
      <c r="AQ26" s="1">
        <v>20.100000000000001</v>
      </c>
    </row>
    <row r="27" spans="15:43" x14ac:dyDescent="0.2">
      <c r="O27" s="146">
        <v>0</v>
      </c>
      <c r="P27" s="168">
        <v>6.05</v>
      </c>
      <c r="Q27" s="146">
        <v>0</v>
      </c>
      <c r="R27" s="148">
        <v>47.2</v>
      </c>
      <c r="T27" s="200">
        <v>164.25</v>
      </c>
      <c r="U27" s="1">
        <v>20.55</v>
      </c>
      <c r="V27" s="1">
        <v>1.28</v>
      </c>
      <c r="W27" s="1">
        <v>1280</v>
      </c>
      <c r="Y27" s="200">
        <v>0.81</v>
      </c>
      <c r="Z27" s="201">
        <f t="shared" si="0"/>
        <v>295.65000000000003</v>
      </c>
      <c r="AA27" s="1">
        <v>35.215000000000003</v>
      </c>
      <c r="AF27" s="168">
        <v>6.05</v>
      </c>
      <c r="AG27" s="148">
        <v>47.2</v>
      </c>
      <c r="AI27" s="1">
        <v>20.55</v>
      </c>
      <c r="AJ27" s="1">
        <v>1.28</v>
      </c>
      <c r="AK27" s="1">
        <v>1280</v>
      </c>
      <c r="AM27" s="146">
        <v>0</v>
      </c>
      <c r="AN27" s="168">
        <v>6.05</v>
      </c>
      <c r="AP27" s="200">
        <v>164.25</v>
      </c>
      <c r="AQ27" s="1">
        <v>20.55</v>
      </c>
    </row>
    <row r="28" spans="15:43" x14ac:dyDescent="0.2">
      <c r="O28" s="146">
        <v>0</v>
      </c>
      <c r="P28" s="168">
        <v>6.12</v>
      </c>
      <c r="Q28" s="146">
        <v>0</v>
      </c>
      <c r="R28" s="56">
        <v>47.4</v>
      </c>
      <c r="T28" s="200">
        <v>171.54999999999998</v>
      </c>
      <c r="U28" s="1">
        <v>21.19</v>
      </c>
      <c r="V28" s="1">
        <v>1.39</v>
      </c>
      <c r="W28" s="1">
        <v>1390</v>
      </c>
      <c r="Y28" s="200">
        <v>0.96699999999999997</v>
      </c>
      <c r="Z28" s="201">
        <f t="shared" si="0"/>
        <v>352.95499999999998</v>
      </c>
      <c r="AA28" s="1">
        <v>38.787999999999997</v>
      </c>
      <c r="AF28" s="168">
        <v>6.12</v>
      </c>
      <c r="AG28" s="56">
        <v>47.4</v>
      </c>
      <c r="AI28" s="1">
        <v>21.19</v>
      </c>
      <c r="AJ28" s="1">
        <v>1.39</v>
      </c>
      <c r="AK28" s="1">
        <v>1390</v>
      </c>
      <c r="AM28" s="146">
        <v>0</v>
      </c>
      <c r="AN28" s="168">
        <v>6.12</v>
      </c>
      <c r="AP28" s="200">
        <v>171.54999999999998</v>
      </c>
      <c r="AQ28" s="1">
        <v>21.19</v>
      </c>
    </row>
    <row r="29" spans="15:43" x14ac:dyDescent="0.2">
      <c r="O29" s="149">
        <v>0</v>
      </c>
      <c r="P29" s="168">
        <v>6.33</v>
      </c>
      <c r="Q29" s="149">
        <v>0</v>
      </c>
      <c r="R29" s="56">
        <v>49.4</v>
      </c>
      <c r="T29" s="200">
        <v>178.85</v>
      </c>
      <c r="U29" s="1">
        <v>22.04</v>
      </c>
      <c r="V29" s="1">
        <v>1.51</v>
      </c>
      <c r="W29" s="1">
        <v>1510</v>
      </c>
      <c r="Y29" s="200">
        <v>1.2170000000000001</v>
      </c>
      <c r="Z29" s="201">
        <f t="shared" si="0"/>
        <v>444.20500000000004</v>
      </c>
      <c r="AA29" s="1">
        <v>46.698999999999998</v>
      </c>
      <c r="AF29" s="168">
        <v>6.33</v>
      </c>
      <c r="AG29" s="56">
        <v>49.4</v>
      </c>
      <c r="AI29" s="1">
        <v>22.04</v>
      </c>
      <c r="AJ29" s="1">
        <v>1.51</v>
      </c>
      <c r="AK29" s="1">
        <v>1510</v>
      </c>
      <c r="AM29" s="149">
        <v>0</v>
      </c>
      <c r="AN29" s="168">
        <v>6.33</v>
      </c>
      <c r="AP29" s="200">
        <v>178.85</v>
      </c>
      <c r="AQ29" s="1">
        <v>22.04</v>
      </c>
    </row>
    <row r="30" spans="15:43" x14ac:dyDescent="0.2">
      <c r="O30" s="149">
        <v>0</v>
      </c>
      <c r="P30" s="168">
        <v>6.3</v>
      </c>
      <c r="Q30" s="149">
        <v>0</v>
      </c>
      <c r="R30" s="56">
        <v>48.2</v>
      </c>
      <c r="T30" s="200">
        <v>186.15</v>
      </c>
      <c r="U30" s="1">
        <v>22.61</v>
      </c>
      <c r="V30" s="1">
        <v>1.68</v>
      </c>
      <c r="W30" s="1">
        <v>1680</v>
      </c>
      <c r="Y30" s="200">
        <v>1.2789999999999999</v>
      </c>
      <c r="Z30" s="201">
        <f t="shared" si="0"/>
        <v>466.83499999999998</v>
      </c>
      <c r="AA30" s="1">
        <v>48.74</v>
      </c>
      <c r="AF30" s="168">
        <v>6.3</v>
      </c>
      <c r="AG30" s="56">
        <v>48.2</v>
      </c>
      <c r="AI30" s="1">
        <v>22.61</v>
      </c>
      <c r="AJ30" s="1">
        <v>1.68</v>
      </c>
      <c r="AK30" s="1">
        <v>1680</v>
      </c>
      <c r="AM30" s="149">
        <v>0</v>
      </c>
      <c r="AN30" s="168">
        <v>6.3</v>
      </c>
      <c r="AP30" s="200">
        <v>186.15</v>
      </c>
      <c r="AQ30" s="1">
        <v>22.61</v>
      </c>
    </row>
    <row r="31" spans="15:43" x14ac:dyDescent="0.2">
      <c r="O31" s="149">
        <v>0</v>
      </c>
      <c r="P31" s="168">
        <v>6.11</v>
      </c>
      <c r="Q31" s="149">
        <v>0</v>
      </c>
      <c r="R31" s="56">
        <v>48.4</v>
      </c>
      <c r="T31" s="200">
        <v>193.45000000000002</v>
      </c>
      <c r="U31" s="1">
        <v>23.68</v>
      </c>
      <c r="V31" s="1">
        <v>1.87</v>
      </c>
      <c r="W31" s="1">
        <v>1870</v>
      </c>
      <c r="Y31" s="200">
        <v>1.341</v>
      </c>
      <c r="Z31" s="201">
        <f t="shared" si="0"/>
        <v>489.46499999999997</v>
      </c>
      <c r="AA31" s="1">
        <v>55.884999999999998</v>
      </c>
      <c r="AF31" s="168">
        <v>6.11</v>
      </c>
      <c r="AG31" s="56">
        <v>48.4</v>
      </c>
      <c r="AI31" s="1">
        <v>23.68</v>
      </c>
      <c r="AJ31" s="1">
        <v>1.87</v>
      </c>
      <c r="AK31" s="1">
        <v>1870</v>
      </c>
      <c r="AM31" s="149">
        <v>0</v>
      </c>
      <c r="AN31" s="168">
        <v>6.11</v>
      </c>
      <c r="AP31" s="200">
        <v>193.45000000000002</v>
      </c>
      <c r="AQ31" s="1">
        <v>23.68</v>
      </c>
    </row>
    <row r="32" spans="15:43" x14ac:dyDescent="0.2">
      <c r="O32" s="149">
        <v>0</v>
      </c>
      <c r="P32" s="168">
        <v>6.09</v>
      </c>
      <c r="Q32" s="149">
        <v>0</v>
      </c>
      <c r="R32" s="56">
        <v>48.2</v>
      </c>
      <c r="T32" s="200">
        <v>200.75000000000003</v>
      </c>
      <c r="U32" s="1">
        <v>24.4</v>
      </c>
      <c r="V32" s="1">
        <v>2.0299999999999998</v>
      </c>
      <c r="W32" s="1">
        <v>2029.9999999999998</v>
      </c>
      <c r="Y32" s="200">
        <v>1.7210000000000001</v>
      </c>
      <c r="Z32" s="201">
        <f t="shared" si="0"/>
        <v>628.16500000000008</v>
      </c>
      <c r="AA32" s="1">
        <v>43.125999999999998</v>
      </c>
      <c r="AF32" s="168">
        <v>6.09</v>
      </c>
      <c r="AG32" s="56">
        <v>48.2</v>
      </c>
      <c r="AI32" s="1">
        <v>24.4</v>
      </c>
      <c r="AJ32" s="1">
        <v>2.0299999999999998</v>
      </c>
      <c r="AK32" s="1">
        <v>2029.9999999999998</v>
      </c>
      <c r="AM32" s="149">
        <v>0</v>
      </c>
      <c r="AN32" s="168">
        <v>6.09</v>
      </c>
      <c r="AP32" s="200">
        <v>200.75000000000003</v>
      </c>
      <c r="AQ32" s="1">
        <v>24.4</v>
      </c>
    </row>
    <row r="33" spans="15:43" x14ac:dyDescent="0.2">
      <c r="O33" s="149">
        <v>0</v>
      </c>
      <c r="P33" s="168">
        <v>6.35</v>
      </c>
      <c r="Q33" s="149">
        <v>0</v>
      </c>
      <c r="R33" s="56">
        <v>48.8</v>
      </c>
      <c r="T33" s="200">
        <v>204.4</v>
      </c>
      <c r="U33" s="1">
        <v>25.14</v>
      </c>
      <c r="V33" s="1">
        <v>2.2799999999999998</v>
      </c>
      <c r="W33" s="1">
        <v>2280</v>
      </c>
      <c r="Y33" s="200">
        <v>1.9039999999999999</v>
      </c>
      <c r="Z33" s="201">
        <f t="shared" si="0"/>
        <v>694.95999999999992</v>
      </c>
      <c r="AA33" s="1">
        <v>69.41</v>
      </c>
      <c r="AF33" s="168">
        <v>6.35</v>
      </c>
      <c r="AG33" s="56">
        <v>48.8</v>
      </c>
      <c r="AI33" s="1">
        <v>25.14</v>
      </c>
      <c r="AJ33" s="1">
        <v>2.2799999999999998</v>
      </c>
      <c r="AK33" s="1">
        <v>2280</v>
      </c>
      <c r="AM33" s="149">
        <v>0</v>
      </c>
      <c r="AN33" s="168">
        <v>6.35</v>
      </c>
      <c r="AP33" s="200">
        <v>204.4</v>
      </c>
      <c r="AQ33" s="1">
        <v>25.14</v>
      </c>
    </row>
    <row r="34" spans="15:43" x14ac:dyDescent="0.2">
      <c r="O34" s="149">
        <v>0</v>
      </c>
      <c r="P34" s="168">
        <v>5.91</v>
      </c>
      <c r="Q34" s="149">
        <v>0</v>
      </c>
      <c r="R34" s="56">
        <v>41.2</v>
      </c>
      <c r="T34" s="200">
        <v>211.7</v>
      </c>
      <c r="U34" s="1">
        <v>25.82</v>
      </c>
      <c r="V34" s="1">
        <v>2.4</v>
      </c>
      <c r="W34" s="1">
        <v>2400</v>
      </c>
      <c r="Y34" s="200">
        <v>3.694</v>
      </c>
      <c r="Z34" s="201">
        <f t="shared" si="0"/>
        <v>1348.31</v>
      </c>
      <c r="AA34" s="1">
        <v>84.975999999999999</v>
      </c>
      <c r="AF34" s="168">
        <v>5.91</v>
      </c>
      <c r="AG34" s="56">
        <v>41.2</v>
      </c>
      <c r="AI34" s="1">
        <v>25.82</v>
      </c>
      <c r="AJ34" s="1">
        <v>2.4</v>
      </c>
      <c r="AK34" s="1">
        <v>2400</v>
      </c>
      <c r="AM34" s="149">
        <v>0</v>
      </c>
      <c r="AN34" s="168">
        <v>5.91</v>
      </c>
      <c r="AP34" s="200">
        <v>211.7</v>
      </c>
      <c r="AQ34" s="1">
        <v>25.82</v>
      </c>
    </row>
    <row r="35" spans="15:43" x14ac:dyDescent="0.2">
      <c r="O35" s="149">
        <v>0</v>
      </c>
      <c r="P35" s="168">
        <v>5.88</v>
      </c>
      <c r="Q35" s="149">
        <v>0</v>
      </c>
      <c r="R35" s="148">
        <v>40.200000000000003</v>
      </c>
      <c r="T35" s="200">
        <v>219</v>
      </c>
      <c r="U35" s="1">
        <v>26.27</v>
      </c>
      <c r="V35" s="1">
        <v>2.63</v>
      </c>
      <c r="W35" s="1">
        <v>2630</v>
      </c>
      <c r="Y35" s="200">
        <v>8.81</v>
      </c>
      <c r="Z35" s="201">
        <f t="shared" si="0"/>
        <v>3215.65</v>
      </c>
      <c r="AA35" s="1">
        <v>131.93</v>
      </c>
      <c r="AF35" s="168">
        <v>5.88</v>
      </c>
      <c r="AG35" s="148">
        <v>40.200000000000003</v>
      </c>
      <c r="AI35" s="1">
        <v>26.27</v>
      </c>
      <c r="AJ35" s="1">
        <v>2.63</v>
      </c>
      <c r="AK35" s="1">
        <v>2630</v>
      </c>
      <c r="AM35" s="149">
        <v>0</v>
      </c>
      <c r="AN35" s="168">
        <v>5.88</v>
      </c>
      <c r="AP35" s="200">
        <v>219</v>
      </c>
      <c r="AQ35" s="1">
        <v>26.27</v>
      </c>
    </row>
    <row r="36" spans="15:43" x14ac:dyDescent="0.2">
      <c r="O36" s="149">
        <v>0</v>
      </c>
      <c r="P36" s="168">
        <v>5.88</v>
      </c>
      <c r="Q36" s="149">
        <v>0</v>
      </c>
      <c r="R36" s="56">
        <v>42.8</v>
      </c>
      <c r="T36" s="200">
        <v>226.3</v>
      </c>
      <c r="U36" s="1">
        <v>27.57</v>
      </c>
      <c r="V36" s="1">
        <v>2.81</v>
      </c>
      <c r="W36" s="1">
        <v>2810</v>
      </c>
      <c r="Y36" s="200">
        <v>9.8800000000000008</v>
      </c>
      <c r="Z36" s="201">
        <f t="shared" si="0"/>
        <v>3606.2000000000003</v>
      </c>
      <c r="AA36" s="1">
        <v>129.63300000000001</v>
      </c>
      <c r="AF36" s="168">
        <v>5.88</v>
      </c>
      <c r="AG36" s="56">
        <v>42.8</v>
      </c>
      <c r="AI36" s="1">
        <v>27.57</v>
      </c>
      <c r="AJ36" s="1">
        <v>2.81</v>
      </c>
      <c r="AK36" s="1">
        <v>2810</v>
      </c>
      <c r="AM36" s="149">
        <v>0</v>
      </c>
      <c r="AN36" s="168">
        <v>5.88</v>
      </c>
      <c r="AP36" s="200">
        <v>226.3</v>
      </c>
      <c r="AQ36" s="1">
        <v>27.57</v>
      </c>
    </row>
    <row r="37" spans="15:43" x14ac:dyDescent="0.2">
      <c r="O37" s="149">
        <v>0</v>
      </c>
      <c r="P37" s="168">
        <v>5.7799999999999994</v>
      </c>
      <c r="Q37" s="149">
        <v>0</v>
      </c>
      <c r="R37" s="56">
        <v>40.6</v>
      </c>
      <c r="T37" s="200">
        <v>233.6</v>
      </c>
      <c r="U37" s="1">
        <v>28.1</v>
      </c>
      <c r="V37" s="1">
        <v>3.03</v>
      </c>
      <c r="W37" s="1">
        <v>3030</v>
      </c>
      <c r="Y37" s="200">
        <v>13.683</v>
      </c>
      <c r="Z37" s="201">
        <f t="shared" si="0"/>
        <v>4994.2950000000001</v>
      </c>
      <c r="AA37" s="1">
        <v>139.58500000000001</v>
      </c>
      <c r="AF37" s="168">
        <v>5.7799999999999994</v>
      </c>
      <c r="AG37" s="56">
        <v>40.6</v>
      </c>
      <c r="AI37" s="1">
        <v>28.1</v>
      </c>
      <c r="AJ37" s="1">
        <v>3.03</v>
      </c>
      <c r="AK37" s="1">
        <v>3030</v>
      </c>
      <c r="AM37" s="149">
        <v>0</v>
      </c>
      <c r="AN37" s="168">
        <v>5.7799999999999994</v>
      </c>
      <c r="AP37" s="200">
        <v>233.6</v>
      </c>
      <c r="AQ37" s="1">
        <v>28.1</v>
      </c>
    </row>
    <row r="38" spans="15:43" x14ac:dyDescent="0.2">
      <c r="O38" s="149">
        <v>0</v>
      </c>
      <c r="P38" s="168">
        <v>6.15</v>
      </c>
      <c r="Q38" s="149">
        <v>0</v>
      </c>
      <c r="R38" s="56">
        <v>47</v>
      </c>
      <c r="T38" s="200">
        <v>240.9</v>
      </c>
      <c r="U38" s="1">
        <v>28.61</v>
      </c>
      <c r="V38" s="1">
        <v>3.2</v>
      </c>
      <c r="W38" s="1">
        <v>3200</v>
      </c>
      <c r="Y38" s="200">
        <v>14.188000000000001</v>
      </c>
      <c r="Z38" s="201">
        <f t="shared" si="0"/>
        <v>5178.62</v>
      </c>
      <c r="AA38" s="1">
        <v>132.69499999999999</v>
      </c>
      <c r="AF38" s="168">
        <v>6.15</v>
      </c>
      <c r="AG38" s="56">
        <v>47</v>
      </c>
      <c r="AI38" s="1">
        <v>28.61</v>
      </c>
      <c r="AJ38" s="1">
        <v>3.2</v>
      </c>
      <c r="AK38" s="1">
        <v>3200</v>
      </c>
      <c r="AM38" s="149">
        <v>0</v>
      </c>
      <c r="AN38" s="168">
        <v>6.15</v>
      </c>
      <c r="AP38" s="200">
        <v>240.9</v>
      </c>
      <c r="AQ38" s="1">
        <v>28.61</v>
      </c>
    </row>
    <row r="39" spans="15:43" x14ac:dyDescent="0.2">
      <c r="O39" s="149">
        <v>0</v>
      </c>
      <c r="P39" s="168">
        <v>6.11</v>
      </c>
      <c r="Q39" s="149">
        <v>0</v>
      </c>
      <c r="R39" s="56">
        <v>49</v>
      </c>
      <c r="T39" s="200">
        <v>248.20000000000002</v>
      </c>
      <c r="U39" s="1">
        <v>29.31</v>
      </c>
      <c r="V39" s="1">
        <v>3.47</v>
      </c>
      <c r="W39" s="1">
        <v>3470</v>
      </c>
      <c r="Y39" s="200">
        <v>14.88</v>
      </c>
      <c r="Z39" s="201">
        <f t="shared" si="0"/>
        <v>5431.2000000000007</v>
      </c>
      <c r="AA39" s="1">
        <v>127.592</v>
      </c>
      <c r="AF39" s="168">
        <v>6.11</v>
      </c>
      <c r="AG39" s="56">
        <v>49</v>
      </c>
      <c r="AI39" s="1">
        <v>29.31</v>
      </c>
      <c r="AJ39" s="1">
        <v>3.47</v>
      </c>
      <c r="AK39" s="1">
        <v>3470</v>
      </c>
      <c r="AM39" s="149">
        <v>0</v>
      </c>
      <c r="AN39" s="168">
        <v>6.11</v>
      </c>
      <c r="AP39" s="200">
        <v>248.20000000000002</v>
      </c>
      <c r="AQ39" s="1">
        <v>29.31</v>
      </c>
    </row>
    <row r="40" spans="15:43" x14ac:dyDescent="0.2">
      <c r="O40" s="149">
        <v>0</v>
      </c>
      <c r="P40" s="168">
        <v>6.18</v>
      </c>
      <c r="Q40" s="149">
        <v>0</v>
      </c>
      <c r="R40" s="56">
        <v>45.2</v>
      </c>
      <c r="T40" s="200">
        <v>255.49999999999997</v>
      </c>
      <c r="U40" s="1">
        <v>30.21</v>
      </c>
      <c r="V40" s="1">
        <v>3.77</v>
      </c>
      <c r="W40" s="1">
        <v>3770</v>
      </c>
      <c r="Y40" s="200">
        <v>15.288</v>
      </c>
      <c r="Z40" s="201">
        <f t="shared" si="0"/>
        <v>5580.12</v>
      </c>
      <c r="AA40" s="1">
        <v>134.226</v>
      </c>
      <c r="AF40" s="168">
        <v>6.18</v>
      </c>
      <c r="AG40" s="56">
        <v>45.2</v>
      </c>
      <c r="AI40" s="1">
        <v>30.21</v>
      </c>
      <c r="AJ40" s="1">
        <v>3.77</v>
      </c>
      <c r="AK40" s="1">
        <v>3770</v>
      </c>
      <c r="AM40" s="149">
        <v>0</v>
      </c>
      <c r="AN40" s="168">
        <v>6.18</v>
      </c>
      <c r="AP40" s="200">
        <v>255.49999999999997</v>
      </c>
      <c r="AQ40" s="1">
        <v>30.21</v>
      </c>
    </row>
    <row r="41" spans="15:43" x14ac:dyDescent="0.2">
      <c r="O41" s="142">
        <v>4</v>
      </c>
      <c r="P41" s="168">
        <v>6.8599999999999994</v>
      </c>
      <c r="Q41" s="142">
        <v>4</v>
      </c>
      <c r="R41" s="143">
        <v>51.2</v>
      </c>
      <c r="T41" s="200">
        <v>262.8</v>
      </c>
      <c r="U41" s="1">
        <v>30.92</v>
      </c>
      <c r="V41" s="1">
        <v>4.1500000000000004</v>
      </c>
      <c r="W41" s="1">
        <v>4150</v>
      </c>
      <c r="Y41" s="200">
        <v>16.324999999999999</v>
      </c>
      <c r="Z41" s="201">
        <f t="shared" si="0"/>
        <v>5958.625</v>
      </c>
      <c r="AA41" s="1">
        <v>138.82</v>
      </c>
      <c r="AF41" s="168">
        <v>6.8599999999999994</v>
      </c>
      <c r="AG41" s="143">
        <v>51.2</v>
      </c>
      <c r="AI41" s="1">
        <v>30.92</v>
      </c>
      <c r="AJ41" s="1">
        <v>4.1500000000000004</v>
      </c>
      <c r="AK41" s="1">
        <v>4150</v>
      </c>
      <c r="AM41" s="142">
        <v>4</v>
      </c>
      <c r="AN41" s="168">
        <v>6.8599999999999994</v>
      </c>
      <c r="AP41" s="200">
        <v>262.8</v>
      </c>
      <c r="AQ41" s="1">
        <v>30.92</v>
      </c>
    </row>
    <row r="42" spans="15:43" x14ac:dyDescent="0.2">
      <c r="O42" s="142">
        <v>4</v>
      </c>
      <c r="P42" s="168">
        <v>6.37</v>
      </c>
      <c r="Q42" s="142">
        <v>4</v>
      </c>
      <c r="R42" s="143">
        <v>50.6</v>
      </c>
      <c r="T42" s="200">
        <v>270.10000000000002</v>
      </c>
      <c r="U42" s="1">
        <v>31.74</v>
      </c>
      <c r="V42" s="1">
        <v>4.3</v>
      </c>
      <c r="W42" s="1">
        <v>4300</v>
      </c>
      <c r="Y42" s="200">
        <v>16.637</v>
      </c>
      <c r="Z42" s="201">
        <f t="shared" si="0"/>
        <v>6072.5050000000001</v>
      </c>
      <c r="AA42" s="1">
        <v>150.81299999999999</v>
      </c>
      <c r="AF42" s="168">
        <v>6.37</v>
      </c>
      <c r="AG42" s="143">
        <v>50.6</v>
      </c>
      <c r="AI42" s="1">
        <v>31.74</v>
      </c>
      <c r="AJ42" s="1">
        <v>4.3</v>
      </c>
      <c r="AK42" s="1">
        <v>4300</v>
      </c>
      <c r="AM42" s="142">
        <v>4</v>
      </c>
      <c r="AN42" s="168">
        <v>6.37</v>
      </c>
      <c r="AP42" s="200">
        <v>270.10000000000002</v>
      </c>
      <c r="AQ42" s="1">
        <v>31.74</v>
      </c>
    </row>
    <row r="43" spans="15:43" x14ac:dyDescent="0.2">
      <c r="O43" s="142">
        <v>4</v>
      </c>
      <c r="P43" s="168">
        <v>6.5</v>
      </c>
      <c r="Q43" s="142">
        <v>4</v>
      </c>
      <c r="R43" s="144">
        <v>51</v>
      </c>
      <c r="T43" s="200">
        <v>277.39999999999998</v>
      </c>
      <c r="U43" s="1">
        <v>32.29</v>
      </c>
      <c r="V43" s="1">
        <v>4.51</v>
      </c>
      <c r="W43" s="1">
        <v>4510</v>
      </c>
      <c r="Y43" s="200">
        <v>17.361000000000001</v>
      </c>
      <c r="Z43" s="201">
        <f t="shared" si="0"/>
        <v>6336.7650000000003</v>
      </c>
      <c r="AA43" s="1">
        <v>148.262</v>
      </c>
      <c r="AF43" s="168">
        <v>6.5</v>
      </c>
      <c r="AG43" s="144">
        <v>51</v>
      </c>
      <c r="AI43" s="1">
        <v>32.29</v>
      </c>
      <c r="AJ43" s="1">
        <v>4.51</v>
      </c>
      <c r="AK43" s="1">
        <v>4510</v>
      </c>
      <c r="AM43" s="142">
        <v>4</v>
      </c>
      <c r="AN43" s="168">
        <v>6.5</v>
      </c>
      <c r="AP43" s="200">
        <v>277.39999999999998</v>
      </c>
      <c r="AQ43" s="1">
        <v>32.29</v>
      </c>
    </row>
    <row r="44" spans="15:43" x14ac:dyDescent="0.2">
      <c r="O44" s="142">
        <v>4</v>
      </c>
      <c r="P44" s="168">
        <v>6.49</v>
      </c>
      <c r="Q44" s="142">
        <v>4</v>
      </c>
      <c r="R44" s="144">
        <v>48.8</v>
      </c>
      <c r="T44" s="200">
        <v>284.7</v>
      </c>
      <c r="U44" s="1">
        <v>32.89</v>
      </c>
      <c r="V44" s="1">
        <v>4.8499999999999996</v>
      </c>
      <c r="W44" s="1">
        <v>4850</v>
      </c>
      <c r="Y44" s="200">
        <v>18.181999999999999</v>
      </c>
      <c r="Z44" s="201">
        <f t="shared" si="0"/>
        <v>6636.4299999999994</v>
      </c>
      <c r="AA44" s="1">
        <v>130.14400000000001</v>
      </c>
      <c r="AF44" s="168">
        <v>6.49</v>
      </c>
      <c r="AG44" s="144">
        <v>48.8</v>
      </c>
      <c r="AI44" s="1">
        <v>32.89</v>
      </c>
      <c r="AJ44" s="1">
        <v>4.8499999999999996</v>
      </c>
      <c r="AK44" s="1">
        <v>4850</v>
      </c>
      <c r="AM44" s="142">
        <v>4</v>
      </c>
      <c r="AN44" s="168">
        <v>6.49</v>
      </c>
      <c r="AP44" s="200">
        <v>284.7</v>
      </c>
      <c r="AQ44" s="1">
        <v>32.89</v>
      </c>
    </row>
    <row r="45" spans="15:43" x14ac:dyDescent="0.2">
      <c r="O45" s="142">
        <v>4</v>
      </c>
      <c r="P45" s="168">
        <v>6.63</v>
      </c>
      <c r="Q45" s="142">
        <v>4</v>
      </c>
      <c r="R45" s="144">
        <v>50.8</v>
      </c>
      <c r="T45" s="200">
        <v>288.35000000000002</v>
      </c>
      <c r="U45" s="1">
        <v>33.36</v>
      </c>
      <c r="V45" s="1">
        <v>5.0999999999999996</v>
      </c>
      <c r="W45" s="1">
        <v>5100</v>
      </c>
      <c r="Y45" s="200">
        <v>20.472999999999999</v>
      </c>
      <c r="Z45" s="201">
        <f t="shared" si="0"/>
        <v>7472.6449999999995</v>
      </c>
      <c r="AA45" s="1">
        <v>152.34399999999999</v>
      </c>
      <c r="AF45" s="168">
        <v>6.63</v>
      </c>
      <c r="AG45" s="144">
        <v>50.8</v>
      </c>
      <c r="AI45" s="1">
        <v>33.36</v>
      </c>
      <c r="AJ45" s="1">
        <v>5.0999999999999996</v>
      </c>
      <c r="AK45" s="1">
        <v>5100</v>
      </c>
      <c r="AM45" s="142">
        <v>4</v>
      </c>
      <c r="AN45" s="168">
        <v>6.63</v>
      </c>
      <c r="AP45" s="200">
        <v>288.35000000000002</v>
      </c>
      <c r="AQ45" s="1">
        <v>33.36</v>
      </c>
    </row>
    <row r="46" spans="15:43" x14ac:dyDescent="0.2">
      <c r="O46" s="146">
        <v>5</v>
      </c>
      <c r="P46" s="168">
        <v>6.69</v>
      </c>
      <c r="Q46" s="146">
        <v>5</v>
      </c>
      <c r="R46" s="56">
        <v>54</v>
      </c>
      <c r="T46" s="200">
        <v>302.95</v>
      </c>
      <c r="U46" s="1">
        <v>34.299999999999997</v>
      </c>
      <c r="V46" s="1">
        <v>5.49</v>
      </c>
      <c r="W46" s="1">
        <v>5490</v>
      </c>
      <c r="Y46" s="200">
        <v>21.260999999999999</v>
      </c>
      <c r="Z46" s="201">
        <f t="shared" si="0"/>
        <v>7760.2649999999994</v>
      </c>
      <c r="AA46" s="1">
        <v>142.137</v>
      </c>
      <c r="AF46" s="168">
        <v>6.69</v>
      </c>
      <c r="AG46" s="56">
        <v>54</v>
      </c>
      <c r="AI46" s="1">
        <v>34.299999999999997</v>
      </c>
      <c r="AJ46" s="1">
        <v>5.49</v>
      </c>
      <c r="AK46" s="1">
        <v>5490</v>
      </c>
      <c r="AM46" s="146">
        <v>5</v>
      </c>
      <c r="AN46" s="168">
        <v>6.69</v>
      </c>
      <c r="AP46" s="200">
        <v>302.95</v>
      </c>
      <c r="AQ46" s="1">
        <v>34.299999999999997</v>
      </c>
    </row>
    <row r="47" spans="15:43" x14ac:dyDescent="0.2">
      <c r="O47" s="146">
        <v>5</v>
      </c>
      <c r="P47" s="168">
        <v>6.7799999999999994</v>
      </c>
      <c r="Q47" s="146">
        <v>5</v>
      </c>
      <c r="R47" s="147">
        <v>54.6</v>
      </c>
      <c r="T47" s="200">
        <v>310.25</v>
      </c>
      <c r="U47" s="1">
        <v>35.21</v>
      </c>
      <c r="V47" s="1">
        <v>5.92</v>
      </c>
      <c r="W47" s="1">
        <v>5920</v>
      </c>
      <c r="Y47" s="200">
        <v>21.484999999999999</v>
      </c>
      <c r="Z47" s="201">
        <f t="shared" si="0"/>
        <v>7842.0249999999996</v>
      </c>
      <c r="AA47" s="1">
        <v>125.55</v>
      </c>
      <c r="AF47" s="168">
        <v>6.7799999999999994</v>
      </c>
      <c r="AG47" s="147">
        <v>54.6</v>
      </c>
      <c r="AI47" s="1">
        <v>35.21</v>
      </c>
      <c r="AJ47" s="1">
        <v>5.92</v>
      </c>
      <c r="AK47" s="1">
        <v>5920</v>
      </c>
      <c r="AM47" s="146">
        <v>5</v>
      </c>
      <c r="AN47" s="168">
        <v>6.7799999999999994</v>
      </c>
      <c r="AP47" s="200">
        <v>310.25</v>
      </c>
      <c r="AQ47" s="1">
        <v>35.21</v>
      </c>
    </row>
    <row r="48" spans="15:43" x14ac:dyDescent="0.2">
      <c r="O48" s="146">
        <v>5</v>
      </c>
      <c r="P48" s="168">
        <v>6.7099999999999991</v>
      </c>
      <c r="Q48" s="146">
        <v>5</v>
      </c>
      <c r="R48" s="147">
        <v>55.2</v>
      </c>
      <c r="T48" s="200">
        <v>317.55</v>
      </c>
      <c r="U48" s="1">
        <v>35.36</v>
      </c>
      <c r="V48" s="1">
        <v>6.15</v>
      </c>
      <c r="W48" s="1">
        <v>6150</v>
      </c>
      <c r="Y48" s="200">
        <v>22.582000000000001</v>
      </c>
      <c r="Z48" s="201">
        <f t="shared" si="0"/>
        <v>8242.43</v>
      </c>
      <c r="AA48" s="1">
        <v>139.58500000000001</v>
      </c>
      <c r="AF48" s="168">
        <v>6.7099999999999991</v>
      </c>
      <c r="AG48" s="147">
        <v>55.2</v>
      </c>
      <c r="AI48" s="1">
        <v>35.36</v>
      </c>
      <c r="AJ48" s="1">
        <v>6.15</v>
      </c>
      <c r="AK48" s="1">
        <v>6150</v>
      </c>
      <c r="AM48" s="146">
        <v>5</v>
      </c>
      <c r="AN48" s="168">
        <v>6.7099999999999991</v>
      </c>
      <c r="AP48" s="200">
        <v>317.55</v>
      </c>
      <c r="AQ48" s="1">
        <v>35.36</v>
      </c>
    </row>
    <row r="49" spans="15:43" x14ac:dyDescent="0.2">
      <c r="O49" s="146">
        <v>6</v>
      </c>
      <c r="P49" s="168">
        <v>6.42</v>
      </c>
      <c r="Q49" s="146">
        <v>6</v>
      </c>
      <c r="R49" s="56">
        <v>49.8</v>
      </c>
      <c r="T49" s="200">
        <v>324.85000000000002</v>
      </c>
      <c r="U49" s="1">
        <v>36.21</v>
      </c>
      <c r="V49" s="1">
        <v>6.61</v>
      </c>
      <c r="W49" s="1">
        <v>6610</v>
      </c>
      <c r="Y49" s="200">
        <v>22.864999999999998</v>
      </c>
      <c r="Z49" s="201">
        <f t="shared" si="0"/>
        <v>8345.7249999999985</v>
      </c>
      <c r="AA49" s="1">
        <v>143.41300000000001</v>
      </c>
      <c r="AF49" s="168">
        <v>6.42</v>
      </c>
      <c r="AG49" s="56">
        <v>49.8</v>
      </c>
      <c r="AI49" s="1">
        <v>36.21</v>
      </c>
      <c r="AJ49" s="1">
        <v>6.61</v>
      </c>
      <c r="AK49" s="1">
        <v>6610</v>
      </c>
      <c r="AM49" s="146">
        <v>6</v>
      </c>
      <c r="AN49" s="168">
        <v>6.42</v>
      </c>
      <c r="AP49" s="200">
        <v>324.85000000000002</v>
      </c>
      <c r="AQ49" s="1">
        <v>36.21</v>
      </c>
    </row>
    <row r="50" spans="15:43" x14ac:dyDescent="0.2">
      <c r="O50" s="146">
        <v>6</v>
      </c>
      <c r="P50" s="168">
        <v>6.56</v>
      </c>
      <c r="Q50" s="146">
        <v>6</v>
      </c>
      <c r="R50" s="42">
        <v>52.5</v>
      </c>
      <c r="T50" s="200">
        <v>332.15000000000003</v>
      </c>
      <c r="U50" s="1">
        <v>36.81</v>
      </c>
      <c r="V50" s="1">
        <v>6.75</v>
      </c>
      <c r="W50" s="1">
        <v>6750</v>
      </c>
      <c r="AF50" s="168">
        <v>6.56</v>
      </c>
      <c r="AG50" s="42">
        <v>52.5</v>
      </c>
      <c r="AI50" s="1">
        <v>36.81</v>
      </c>
      <c r="AJ50" s="1">
        <v>6.75</v>
      </c>
      <c r="AK50" s="1">
        <v>6750</v>
      </c>
      <c r="AM50" s="146">
        <v>6</v>
      </c>
      <c r="AN50" s="168">
        <v>6.56</v>
      </c>
      <c r="AP50" s="200">
        <v>332.15000000000003</v>
      </c>
      <c r="AQ50" s="1">
        <v>36.81</v>
      </c>
    </row>
    <row r="51" spans="15:43" x14ac:dyDescent="0.2">
      <c r="O51" s="146">
        <v>6</v>
      </c>
      <c r="P51" s="168">
        <v>6.4</v>
      </c>
      <c r="Q51" s="146">
        <v>6</v>
      </c>
      <c r="R51" s="147">
        <v>49.9</v>
      </c>
      <c r="T51" s="200">
        <v>339.45000000000005</v>
      </c>
      <c r="U51" s="1">
        <v>38.26</v>
      </c>
      <c r="V51" s="1">
        <v>7.55</v>
      </c>
      <c r="W51" s="1">
        <v>7550</v>
      </c>
      <c r="AF51" s="168">
        <v>6.4</v>
      </c>
      <c r="AG51" s="147">
        <v>49.9</v>
      </c>
      <c r="AI51" s="1">
        <v>38.26</v>
      </c>
      <c r="AJ51" s="1">
        <v>7.55</v>
      </c>
      <c r="AK51" s="1">
        <v>7550</v>
      </c>
      <c r="AM51" s="146">
        <v>6</v>
      </c>
      <c r="AN51" s="168">
        <v>6.4</v>
      </c>
      <c r="AP51" s="200">
        <v>339.45000000000005</v>
      </c>
      <c r="AQ51" s="1">
        <v>38.26</v>
      </c>
    </row>
    <row r="52" spans="15:43" x14ac:dyDescent="0.2">
      <c r="O52" s="149">
        <v>6</v>
      </c>
      <c r="P52" s="168">
        <v>6.8</v>
      </c>
      <c r="Q52" s="149">
        <v>6</v>
      </c>
      <c r="R52" s="56">
        <v>57.6</v>
      </c>
      <c r="T52" s="200">
        <v>346.75</v>
      </c>
      <c r="U52" s="1">
        <v>39.06</v>
      </c>
      <c r="V52" s="1">
        <v>8</v>
      </c>
      <c r="W52" s="1">
        <v>8000</v>
      </c>
      <c r="AF52" s="168">
        <v>6.8</v>
      </c>
      <c r="AG52" s="56">
        <v>57.6</v>
      </c>
      <c r="AI52" s="1">
        <v>39.06</v>
      </c>
      <c r="AJ52" s="1">
        <v>8</v>
      </c>
      <c r="AK52" s="1">
        <v>8000</v>
      </c>
      <c r="AM52" s="149">
        <v>6</v>
      </c>
      <c r="AN52" s="168">
        <v>6.8</v>
      </c>
      <c r="AP52" s="200">
        <v>346.75</v>
      </c>
      <c r="AQ52" s="1">
        <v>39.06</v>
      </c>
    </row>
    <row r="53" spans="15:43" x14ac:dyDescent="0.2">
      <c r="O53" s="149">
        <v>6</v>
      </c>
      <c r="P53" s="168">
        <v>6.65</v>
      </c>
      <c r="Q53" s="149">
        <v>6</v>
      </c>
      <c r="R53" s="56">
        <v>56</v>
      </c>
      <c r="T53" s="200">
        <v>354.05</v>
      </c>
      <c r="U53" s="1">
        <v>39.75</v>
      </c>
      <c r="V53" s="1">
        <v>8.4</v>
      </c>
      <c r="W53" s="1">
        <v>8400</v>
      </c>
      <c r="AF53" s="168">
        <v>6.65</v>
      </c>
      <c r="AG53" s="56">
        <v>56</v>
      </c>
      <c r="AI53" s="1">
        <v>39.75</v>
      </c>
      <c r="AJ53" s="1">
        <v>8.4</v>
      </c>
      <c r="AK53" s="1">
        <v>8400</v>
      </c>
      <c r="AM53" s="149">
        <v>6</v>
      </c>
      <c r="AN53" s="168">
        <v>6.65</v>
      </c>
      <c r="AP53" s="200">
        <v>354.05</v>
      </c>
      <c r="AQ53" s="1">
        <v>39.75</v>
      </c>
    </row>
    <row r="54" spans="15:43" x14ac:dyDescent="0.2">
      <c r="O54" s="149">
        <v>6</v>
      </c>
      <c r="P54" s="168">
        <v>6.65</v>
      </c>
      <c r="Q54" s="149">
        <v>6</v>
      </c>
      <c r="R54" s="56">
        <v>54</v>
      </c>
      <c r="T54" s="200">
        <v>361.35</v>
      </c>
      <c r="U54" s="1">
        <v>40.44</v>
      </c>
      <c r="V54" s="1">
        <v>8.76</v>
      </c>
      <c r="W54" s="1">
        <v>8760</v>
      </c>
      <c r="AF54" s="168">
        <v>6.65</v>
      </c>
      <c r="AG54" s="56">
        <v>54</v>
      </c>
      <c r="AI54" s="1">
        <v>40.44</v>
      </c>
      <c r="AJ54" s="1">
        <v>8.76</v>
      </c>
      <c r="AK54" s="1">
        <v>8760</v>
      </c>
      <c r="AM54" s="149">
        <v>6</v>
      </c>
      <c r="AN54" s="168">
        <v>6.65</v>
      </c>
      <c r="AP54" s="200">
        <v>361.35</v>
      </c>
      <c r="AQ54" s="1">
        <v>40.44</v>
      </c>
    </row>
    <row r="55" spans="15:43" x14ac:dyDescent="0.2">
      <c r="O55" s="142">
        <v>7</v>
      </c>
      <c r="P55" s="168">
        <v>6.26</v>
      </c>
      <c r="Q55" s="142">
        <v>7</v>
      </c>
      <c r="R55" s="144">
        <v>47.8</v>
      </c>
      <c r="T55" s="200">
        <v>368.65</v>
      </c>
      <c r="U55" s="1">
        <v>41.28</v>
      </c>
      <c r="V55" s="1">
        <v>9.1199999999999992</v>
      </c>
      <c r="W55" s="1">
        <v>9120</v>
      </c>
      <c r="AF55" s="168">
        <v>6.26</v>
      </c>
      <c r="AG55" s="144">
        <v>47.8</v>
      </c>
      <c r="AI55" s="1">
        <v>41.28</v>
      </c>
      <c r="AJ55" s="1">
        <v>9.1199999999999992</v>
      </c>
      <c r="AK55" s="1">
        <v>9120</v>
      </c>
      <c r="AM55" s="142">
        <v>7</v>
      </c>
      <c r="AN55" s="168">
        <v>6.26</v>
      </c>
      <c r="AP55" s="200">
        <v>368.65</v>
      </c>
      <c r="AQ55" s="1">
        <v>41.28</v>
      </c>
    </row>
    <row r="56" spans="15:43" x14ac:dyDescent="0.2">
      <c r="O56" s="146">
        <v>8</v>
      </c>
      <c r="P56" s="168">
        <v>7.0299999999999994</v>
      </c>
      <c r="Q56" s="146">
        <v>8</v>
      </c>
      <c r="R56" s="56">
        <v>62</v>
      </c>
      <c r="T56" s="200">
        <v>372.3</v>
      </c>
      <c r="U56" s="1">
        <v>42.61</v>
      </c>
      <c r="V56" s="1">
        <v>9.68</v>
      </c>
      <c r="W56" s="1">
        <v>9680</v>
      </c>
      <c r="AF56" s="168">
        <v>7.0299999999999994</v>
      </c>
      <c r="AG56" s="56">
        <v>62</v>
      </c>
      <c r="AI56" s="1">
        <v>42.61</v>
      </c>
      <c r="AJ56" s="1">
        <v>9.68</v>
      </c>
      <c r="AK56" s="1">
        <v>9680</v>
      </c>
      <c r="AM56" s="146">
        <v>8</v>
      </c>
      <c r="AN56" s="168">
        <v>7.0299999999999994</v>
      </c>
      <c r="AP56" s="200">
        <v>372.3</v>
      </c>
      <c r="AQ56" s="1">
        <v>42.61</v>
      </c>
    </row>
    <row r="57" spans="15:43" x14ac:dyDescent="0.2">
      <c r="O57" s="146">
        <v>8</v>
      </c>
      <c r="P57" s="168">
        <v>7.0299999999999994</v>
      </c>
      <c r="Q57" s="146">
        <v>8</v>
      </c>
      <c r="R57" s="42">
        <v>59.4</v>
      </c>
      <c r="T57" s="200">
        <v>379.6</v>
      </c>
      <c r="U57" s="1">
        <v>42.53</v>
      </c>
      <c r="V57" s="1">
        <v>9.89</v>
      </c>
      <c r="W57" s="1">
        <v>9890</v>
      </c>
      <c r="AF57" s="168">
        <v>7.0299999999999994</v>
      </c>
      <c r="AG57" s="42">
        <v>59.4</v>
      </c>
      <c r="AI57" s="1">
        <v>42.53</v>
      </c>
      <c r="AJ57" s="1">
        <v>9.89</v>
      </c>
      <c r="AK57" s="1">
        <v>9890</v>
      </c>
      <c r="AM57" s="146">
        <v>8</v>
      </c>
      <c r="AN57" s="168">
        <v>7.0299999999999994</v>
      </c>
      <c r="AP57" s="200">
        <v>379.6</v>
      </c>
      <c r="AQ57" s="1">
        <v>42.53</v>
      </c>
    </row>
    <row r="58" spans="15:43" x14ac:dyDescent="0.2">
      <c r="O58" s="146">
        <v>8</v>
      </c>
      <c r="P58" s="168">
        <v>7.0299999999999994</v>
      </c>
      <c r="Q58" s="146">
        <v>8</v>
      </c>
      <c r="R58" s="147">
        <v>58.2</v>
      </c>
      <c r="T58" s="200">
        <v>386.90000000000003</v>
      </c>
      <c r="U58" s="1">
        <v>43.21</v>
      </c>
      <c r="V58" s="1">
        <v>10.57</v>
      </c>
      <c r="W58" s="1">
        <v>10570</v>
      </c>
      <c r="AF58" s="168">
        <v>7.0299999999999994</v>
      </c>
      <c r="AG58" s="147">
        <v>58.2</v>
      </c>
      <c r="AI58" s="1">
        <v>43.21</v>
      </c>
      <c r="AJ58" s="1">
        <v>10.57</v>
      </c>
      <c r="AK58" s="1">
        <v>10570</v>
      </c>
      <c r="AM58" s="146">
        <v>8</v>
      </c>
      <c r="AN58" s="168">
        <v>7.0299999999999994</v>
      </c>
      <c r="AP58" s="200">
        <v>386.90000000000003</v>
      </c>
      <c r="AQ58" s="1">
        <v>43.21</v>
      </c>
    </row>
    <row r="59" spans="15:43" x14ac:dyDescent="0.2">
      <c r="O59" s="146">
        <v>8</v>
      </c>
      <c r="P59" s="168">
        <v>6.7200000000000006</v>
      </c>
      <c r="Q59" s="146">
        <v>8</v>
      </c>
      <c r="R59" s="147">
        <v>56.2</v>
      </c>
      <c r="T59" s="200">
        <v>394.20000000000005</v>
      </c>
      <c r="U59" s="1">
        <v>43.75</v>
      </c>
      <c r="V59" s="1">
        <v>11.3</v>
      </c>
      <c r="W59" s="1">
        <v>11300</v>
      </c>
      <c r="AF59" s="168">
        <v>6.7200000000000006</v>
      </c>
      <c r="AG59" s="147">
        <v>56.2</v>
      </c>
      <c r="AI59" s="1">
        <v>43.75</v>
      </c>
      <c r="AJ59" s="1">
        <v>11.3</v>
      </c>
      <c r="AK59" s="1">
        <v>11300</v>
      </c>
      <c r="AM59" s="146">
        <v>8</v>
      </c>
      <c r="AN59" s="168">
        <v>6.7200000000000006</v>
      </c>
      <c r="AP59" s="200">
        <v>394.20000000000005</v>
      </c>
      <c r="AQ59" s="1">
        <v>43.75</v>
      </c>
    </row>
    <row r="60" spans="15:43" x14ac:dyDescent="0.2">
      <c r="O60" s="146">
        <v>8</v>
      </c>
      <c r="P60" s="168">
        <v>7.05</v>
      </c>
      <c r="Q60" s="146">
        <v>8</v>
      </c>
      <c r="R60" s="147">
        <v>57.8</v>
      </c>
      <c r="T60" s="200">
        <v>401.50000000000006</v>
      </c>
      <c r="U60" s="1">
        <v>44.97</v>
      </c>
      <c r="V60" s="1">
        <v>11.53</v>
      </c>
      <c r="W60" s="1">
        <v>11530</v>
      </c>
      <c r="AF60" s="168">
        <v>7.05</v>
      </c>
      <c r="AG60" s="147">
        <v>57.8</v>
      </c>
      <c r="AI60" s="1">
        <v>44.97</v>
      </c>
      <c r="AJ60" s="1">
        <v>11.53</v>
      </c>
      <c r="AK60" s="1">
        <v>11530</v>
      </c>
      <c r="AM60" s="146">
        <v>8</v>
      </c>
      <c r="AN60" s="168">
        <v>7.05</v>
      </c>
      <c r="AP60" s="200">
        <v>401.50000000000006</v>
      </c>
      <c r="AQ60" s="1">
        <v>44.97</v>
      </c>
    </row>
    <row r="61" spans="15:43" x14ac:dyDescent="0.2">
      <c r="O61" s="149">
        <v>8</v>
      </c>
      <c r="P61" s="168">
        <v>7.33</v>
      </c>
      <c r="Q61" s="149">
        <v>8</v>
      </c>
      <c r="R61" s="56">
        <v>66.599999999999994</v>
      </c>
      <c r="T61" s="200">
        <v>408.8</v>
      </c>
      <c r="U61" s="1">
        <v>45.46</v>
      </c>
      <c r="V61" s="1">
        <v>11.63</v>
      </c>
      <c r="W61" s="1">
        <v>11630</v>
      </c>
      <c r="AF61" s="168">
        <v>7.33</v>
      </c>
      <c r="AG61" s="56">
        <v>66.599999999999994</v>
      </c>
      <c r="AI61" s="1">
        <v>45.46</v>
      </c>
      <c r="AJ61" s="1">
        <v>11.63</v>
      </c>
      <c r="AK61" s="1">
        <v>11630</v>
      </c>
      <c r="AM61" s="149">
        <v>8</v>
      </c>
      <c r="AN61" s="168">
        <v>7.33</v>
      </c>
      <c r="AP61" s="200">
        <v>408.8</v>
      </c>
      <c r="AQ61" s="1">
        <v>45.46</v>
      </c>
    </row>
    <row r="62" spans="15:43" x14ac:dyDescent="0.2">
      <c r="O62" s="149">
        <v>8</v>
      </c>
      <c r="P62" s="168">
        <v>6.9599999999999991</v>
      </c>
      <c r="Q62" s="149">
        <v>8</v>
      </c>
      <c r="R62" s="56">
        <v>64.400000000000006</v>
      </c>
      <c r="T62" s="200">
        <v>416.09999999999997</v>
      </c>
      <c r="U62" s="1">
        <v>46.02</v>
      </c>
      <c r="V62" s="1">
        <v>12.26</v>
      </c>
      <c r="W62" s="1">
        <v>12260</v>
      </c>
      <c r="AF62" s="168">
        <v>6.9599999999999991</v>
      </c>
      <c r="AG62" s="56">
        <v>64.400000000000006</v>
      </c>
      <c r="AI62" s="1">
        <v>46.02</v>
      </c>
      <c r="AJ62" s="1">
        <v>12.26</v>
      </c>
      <c r="AK62" s="1">
        <v>12260</v>
      </c>
      <c r="AM62" s="149">
        <v>8</v>
      </c>
      <c r="AN62" s="168">
        <v>6.9599999999999991</v>
      </c>
      <c r="AP62" s="200">
        <v>416.09999999999997</v>
      </c>
      <c r="AQ62" s="1">
        <v>46.02</v>
      </c>
    </row>
    <row r="63" spans="15:43" x14ac:dyDescent="0.2">
      <c r="O63" s="149">
        <v>8</v>
      </c>
      <c r="P63" s="168">
        <v>6.94</v>
      </c>
      <c r="Q63" s="149">
        <v>8</v>
      </c>
      <c r="R63" s="56">
        <v>61.8</v>
      </c>
      <c r="T63" s="200">
        <v>423.4</v>
      </c>
      <c r="U63" s="1">
        <v>46.08</v>
      </c>
      <c r="V63" s="1">
        <v>11.89</v>
      </c>
      <c r="W63" s="1">
        <v>11890</v>
      </c>
      <c r="AF63" s="168">
        <v>6.94</v>
      </c>
      <c r="AG63" s="56">
        <v>61.8</v>
      </c>
      <c r="AI63" s="1">
        <v>46.08</v>
      </c>
      <c r="AJ63" s="1">
        <v>11.89</v>
      </c>
      <c r="AK63" s="1">
        <v>11890</v>
      </c>
      <c r="AM63" s="149">
        <v>8</v>
      </c>
      <c r="AN63" s="168">
        <v>6.94</v>
      </c>
      <c r="AP63" s="200">
        <v>423.4</v>
      </c>
      <c r="AQ63" s="1">
        <v>46.08</v>
      </c>
    </row>
    <row r="64" spans="15:43" x14ac:dyDescent="0.2">
      <c r="O64" s="149">
        <v>8</v>
      </c>
      <c r="P64" s="168">
        <v>7.1</v>
      </c>
      <c r="Q64" s="149">
        <v>8</v>
      </c>
      <c r="R64" s="56">
        <v>67</v>
      </c>
      <c r="T64" s="200">
        <v>430.7</v>
      </c>
      <c r="U64" s="1">
        <v>46.34</v>
      </c>
      <c r="V64" s="1">
        <v>12.05</v>
      </c>
      <c r="W64" s="1">
        <v>12050</v>
      </c>
      <c r="AF64" s="168">
        <v>7.1</v>
      </c>
      <c r="AG64" s="56">
        <v>67</v>
      </c>
      <c r="AI64" s="1">
        <v>46.34</v>
      </c>
      <c r="AJ64" s="1">
        <v>12.05</v>
      </c>
      <c r="AK64" s="1">
        <v>12050</v>
      </c>
      <c r="AM64" s="149">
        <v>8</v>
      </c>
      <c r="AN64" s="168">
        <v>7.1</v>
      </c>
      <c r="AP64" s="200">
        <v>430.7</v>
      </c>
      <c r="AQ64" s="1">
        <v>46.34</v>
      </c>
    </row>
    <row r="65" spans="15:43" x14ac:dyDescent="0.2">
      <c r="O65" s="149">
        <v>8</v>
      </c>
      <c r="P65" s="168">
        <v>7.2</v>
      </c>
      <c r="Q65" s="149">
        <v>8</v>
      </c>
      <c r="R65" s="56">
        <v>62.8</v>
      </c>
      <c r="T65" s="200">
        <v>445.3</v>
      </c>
      <c r="U65" s="1">
        <v>47.36</v>
      </c>
      <c r="V65" s="1">
        <v>12.87</v>
      </c>
      <c r="W65" s="1">
        <v>12870</v>
      </c>
      <c r="AF65" s="168">
        <v>7.2</v>
      </c>
      <c r="AG65" s="56">
        <v>62.8</v>
      </c>
      <c r="AI65" s="1">
        <v>47.36</v>
      </c>
      <c r="AJ65" s="1">
        <v>12.87</v>
      </c>
      <c r="AK65" s="1">
        <v>12870</v>
      </c>
      <c r="AM65" s="149">
        <v>8</v>
      </c>
      <c r="AN65" s="168">
        <v>7.2</v>
      </c>
      <c r="AP65" s="200">
        <v>445.3</v>
      </c>
      <c r="AQ65" s="1">
        <v>47.36</v>
      </c>
    </row>
    <row r="66" spans="15:43" x14ac:dyDescent="0.2">
      <c r="O66" s="149">
        <v>8</v>
      </c>
      <c r="P66" s="168">
        <v>6.7700000000000005</v>
      </c>
      <c r="Q66" s="149">
        <v>8</v>
      </c>
      <c r="R66" s="56">
        <v>55.8</v>
      </c>
      <c r="T66" s="200">
        <v>452.6</v>
      </c>
      <c r="U66" s="1">
        <v>47.57</v>
      </c>
      <c r="V66" s="1">
        <v>12.79</v>
      </c>
      <c r="W66" s="1">
        <v>12790</v>
      </c>
      <c r="AF66" s="168">
        <v>6.7700000000000005</v>
      </c>
      <c r="AG66" s="56">
        <v>55.8</v>
      </c>
      <c r="AI66" s="1">
        <v>47.57</v>
      </c>
      <c r="AJ66" s="1">
        <v>12.79</v>
      </c>
      <c r="AK66" s="1">
        <v>12790</v>
      </c>
      <c r="AM66" s="149">
        <v>8</v>
      </c>
      <c r="AN66" s="168">
        <v>6.7700000000000005</v>
      </c>
      <c r="AP66" s="200">
        <v>452.6</v>
      </c>
      <c r="AQ66" s="1">
        <v>47.57</v>
      </c>
    </row>
    <row r="67" spans="15:43" x14ac:dyDescent="0.2">
      <c r="O67" s="149">
        <v>8</v>
      </c>
      <c r="P67" s="168">
        <v>6.6599999999999993</v>
      </c>
      <c r="Q67" s="149">
        <v>8</v>
      </c>
      <c r="R67" s="56">
        <v>53.8</v>
      </c>
      <c r="T67" s="200">
        <v>456.25</v>
      </c>
      <c r="U67" s="1">
        <v>47.86</v>
      </c>
      <c r="V67" s="1">
        <v>13.23</v>
      </c>
      <c r="W67" s="1">
        <v>13230</v>
      </c>
      <c r="AF67" s="168">
        <v>6.6599999999999993</v>
      </c>
      <c r="AG67" s="56">
        <v>53.8</v>
      </c>
      <c r="AI67" s="1">
        <v>47.86</v>
      </c>
      <c r="AJ67" s="1">
        <v>13.23</v>
      </c>
      <c r="AK67" s="1">
        <v>13230</v>
      </c>
      <c r="AM67" s="149">
        <v>8</v>
      </c>
      <c r="AN67" s="168">
        <v>6.6599999999999993</v>
      </c>
      <c r="AP67" s="200">
        <v>456.25</v>
      </c>
      <c r="AQ67" s="1">
        <v>47.86</v>
      </c>
    </row>
    <row r="68" spans="15:43" x14ac:dyDescent="0.2">
      <c r="O68" s="149">
        <v>8</v>
      </c>
      <c r="P68" s="168">
        <v>6.51</v>
      </c>
      <c r="Q68" s="149">
        <v>8</v>
      </c>
      <c r="R68" s="56">
        <v>54</v>
      </c>
      <c r="T68" s="200">
        <v>478.15000000000003</v>
      </c>
      <c r="U68" s="1">
        <v>50.3</v>
      </c>
      <c r="V68" s="1">
        <v>15.44</v>
      </c>
      <c r="W68" s="1">
        <v>15440</v>
      </c>
      <c r="AF68" s="168">
        <v>6.51</v>
      </c>
      <c r="AG68" s="56">
        <v>54</v>
      </c>
      <c r="AI68" s="1">
        <v>50.3</v>
      </c>
      <c r="AJ68" s="1">
        <v>15.44</v>
      </c>
      <c r="AK68" s="1">
        <v>15440</v>
      </c>
      <c r="AM68" s="149">
        <v>8</v>
      </c>
      <c r="AN68" s="168">
        <v>6.51</v>
      </c>
      <c r="AP68" s="200">
        <v>478.15000000000003</v>
      </c>
      <c r="AQ68" s="1">
        <v>50.3</v>
      </c>
    </row>
    <row r="69" spans="15:43" x14ac:dyDescent="0.2">
      <c r="O69" s="149">
        <v>8</v>
      </c>
      <c r="P69" s="168">
        <v>6.43</v>
      </c>
      <c r="Q69" s="149">
        <v>8</v>
      </c>
      <c r="R69" s="56">
        <v>49.2</v>
      </c>
      <c r="T69" s="200">
        <v>485.45000000000005</v>
      </c>
      <c r="U69" s="1">
        <v>52</v>
      </c>
      <c r="V69" s="1">
        <v>17.260000000000002</v>
      </c>
      <c r="W69" s="1">
        <v>17260</v>
      </c>
      <c r="AF69" s="168">
        <v>6.43</v>
      </c>
      <c r="AG69" s="56">
        <v>49.2</v>
      </c>
      <c r="AI69" s="1">
        <v>52</v>
      </c>
      <c r="AJ69" s="1">
        <v>17.260000000000002</v>
      </c>
      <c r="AK69" s="1">
        <v>17260</v>
      </c>
      <c r="AM69" s="149">
        <v>8</v>
      </c>
      <c r="AN69" s="168">
        <v>6.43</v>
      </c>
      <c r="AP69" s="200">
        <v>485.45000000000005</v>
      </c>
      <c r="AQ69" s="1">
        <v>52</v>
      </c>
    </row>
    <row r="70" spans="15:43" x14ac:dyDescent="0.2">
      <c r="O70" s="142">
        <v>9</v>
      </c>
      <c r="P70" s="168">
        <v>6.81</v>
      </c>
      <c r="Q70" s="142">
        <v>9</v>
      </c>
      <c r="R70" s="143">
        <v>58.8</v>
      </c>
      <c r="T70" s="200">
        <v>492.75000000000006</v>
      </c>
      <c r="U70" s="1">
        <v>53.1</v>
      </c>
      <c r="V70" s="1">
        <v>17.989999999999998</v>
      </c>
      <c r="W70" s="1">
        <v>17990</v>
      </c>
      <c r="AF70" s="168">
        <v>6.81</v>
      </c>
      <c r="AG70" s="143">
        <v>58.8</v>
      </c>
      <c r="AI70" s="1">
        <v>53.1</v>
      </c>
      <c r="AJ70" s="1">
        <v>17.989999999999998</v>
      </c>
      <c r="AK70" s="1">
        <v>17990</v>
      </c>
      <c r="AM70" s="142">
        <v>9</v>
      </c>
      <c r="AN70" s="168">
        <v>6.81</v>
      </c>
      <c r="AP70" s="200">
        <v>492.75000000000006</v>
      </c>
      <c r="AQ70" s="1">
        <v>53.1</v>
      </c>
    </row>
    <row r="71" spans="15:43" x14ac:dyDescent="0.2">
      <c r="O71" s="142">
        <v>9</v>
      </c>
      <c r="P71" s="168">
        <v>6.6</v>
      </c>
      <c r="Q71" s="142">
        <v>9</v>
      </c>
      <c r="R71" s="143">
        <v>54.6</v>
      </c>
      <c r="T71" s="200">
        <v>500.05</v>
      </c>
      <c r="U71" s="1">
        <v>53.9</v>
      </c>
      <c r="V71" s="1">
        <v>18.68</v>
      </c>
      <c r="W71" s="1">
        <v>18680</v>
      </c>
      <c r="AF71" s="168">
        <v>6.6</v>
      </c>
      <c r="AG71" s="143">
        <v>54.6</v>
      </c>
      <c r="AI71" s="1">
        <v>53.9</v>
      </c>
      <c r="AJ71" s="1">
        <v>18.68</v>
      </c>
      <c r="AK71" s="1">
        <v>18680</v>
      </c>
      <c r="AM71" s="142">
        <v>9</v>
      </c>
      <c r="AN71" s="168">
        <v>6.6</v>
      </c>
      <c r="AP71" s="200">
        <v>500.05</v>
      </c>
      <c r="AQ71" s="1">
        <v>53.9</v>
      </c>
    </row>
    <row r="72" spans="15:43" x14ac:dyDescent="0.2">
      <c r="O72" s="142">
        <v>9</v>
      </c>
      <c r="P72" s="168">
        <v>6.56</v>
      </c>
      <c r="Q72" s="142">
        <v>9</v>
      </c>
      <c r="R72" s="144">
        <v>55.4</v>
      </c>
      <c r="T72" s="200">
        <v>507.34999999999997</v>
      </c>
      <c r="U72" s="1">
        <v>52.6</v>
      </c>
      <c r="V72" s="1">
        <v>17.28</v>
      </c>
      <c r="W72" s="1">
        <v>17280</v>
      </c>
      <c r="AF72" s="168">
        <v>6.56</v>
      </c>
      <c r="AG72" s="144">
        <v>55.4</v>
      </c>
      <c r="AI72" s="1">
        <v>52.6</v>
      </c>
      <c r="AJ72" s="1">
        <v>17.28</v>
      </c>
      <c r="AK72" s="1">
        <v>17280</v>
      </c>
      <c r="AM72" s="142">
        <v>9</v>
      </c>
      <c r="AN72" s="168">
        <v>6.56</v>
      </c>
      <c r="AP72" s="200">
        <v>507.34999999999997</v>
      </c>
      <c r="AQ72" s="1">
        <v>52.6</v>
      </c>
    </row>
    <row r="73" spans="15:43" x14ac:dyDescent="0.2">
      <c r="O73" s="146">
        <v>9</v>
      </c>
      <c r="P73" s="168">
        <v>7.12</v>
      </c>
      <c r="Q73" s="146">
        <v>9</v>
      </c>
      <c r="R73" s="56">
        <v>63</v>
      </c>
      <c r="T73" s="200">
        <v>529.25</v>
      </c>
      <c r="U73" s="1">
        <v>54.5</v>
      </c>
      <c r="V73" s="1">
        <v>18.760000000000002</v>
      </c>
      <c r="W73" s="1">
        <v>18760</v>
      </c>
      <c r="AF73" s="168">
        <v>7.12</v>
      </c>
      <c r="AG73" s="56">
        <v>63</v>
      </c>
      <c r="AI73" s="1">
        <v>54.5</v>
      </c>
      <c r="AJ73" s="1">
        <v>18.760000000000002</v>
      </c>
      <c r="AK73" s="1">
        <v>18760</v>
      </c>
      <c r="AM73" s="146">
        <v>9</v>
      </c>
      <c r="AN73" s="168">
        <v>7.12</v>
      </c>
      <c r="AP73" s="200">
        <v>529.25</v>
      </c>
      <c r="AQ73" s="1">
        <v>54.5</v>
      </c>
    </row>
    <row r="74" spans="15:43" x14ac:dyDescent="0.2">
      <c r="O74" s="146">
        <v>9</v>
      </c>
      <c r="P74" s="168">
        <v>6.7200000000000006</v>
      </c>
      <c r="Q74" s="146">
        <v>9</v>
      </c>
      <c r="R74" s="56">
        <v>61.8</v>
      </c>
      <c r="T74" s="200">
        <v>536.54999999999995</v>
      </c>
      <c r="U74" s="1">
        <v>55.45</v>
      </c>
      <c r="V74" s="1">
        <v>18.72</v>
      </c>
      <c r="W74" s="1">
        <v>18720</v>
      </c>
      <c r="AF74" s="168">
        <v>6.7200000000000006</v>
      </c>
      <c r="AG74" s="56">
        <v>61.8</v>
      </c>
      <c r="AI74" s="1">
        <v>55.45</v>
      </c>
      <c r="AJ74" s="1">
        <v>18.72</v>
      </c>
      <c r="AK74" s="1">
        <v>18720</v>
      </c>
      <c r="AM74" s="146">
        <v>9</v>
      </c>
      <c r="AN74" s="168">
        <v>6.7200000000000006</v>
      </c>
      <c r="AP74" s="200">
        <v>536.54999999999995</v>
      </c>
      <c r="AQ74" s="1">
        <v>55.45</v>
      </c>
    </row>
    <row r="75" spans="15:43" x14ac:dyDescent="0.2">
      <c r="O75" s="146">
        <v>9</v>
      </c>
      <c r="P75" s="168">
        <v>6.85</v>
      </c>
      <c r="Q75" s="146">
        <v>9</v>
      </c>
      <c r="R75" s="147">
        <v>59.8</v>
      </c>
      <c r="T75" s="200">
        <v>543.85</v>
      </c>
      <c r="U75" s="1">
        <v>56.3</v>
      </c>
      <c r="V75" s="1">
        <v>19.88</v>
      </c>
      <c r="W75" s="1">
        <v>19880</v>
      </c>
      <c r="AF75" s="168">
        <v>6.85</v>
      </c>
      <c r="AG75" s="147">
        <v>59.8</v>
      </c>
      <c r="AI75" s="1">
        <v>56.3</v>
      </c>
      <c r="AJ75" s="1">
        <v>19.88</v>
      </c>
      <c r="AK75" s="1">
        <v>19880</v>
      </c>
      <c r="AM75" s="146">
        <v>9</v>
      </c>
      <c r="AN75" s="168">
        <v>6.85</v>
      </c>
      <c r="AP75" s="200">
        <v>543.85</v>
      </c>
      <c r="AQ75" s="1">
        <v>56.3</v>
      </c>
    </row>
    <row r="76" spans="15:43" x14ac:dyDescent="0.2">
      <c r="O76" s="150">
        <v>9</v>
      </c>
      <c r="P76" s="168">
        <v>6.75</v>
      </c>
      <c r="Q76" s="150">
        <v>9</v>
      </c>
      <c r="R76" s="152">
        <v>60.2</v>
      </c>
      <c r="T76" s="200">
        <v>551.15</v>
      </c>
      <c r="U76" s="1">
        <v>56.1</v>
      </c>
      <c r="V76" s="1">
        <v>20.2</v>
      </c>
      <c r="W76" s="1">
        <v>20200</v>
      </c>
      <c r="AF76" s="168">
        <v>6.75</v>
      </c>
      <c r="AG76" s="152">
        <v>60.2</v>
      </c>
      <c r="AI76" s="1">
        <v>56.1</v>
      </c>
      <c r="AJ76" s="1">
        <v>20.2</v>
      </c>
      <c r="AK76" s="1">
        <v>20200</v>
      </c>
      <c r="AM76" s="150">
        <v>9</v>
      </c>
      <c r="AN76" s="168">
        <v>6.75</v>
      </c>
      <c r="AP76" s="200">
        <v>551.15</v>
      </c>
      <c r="AQ76" s="1">
        <v>56.1</v>
      </c>
    </row>
    <row r="77" spans="15:43" x14ac:dyDescent="0.2">
      <c r="O77" s="150">
        <v>9</v>
      </c>
      <c r="P77" s="168">
        <v>6.88</v>
      </c>
      <c r="Q77" s="150">
        <v>9</v>
      </c>
      <c r="R77" s="154">
        <v>62.8</v>
      </c>
      <c r="T77" s="200">
        <v>558.45000000000005</v>
      </c>
      <c r="U77" s="1">
        <v>56.7</v>
      </c>
      <c r="V77" s="1">
        <v>20.02</v>
      </c>
      <c r="W77" s="1">
        <v>20020</v>
      </c>
      <c r="AF77" s="168">
        <v>6.88</v>
      </c>
      <c r="AG77" s="154">
        <v>62.8</v>
      </c>
      <c r="AI77" s="1">
        <v>56.7</v>
      </c>
      <c r="AJ77" s="1">
        <v>20.02</v>
      </c>
      <c r="AK77" s="1">
        <v>20020</v>
      </c>
      <c r="AM77" s="150">
        <v>9</v>
      </c>
      <c r="AN77" s="168">
        <v>6.88</v>
      </c>
      <c r="AP77" s="200">
        <v>558.45000000000005</v>
      </c>
      <c r="AQ77" s="1">
        <v>56.7</v>
      </c>
    </row>
    <row r="78" spans="15:43" x14ac:dyDescent="0.2">
      <c r="O78" s="150">
        <v>9</v>
      </c>
      <c r="P78" s="168">
        <v>6.9099999999999993</v>
      </c>
      <c r="Q78" s="150">
        <v>9</v>
      </c>
      <c r="R78" s="154">
        <v>60.6</v>
      </c>
      <c r="T78" s="200">
        <v>565.75</v>
      </c>
      <c r="U78" s="1">
        <v>57.1</v>
      </c>
      <c r="V78" s="1">
        <v>20.28</v>
      </c>
      <c r="W78" s="1">
        <v>20280</v>
      </c>
      <c r="AF78" s="168">
        <v>6.9099999999999993</v>
      </c>
      <c r="AG78" s="154">
        <v>60.6</v>
      </c>
      <c r="AI78" s="1">
        <v>57.1</v>
      </c>
      <c r="AJ78" s="1">
        <v>20.28</v>
      </c>
      <c r="AK78" s="1">
        <v>20280</v>
      </c>
      <c r="AM78" s="150">
        <v>9</v>
      </c>
      <c r="AN78" s="168">
        <v>6.9099999999999993</v>
      </c>
      <c r="AP78" s="200">
        <v>565.75</v>
      </c>
      <c r="AQ78" s="1">
        <v>57.1</v>
      </c>
    </row>
    <row r="79" spans="15:43" x14ac:dyDescent="0.2">
      <c r="O79" s="155">
        <v>11</v>
      </c>
      <c r="P79" s="168">
        <v>7.33</v>
      </c>
      <c r="Q79" s="155">
        <v>11</v>
      </c>
      <c r="R79" s="158">
        <v>59.8</v>
      </c>
      <c r="T79" s="200">
        <v>569.4</v>
      </c>
      <c r="U79" s="1">
        <v>57.7</v>
      </c>
      <c r="V79" s="1">
        <v>21.14</v>
      </c>
      <c r="W79" s="1">
        <v>21140</v>
      </c>
      <c r="AF79" s="168">
        <v>7.33</v>
      </c>
      <c r="AG79" s="158">
        <v>59.8</v>
      </c>
      <c r="AI79" s="1">
        <v>57.7</v>
      </c>
      <c r="AJ79" s="1">
        <v>21.14</v>
      </c>
      <c r="AK79" s="1">
        <v>21140</v>
      </c>
      <c r="AM79" s="155">
        <v>11</v>
      </c>
      <c r="AN79" s="168">
        <v>7.33</v>
      </c>
      <c r="AP79" s="200">
        <v>569.4</v>
      </c>
      <c r="AQ79" s="1">
        <v>57.7</v>
      </c>
    </row>
    <row r="80" spans="15:43" x14ac:dyDescent="0.2">
      <c r="O80" s="155">
        <v>11</v>
      </c>
      <c r="P80" s="168">
        <v>6.95</v>
      </c>
      <c r="Q80" s="155">
        <v>11</v>
      </c>
      <c r="R80" s="158">
        <v>57.8</v>
      </c>
      <c r="T80" s="200">
        <v>580.35</v>
      </c>
      <c r="U80" s="1">
        <v>58.2</v>
      </c>
      <c r="V80" s="1">
        <v>23.06</v>
      </c>
      <c r="W80" s="1">
        <v>23060</v>
      </c>
      <c r="AF80" s="168">
        <v>6.95</v>
      </c>
      <c r="AG80" s="158">
        <v>57.8</v>
      </c>
      <c r="AI80" s="1">
        <v>58.2</v>
      </c>
      <c r="AJ80" s="1">
        <v>23.06</v>
      </c>
      <c r="AK80" s="1">
        <v>23060</v>
      </c>
      <c r="AM80" s="155">
        <v>11</v>
      </c>
      <c r="AN80" s="168">
        <v>6.95</v>
      </c>
      <c r="AP80" s="200">
        <v>580.35</v>
      </c>
      <c r="AQ80" s="1">
        <v>58.2</v>
      </c>
    </row>
    <row r="81" spans="15:43" x14ac:dyDescent="0.2">
      <c r="O81" s="155">
        <v>11</v>
      </c>
      <c r="P81" s="168">
        <v>6.85</v>
      </c>
      <c r="Q81" s="155">
        <v>11</v>
      </c>
      <c r="R81" s="159">
        <v>58.2</v>
      </c>
      <c r="T81" s="200">
        <v>584</v>
      </c>
      <c r="U81" s="1">
        <v>58.7</v>
      </c>
      <c r="V81" s="1">
        <v>22.92</v>
      </c>
      <c r="W81" s="1">
        <v>22920</v>
      </c>
      <c r="AF81" s="168">
        <v>6.85</v>
      </c>
      <c r="AG81" s="159">
        <v>58.2</v>
      </c>
      <c r="AI81" s="1">
        <v>58.7</v>
      </c>
      <c r="AJ81" s="1">
        <v>22.92</v>
      </c>
      <c r="AK81" s="1">
        <v>22920</v>
      </c>
      <c r="AM81" s="155">
        <v>11</v>
      </c>
      <c r="AN81" s="168">
        <v>6.85</v>
      </c>
      <c r="AP81" s="200">
        <v>584</v>
      </c>
      <c r="AQ81" s="1">
        <v>58.7</v>
      </c>
    </row>
    <row r="82" spans="15:43" x14ac:dyDescent="0.2">
      <c r="O82" s="155">
        <v>11</v>
      </c>
      <c r="P82" s="168">
        <v>7.06</v>
      </c>
      <c r="Q82" s="155">
        <v>11</v>
      </c>
      <c r="R82" s="159">
        <v>62.6</v>
      </c>
      <c r="T82" s="200">
        <v>591.30000000000007</v>
      </c>
      <c r="U82" s="1">
        <v>59.5</v>
      </c>
      <c r="V82" s="1">
        <v>23.56</v>
      </c>
      <c r="W82" s="1">
        <v>23560</v>
      </c>
      <c r="AF82" s="168">
        <v>7.06</v>
      </c>
      <c r="AG82" s="159">
        <v>62.6</v>
      </c>
      <c r="AI82" s="1">
        <v>59.5</v>
      </c>
      <c r="AJ82" s="1">
        <v>23.56</v>
      </c>
      <c r="AK82" s="1">
        <v>23560</v>
      </c>
      <c r="AM82" s="155">
        <v>11</v>
      </c>
      <c r="AN82" s="168">
        <v>7.06</v>
      </c>
      <c r="AP82" s="200">
        <v>591.30000000000007</v>
      </c>
      <c r="AQ82" s="1">
        <v>59.5</v>
      </c>
    </row>
    <row r="83" spans="15:43" x14ac:dyDescent="0.2">
      <c r="O83" s="155">
        <v>11</v>
      </c>
      <c r="P83" s="168">
        <v>6.99</v>
      </c>
      <c r="Q83" s="155">
        <v>11</v>
      </c>
      <c r="R83" s="159">
        <v>63.2</v>
      </c>
      <c r="T83" s="200">
        <v>609.54999999999995</v>
      </c>
      <c r="U83" s="1">
        <v>61.5</v>
      </c>
      <c r="V83" s="1">
        <v>25.6</v>
      </c>
      <c r="W83" s="1">
        <v>25600</v>
      </c>
      <c r="AF83" s="168">
        <v>6.99</v>
      </c>
      <c r="AG83" s="159">
        <v>63.2</v>
      </c>
      <c r="AI83" s="1">
        <v>61.5</v>
      </c>
      <c r="AJ83" s="1">
        <v>25.6</v>
      </c>
      <c r="AK83" s="1">
        <v>25600</v>
      </c>
      <c r="AM83" s="155">
        <v>11</v>
      </c>
      <c r="AN83" s="168">
        <v>6.99</v>
      </c>
      <c r="AP83" s="200">
        <v>609.54999999999995</v>
      </c>
      <c r="AQ83" s="1">
        <v>61.5</v>
      </c>
    </row>
    <row r="84" spans="15:43" x14ac:dyDescent="0.2">
      <c r="O84" s="150">
        <v>12</v>
      </c>
      <c r="P84" s="168">
        <v>7.2099999999999991</v>
      </c>
      <c r="Q84" s="150">
        <v>12</v>
      </c>
      <c r="R84" s="161">
        <v>69.400000000000006</v>
      </c>
      <c r="T84" s="200">
        <v>616.85</v>
      </c>
      <c r="U84" s="1">
        <v>60.2</v>
      </c>
      <c r="V84" s="1">
        <v>25.38</v>
      </c>
      <c r="W84" s="1">
        <v>25380</v>
      </c>
      <c r="AF84" s="168">
        <v>7.2099999999999991</v>
      </c>
      <c r="AG84" s="161">
        <v>69.400000000000006</v>
      </c>
      <c r="AI84" s="1">
        <v>60.2</v>
      </c>
      <c r="AJ84" s="1">
        <v>25.38</v>
      </c>
      <c r="AK84" s="1">
        <v>25380</v>
      </c>
      <c r="AM84" s="150">
        <v>12</v>
      </c>
      <c r="AN84" s="168">
        <v>7.2099999999999991</v>
      </c>
      <c r="AP84" s="200">
        <v>616.85</v>
      </c>
      <c r="AQ84" s="1">
        <v>60.2</v>
      </c>
    </row>
    <row r="85" spans="15:43" x14ac:dyDescent="0.2">
      <c r="O85" s="162">
        <v>12</v>
      </c>
      <c r="P85" s="168">
        <v>7.44</v>
      </c>
      <c r="Q85" s="162">
        <v>12</v>
      </c>
      <c r="R85" s="154">
        <v>71</v>
      </c>
      <c r="T85" s="200">
        <v>627.79999999999995</v>
      </c>
      <c r="U85" s="1">
        <v>62.5</v>
      </c>
      <c r="V85" s="1">
        <v>27.2</v>
      </c>
      <c r="W85" s="1">
        <v>27200</v>
      </c>
      <c r="AF85" s="168">
        <v>7.44</v>
      </c>
      <c r="AG85" s="154">
        <v>71</v>
      </c>
      <c r="AI85" s="1">
        <v>62.5</v>
      </c>
      <c r="AJ85" s="1">
        <v>27.2</v>
      </c>
      <c r="AK85" s="1">
        <v>27200</v>
      </c>
      <c r="AM85" s="162">
        <v>12</v>
      </c>
      <c r="AN85" s="168">
        <v>7.44</v>
      </c>
      <c r="AP85" s="200">
        <v>627.79999999999995</v>
      </c>
      <c r="AQ85" s="1">
        <v>62.5</v>
      </c>
    </row>
    <row r="86" spans="15:43" x14ac:dyDescent="0.2">
      <c r="O86" s="162">
        <v>12</v>
      </c>
      <c r="P86" s="168">
        <v>7.3</v>
      </c>
      <c r="Q86" s="162">
        <v>12</v>
      </c>
      <c r="R86" s="154">
        <v>71.2</v>
      </c>
      <c r="T86" s="200">
        <v>675.25</v>
      </c>
      <c r="U86" s="1">
        <v>67</v>
      </c>
      <c r="V86" s="1">
        <v>31.96</v>
      </c>
      <c r="W86" s="1">
        <v>31960</v>
      </c>
      <c r="AF86" s="168">
        <v>7.3</v>
      </c>
      <c r="AG86" s="154">
        <v>71.2</v>
      </c>
      <c r="AI86" s="1">
        <v>67</v>
      </c>
      <c r="AJ86" s="1">
        <v>31.96</v>
      </c>
      <c r="AK86" s="1">
        <v>31960</v>
      </c>
      <c r="AM86" s="162">
        <v>12</v>
      </c>
      <c r="AN86" s="168">
        <v>7.3</v>
      </c>
      <c r="AP86" s="200">
        <v>675.25</v>
      </c>
      <c r="AQ86" s="1">
        <v>67</v>
      </c>
    </row>
    <row r="87" spans="15:43" x14ac:dyDescent="0.2">
      <c r="O87" s="163">
        <v>12</v>
      </c>
      <c r="P87" s="168">
        <v>7.32</v>
      </c>
      <c r="Q87" s="163">
        <v>12</v>
      </c>
      <c r="R87" s="161">
        <v>68.400000000000006</v>
      </c>
      <c r="T87" s="200">
        <v>704.44999999999993</v>
      </c>
      <c r="U87" s="1">
        <v>69</v>
      </c>
      <c r="V87" s="1">
        <v>34.840000000000003</v>
      </c>
      <c r="W87" s="1">
        <v>34840</v>
      </c>
      <c r="AF87" s="168">
        <v>7.32</v>
      </c>
      <c r="AG87" s="161">
        <v>68.400000000000006</v>
      </c>
      <c r="AI87" s="1">
        <v>69</v>
      </c>
      <c r="AJ87" s="1">
        <v>34.840000000000003</v>
      </c>
      <c r="AK87" s="1">
        <v>34840</v>
      </c>
      <c r="AM87" s="163">
        <v>12</v>
      </c>
      <c r="AN87" s="168">
        <v>7.32</v>
      </c>
      <c r="AP87" s="200">
        <v>704.44999999999993</v>
      </c>
      <c r="AQ87" s="1">
        <v>69</v>
      </c>
    </row>
    <row r="88" spans="15:43" x14ac:dyDescent="0.2">
      <c r="O88" s="163">
        <v>12</v>
      </c>
      <c r="P88" s="168">
        <v>7.26</v>
      </c>
      <c r="Q88" s="163">
        <v>12</v>
      </c>
      <c r="R88" s="161">
        <v>69.599999999999994</v>
      </c>
      <c r="T88" s="200"/>
      <c r="AF88" s="168">
        <v>7.26</v>
      </c>
      <c r="AG88" s="161">
        <v>69.599999999999994</v>
      </c>
      <c r="AM88" s="163">
        <v>12</v>
      </c>
      <c r="AN88" s="168">
        <v>7.26</v>
      </c>
    </row>
    <row r="89" spans="15:43" x14ac:dyDescent="0.2">
      <c r="O89" s="163">
        <v>12</v>
      </c>
      <c r="P89" s="168">
        <v>7.0400000000000009</v>
      </c>
      <c r="Q89" s="163">
        <v>12</v>
      </c>
      <c r="R89" s="161">
        <v>67.2</v>
      </c>
      <c r="T89" s="200"/>
      <c r="AF89" s="168">
        <v>7.0400000000000009</v>
      </c>
      <c r="AG89" s="161">
        <v>67.2</v>
      </c>
      <c r="AM89" s="163">
        <v>12</v>
      </c>
      <c r="AN89" s="168">
        <v>7.0400000000000009</v>
      </c>
    </row>
    <row r="90" spans="15:43" x14ac:dyDescent="0.2">
      <c r="O90" s="162">
        <v>13</v>
      </c>
      <c r="P90" s="168">
        <v>6.87</v>
      </c>
      <c r="Q90" s="162">
        <v>13</v>
      </c>
      <c r="R90" s="161">
        <v>61.4</v>
      </c>
      <c r="T90" s="200"/>
      <c r="AF90" s="168">
        <v>6.87</v>
      </c>
      <c r="AG90" s="161">
        <v>61.4</v>
      </c>
      <c r="AM90" s="162">
        <v>13</v>
      </c>
      <c r="AN90" s="168">
        <v>6.87</v>
      </c>
    </row>
    <row r="91" spans="15:43" x14ac:dyDescent="0.2">
      <c r="O91" s="162">
        <v>13</v>
      </c>
      <c r="P91" s="168">
        <v>7.24</v>
      </c>
      <c r="Q91" s="162">
        <v>13</v>
      </c>
      <c r="R91" s="154">
        <v>65.8</v>
      </c>
      <c r="T91" s="200"/>
      <c r="AF91" s="168">
        <v>7.24</v>
      </c>
      <c r="AG91" s="154">
        <v>65.8</v>
      </c>
      <c r="AM91" s="162">
        <v>13</v>
      </c>
      <c r="AN91" s="168">
        <v>7.24</v>
      </c>
    </row>
    <row r="92" spans="15:43" x14ac:dyDescent="0.2">
      <c r="O92" s="162">
        <v>13</v>
      </c>
      <c r="P92" s="168">
        <v>7.15</v>
      </c>
      <c r="Q92" s="162">
        <v>13</v>
      </c>
      <c r="R92" s="154">
        <v>64</v>
      </c>
      <c r="T92" s="200"/>
      <c r="AF92" s="168">
        <v>7.15</v>
      </c>
      <c r="AG92" s="154">
        <v>64</v>
      </c>
      <c r="AM92" s="162">
        <v>13</v>
      </c>
      <c r="AN92" s="168">
        <v>7.15</v>
      </c>
    </row>
    <row r="93" spans="15:43" x14ac:dyDescent="0.2">
      <c r="O93" s="164">
        <v>14</v>
      </c>
      <c r="P93" s="168">
        <v>6.7799999999999994</v>
      </c>
      <c r="Q93" s="164">
        <v>14</v>
      </c>
      <c r="R93" s="159">
        <v>61</v>
      </c>
      <c r="T93" s="200"/>
      <c r="AF93" s="168">
        <v>6.7799999999999994</v>
      </c>
      <c r="AG93" s="159">
        <v>61</v>
      </c>
      <c r="AM93" s="164">
        <v>14</v>
      </c>
      <c r="AN93" s="168">
        <v>6.7799999999999994</v>
      </c>
    </row>
    <row r="94" spans="15:43" x14ac:dyDescent="0.2">
      <c r="O94" s="164">
        <v>15</v>
      </c>
      <c r="P94" s="168">
        <v>7.32</v>
      </c>
      <c r="Q94" s="164">
        <v>15</v>
      </c>
      <c r="R94" s="158">
        <v>65.8</v>
      </c>
      <c r="T94" s="200"/>
      <c r="AF94" s="168">
        <v>7.32</v>
      </c>
      <c r="AG94" s="158">
        <v>65.8</v>
      </c>
      <c r="AM94" s="164">
        <v>15</v>
      </c>
      <c r="AN94" s="168">
        <v>7.32</v>
      </c>
    </row>
    <row r="95" spans="15:43" x14ac:dyDescent="0.2">
      <c r="O95" s="164">
        <v>15</v>
      </c>
      <c r="P95" s="168">
        <v>7.19</v>
      </c>
      <c r="Q95" s="164">
        <v>15</v>
      </c>
      <c r="R95" s="158">
        <v>64.8</v>
      </c>
      <c r="T95" s="200"/>
      <c r="AF95" s="168">
        <v>7.19</v>
      </c>
      <c r="AG95" s="158">
        <v>64.8</v>
      </c>
      <c r="AM95" s="164">
        <v>15</v>
      </c>
      <c r="AN95" s="168">
        <v>7.19</v>
      </c>
    </row>
    <row r="96" spans="15:43" x14ac:dyDescent="0.2">
      <c r="O96" s="164">
        <v>15</v>
      </c>
      <c r="P96" s="168">
        <v>7.1</v>
      </c>
      <c r="Q96" s="164">
        <v>15</v>
      </c>
      <c r="R96" s="159">
        <v>63.8</v>
      </c>
      <c r="T96" s="200"/>
      <c r="AF96" s="168">
        <v>7.1</v>
      </c>
      <c r="AG96" s="159">
        <v>63.8</v>
      </c>
      <c r="AM96" s="164">
        <v>15</v>
      </c>
      <c r="AN96" s="168">
        <v>7.1</v>
      </c>
    </row>
    <row r="97" spans="15:40" x14ac:dyDescent="0.2">
      <c r="O97" s="162">
        <v>15</v>
      </c>
      <c r="P97" s="168">
        <v>7.49</v>
      </c>
      <c r="Q97" s="162">
        <v>15</v>
      </c>
      <c r="R97" s="161">
        <v>77.400000000000006</v>
      </c>
      <c r="T97" s="200"/>
      <c r="AF97" s="168">
        <v>7.49</v>
      </c>
      <c r="AG97" s="161">
        <v>77.400000000000006</v>
      </c>
      <c r="AM97" s="162">
        <v>15</v>
      </c>
      <c r="AN97" s="168">
        <v>7.49</v>
      </c>
    </row>
    <row r="98" spans="15:40" x14ac:dyDescent="0.2">
      <c r="O98" s="162">
        <v>15</v>
      </c>
      <c r="P98" s="168">
        <v>7.49</v>
      </c>
      <c r="Q98" s="162">
        <v>15</v>
      </c>
      <c r="R98" s="154">
        <v>73.2</v>
      </c>
      <c r="T98" s="200"/>
      <c r="AF98" s="168">
        <v>7.49</v>
      </c>
      <c r="AG98" s="154">
        <v>73.2</v>
      </c>
      <c r="AM98" s="162">
        <v>15</v>
      </c>
      <c r="AN98" s="168">
        <v>7.49</v>
      </c>
    </row>
    <row r="99" spans="15:40" x14ac:dyDescent="0.2">
      <c r="O99" s="162">
        <v>15</v>
      </c>
      <c r="P99" s="168">
        <v>7.5200000000000005</v>
      </c>
      <c r="Q99" s="162">
        <v>15</v>
      </c>
      <c r="R99" s="154">
        <v>72.599999999999994</v>
      </c>
      <c r="T99" s="200"/>
      <c r="AF99" s="168">
        <v>7.5200000000000005</v>
      </c>
      <c r="AG99" s="154">
        <v>72.599999999999994</v>
      </c>
      <c r="AM99" s="162">
        <v>15</v>
      </c>
      <c r="AN99" s="168">
        <v>7.5200000000000005</v>
      </c>
    </row>
    <row r="100" spans="15:40" x14ac:dyDescent="0.2">
      <c r="O100" s="162">
        <v>15</v>
      </c>
      <c r="P100" s="168">
        <v>7.33</v>
      </c>
      <c r="Q100" s="162">
        <v>15</v>
      </c>
      <c r="R100" s="154">
        <v>69.599999999999994</v>
      </c>
      <c r="T100" s="200"/>
      <c r="AF100" s="168">
        <v>7.33</v>
      </c>
      <c r="AG100" s="154">
        <v>69.599999999999994</v>
      </c>
      <c r="AM100" s="162">
        <v>15</v>
      </c>
      <c r="AN100" s="168">
        <v>7.33</v>
      </c>
    </row>
    <row r="101" spans="15:40" x14ac:dyDescent="0.2">
      <c r="O101" s="162">
        <v>15</v>
      </c>
      <c r="P101" s="168">
        <v>7.37</v>
      </c>
      <c r="Q101" s="162">
        <v>15</v>
      </c>
      <c r="R101" s="154">
        <v>72.8</v>
      </c>
      <c r="T101" s="200"/>
      <c r="AF101" s="168">
        <v>7.37</v>
      </c>
      <c r="AG101" s="154">
        <v>72.8</v>
      </c>
      <c r="AM101" s="162">
        <v>15</v>
      </c>
      <c r="AN101" s="168">
        <v>7.37</v>
      </c>
    </row>
    <row r="102" spans="15:40" x14ac:dyDescent="0.2">
      <c r="O102" s="163">
        <v>15</v>
      </c>
      <c r="P102" s="168">
        <v>8.15</v>
      </c>
      <c r="Q102" s="163">
        <v>15</v>
      </c>
      <c r="R102" s="161">
        <v>90.8</v>
      </c>
      <c r="T102" s="200"/>
      <c r="AF102" s="168">
        <v>8.15</v>
      </c>
      <c r="AG102" s="161">
        <v>90.8</v>
      </c>
      <c r="AM102" s="163">
        <v>15</v>
      </c>
      <c r="AN102" s="168">
        <v>8.15</v>
      </c>
    </row>
    <row r="103" spans="15:40" x14ac:dyDescent="0.2">
      <c r="O103" s="163">
        <v>15</v>
      </c>
      <c r="P103" s="168">
        <v>7.6</v>
      </c>
      <c r="Q103" s="163">
        <v>15</v>
      </c>
      <c r="R103" s="161">
        <v>81</v>
      </c>
      <c r="T103" s="200"/>
      <c r="AF103" s="168">
        <v>7.6</v>
      </c>
      <c r="AG103" s="161">
        <v>81</v>
      </c>
      <c r="AM103" s="163">
        <v>15</v>
      </c>
      <c r="AN103" s="168">
        <v>7.6</v>
      </c>
    </row>
    <row r="104" spans="15:40" x14ac:dyDescent="0.2">
      <c r="O104" s="163">
        <v>15</v>
      </c>
      <c r="P104" s="168">
        <v>7.68</v>
      </c>
      <c r="Q104" s="163">
        <v>15</v>
      </c>
      <c r="R104" s="161">
        <v>81.599999999999994</v>
      </c>
      <c r="T104" s="200"/>
      <c r="AF104" s="168">
        <v>7.68</v>
      </c>
      <c r="AG104" s="161">
        <v>81.599999999999994</v>
      </c>
      <c r="AM104" s="163">
        <v>15</v>
      </c>
      <c r="AN104" s="168">
        <v>7.68</v>
      </c>
    </row>
    <row r="105" spans="15:40" x14ac:dyDescent="0.2">
      <c r="O105" s="163">
        <v>15</v>
      </c>
      <c r="P105" s="168">
        <v>7.6</v>
      </c>
      <c r="Q105" s="163">
        <v>15</v>
      </c>
      <c r="R105" s="161">
        <v>79</v>
      </c>
      <c r="T105" s="200"/>
      <c r="AF105" s="168">
        <v>7.6</v>
      </c>
      <c r="AG105" s="161">
        <v>79</v>
      </c>
      <c r="AM105" s="163">
        <v>15</v>
      </c>
      <c r="AN105" s="168">
        <v>7.6</v>
      </c>
    </row>
    <row r="106" spans="15:40" x14ac:dyDescent="0.2">
      <c r="O106" s="163">
        <v>15</v>
      </c>
      <c r="P106" s="168">
        <v>7.8</v>
      </c>
      <c r="Q106" s="163">
        <v>15</v>
      </c>
      <c r="R106" s="161">
        <v>82</v>
      </c>
      <c r="T106" s="200"/>
      <c r="AF106" s="168">
        <v>7.8</v>
      </c>
      <c r="AG106" s="161">
        <v>82</v>
      </c>
      <c r="AM106" s="163">
        <v>15</v>
      </c>
      <c r="AN106" s="168">
        <v>7.8</v>
      </c>
    </row>
    <row r="107" spans="15:40" x14ac:dyDescent="0.2">
      <c r="O107" s="162">
        <v>16</v>
      </c>
      <c r="P107" s="168">
        <v>7.2700000000000005</v>
      </c>
      <c r="Q107" s="162">
        <v>16</v>
      </c>
      <c r="R107" s="161">
        <v>74.400000000000006</v>
      </c>
      <c r="T107" s="200"/>
      <c r="AF107" s="168">
        <v>7.2700000000000005</v>
      </c>
      <c r="AG107" s="161">
        <v>74.400000000000006</v>
      </c>
      <c r="AM107" s="162">
        <v>16</v>
      </c>
      <c r="AN107" s="168">
        <v>7.2700000000000005</v>
      </c>
    </row>
    <row r="108" spans="15:40" x14ac:dyDescent="0.2">
      <c r="O108" s="162">
        <v>16</v>
      </c>
      <c r="P108" s="168">
        <v>7.2799999999999994</v>
      </c>
      <c r="Q108" s="162">
        <v>16</v>
      </c>
      <c r="R108" s="154">
        <v>70.2</v>
      </c>
      <c r="T108" s="200"/>
      <c r="AF108" s="168">
        <v>7.2799999999999994</v>
      </c>
      <c r="AG108" s="154">
        <v>70.2</v>
      </c>
      <c r="AM108" s="162">
        <v>16</v>
      </c>
      <c r="AN108" s="168">
        <v>7.2799999999999994</v>
      </c>
    </row>
    <row r="109" spans="15:40" x14ac:dyDescent="0.2">
      <c r="O109" s="162">
        <v>16</v>
      </c>
      <c r="P109" s="168">
        <v>7.38</v>
      </c>
      <c r="Q109" s="162">
        <v>16</v>
      </c>
      <c r="R109" s="154">
        <v>75.599999999999994</v>
      </c>
      <c r="T109" s="200"/>
      <c r="AF109" s="168">
        <v>7.38</v>
      </c>
      <c r="AG109" s="154">
        <v>75.599999999999994</v>
      </c>
      <c r="AM109" s="162">
        <v>16</v>
      </c>
      <c r="AN109" s="168">
        <v>7.38</v>
      </c>
    </row>
    <row r="110" spans="15:40" x14ac:dyDescent="0.2">
      <c r="O110" s="162">
        <v>16</v>
      </c>
      <c r="P110" s="168">
        <v>7.3</v>
      </c>
      <c r="Q110" s="162">
        <v>16</v>
      </c>
      <c r="R110" s="154">
        <v>75.400000000000006</v>
      </c>
      <c r="T110" s="200"/>
      <c r="AF110" s="168">
        <v>7.3</v>
      </c>
      <c r="AG110" s="154">
        <v>75.400000000000006</v>
      </c>
      <c r="AM110" s="162">
        <v>16</v>
      </c>
      <c r="AN110" s="168">
        <v>7.3</v>
      </c>
    </row>
    <row r="111" spans="15:40" x14ac:dyDescent="0.2">
      <c r="O111" s="162">
        <v>16</v>
      </c>
      <c r="P111" s="168">
        <v>7.33</v>
      </c>
      <c r="Q111" s="162">
        <v>16</v>
      </c>
      <c r="R111" s="154">
        <v>69.599999999999994</v>
      </c>
      <c r="T111" s="200"/>
      <c r="AF111" s="168">
        <v>7.33</v>
      </c>
      <c r="AG111" s="154">
        <v>69.599999999999994</v>
      </c>
      <c r="AM111" s="162">
        <v>16</v>
      </c>
      <c r="AN111" s="168">
        <v>7.33</v>
      </c>
    </row>
    <row r="112" spans="15:40" x14ac:dyDescent="0.2">
      <c r="O112" s="163">
        <v>16</v>
      </c>
      <c r="P112" s="168">
        <v>7.07</v>
      </c>
      <c r="Q112" s="163">
        <v>16</v>
      </c>
      <c r="R112" s="161">
        <v>63</v>
      </c>
      <c r="T112" s="200"/>
      <c r="AF112" s="168">
        <v>7.07</v>
      </c>
      <c r="AG112" s="161">
        <v>63</v>
      </c>
      <c r="AM112" s="163">
        <v>16</v>
      </c>
      <c r="AN112" s="168">
        <v>7.07</v>
      </c>
    </row>
    <row r="113" spans="15:40" x14ac:dyDescent="0.2">
      <c r="O113" s="163">
        <v>16</v>
      </c>
      <c r="P113" s="168">
        <v>7.24</v>
      </c>
      <c r="Q113" s="163">
        <v>16</v>
      </c>
      <c r="R113" s="161">
        <v>63</v>
      </c>
      <c r="T113" s="200"/>
      <c r="AF113" s="168">
        <v>7.24</v>
      </c>
      <c r="AG113" s="161">
        <v>63</v>
      </c>
      <c r="AM113" s="163">
        <v>16</v>
      </c>
      <c r="AN113" s="168">
        <v>7.24</v>
      </c>
    </row>
    <row r="114" spans="15:40" x14ac:dyDescent="0.2">
      <c r="O114" s="163">
        <v>16</v>
      </c>
      <c r="P114" s="168">
        <v>7</v>
      </c>
      <c r="Q114" s="163">
        <v>16</v>
      </c>
      <c r="R114" s="161">
        <v>66.2</v>
      </c>
      <c r="T114" s="200"/>
      <c r="AF114" s="168">
        <v>7</v>
      </c>
      <c r="AG114" s="161">
        <v>66.2</v>
      </c>
      <c r="AM114" s="163">
        <v>16</v>
      </c>
      <c r="AN114" s="168">
        <v>7</v>
      </c>
    </row>
    <row r="115" spans="15:40" x14ac:dyDescent="0.2">
      <c r="O115" s="163">
        <v>16</v>
      </c>
      <c r="P115" s="168">
        <v>6.75</v>
      </c>
      <c r="Q115" s="163">
        <v>16</v>
      </c>
      <c r="R115" s="161">
        <v>58.2</v>
      </c>
      <c r="T115" s="200"/>
      <c r="AF115" s="168">
        <v>6.75</v>
      </c>
      <c r="AG115" s="161">
        <v>58.2</v>
      </c>
      <c r="AM115" s="163">
        <v>16</v>
      </c>
      <c r="AN115" s="168">
        <v>6.75</v>
      </c>
    </row>
    <row r="116" spans="15:40" x14ac:dyDescent="0.2">
      <c r="O116" s="162">
        <v>17</v>
      </c>
      <c r="P116" s="168">
        <v>7.56</v>
      </c>
      <c r="Q116" s="162">
        <v>17</v>
      </c>
      <c r="R116" s="161">
        <v>77.400000000000006</v>
      </c>
      <c r="T116" s="200"/>
      <c r="AF116" s="168">
        <v>7.56</v>
      </c>
      <c r="AG116" s="161">
        <v>77.400000000000006</v>
      </c>
      <c r="AM116" s="162">
        <v>17</v>
      </c>
      <c r="AN116" s="168">
        <v>7.56</v>
      </c>
    </row>
    <row r="117" spans="15:40" x14ac:dyDescent="0.2">
      <c r="O117" s="164">
        <v>19</v>
      </c>
      <c r="P117" s="168">
        <v>7.63</v>
      </c>
      <c r="Q117" s="164">
        <v>19</v>
      </c>
      <c r="R117" s="158">
        <v>71.8</v>
      </c>
      <c r="T117" s="200"/>
      <c r="AF117" s="168">
        <v>7.63</v>
      </c>
      <c r="AG117" s="158">
        <v>71.8</v>
      </c>
      <c r="AM117" s="164">
        <v>19</v>
      </c>
      <c r="AN117" s="168">
        <v>7.63</v>
      </c>
    </row>
    <row r="118" spans="15:40" x14ac:dyDescent="0.2">
      <c r="O118" s="164">
        <v>19</v>
      </c>
      <c r="P118" s="168">
        <v>7.45</v>
      </c>
      <c r="Q118" s="164">
        <v>19</v>
      </c>
      <c r="R118" s="158">
        <v>73.2</v>
      </c>
      <c r="T118" s="200"/>
      <c r="AF118" s="168">
        <v>7.45</v>
      </c>
      <c r="AG118" s="158">
        <v>73.2</v>
      </c>
      <c r="AM118" s="164">
        <v>19</v>
      </c>
      <c r="AN118" s="168">
        <v>7.45</v>
      </c>
    </row>
    <row r="119" spans="15:40" x14ac:dyDescent="0.2">
      <c r="O119" s="164">
        <v>19</v>
      </c>
      <c r="P119" s="168">
        <v>7.49</v>
      </c>
      <c r="Q119" s="164">
        <v>19</v>
      </c>
      <c r="R119" s="159">
        <v>69.400000000000006</v>
      </c>
      <c r="T119" s="200"/>
      <c r="AF119" s="168">
        <v>7.49</v>
      </c>
      <c r="AG119" s="159">
        <v>69.400000000000006</v>
      </c>
      <c r="AM119" s="164">
        <v>19</v>
      </c>
      <c r="AN119" s="168">
        <v>7.49</v>
      </c>
    </row>
    <row r="120" spans="15:40" x14ac:dyDescent="0.2">
      <c r="O120" s="164">
        <v>19</v>
      </c>
      <c r="P120" s="168">
        <v>7.51</v>
      </c>
      <c r="Q120" s="164">
        <v>19</v>
      </c>
      <c r="R120" s="159">
        <v>72.8</v>
      </c>
      <c r="T120" s="200"/>
      <c r="AF120" s="168">
        <v>7.51</v>
      </c>
      <c r="AG120" s="159">
        <v>72.8</v>
      </c>
      <c r="AM120" s="164">
        <v>19</v>
      </c>
      <c r="AN120" s="168">
        <v>7.51</v>
      </c>
    </row>
    <row r="121" spans="15:40" x14ac:dyDescent="0.2">
      <c r="O121" s="164">
        <v>19</v>
      </c>
      <c r="P121" s="168">
        <v>7.63</v>
      </c>
      <c r="Q121" s="164">
        <v>19</v>
      </c>
      <c r="R121" s="159">
        <v>77</v>
      </c>
      <c r="T121" s="200"/>
      <c r="AF121" s="168">
        <v>7.63</v>
      </c>
      <c r="AG121" s="159">
        <v>77</v>
      </c>
      <c r="AM121" s="164">
        <v>19</v>
      </c>
      <c r="AN121" s="168">
        <v>7.63</v>
      </c>
    </row>
    <row r="122" spans="15:40" x14ac:dyDescent="0.2">
      <c r="O122" s="162">
        <v>19</v>
      </c>
      <c r="P122" s="168">
        <v>7.76</v>
      </c>
      <c r="Q122" s="162">
        <v>19</v>
      </c>
      <c r="R122" s="161">
        <v>81.2</v>
      </c>
      <c r="T122" s="200"/>
      <c r="AF122" s="168">
        <v>7.76</v>
      </c>
      <c r="AG122" s="161">
        <v>81.2</v>
      </c>
      <c r="AM122" s="162">
        <v>19</v>
      </c>
      <c r="AN122" s="168">
        <v>7.76</v>
      </c>
    </row>
    <row r="123" spans="15:40" x14ac:dyDescent="0.2">
      <c r="O123" s="162">
        <v>19</v>
      </c>
      <c r="P123" s="168">
        <v>7.9599999999999991</v>
      </c>
      <c r="Q123" s="162">
        <v>19</v>
      </c>
      <c r="R123" s="154">
        <v>84.4</v>
      </c>
      <c r="T123" s="200"/>
      <c r="AF123" s="168">
        <v>7.9599999999999991</v>
      </c>
      <c r="AG123" s="154">
        <v>84.4</v>
      </c>
      <c r="AM123" s="162">
        <v>19</v>
      </c>
      <c r="AN123" s="168">
        <v>7.9599999999999991</v>
      </c>
    </row>
    <row r="124" spans="15:40" x14ac:dyDescent="0.2">
      <c r="O124" s="162">
        <v>19</v>
      </c>
      <c r="P124" s="168">
        <v>7.74</v>
      </c>
      <c r="Q124" s="162">
        <v>19</v>
      </c>
      <c r="R124" s="154">
        <v>82.6</v>
      </c>
      <c r="T124" s="200"/>
      <c r="AF124" s="168">
        <v>7.74</v>
      </c>
      <c r="AG124" s="154">
        <v>82.6</v>
      </c>
      <c r="AM124" s="162">
        <v>19</v>
      </c>
      <c r="AN124" s="168">
        <v>7.74</v>
      </c>
    </row>
    <row r="125" spans="15:40" x14ac:dyDescent="0.2">
      <c r="O125" s="163">
        <v>19</v>
      </c>
      <c r="P125" s="168">
        <v>7.51</v>
      </c>
      <c r="Q125" s="163">
        <v>19</v>
      </c>
      <c r="R125" s="161">
        <v>79.599999999999994</v>
      </c>
      <c r="T125" s="200"/>
      <c r="AF125" s="168">
        <v>7.51</v>
      </c>
      <c r="AG125" s="161">
        <v>79.599999999999994</v>
      </c>
      <c r="AM125" s="163">
        <v>19</v>
      </c>
      <c r="AN125" s="168">
        <v>7.51</v>
      </c>
    </row>
    <row r="126" spans="15:40" x14ac:dyDescent="0.2">
      <c r="O126" s="162">
        <v>20</v>
      </c>
      <c r="P126" s="168">
        <v>7.3</v>
      </c>
      <c r="Q126" s="162">
        <v>20</v>
      </c>
      <c r="R126" s="161">
        <v>74</v>
      </c>
      <c r="T126" s="200"/>
      <c r="AF126" s="168">
        <v>7.3</v>
      </c>
      <c r="AG126" s="161">
        <v>74</v>
      </c>
      <c r="AM126" s="162">
        <v>20</v>
      </c>
      <c r="AN126" s="168">
        <v>7.3</v>
      </c>
    </row>
    <row r="127" spans="15:40" x14ac:dyDescent="0.2">
      <c r="O127" s="164">
        <v>21</v>
      </c>
      <c r="P127" s="168">
        <v>7.2</v>
      </c>
      <c r="Q127" s="164">
        <v>21</v>
      </c>
      <c r="R127" s="158">
        <v>68.400000000000006</v>
      </c>
      <c r="T127" s="200"/>
      <c r="AF127" s="168">
        <v>7.2</v>
      </c>
      <c r="AG127" s="158">
        <v>68.400000000000006</v>
      </c>
      <c r="AM127" s="164">
        <v>21</v>
      </c>
      <c r="AN127" s="168">
        <v>7.2</v>
      </c>
    </row>
    <row r="128" spans="15:40" x14ac:dyDescent="0.2">
      <c r="O128" s="162">
        <v>21</v>
      </c>
      <c r="P128" s="168">
        <v>7.82</v>
      </c>
      <c r="Q128" s="162">
        <v>21</v>
      </c>
      <c r="R128" s="154">
        <v>79.900000000000006</v>
      </c>
      <c r="T128" s="200"/>
      <c r="AF128" s="168">
        <v>7.82</v>
      </c>
      <c r="AG128" s="154">
        <v>79.900000000000006</v>
      </c>
      <c r="AM128" s="162">
        <v>21</v>
      </c>
      <c r="AN128" s="168">
        <v>7.82</v>
      </c>
    </row>
    <row r="129" spans="15:40" x14ac:dyDescent="0.2">
      <c r="O129" s="162">
        <v>21</v>
      </c>
      <c r="P129" s="168">
        <v>7.4599999999999991</v>
      </c>
      <c r="Q129" s="162">
        <v>21</v>
      </c>
      <c r="R129" s="154">
        <v>77.2</v>
      </c>
      <c r="T129" s="200"/>
      <c r="AF129" s="168">
        <v>7.4599999999999991</v>
      </c>
      <c r="AG129" s="154">
        <v>77.2</v>
      </c>
      <c r="AM129" s="162">
        <v>21</v>
      </c>
      <c r="AN129" s="168">
        <v>7.4599999999999991</v>
      </c>
    </row>
    <row r="130" spans="15:40" x14ac:dyDescent="0.2">
      <c r="O130" s="164">
        <v>22</v>
      </c>
      <c r="P130" s="168">
        <v>7.7200000000000006</v>
      </c>
      <c r="Q130" s="164">
        <v>22</v>
      </c>
      <c r="R130" s="158">
        <v>77.2</v>
      </c>
      <c r="T130" s="200"/>
      <c r="AF130" s="168">
        <v>7.7200000000000006</v>
      </c>
      <c r="AG130" s="158">
        <v>77.2</v>
      </c>
      <c r="AM130" s="164">
        <v>22</v>
      </c>
      <c r="AN130" s="168">
        <v>7.7200000000000006</v>
      </c>
    </row>
    <row r="131" spans="15:40" x14ac:dyDescent="0.2">
      <c r="O131" s="164">
        <v>22</v>
      </c>
      <c r="P131" s="168">
        <v>7.5</v>
      </c>
      <c r="Q131" s="164">
        <v>22</v>
      </c>
      <c r="R131" s="158">
        <v>75.599999999999994</v>
      </c>
      <c r="T131" s="200"/>
      <c r="AF131" s="168">
        <v>7.5</v>
      </c>
      <c r="AG131" s="158">
        <v>75.599999999999994</v>
      </c>
      <c r="AM131" s="164">
        <v>22</v>
      </c>
      <c r="AN131" s="168">
        <v>7.5</v>
      </c>
    </row>
    <row r="132" spans="15:40" x14ac:dyDescent="0.2">
      <c r="O132" s="164">
        <v>22</v>
      </c>
      <c r="P132" s="168">
        <v>7.4799999999999995</v>
      </c>
      <c r="Q132" s="164">
        <v>22</v>
      </c>
      <c r="R132" s="159">
        <v>75.400000000000006</v>
      </c>
      <c r="T132" s="200"/>
      <c r="AF132" s="168">
        <v>7.4799999999999995</v>
      </c>
      <c r="AG132" s="159">
        <v>75.400000000000006</v>
      </c>
      <c r="AM132" s="164">
        <v>22</v>
      </c>
      <c r="AN132" s="168">
        <v>7.4799999999999995</v>
      </c>
    </row>
    <row r="133" spans="15:40" x14ac:dyDescent="0.2">
      <c r="O133" s="162">
        <v>22</v>
      </c>
      <c r="P133" s="168">
        <v>8.120000000000001</v>
      </c>
      <c r="Q133" s="162">
        <v>22</v>
      </c>
      <c r="R133" s="161">
        <v>92.6</v>
      </c>
      <c r="T133" s="200"/>
      <c r="AF133" s="168">
        <v>8.120000000000001</v>
      </c>
      <c r="AG133" s="161">
        <v>92.6</v>
      </c>
      <c r="AM133" s="162">
        <v>22</v>
      </c>
      <c r="AN133" s="168">
        <v>8.120000000000001</v>
      </c>
    </row>
    <row r="134" spans="15:40" x14ac:dyDescent="0.2">
      <c r="O134" s="162">
        <v>22</v>
      </c>
      <c r="P134" s="168">
        <v>7.8400000000000007</v>
      </c>
      <c r="Q134" s="162">
        <v>22</v>
      </c>
      <c r="R134" s="154">
        <v>87</v>
      </c>
      <c r="T134" s="200"/>
      <c r="AF134" s="168">
        <v>7.8400000000000007</v>
      </c>
      <c r="AG134" s="154">
        <v>87</v>
      </c>
      <c r="AM134" s="162">
        <v>22</v>
      </c>
      <c r="AN134" s="168">
        <v>7.8400000000000007</v>
      </c>
    </row>
    <row r="135" spans="15:40" x14ac:dyDescent="0.2">
      <c r="O135" s="162">
        <v>22</v>
      </c>
      <c r="P135" s="168">
        <v>7.8900000000000006</v>
      </c>
      <c r="Q135" s="162">
        <v>22</v>
      </c>
      <c r="R135" s="154">
        <v>85.8</v>
      </c>
      <c r="T135" s="200"/>
      <c r="AF135" s="168">
        <v>7.8900000000000006</v>
      </c>
      <c r="AG135" s="154">
        <v>85.8</v>
      </c>
      <c r="AM135" s="162">
        <v>22</v>
      </c>
      <c r="AN135" s="168">
        <v>7.8900000000000006</v>
      </c>
    </row>
    <row r="136" spans="15:40" x14ac:dyDescent="0.2">
      <c r="O136" s="162">
        <v>22</v>
      </c>
      <c r="P136" s="168">
        <v>7.74</v>
      </c>
      <c r="Q136" s="162">
        <v>22</v>
      </c>
      <c r="R136" s="154">
        <v>83.8</v>
      </c>
      <c r="T136" s="200"/>
      <c r="AF136" s="168">
        <v>7.74</v>
      </c>
      <c r="AG136" s="154">
        <v>83.8</v>
      </c>
      <c r="AM136" s="162">
        <v>22</v>
      </c>
      <c r="AN136" s="168">
        <v>7.74</v>
      </c>
    </row>
    <row r="137" spans="15:40" x14ac:dyDescent="0.2">
      <c r="O137" s="162">
        <v>22</v>
      </c>
      <c r="P137" s="168">
        <v>7.9</v>
      </c>
      <c r="Q137" s="162">
        <v>22</v>
      </c>
      <c r="R137" s="154">
        <v>86</v>
      </c>
      <c r="T137" s="200"/>
      <c r="AF137" s="168">
        <v>7.9</v>
      </c>
      <c r="AG137" s="154">
        <v>86</v>
      </c>
      <c r="AM137" s="162">
        <v>22</v>
      </c>
      <c r="AN137" s="168">
        <v>7.9</v>
      </c>
    </row>
    <row r="138" spans="15:40" x14ac:dyDescent="0.2">
      <c r="O138" s="163">
        <v>22</v>
      </c>
      <c r="P138" s="168">
        <v>8.68</v>
      </c>
      <c r="Q138" s="163">
        <v>22</v>
      </c>
      <c r="R138" s="161">
        <v>112.2</v>
      </c>
      <c r="T138" s="200"/>
      <c r="AF138" s="168">
        <v>8.68</v>
      </c>
      <c r="AG138" s="161">
        <v>112.2</v>
      </c>
      <c r="AM138" s="163">
        <v>22</v>
      </c>
      <c r="AN138" s="168">
        <v>8.68</v>
      </c>
    </row>
    <row r="139" spans="15:40" x14ac:dyDescent="0.2">
      <c r="O139" s="163">
        <v>22</v>
      </c>
      <c r="P139" s="168">
        <v>8.120000000000001</v>
      </c>
      <c r="Q139" s="163">
        <v>22</v>
      </c>
      <c r="R139" s="161">
        <v>101</v>
      </c>
      <c r="T139" s="200"/>
      <c r="AF139" s="168">
        <v>8.120000000000001</v>
      </c>
      <c r="AG139" s="161">
        <v>101</v>
      </c>
      <c r="AM139" s="163">
        <v>22</v>
      </c>
      <c r="AN139" s="168">
        <v>8.120000000000001</v>
      </c>
    </row>
    <row r="140" spans="15:40" x14ac:dyDescent="0.2">
      <c r="O140" s="163">
        <v>22</v>
      </c>
      <c r="P140" s="168">
        <v>8.2200000000000006</v>
      </c>
      <c r="Q140" s="163">
        <v>22</v>
      </c>
      <c r="R140" s="161">
        <v>103.4</v>
      </c>
      <c r="T140" s="200"/>
      <c r="AF140" s="168">
        <v>8.2200000000000006</v>
      </c>
      <c r="AG140" s="161">
        <v>103.4</v>
      </c>
      <c r="AM140" s="163">
        <v>22</v>
      </c>
      <c r="AN140" s="168">
        <v>8.2200000000000006</v>
      </c>
    </row>
    <row r="141" spans="15:40" x14ac:dyDescent="0.2">
      <c r="O141" s="163">
        <v>22</v>
      </c>
      <c r="P141" s="168">
        <v>8.0599999999999987</v>
      </c>
      <c r="Q141" s="163">
        <v>22</v>
      </c>
      <c r="R141" s="161">
        <v>100.8</v>
      </c>
      <c r="T141" s="200"/>
      <c r="AF141" s="168">
        <v>8.0599999999999987</v>
      </c>
      <c r="AG141" s="161">
        <v>100.8</v>
      </c>
      <c r="AM141" s="163">
        <v>22</v>
      </c>
      <c r="AN141" s="168">
        <v>8.0599999999999987</v>
      </c>
    </row>
    <row r="142" spans="15:40" x14ac:dyDescent="0.2">
      <c r="O142" s="163">
        <v>22</v>
      </c>
      <c r="P142" s="168">
        <v>8.1999999999999993</v>
      </c>
      <c r="Q142" s="163">
        <v>22</v>
      </c>
      <c r="R142" s="161">
        <v>98.8</v>
      </c>
      <c r="T142" s="200"/>
      <c r="AF142" s="168">
        <v>8.1999999999999993</v>
      </c>
      <c r="AG142" s="161">
        <v>98.8</v>
      </c>
      <c r="AM142" s="163">
        <v>22</v>
      </c>
      <c r="AN142" s="168">
        <v>8.1999999999999993</v>
      </c>
    </row>
    <row r="143" spans="15:40" x14ac:dyDescent="0.2">
      <c r="O143" s="163">
        <v>22</v>
      </c>
      <c r="P143" s="168">
        <v>7.4700000000000006</v>
      </c>
      <c r="Q143" s="163">
        <v>22</v>
      </c>
      <c r="R143" s="161">
        <v>75.400000000000006</v>
      </c>
      <c r="T143" s="200"/>
      <c r="AF143" s="168">
        <v>7.4700000000000006</v>
      </c>
      <c r="AG143" s="161">
        <v>75.400000000000006</v>
      </c>
      <c r="AM143" s="163">
        <v>22</v>
      </c>
      <c r="AN143" s="168">
        <v>7.4700000000000006</v>
      </c>
    </row>
    <row r="144" spans="15:40" x14ac:dyDescent="0.2">
      <c r="O144" s="163">
        <v>22</v>
      </c>
      <c r="P144" s="168">
        <v>7.5200000000000005</v>
      </c>
      <c r="Q144" s="163">
        <v>22</v>
      </c>
      <c r="R144" s="161">
        <v>75.2</v>
      </c>
      <c r="T144" s="200"/>
      <c r="AF144" s="168">
        <v>7.5200000000000005</v>
      </c>
      <c r="AG144" s="161">
        <v>75.2</v>
      </c>
      <c r="AM144" s="163">
        <v>22</v>
      </c>
      <c r="AN144" s="168">
        <v>7.5200000000000005</v>
      </c>
    </row>
    <row r="145" spans="15:40" x14ac:dyDescent="0.2">
      <c r="O145" s="163">
        <v>22</v>
      </c>
      <c r="P145" s="168">
        <v>7.42</v>
      </c>
      <c r="Q145" s="163">
        <v>22</v>
      </c>
      <c r="R145" s="161">
        <v>78.599999999999994</v>
      </c>
      <c r="T145" s="200"/>
      <c r="AF145" s="168">
        <v>7.42</v>
      </c>
      <c r="AG145" s="161">
        <v>78.599999999999994</v>
      </c>
      <c r="AM145" s="163">
        <v>22</v>
      </c>
      <c r="AN145" s="168">
        <v>7.42</v>
      </c>
    </row>
    <row r="146" spans="15:40" x14ac:dyDescent="0.2">
      <c r="O146" s="163">
        <v>22</v>
      </c>
      <c r="P146" s="168">
        <v>7.1400000000000006</v>
      </c>
      <c r="Q146" s="163">
        <v>22</v>
      </c>
      <c r="R146" s="161">
        <v>70</v>
      </c>
      <c r="T146" s="200"/>
      <c r="AF146" s="168">
        <v>7.1400000000000006</v>
      </c>
      <c r="AG146" s="161">
        <v>70</v>
      </c>
      <c r="AM146" s="163">
        <v>22</v>
      </c>
      <c r="AN146" s="168">
        <v>7.1400000000000006</v>
      </c>
    </row>
    <row r="147" spans="15:40" x14ac:dyDescent="0.2">
      <c r="O147" s="162">
        <v>23</v>
      </c>
      <c r="P147" s="168">
        <v>7.75</v>
      </c>
      <c r="Q147" s="162">
        <v>23</v>
      </c>
      <c r="R147" s="161">
        <v>86</v>
      </c>
      <c r="T147" s="200"/>
      <c r="AF147" s="168">
        <v>7.75</v>
      </c>
      <c r="AG147" s="161">
        <v>86</v>
      </c>
      <c r="AM147" s="162">
        <v>23</v>
      </c>
      <c r="AN147" s="168">
        <v>7.75</v>
      </c>
    </row>
    <row r="148" spans="15:40" x14ac:dyDescent="0.2">
      <c r="O148" s="162">
        <v>23</v>
      </c>
      <c r="P148" s="168">
        <v>7.6</v>
      </c>
      <c r="Q148" s="162">
        <v>23</v>
      </c>
      <c r="R148" s="154">
        <v>83</v>
      </c>
      <c r="T148" s="200"/>
      <c r="AF148" s="168">
        <v>7.6</v>
      </c>
      <c r="AG148" s="154">
        <v>83</v>
      </c>
      <c r="AM148" s="162">
        <v>23</v>
      </c>
      <c r="AN148" s="168">
        <v>7.6</v>
      </c>
    </row>
    <row r="149" spans="15:40" x14ac:dyDescent="0.2">
      <c r="O149" s="162">
        <v>23</v>
      </c>
      <c r="P149" s="168">
        <v>7.9</v>
      </c>
      <c r="Q149" s="162">
        <v>23</v>
      </c>
      <c r="R149" s="154">
        <v>87.6</v>
      </c>
      <c r="T149" s="200"/>
      <c r="AF149" s="168">
        <v>7.9</v>
      </c>
      <c r="AG149" s="154">
        <v>87.6</v>
      </c>
      <c r="AM149" s="162">
        <v>23</v>
      </c>
      <c r="AN149" s="168">
        <v>7.9</v>
      </c>
    </row>
    <row r="150" spans="15:40" x14ac:dyDescent="0.2">
      <c r="O150" s="162">
        <v>23</v>
      </c>
      <c r="P150" s="168">
        <v>7.6400000000000006</v>
      </c>
      <c r="Q150" s="162">
        <v>23</v>
      </c>
      <c r="R150" s="154">
        <v>86.4</v>
      </c>
      <c r="T150" s="200"/>
      <c r="AF150" s="168">
        <v>7.6400000000000006</v>
      </c>
      <c r="AG150" s="154">
        <v>86.4</v>
      </c>
      <c r="AM150" s="162">
        <v>23</v>
      </c>
      <c r="AN150" s="168">
        <v>7.6400000000000006</v>
      </c>
    </row>
    <row r="151" spans="15:40" x14ac:dyDescent="0.2">
      <c r="O151" s="162">
        <v>23</v>
      </c>
      <c r="P151" s="168">
        <v>7.8</v>
      </c>
      <c r="Q151" s="162">
        <v>23</v>
      </c>
      <c r="R151" s="154">
        <v>83</v>
      </c>
      <c r="T151" s="200"/>
      <c r="AF151" s="168">
        <v>7.8</v>
      </c>
      <c r="AG151" s="154">
        <v>83</v>
      </c>
      <c r="AM151" s="162">
        <v>23</v>
      </c>
      <c r="AN151" s="168">
        <v>7.8</v>
      </c>
    </row>
    <row r="152" spans="15:40" x14ac:dyDescent="0.2">
      <c r="O152" s="162">
        <v>25</v>
      </c>
      <c r="P152" s="168">
        <v>8.0299999999999994</v>
      </c>
      <c r="Q152" s="162">
        <v>25</v>
      </c>
      <c r="R152" s="161">
        <v>88.2</v>
      </c>
      <c r="T152" s="200"/>
      <c r="AF152" s="168">
        <v>8.0299999999999994</v>
      </c>
      <c r="AG152" s="161">
        <v>88.2</v>
      </c>
      <c r="AM152" s="162">
        <v>25</v>
      </c>
      <c r="AN152" s="168">
        <v>8.0299999999999994</v>
      </c>
    </row>
    <row r="153" spans="15:40" x14ac:dyDescent="0.2">
      <c r="O153" s="164">
        <v>26</v>
      </c>
      <c r="P153" s="168">
        <v>8.1900000000000013</v>
      </c>
      <c r="Q153" s="164">
        <v>26</v>
      </c>
      <c r="R153" s="158">
        <v>87.4</v>
      </c>
      <c r="T153" s="200"/>
      <c r="AF153" s="168">
        <v>8.1900000000000013</v>
      </c>
      <c r="AG153" s="158">
        <v>87.4</v>
      </c>
      <c r="AM153" s="164">
        <v>26</v>
      </c>
      <c r="AN153" s="168">
        <v>8.1900000000000013</v>
      </c>
    </row>
    <row r="154" spans="15:40" x14ac:dyDescent="0.2">
      <c r="O154" s="164">
        <v>26</v>
      </c>
      <c r="P154" s="168">
        <v>7.87</v>
      </c>
      <c r="Q154" s="164">
        <v>26</v>
      </c>
      <c r="R154" s="158">
        <v>88.6</v>
      </c>
      <c r="T154" s="200"/>
      <c r="AF154" s="168">
        <v>7.87</v>
      </c>
      <c r="AG154" s="158">
        <v>88.6</v>
      </c>
      <c r="AM154" s="164">
        <v>26</v>
      </c>
      <c r="AN154" s="168">
        <v>7.87</v>
      </c>
    </row>
    <row r="155" spans="15:40" x14ac:dyDescent="0.2">
      <c r="O155" s="164">
        <v>26</v>
      </c>
      <c r="P155" s="168">
        <v>7.87</v>
      </c>
      <c r="Q155" s="164">
        <v>26</v>
      </c>
      <c r="R155" s="159">
        <v>85</v>
      </c>
      <c r="T155" s="200"/>
      <c r="AF155" s="168">
        <v>7.87</v>
      </c>
      <c r="AG155" s="159">
        <v>85</v>
      </c>
      <c r="AM155" s="164">
        <v>26</v>
      </c>
      <c r="AN155" s="168">
        <v>7.87</v>
      </c>
    </row>
    <row r="156" spans="15:40" x14ac:dyDescent="0.2">
      <c r="O156" s="164">
        <v>26</v>
      </c>
      <c r="P156" s="168">
        <v>7.92</v>
      </c>
      <c r="Q156" s="164">
        <v>26</v>
      </c>
      <c r="R156" s="158">
        <v>85.2</v>
      </c>
      <c r="T156" s="200"/>
      <c r="AF156" s="168">
        <v>7.92</v>
      </c>
      <c r="AG156" s="158">
        <v>85.2</v>
      </c>
      <c r="AM156" s="164">
        <v>26</v>
      </c>
      <c r="AN156" s="168">
        <v>7.92</v>
      </c>
    </row>
    <row r="157" spans="15:40" x14ac:dyDescent="0.2">
      <c r="O157" s="164">
        <v>26</v>
      </c>
      <c r="P157" s="168">
        <v>8.18</v>
      </c>
      <c r="Q157" s="164">
        <v>26</v>
      </c>
      <c r="R157" s="159">
        <v>92.2</v>
      </c>
      <c r="T157" s="200"/>
      <c r="AF157" s="168">
        <v>8.18</v>
      </c>
      <c r="AG157" s="159">
        <v>92.2</v>
      </c>
      <c r="AM157" s="164">
        <v>26</v>
      </c>
      <c r="AN157" s="168">
        <v>8.18</v>
      </c>
    </row>
    <row r="158" spans="15:40" x14ac:dyDescent="0.2">
      <c r="O158" s="162">
        <v>26</v>
      </c>
      <c r="P158" s="168">
        <v>7.9700000000000006</v>
      </c>
      <c r="Q158" s="162">
        <v>26</v>
      </c>
      <c r="R158" s="161">
        <v>92.8</v>
      </c>
      <c r="T158" s="200"/>
      <c r="AF158" s="168">
        <v>7.9700000000000006</v>
      </c>
      <c r="AG158" s="161">
        <v>92.8</v>
      </c>
      <c r="AM158" s="162">
        <v>26</v>
      </c>
      <c r="AN158" s="168">
        <v>7.9700000000000006</v>
      </c>
    </row>
    <row r="159" spans="15:40" x14ac:dyDescent="0.2">
      <c r="O159" s="162">
        <v>26</v>
      </c>
      <c r="P159" s="168">
        <v>8.3000000000000007</v>
      </c>
      <c r="Q159" s="162">
        <v>26</v>
      </c>
      <c r="R159" s="154">
        <v>96.6</v>
      </c>
      <c r="T159" s="200"/>
      <c r="AF159" s="168">
        <v>8.3000000000000007</v>
      </c>
      <c r="AG159" s="154">
        <v>96.6</v>
      </c>
      <c r="AM159" s="162">
        <v>26</v>
      </c>
      <c r="AN159" s="168">
        <v>8.3000000000000007</v>
      </c>
    </row>
    <row r="160" spans="15:40" x14ac:dyDescent="0.2">
      <c r="O160" s="162">
        <v>26</v>
      </c>
      <c r="P160" s="168">
        <v>8.14</v>
      </c>
      <c r="Q160" s="162">
        <v>26</v>
      </c>
      <c r="R160" s="154">
        <v>97</v>
      </c>
      <c r="T160" s="200"/>
      <c r="AF160" s="168">
        <v>8.14</v>
      </c>
      <c r="AG160" s="154">
        <v>97</v>
      </c>
      <c r="AM160" s="162">
        <v>26</v>
      </c>
      <c r="AN160" s="168">
        <v>8.14</v>
      </c>
    </row>
    <row r="161" spans="15:40" x14ac:dyDescent="0.2">
      <c r="O161" s="163">
        <v>26</v>
      </c>
      <c r="P161" s="168">
        <v>7.94</v>
      </c>
      <c r="Q161" s="163">
        <v>26</v>
      </c>
      <c r="R161" s="161">
        <v>96</v>
      </c>
      <c r="T161" s="200"/>
      <c r="AF161" s="168">
        <v>7.94</v>
      </c>
      <c r="AG161" s="161">
        <v>96</v>
      </c>
      <c r="AM161" s="163">
        <v>26</v>
      </c>
      <c r="AN161" s="168">
        <v>7.94</v>
      </c>
    </row>
    <row r="162" spans="15:40" x14ac:dyDescent="0.2">
      <c r="O162" s="162">
        <v>27</v>
      </c>
      <c r="P162" s="168">
        <v>7.5400000000000009</v>
      </c>
      <c r="Q162" s="162">
        <v>27</v>
      </c>
      <c r="R162" s="161">
        <v>86.8</v>
      </c>
      <c r="T162" s="200"/>
      <c r="AF162" s="168">
        <v>7.5400000000000009</v>
      </c>
      <c r="AG162" s="161">
        <v>86.8</v>
      </c>
      <c r="AM162" s="162">
        <v>27</v>
      </c>
      <c r="AN162" s="168">
        <v>7.5400000000000009</v>
      </c>
    </row>
    <row r="163" spans="15:40" x14ac:dyDescent="0.2">
      <c r="O163" s="164">
        <v>28</v>
      </c>
      <c r="P163" s="168">
        <v>7.57</v>
      </c>
      <c r="Q163" s="164">
        <v>28</v>
      </c>
      <c r="R163" s="159">
        <v>78.2</v>
      </c>
      <c r="T163" s="200"/>
      <c r="AF163" s="168">
        <v>7.57</v>
      </c>
      <c r="AG163" s="159">
        <v>78.2</v>
      </c>
      <c r="AM163" s="164">
        <v>28</v>
      </c>
      <c r="AN163" s="168">
        <v>7.57</v>
      </c>
    </row>
    <row r="164" spans="15:40" x14ac:dyDescent="0.2">
      <c r="O164" s="164">
        <v>29</v>
      </c>
      <c r="P164" s="168">
        <v>8.15</v>
      </c>
      <c r="Q164" s="164">
        <v>29</v>
      </c>
      <c r="R164" s="158">
        <v>92.4</v>
      </c>
      <c r="T164" s="200"/>
      <c r="AF164" s="168">
        <v>8.15</v>
      </c>
      <c r="AG164" s="158">
        <v>92.4</v>
      </c>
      <c r="AM164" s="164">
        <v>29</v>
      </c>
      <c r="AN164" s="168">
        <v>8.15</v>
      </c>
    </row>
    <row r="165" spans="15:40" x14ac:dyDescent="0.2">
      <c r="O165" s="164">
        <v>29</v>
      </c>
      <c r="P165" s="168">
        <v>7.9700000000000006</v>
      </c>
      <c r="Q165" s="164">
        <v>29</v>
      </c>
      <c r="R165" s="158">
        <v>88.8</v>
      </c>
      <c r="T165" s="200"/>
      <c r="AF165" s="168">
        <v>7.9700000000000006</v>
      </c>
      <c r="AG165" s="158">
        <v>88.8</v>
      </c>
      <c r="AM165" s="164">
        <v>29</v>
      </c>
      <c r="AN165" s="168">
        <v>7.9700000000000006</v>
      </c>
    </row>
    <row r="166" spans="15:40" x14ac:dyDescent="0.2">
      <c r="O166" s="164">
        <v>29</v>
      </c>
      <c r="P166" s="168">
        <v>7.7900000000000009</v>
      </c>
      <c r="Q166" s="164">
        <v>29</v>
      </c>
      <c r="R166" s="159">
        <v>86</v>
      </c>
      <c r="T166" s="200"/>
      <c r="AF166" s="168">
        <v>7.7900000000000009</v>
      </c>
      <c r="AG166" s="159">
        <v>86</v>
      </c>
      <c r="AM166" s="164">
        <v>29</v>
      </c>
      <c r="AN166" s="168">
        <v>7.7900000000000009</v>
      </c>
    </row>
    <row r="167" spans="15:40" x14ac:dyDescent="0.2">
      <c r="O167" s="150">
        <v>29</v>
      </c>
      <c r="P167" s="168">
        <v>8.42</v>
      </c>
      <c r="Q167" s="150">
        <v>29</v>
      </c>
      <c r="R167" s="166">
        <v>109.4</v>
      </c>
      <c r="T167" s="200"/>
      <c r="AF167" s="168">
        <v>8.42</v>
      </c>
      <c r="AG167" s="166">
        <v>109.4</v>
      </c>
      <c r="AM167" s="150">
        <v>29</v>
      </c>
      <c r="AN167" s="168">
        <v>8.42</v>
      </c>
    </row>
    <row r="168" spans="15:40" x14ac:dyDescent="0.2">
      <c r="O168" s="150">
        <v>29</v>
      </c>
      <c r="P168" s="168">
        <v>8.4499999999999993</v>
      </c>
      <c r="Q168" s="150">
        <v>29</v>
      </c>
      <c r="R168" s="154">
        <v>107.4</v>
      </c>
      <c r="T168" s="200"/>
      <c r="AF168" s="168">
        <v>8.4499999999999993</v>
      </c>
      <c r="AG168" s="154">
        <v>107.4</v>
      </c>
      <c r="AM168" s="150">
        <v>29</v>
      </c>
      <c r="AN168" s="168">
        <v>8.4499999999999993</v>
      </c>
    </row>
    <row r="169" spans="15:40" x14ac:dyDescent="0.2">
      <c r="O169" s="150">
        <v>29</v>
      </c>
      <c r="P169" s="168">
        <v>8.4499999999999993</v>
      </c>
      <c r="Q169" s="150">
        <v>29</v>
      </c>
      <c r="R169" s="154">
        <v>101.2</v>
      </c>
      <c r="T169" s="200"/>
      <c r="AF169" s="168">
        <v>8.4499999999999993</v>
      </c>
      <c r="AG169" s="154">
        <v>101.2</v>
      </c>
      <c r="AM169" s="150">
        <v>29</v>
      </c>
      <c r="AN169" s="168">
        <v>8.4499999999999993</v>
      </c>
    </row>
    <row r="170" spans="15:40" x14ac:dyDescent="0.2">
      <c r="O170" s="150">
        <v>29</v>
      </c>
      <c r="P170" s="168">
        <v>8.24</v>
      </c>
      <c r="Q170" s="150">
        <v>29</v>
      </c>
      <c r="R170" s="154">
        <v>98.6</v>
      </c>
      <c r="T170" s="200"/>
      <c r="AF170" s="168">
        <v>8.24</v>
      </c>
      <c r="AG170" s="154">
        <v>98.6</v>
      </c>
      <c r="AM170" s="150">
        <v>29</v>
      </c>
      <c r="AN170" s="168">
        <v>8.24</v>
      </c>
    </row>
    <row r="171" spans="15:40" x14ac:dyDescent="0.2">
      <c r="O171" s="150">
        <v>29</v>
      </c>
      <c r="P171" s="168">
        <v>8.379999999999999</v>
      </c>
      <c r="Q171" s="150">
        <v>29</v>
      </c>
      <c r="R171" s="154">
        <v>98.8</v>
      </c>
      <c r="T171" s="200"/>
      <c r="AF171" s="168">
        <v>8.379999999999999</v>
      </c>
      <c r="AG171" s="154">
        <v>98.8</v>
      </c>
      <c r="AM171" s="150">
        <v>29</v>
      </c>
      <c r="AN171" s="168">
        <v>8.379999999999999</v>
      </c>
    </row>
    <row r="172" spans="15:40" x14ac:dyDescent="0.2">
      <c r="O172" s="150">
        <v>29</v>
      </c>
      <c r="P172" s="168">
        <v>8.2200000000000006</v>
      </c>
      <c r="Q172" s="150">
        <v>29</v>
      </c>
      <c r="R172" s="154">
        <v>91.8</v>
      </c>
      <c r="T172" s="200"/>
      <c r="AF172" s="168">
        <v>8.2200000000000006</v>
      </c>
      <c r="AG172" s="154">
        <v>91.8</v>
      </c>
      <c r="AM172" s="150">
        <v>29</v>
      </c>
      <c r="AN172" s="168">
        <v>8.2200000000000006</v>
      </c>
    </row>
    <row r="173" spans="15:40" x14ac:dyDescent="0.2">
      <c r="O173" s="150">
        <v>29</v>
      </c>
      <c r="P173" s="168">
        <v>7.85</v>
      </c>
      <c r="Q173" s="150">
        <v>29</v>
      </c>
      <c r="R173" s="154">
        <v>87.6</v>
      </c>
      <c r="T173" s="200"/>
      <c r="AF173" s="168">
        <v>7.85</v>
      </c>
      <c r="AG173" s="154">
        <v>87.6</v>
      </c>
      <c r="AM173" s="150">
        <v>29</v>
      </c>
      <c r="AN173" s="168">
        <v>7.85</v>
      </c>
    </row>
    <row r="174" spans="15:40" x14ac:dyDescent="0.2">
      <c r="O174" s="167">
        <v>29</v>
      </c>
      <c r="P174" s="168">
        <v>9.0400000000000009</v>
      </c>
      <c r="Q174" s="167">
        <v>29</v>
      </c>
      <c r="R174" s="161">
        <v>122.8</v>
      </c>
      <c r="T174" s="200"/>
      <c r="AF174" s="168">
        <v>9.0400000000000009</v>
      </c>
      <c r="AG174" s="161">
        <v>122.8</v>
      </c>
      <c r="AM174" s="167">
        <v>29</v>
      </c>
      <c r="AN174" s="168">
        <v>9.0400000000000009</v>
      </c>
    </row>
    <row r="175" spans="15:40" x14ac:dyDescent="0.2">
      <c r="O175" s="167">
        <v>29</v>
      </c>
      <c r="P175" s="168">
        <v>8.6</v>
      </c>
      <c r="Q175" s="167">
        <v>29</v>
      </c>
      <c r="R175" s="166">
        <v>111.4</v>
      </c>
      <c r="T175" s="200"/>
      <c r="AF175" s="168">
        <v>8.6</v>
      </c>
      <c r="AG175" s="166">
        <v>111.4</v>
      </c>
      <c r="AM175" s="167">
        <v>29</v>
      </c>
      <c r="AN175" s="168">
        <v>8.6</v>
      </c>
    </row>
    <row r="176" spans="15:40" x14ac:dyDescent="0.2">
      <c r="O176" s="167">
        <v>29</v>
      </c>
      <c r="P176" s="168">
        <v>8.73</v>
      </c>
      <c r="Q176" s="167">
        <v>29</v>
      </c>
      <c r="R176" s="161">
        <v>114</v>
      </c>
      <c r="T176" s="200"/>
      <c r="AF176" s="168">
        <v>8.73</v>
      </c>
      <c r="AG176" s="161">
        <v>114</v>
      </c>
      <c r="AM176" s="167">
        <v>29</v>
      </c>
      <c r="AN176" s="168">
        <v>8.73</v>
      </c>
    </row>
    <row r="177" spans="15:40" x14ac:dyDescent="0.2">
      <c r="O177" s="167">
        <v>29</v>
      </c>
      <c r="P177" s="168">
        <v>8.5400000000000009</v>
      </c>
      <c r="Q177" s="167">
        <v>29</v>
      </c>
      <c r="R177" s="161">
        <v>116</v>
      </c>
      <c r="T177" s="200"/>
      <c r="AF177" s="168">
        <v>8.5400000000000009</v>
      </c>
      <c r="AG177" s="161">
        <v>116</v>
      </c>
      <c r="AM177" s="167">
        <v>29</v>
      </c>
      <c r="AN177" s="168">
        <v>8.5400000000000009</v>
      </c>
    </row>
    <row r="178" spans="15:40" x14ac:dyDescent="0.2">
      <c r="O178" s="167">
        <v>29</v>
      </c>
      <c r="P178" s="168">
        <v>8.84</v>
      </c>
      <c r="Q178" s="167">
        <v>29</v>
      </c>
      <c r="R178" s="161">
        <v>116.8</v>
      </c>
      <c r="T178" s="200"/>
      <c r="AF178" s="168">
        <v>8.84</v>
      </c>
      <c r="AG178" s="161">
        <v>116.8</v>
      </c>
      <c r="AM178" s="167">
        <v>29</v>
      </c>
      <c r="AN178" s="168">
        <v>8.84</v>
      </c>
    </row>
    <row r="179" spans="15:40" x14ac:dyDescent="0.2">
      <c r="O179" s="150">
        <v>30</v>
      </c>
      <c r="P179" s="168">
        <v>8.07</v>
      </c>
      <c r="Q179" s="150">
        <v>30</v>
      </c>
      <c r="R179" s="161">
        <v>100</v>
      </c>
      <c r="T179" s="200"/>
      <c r="AF179" s="168">
        <v>8.07</v>
      </c>
      <c r="AG179" s="161">
        <v>100</v>
      </c>
      <c r="AM179" s="150">
        <v>30</v>
      </c>
      <c r="AN179" s="168">
        <v>8.07</v>
      </c>
    </row>
    <row r="180" spans="15:40" x14ac:dyDescent="0.2">
      <c r="O180" s="150">
        <v>30</v>
      </c>
      <c r="P180" s="168">
        <v>7.94</v>
      </c>
      <c r="Q180" s="150">
        <v>30</v>
      </c>
      <c r="R180" s="154">
        <v>91.6</v>
      </c>
      <c r="T180" s="200"/>
      <c r="AF180" s="168">
        <v>7.94</v>
      </c>
      <c r="AG180" s="154">
        <v>91.6</v>
      </c>
      <c r="AM180" s="150">
        <v>30</v>
      </c>
      <c r="AN180" s="168">
        <v>7.94</v>
      </c>
    </row>
    <row r="181" spans="15:40" x14ac:dyDescent="0.2">
      <c r="O181" s="150">
        <v>30</v>
      </c>
      <c r="P181" s="168">
        <v>8.2200000000000006</v>
      </c>
      <c r="Q181" s="150">
        <v>30</v>
      </c>
      <c r="R181" s="154">
        <v>98.6</v>
      </c>
      <c r="T181" s="200"/>
      <c r="AF181" s="168">
        <v>8.2200000000000006</v>
      </c>
      <c r="AG181" s="154">
        <v>98.6</v>
      </c>
      <c r="AM181" s="150">
        <v>30</v>
      </c>
      <c r="AN181" s="168">
        <v>8.2200000000000006</v>
      </c>
    </row>
    <row r="182" spans="15:40" x14ac:dyDescent="0.2">
      <c r="O182" s="150">
        <v>30</v>
      </c>
      <c r="P182" s="168">
        <v>8.07</v>
      </c>
      <c r="Q182" s="150">
        <v>30</v>
      </c>
      <c r="R182" s="154">
        <v>95.8</v>
      </c>
      <c r="T182" s="200"/>
      <c r="AF182" s="168">
        <v>8.07</v>
      </c>
      <c r="AG182" s="154">
        <v>95.8</v>
      </c>
      <c r="AM182" s="150">
        <v>30</v>
      </c>
      <c r="AN182" s="168">
        <v>8.07</v>
      </c>
    </row>
    <row r="183" spans="15:40" x14ac:dyDescent="0.2">
      <c r="O183" s="150">
        <v>30</v>
      </c>
      <c r="P183" s="168">
        <v>8.0299999999999994</v>
      </c>
      <c r="Q183" s="150">
        <v>30</v>
      </c>
      <c r="R183" s="154">
        <v>93.2</v>
      </c>
      <c r="T183" s="200"/>
      <c r="AF183" s="168">
        <v>8.0299999999999994</v>
      </c>
      <c r="AG183" s="154">
        <v>93.2</v>
      </c>
      <c r="AM183" s="150">
        <v>30</v>
      </c>
      <c r="AN183" s="168">
        <v>8.0299999999999994</v>
      </c>
    </row>
    <row r="184" spans="15:40" x14ac:dyDescent="0.2">
      <c r="O184" s="164">
        <v>32</v>
      </c>
      <c r="P184" s="168">
        <v>8.48</v>
      </c>
      <c r="Q184" s="164">
        <v>32</v>
      </c>
      <c r="R184" s="158">
        <v>93.8</v>
      </c>
      <c r="T184" s="200"/>
      <c r="AF184" s="168">
        <v>8.48</v>
      </c>
      <c r="AG184" s="158">
        <v>93.8</v>
      </c>
      <c r="AM184" s="164">
        <v>32</v>
      </c>
      <c r="AN184" s="168">
        <v>8.48</v>
      </c>
    </row>
    <row r="185" spans="15:40" x14ac:dyDescent="0.2">
      <c r="O185" s="164">
        <v>32</v>
      </c>
      <c r="P185" s="168">
        <v>8.18</v>
      </c>
      <c r="Q185" s="164">
        <v>32</v>
      </c>
      <c r="R185" s="158">
        <v>97</v>
      </c>
      <c r="T185" s="200"/>
      <c r="AF185" s="168">
        <v>8.18</v>
      </c>
      <c r="AG185" s="158">
        <v>97</v>
      </c>
      <c r="AM185" s="164">
        <v>32</v>
      </c>
      <c r="AN185" s="168">
        <v>8.18</v>
      </c>
    </row>
    <row r="186" spans="15:40" x14ac:dyDescent="0.2">
      <c r="O186" s="164">
        <v>32</v>
      </c>
      <c r="P186" s="168">
        <v>8.0299999999999994</v>
      </c>
      <c r="Q186" s="164">
        <v>32</v>
      </c>
      <c r="R186" s="159">
        <v>93</v>
      </c>
      <c r="T186" s="200"/>
      <c r="AF186" s="168">
        <v>8.0299999999999994</v>
      </c>
      <c r="AG186" s="159">
        <v>93</v>
      </c>
      <c r="AM186" s="164">
        <v>32</v>
      </c>
      <c r="AN186" s="168">
        <v>8.0299999999999994</v>
      </c>
    </row>
    <row r="187" spans="15:40" x14ac:dyDescent="0.2">
      <c r="O187" s="164">
        <v>32</v>
      </c>
      <c r="P187" s="168">
        <v>8.18</v>
      </c>
      <c r="Q187" s="164">
        <v>32</v>
      </c>
      <c r="R187" s="159">
        <v>94.2</v>
      </c>
      <c r="T187" s="200"/>
      <c r="AF187" s="168">
        <v>8.18</v>
      </c>
      <c r="AG187" s="159">
        <v>94.2</v>
      </c>
      <c r="AM187" s="164">
        <v>32</v>
      </c>
      <c r="AN187" s="168">
        <v>8.18</v>
      </c>
    </row>
    <row r="188" spans="15:40" x14ac:dyDescent="0.2">
      <c r="O188" s="164">
        <v>32</v>
      </c>
      <c r="P188" s="168">
        <v>8.6999999999999993</v>
      </c>
      <c r="Q188" s="164">
        <v>32</v>
      </c>
      <c r="R188" s="159">
        <v>107.2</v>
      </c>
      <c r="T188" s="200"/>
      <c r="AF188" s="168">
        <v>8.6999999999999993</v>
      </c>
      <c r="AG188" s="159">
        <v>107.2</v>
      </c>
      <c r="AM188" s="164">
        <v>32</v>
      </c>
      <c r="AN188" s="168">
        <v>8.6999999999999993</v>
      </c>
    </row>
    <row r="189" spans="15:40" x14ac:dyDescent="0.2">
      <c r="O189" s="162">
        <v>32</v>
      </c>
      <c r="P189" s="168">
        <v>8.370000000000001</v>
      </c>
      <c r="Q189" s="162">
        <v>32</v>
      </c>
      <c r="R189" s="161">
        <v>99.6</v>
      </c>
      <c r="T189" s="200"/>
      <c r="AF189" s="168">
        <v>8.370000000000001</v>
      </c>
      <c r="AG189" s="161">
        <v>99.6</v>
      </c>
      <c r="AM189" s="162">
        <v>32</v>
      </c>
      <c r="AN189" s="168">
        <v>8.370000000000001</v>
      </c>
    </row>
    <row r="190" spans="15:40" x14ac:dyDescent="0.2">
      <c r="O190" s="162">
        <v>33</v>
      </c>
      <c r="P190" s="168">
        <v>8.36</v>
      </c>
      <c r="Q190" s="162">
        <v>33</v>
      </c>
      <c r="R190" s="161">
        <v>111</v>
      </c>
      <c r="T190" s="200"/>
      <c r="AF190" s="168">
        <v>8.36</v>
      </c>
      <c r="AG190" s="161">
        <v>111</v>
      </c>
      <c r="AM190" s="162">
        <v>33</v>
      </c>
      <c r="AN190" s="168">
        <v>8.36</v>
      </c>
    </row>
    <row r="191" spans="15:40" x14ac:dyDescent="0.2">
      <c r="O191" s="162">
        <v>33</v>
      </c>
      <c r="P191" s="168">
        <v>8.620000000000001</v>
      </c>
      <c r="Q191" s="162">
        <v>33</v>
      </c>
      <c r="R191" s="154">
        <v>106.6</v>
      </c>
      <c r="T191" s="200"/>
      <c r="AF191" s="168">
        <v>8.620000000000001</v>
      </c>
      <c r="AG191" s="154">
        <v>106.6</v>
      </c>
      <c r="AM191" s="162">
        <v>33</v>
      </c>
      <c r="AN191" s="168">
        <v>8.620000000000001</v>
      </c>
    </row>
    <row r="192" spans="15:40" x14ac:dyDescent="0.2">
      <c r="O192" s="162">
        <v>33</v>
      </c>
      <c r="P192" s="168">
        <v>8.35</v>
      </c>
      <c r="Q192" s="162">
        <v>33</v>
      </c>
      <c r="R192" s="154">
        <v>111</v>
      </c>
      <c r="T192" s="200"/>
      <c r="AF192" s="168">
        <v>8.35</v>
      </c>
      <c r="AG192" s="154">
        <v>111</v>
      </c>
      <c r="AM192" s="162">
        <v>33</v>
      </c>
      <c r="AN192" s="168">
        <v>8.35</v>
      </c>
    </row>
    <row r="193" spans="15:40" x14ac:dyDescent="0.2">
      <c r="O193" s="163">
        <v>33</v>
      </c>
      <c r="P193" s="168">
        <v>8.25</v>
      </c>
      <c r="Q193" s="163">
        <v>33</v>
      </c>
      <c r="R193" s="161">
        <v>103</v>
      </c>
      <c r="T193" s="200"/>
      <c r="AF193" s="168">
        <v>8.25</v>
      </c>
      <c r="AG193" s="161">
        <v>103</v>
      </c>
      <c r="AM193" s="163">
        <v>33</v>
      </c>
      <c r="AN193" s="168">
        <v>8.25</v>
      </c>
    </row>
    <row r="194" spans="15:40" x14ac:dyDescent="0.2">
      <c r="O194" s="162">
        <v>34</v>
      </c>
      <c r="P194" s="168">
        <v>7.92</v>
      </c>
      <c r="Q194" s="162">
        <v>34</v>
      </c>
      <c r="R194" s="161">
        <v>103.4</v>
      </c>
      <c r="T194" s="200"/>
      <c r="AF194" s="168">
        <v>7.92</v>
      </c>
      <c r="AG194" s="161">
        <v>103.4</v>
      </c>
      <c r="AM194" s="162">
        <v>34</v>
      </c>
      <c r="AN194" s="168">
        <v>7.92</v>
      </c>
    </row>
    <row r="195" spans="15:40" x14ac:dyDescent="0.2">
      <c r="O195" s="162">
        <v>34</v>
      </c>
      <c r="P195" s="168">
        <v>8.82</v>
      </c>
      <c r="Q195" s="162">
        <v>34</v>
      </c>
      <c r="R195" s="161">
        <v>123.4</v>
      </c>
      <c r="T195" s="200"/>
      <c r="AF195" s="168">
        <v>8.82</v>
      </c>
      <c r="AG195" s="161">
        <v>123.4</v>
      </c>
      <c r="AM195" s="162">
        <v>34</v>
      </c>
      <c r="AN195" s="168">
        <v>8.82</v>
      </c>
    </row>
    <row r="196" spans="15:40" x14ac:dyDescent="0.2">
      <c r="O196" s="163">
        <v>34</v>
      </c>
      <c r="P196" s="168">
        <v>9.43</v>
      </c>
      <c r="Q196" s="163">
        <v>34</v>
      </c>
      <c r="R196" s="161">
        <v>138.6</v>
      </c>
      <c r="T196" s="200"/>
      <c r="AF196" s="168">
        <v>9.43</v>
      </c>
      <c r="AG196" s="161">
        <v>138.6</v>
      </c>
      <c r="AM196" s="163">
        <v>34</v>
      </c>
      <c r="AN196" s="168">
        <v>9.43</v>
      </c>
    </row>
    <row r="197" spans="15:40" x14ac:dyDescent="0.2">
      <c r="O197" s="163">
        <v>34</v>
      </c>
      <c r="P197" s="168">
        <v>8.879999999999999</v>
      </c>
      <c r="Q197" s="163">
        <v>34</v>
      </c>
      <c r="R197" s="161">
        <v>123.4</v>
      </c>
      <c r="T197" s="200"/>
      <c r="AF197" s="168">
        <v>8.879999999999999</v>
      </c>
      <c r="AG197" s="161">
        <v>123.4</v>
      </c>
      <c r="AM197" s="163">
        <v>34</v>
      </c>
      <c r="AN197" s="168">
        <v>8.879999999999999</v>
      </c>
    </row>
    <row r="198" spans="15:40" x14ac:dyDescent="0.2">
      <c r="O198" s="163">
        <v>34</v>
      </c>
      <c r="P198" s="168">
        <v>9.15</v>
      </c>
      <c r="Q198" s="163">
        <v>34</v>
      </c>
      <c r="R198" s="161">
        <v>127.8</v>
      </c>
      <c r="T198" s="200"/>
      <c r="AF198" s="168">
        <v>9.15</v>
      </c>
      <c r="AG198" s="161">
        <v>127.8</v>
      </c>
      <c r="AM198" s="163">
        <v>34</v>
      </c>
      <c r="AN198" s="168">
        <v>9.15</v>
      </c>
    </row>
    <row r="199" spans="15:40" x14ac:dyDescent="0.2">
      <c r="O199" s="163">
        <v>34</v>
      </c>
      <c r="P199" s="168">
        <v>8.82</v>
      </c>
      <c r="Q199" s="163">
        <v>34</v>
      </c>
      <c r="R199" s="161">
        <v>123.4</v>
      </c>
      <c r="T199" s="200"/>
      <c r="AF199" s="168">
        <v>8.82</v>
      </c>
      <c r="AG199" s="161">
        <v>123.4</v>
      </c>
      <c r="AM199" s="163">
        <v>34</v>
      </c>
      <c r="AN199" s="168">
        <v>8.82</v>
      </c>
    </row>
    <row r="200" spans="15:40" x14ac:dyDescent="0.2">
      <c r="O200" s="163">
        <v>34</v>
      </c>
      <c r="P200" s="168">
        <v>9.120000000000001</v>
      </c>
      <c r="Q200" s="163">
        <v>34</v>
      </c>
      <c r="R200" s="161">
        <v>125.4</v>
      </c>
      <c r="T200" s="200"/>
      <c r="AF200" s="168">
        <v>9.120000000000001</v>
      </c>
      <c r="AG200" s="161">
        <v>125.4</v>
      </c>
      <c r="AM200" s="163">
        <v>34</v>
      </c>
      <c r="AN200" s="168">
        <v>9.120000000000001</v>
      </c>
    </row>
    <row r="201" spans="15:40" x14ac:dyDescent="0.2">
      <c r="O201" s="164">
        <v>35</v>
      </c>
      <c r="P201" s="168">
        <v>8.1</v>
      </c>
      <c r="Q201" s="164">
        <v>35</v>
      </c>
      <c r="R201" s="159">
        <v>87</v>
      </c>
      <c r="T201" s="200"/>
      <c r="AF201" s="168">
        <v>8.1</v>
      </c>
      <c r="AG201" s="159">
        <v>87</v>
      </c>
      <c r="AM201" s="164">
        <v>35</v>
      </c>
      <c r="AN201" s="168">
        <v>8.1</v>
      </c>
    </row>
    <row r="202" spans="15:40" x14ac:dyDescent="0.2">
      <c r="O202" s="162">
        <v>35</v>
      </c>
      <c r="P202" s="168">
        <v>8.7200000000000006</v>
      </c>
      <c r="Q202" s="162">
        <v>35</v>
      </c>
      <c r="R202" s="154">
        <v>108.4</v>
      </c>
      <c r="T202" s="200"/>
      <c r="AF202" s="168">
        <v>8.7200000000000006</v>
      </c>
      <c r="AG202" s="154">
        <v>108.4</v>
      </c>
      <c r="AM202" s="162">
        <v>35</v>
      </c>
      <c r="AN202" s="168">
        <v>8.7200000000000006</v>
      </c>
    </row>
    <row r="203" spans="15:40" x14ac:dyDescent="0.2">
      <c r="O203" s="162">
        <v>35</v>
      </c>
      <c r="P203" s="168">
        <v>8.6999999999999993</v>
      </c>
      <c r="Q203" s="162">
        <v>35</v>
      </c>
      <c r="R203" s="154">
        <v>107.9</v>
      </c>
      <c r="T203" s="200"/>
      <c r="AF203" s="168">
        <v>8.6999999999999993</v>
      </c>
      <c r="AG203" s="154">
        <v>107.9</v>
      </c>
      <c r="AM203" s="162">
        <v>35</v>
      </c>
      <c r="AN203" s="168">
        <v>8.6999999999999993</v>
      </c>
    </row>
    <row r="204" spans="15:40" x14ac:dyDescent="0.2">
      <c r="O204" s="162">
        <v>35</v>
      </c>
      <c r="P204" s="168">
        <v>8.7200000000000006</v>
      </c>
      <c r="Q204" s="162">
        <v>35</v>
      </c>
      <c r="R204" s="154">
        <v>108.7</v>
      </c>
      <c r="T204" s="200"/>
      <c r="AF204" s="168">
        <v>8.7200000000000006</v>
      </c>
      <c r="AG204" s="154">
        <v>108.7</v>
      </c>
      <c r="AM204" s="162">
        <v>35</v>
      </c>
      <c r="AN204" s="168">
        <v>8.7200000000000006</v>
      </c>
    </row>
    <row r="205" spans="15:40" x14ac:dyDescent="0.2">
      <c r="O205" s="164">
        <v>36</v>
      </c>
      <c r="P205" s="168">
        <v>8.32</v>
      </c>
      <c r="Q205" s="164">
        <v>36</v>
      </c>
      <c r="R205" s="158">
        <v>107.8</v>
      </c>
      <c r="T205" s="200"/>
      <c r="AF205" s="168">
        <v>8.32</v>
      </c>
      <c r="AG205" s="158">
        <v>107.8</v>
      </c>
      <c r="AM205" s="164">
        <v>36</v>
      </c>
      <c r="AN205" s="168">
        <v>8.32</v>
      </c>
    </row>
    <row r="206" spans="15:40" x14ac:dyDescent="0.2">
      <c r="O206" s="164">
        <v>36</v>
      </c>
      <c r="P206" s="168">
        <v>8.34</v>
      </c>
      <c r="Q206" s="164">
        <v>36</v>
      </c>
      <c r="R206" s="158">
        <v>101.8</v>
      </c>
      <c r="T206" s="200"/>
      <c r="AF206" s="168">
        <v>8.34</v>
      </c>
      <c r="AG206" s="158">
        <v>101.8</v>
      </c>
      <c r="AM206" s="164">
        <v>36</v>
      </c>
      <c r="AN206" s="168">
        <v>8.34</v>
      </c>
    </row>
    <row r="207" spans="15:40" x14ac:dyDescent="0.2">
      <c r="O207" s="164">
        <v>36</v>
      </c>
      <c r="P207" s="168">
        <v>8.0500000000000007</v>
      </c>
      <c r="Q207" s="164">
        <v>36</v>
      </c>
      <c r="R207" s="159">
        <v>96.6</v>
      </c>
      <c r="T207" s="200"/>
      <c r="AF207" s="168">
        <v>8.0500000000000007</v>
      </c>
      <c r="AG207" s="159">
        <v>96.6</v>
      </c>
      <c r="AM207" s="164">
        <v>36</v>
      </c>
      <c r="AN207" s="168">
        <v>8.0500000000000007</v>
      </c>
    </row>
    <row r="208" spans="15:40" x14ac:dyDescent="0.2">
      <c r="O208" s="162">
        <v>36</v>
      </c>
      <c r="P208" s="168">
        <v>8.629999999999999</v>
      </c>
      <c r="Q208" s="162">
        <v>36</v>
      </c>
      <c r="R208" s="154">
        <v>107.4</v>
      </c>
      <c r="T208" s="200"/>
      <c r="AF208" s="168">
        <v>8.629999999999999</v>
      </c>
      <c r="AG208" s="154">
        <v>107.4</v>
      </c>
      <c r="AM208" s="162">
        <v>36</v>
      </c>
      <c r="AN208" s="168">
        <v>8.629999999999999</v>
      </c>
    </row>
    <row r="209" spans="15:40" x14ac:dyDescent="0.2">
      <c r="O209" s="162">
        <v>36</v>
      </c>
      <c r="P209" s="168">
        <v>8.2200000000000006</v>
      </c>
      <c r="Q209" s="162">
        <v>36</v>
      </c>
      <c r="R209" s="154">
        <v>97.8</v>
      </c>
      <c r="T209" s="200"/>
      <c r="AF209" s="168">
        <v>8.2200000000000006</v>
      </c>
      <c r="AG209" s="154">
        <v>97.8</v>
      </c>
      <c r="AM209" s="162">
        <v>36</v>
      </c>
      <c r="AN209" s="168">
        <v>8.2200000000000006</v>
      </c>
    </row>
    <row r="210" spans="15:40" x14ac:dyDescent="0.2">
      <c r="O210" s="162">
        <v>37</v>
      </c>
      <c r="P210" s="168">
        <v>8.379999999999999</v>
      </c>
      <c r="Q210" s="162">
        <v>37</v>
      </c>
      <c r="R210" s="161">
        <v>107.8</v>
      </c>
      <c r="T210" s="200"/>
      <c r="AF210" s="168">
        <v>8.379999999999999</v>
      </c>
      <c r="AG210" s="161">
        <v>107.8</v>
      </c>
      <c r="AM210" s="162">
        <v>37</v>
      </c>
      <c r="AN210" s="168">
        <v>8.379999999999999</v>
      </c>
    </row>
    <row r="211" spans="15:40" x14ac:dyDescent="0.2">
      <c r="O211" s="162">
        <v>37</v>
      </c>
      <c r="P211" s="168">
        <v>8.36</v>
      </c>
      <c r="Q211" s="162">
        <v>37</v>
      </c>
      <c r="R211" s="154">
        <v>104.8</v>
      </c>
      <c r="T211" s="200"/>
      <c r="AF211" s="168">
        <v>8.36</v>
      </c>
      <c r="AG211" s="154">
        <v>104.8</v>
      </c>
      <c r="AM211" s="162">
        <v>37</v>
      </c>
      <c r="AN211" s="168">
        <v>8.36</v>
      </c>
    </row>
    <row r="212" spans="15:40" x14ac:dyDescent="0.2">
      <c r="O212" s="162">
        <v>37</v>
      </c>
      <c r="P212" s="168">
        <v>8.68</v>
      </c>
      <c r="Q212" s="162">
        <v>37</v>
      </c>
      <c r="R212" s="154">
        <v>113</v>
      </c>
      <c r="T212" s="200"/>
      <c r="AF212" s="168">
        <v>8.68</v>
      </c>
      <c r="AG212" s="154">
        <v>113</v>
      </c>
      <c r="AM212" s="162">
        <v>37</v>
      </c>
      <c r="AN212" s="168">
        <v>8.68</v>
      </c>
    </row>
    <row r="213" spans="15:40" x14ac:dyDescent="0.2">
      <c r="O213" s="162">
        <v>37</v>
      </c>
      <c r="P213" s="168">
        <v>8.4</v>
      </c>
      <c r="Q213" s="162">
        <v>37</v>
      </c>
      <c r="R213" s="154">
        <v>113.6</v>
      </c>
      <c r="T213" s="200"/>
      <c r="AF213" s="168">
        <v>8.4</v>
      </c>
      <c r="AG213" s="154">
        <v>113.6</v>
      </c>
      <c r="AM213" s="162">
        <v>37</v>
      </c>
      <c r="AN213" s="168">
        <v>8.4</v>
      </c>
    </row>
    <row r="214" spans="15:40" x14ac:dyDescent="0.2">
      <c r="O214" s="162">
        <v>37</v>
      </c>
      <c r="P214" s="168">
        <v>8.379999999999999</v>
      </c>
      <c r="Q214" s="162">
        <v>37</v>
      </c>
      <c r="R214" s="154">
        <v>106</v>
      </c>
      <c r="T214" s="200"/>
      <c r="AF214" s="168">
        <v>8.379999999999999</v>
      </c>
      <c r="AG214" s="154">
        <v>106</v>
      </c>
      <c r="AM214" s="162">
        <v>37</v>
      </c>
      <c r="AN214" s="168">
        <v>8.379999999999999</v>
      </c>
    </row>
    <row r="215" spans="15:40" x14ac:dyDescent="0.2">
      <c r="O215" s="164">
        <v>39</v>
      </c>
      <c r="P215" s="168">
        <v>8.7200000000000006</v>
      </c>
      <c r="Q215" s="164">
        <v>39</v>
      </c>
      <c r="R215" s="158">
        <v>108.8</v>
      </c>
      <c r="T215" s="200"/>
      <c r="AF215" s="168">
        <v>8.7200000000000006</v>
      </c>
      <c r="AG215" s="158">
        <v>108.8</v>
      </c>
      <c r="AM215" s="164">
        <v>39</v>
      </c>
      <c r="AN215" s="168">
        <v>8.7200000000000006</v>
      </c>
    </row>
    <row r="216" spans="15:40" x14ac:dyDescent="0.2">
      <c r="O216" s="164">
        <v>39</v>
      </c>
      <c r="P216" s="168">
        <v>8.68</v>
      </c>
      <c r="Q216" s="164">
        <v>39</v>
      </c>
      <c r="R216" s="156">
        <v>112</v>
      </c>
      <c r="T216" s="200"/>
      <c r="AF216" s="168">
        <v>8.68</v>
      </c>
      <c r="AG216" s="156">
        <v>112</v>
      </c>
      <c r="AM216" s="164">
        <v>39</v>
      </c>
      <c r="AN216" s="168">
        <v>8.68</v>
      </c>
    </row>
    <row r="217" spans="15:40" x14ac:dyDescent="0.2">
      <c r="O217" s="164">
        <v>39</v>
      </c>
      <c r="P217" s="168">
        <v>8.51</v>
      </c>
      <c r="Q217" s="164">
        <v>39</v>
      </c>
      <c r="R217" s="157">
        <v>102.2</v>
      </c>
      <c r="T217" s="200"/>
      <c r="AF217" s="168">
        <v>8.51</v>
      </c>
      <c r="AG217" s="157">
        <v>102.2</v>
      </c>
      <c r="AM217" s="164">
        <v>39</v>
      </c>
      <c r="AN217" s="168">
        <v>8.51</v>
      </c>
    </row>
    <row r="218" spans="15:40" x14ac:dyDescent="0.2">
      <c r="O218" s="164">
        <v>39</v>
      </c>
      <c r="P218" s="168">
        <v>8.67</v>
      </c>
      <c r="Q218" s="164">
        <v>39</v>
      </c>
      <c r="R218" s="157">
        <v>102.2</v>
      </c>
      <c r="T218" s="200"/>
      <c r="AF218" s="168">
        <v>8.67</v>
      </c>
      <c r="AG218" s="157">
        <v>102.2</v>
      </c>
      <c r="AM218" s="164">
        <v>39</v>
      </c>
      <c r="AN218" s="168">
        <v>8.67</v>
      </c>
    </row>
    <row r="219" spans="15:40" x14ac:dyDescent="0.2">
      <c r="O219" s="164">
        <v>39</v>
      </c>
      <c r="P219" s="168">
        <v>8.9499999999999993</v>
      </c>
      <c r="Q219" s="164">
        <v>39</v>
      </c>
      <c r="R219" s="157">
        <v>119.2</v>
      </c>
      <c r="T219" s="200"/>
      <c r="AF219" s="168">
        <v>8.9499999999999993</v>
      </c>
      <c r="AG219" s="157">
        <v>119.2</v>
      </c>
      <c r="AM219" s="164">
        <v>39</v>
      </c>
      <c r="AN219" s="168">
        <v>8.9499999999999993</v>
      </c>
    </row>
    <row r="220" spans="15:40" x14ac:dyDescent="0.2">
      <c r="O220" s="162">
        <v>39</v>
      </c>
      <c r="P220" s="168">
        <v>8.6999999999999993</v>
      </c>
      <c r="Q220" s="162">
        <v>39</v>
      </c>
      <c r="R220" s="160">
        <v>108.2</v>
      </c>
      <c r="T220" s="200"/>
      <c r="AF220" s="168">
        <v>8.6999999999999993</v>
      </c>
      <c r="AG220" s="160">
        <v>108.2</v>
      </c>
      <c r="AM220" s="162">
        <v>39</v>
      </c>
      <c r="AN220" s="168">
        <v>8.6999999999999993</v>
      </c>
    </row>
    <row r="221" spans="15:40" x14ac:dyDescent="0.2">
      <c r="O221" s="162">
        <v>40</v>
      </c>
      <c r="P221" s="168">
        <v>8.76</v>
      </c>
      <c r="Q221" s="162">
        <v>40</v>
      </c>
      <c r="R221" s="160">
        <v>122.8</v>
      </c>
      <c r="T221" s="200"/>
      <c r="AF221" s="168">
        <v>8.76</v>
      </c>
      <c r="AG221" s="160">
        <v>122.8</v>
      </c>
      <c r="AM221" s="162">
        <v>40</v>
      </c>
      <c r="AN221" s="168">
        <v>8.76</v>
      </c>
    </row>
    <row r="222" spans="15:40" x14ac:dyDescent="0.2">
      <c r="O222" s="162">
        <v>40</v>
      </c>
      <c r="P222" s="168">
        <v>8.9599999999999991</v>
      </c>
      <c r="Q222" s="162">
        <v>40</v>
      </c>
      <c r="R222" s="153">
        <v>118.6</v>
      </c>
      <c r="T222" s="200"/>
      <c r="AF222" s="168">
        <v>8.9599999999999991</v>
      </c>
      <c r="AG222" s="153">
        <v>118.6</v>
      </c>
      <c r="AM222" s="162">
        <v>40</v>
      </c>
      <c r="AN222" s="168">
        <v>8.9599999999999991</v>
      </c>
    </row>
    <row r="223" spans="15:40" x14ac:dyDescent="0.2">
      <c r="O223" s="162">
        <v>40</v>
      </c>
      <c r="P223" s="168">
        <v>8.629999999999999</v>
      </c>
      <c r="Q223" s="162">
        <v>40</v>
      </c>
      <c r="R223" s="153">
        <v>119.4</v>
      </c>
      <c r="T223" s="200"/>
      <c r="AF223" s="168">
        <v>8.629999999999999</v>
      </c>
      <c r="AG223" s="153">
        <v>119.4</v>
      </c>
      <c r="AM223" s="162">
        <v>40</v>
      </c>
      <c r="AN223" s="168">
        <v>8.629999999999999</v>
      </c>
    </row>
    <row r="224" spans="15:40" x14ac:dyDescent="0.2">
      <c r="O224" s="163">
        <v>40</v>
      </c>
      <c r="P224" s="168">
        <v>8.49</v>
      </c>
      <c r="Q224" s="163">
        <v>40</v>
      </c>
      <c r="R224" s="160">
        <v>112.6</v>
      </c>
      <c r="T224" s="200"/>
      <c r="AF224" s="168">
        <v>8.49</v>
      </c>
      <c r="AG224" s="160">
        <v>112.6</v>
      </c>
      <c r="AM224" s="163">
        <v>40</v>
      </c>
      <c r="AN224" s="168">
        <v>8.49</v>
      </c>
    </row>
    <row r="225" spans="15:40" x14ac:dyDescent="0.2">
      <c r="O225" s="162">
        <v>41</v>
      </c>
      <c r="P225" s="168">
        <v>8.120000000000001</v>
      </c>
      <c r="Q225" s="162">
        <v>41</v>
      </c>
      <c r="R225" s="160">
        <v>115.4</v>
      </c>
      <c r="T225" s="200"/>
      <c r="AF225" s="168">
        <v>8.120000000000001</v>
      </c>
      <c r="AG225" s="160">
        <v>115.4</v>
      </c>
      <c r="AM225" s="162">
        <v>41</v>
      </c>
      <c r="AN225" s="168">
        <v>8.120000000000001</v>
      </c>
    </row>
    <row r="226" spans="15:40" x14ac:dyDescent="0.2">
      <c r="O226" s="164">
        <v>42</v>
      </c>
      <c r="P226" s="168">
        <v>8.379999999999999</v>
      </c>
      <c r="Q226" s="164">
        <v>42</v>
      </c>
      <c r="R226" s="157">
        <v>98.8</v>
      </c>
      <c r="T226" s="200"/>
      <c r="AF226" s="168">
        <v>8.379999999999999</v>
      </c>
      <c r="AG226" s="157">
        <v>98.8</v>
      </c>
      <c r="AM226" s="164">
        <v>42</v>
      </c>
      <c r="AN226" s="168">
        <v>8.379999999999999</v>
      </c>
    </row>
    <row r="227" spans="15:40" x14ac:dyDescent="0.2">
      <c r="O227" s="162">
        <v>42</v>
      </c>
      <c r="P227" s="168">
        <v>8.9599999999999991</v>
      </c>
      <c r="Q227" s="162">
        <v>42</v>
      </c>
      <c r="R227" s="153">
        <v>112.6</v>
      </c>
      <c r="T227" s="200"/>
      <c r="AF227" s="168">
        <v>8.9599999999999991</v>
      </c>
      <c r="AG227" s="153">
        <v>112.6</v>
      </c>
      <c r="AM227" s="162">
        <v>42</v>
      </c>
      <c r="AN227" s="168">
        <v>8.9599999999999991</v>
      </c>
    </row>
    <row r="228" spans="15:40" x14ac:dyDescent="0.2">
      <c r="O228" s="162">
        <v>42</v>
      </c>
      <c r="P228" s="168">
        <v>9.0599999999999987</v>
      </c>
      <c r="Q228" s="162">
        <v>42</v>
      </c>
      <c r="R228" s="153">
        <v>122.6</v>
      </c>
      <c r="T228" s="200"/>
      <c r="AF228" s="168">
        <v>9.0599999999999987</v>
      </c>
      <c r="AG228" s="153">
        <v>122.6</v>
      </c>
      <c r="AM228" s="162">
        <v>42</v>
      </c>
      <c r="AN228" s="168">
        <v>9.0599999999999987</v>
      </c>
    </row>
    <row r="229" spans="15:40" x14ac:dyDescent="0.2">
      <c r="O229" s="162">
        <v>42</v>
      </c>
      <c r="P229" s="168">
        <v>9.0599999999999987</v>
      </c>
      <c r="Q229" s="162">
        <v>42</v>
      </c>
      <c r="R229" s="153">
        <v>117.8</v>
      </c>
      <c r="T229" s="200"/>
      <c r="AF229" s="168">
        <v>9.0599999999999987</v>
      </c>
      <c r="AG229" s="153">
        <v>117.8</v>
      </c>
      <c r="AM229" s="162">
        <v>42</v>
      </c>
      <c r="AN229" s="168">
        <v>9.0599999999999987</v>
      </c>
    </row>
    <row r="230" spans="15:40" x14ac:dyDescent="0.2">
      <c r="O230" s="164">
        <v>43</v>
      </c>
      <c r="P230" s="168">
        <v>8.6999999999999993</v>
      </c>
      <c r="Q230" s="164">
        <v>43</v>
      </c>
      <c r="R230" s="156">
        <v>109.4</v>
      </c>
      <c r="T230" s="200"/>
      <c r="AF230" s="168">
        <v>8.6999999999999993</v>
      </c>
      <c r="AG230" s="156">
        <v>109.4</v>
      </c>
      <c r="AM230" s="164">
        <v>43</v>
      </c>
      <c r="AN230" s="168">
        <v>8.6999999999999993</v>
      </c>
    </row>
    <row r="231" spans="15:40" x14ac:dyDescent="0.2">
      <c r="O231" s="164">
        <v>43</v>
      </c>
      <c r="P231" s="168">
        <v>8.6900000000000013</v>
      </c>
      <c r="Q231" s="164">
        <v>43</v>
      </c>
      <c r="R231" s="156">
        <v>111.6</v>
      </c>
      <c r="T231" s="200"/>
      <c r="AF231" s="168">
        <v>8.6900000000000013</v>
      </c>
      <c r="AG231" s="156">
        <v>111.6</v>
      </c>
      <c r="AM231" s="164">
        <v>43</v>
      </c>
      <c r="AN231" s="168">
        <v>8.6900000000000013</v>
      </c>
    </row>
    <row r="232" spans="15:40" x14ac:dyDescent="0.2">
      <c r="O232" s="164">
        <v>43</v>
      </c>
      <c r="P232" s="168">
        <v>8.5299999999999994</v>
      </c>
      <c r="Q232" s="164">
        <v>43</v>
      </c>
      <c r="R232" s="157">
        <v>102.6</v>
      </c>
      <c r="T232" s="200"/>
      <c r="AF232" s="168">
        <v>8.5299999999999994</v>
      </c>
      <c r="AG232" s="157">
        <v>102.6</v>
      </c>
      <c r="AM232" s="164">
        <v>43</v>
      </c>
      <c r="AN232" s="168">
        <v>8.5299999999999994</v>
      </c>
    </row>
    <row r="233" spans="15:40" x14ac:dyDescent="0.2">
      <c r="O233" s="162">
        <v>43</v>
      </c>
      <c r="P233" s="168">
        <v>8.9</v>
      </c>
      <c r="Q233" s="162">
        <v>43</v>
      </c>
      <c r="R233" s="153">
        <v>120.8</v>
      </c>
      <c r="T233" s="200"/>
      <c r="AF233" s="168">
        <v>8.9</v>
      </c>
      <c r="AG233" s="153">
        <v>120.8</v>
      </c>
      <c r="AM233" s="162">
        <v>43</v>
      </c>
      <c r="AN233" s="168">
        <v>8.9</v>
      </c>
    </row>
    <row r="234" spans="15:40" x14ac:dyDescent="0.2">
      <c r="O234" s="162">
        <v>43</v>
      </c>
      <c r="P234" s="168">
        <v>8.61</v>
      </c>
      <c r="Q234" s="162">
        <v>43</v>
      </c>
      <c r="R234" s="153">
        <v>109.2</v>
      </c>
      <c r="T234" s="200"/>
      <c r="AF234" s="168">
        <v>8.61</v>
      </c>
      <c r="AG234" s="153">
        <v>109.2</v>
      </c>
      <c r="AM234" s="162">
        <v>43</v>
      </c>
      <c r="AN234" s="168">
        <v>8.61</v>
      </c>
    </row>
    <row r="235" spans="15:40" x14ac:dyDescent="0.2">
      <c r="O235" s="162">
        <v>44</v>
      </c>
      <c r="P235" s="168">
        <v>8.6900000000000013</v>
      </c>
      <c r="Q235" s="162">
        <v>44</v>
      </c>
      <c r="R235" s="160">
        <v>115.4</v>
      </c>
      <c r="T235" s="200"/>
      <c r="AF235" s="168">
        <v>8.6900000000000013</v>
      </c>
      <c r="AG235" s="160">
        <v>115.4</v>
      </c>
      <c r="AM235" s="162">
        <v>44</v>
      </c>
      <c r="AN235" s="168">
        <v>8.6900000000000013</v>
      </c>
    </row>
    <row r="236" spans="15:40" x14ac:dyDescent="0.2">
      <c r="O236" s="162">
        <v>44</v>
      </c>
      <c r="P236" s="168">
        <v>8.66</v>
      </c>
      <c r="Q236" s="162">
        <v>44</v>
      </c>
      <c r="R236" s="153">
        <v>113</v>
      </c>
      <c r="T236" s="200"/>
      <c r="AF236" s="168">
        <v>8.66</v>
      </c>
      <c r="AG236" s="153">
        <v>113</v>
      </c>
      <c r="AM236" s="162">
        <v>44</v>
      </c>
      <c r="AN236" s="168">
        <v>8.66</v>
      </c>
    </row>
    <row r="237" spans="15:40" x14ac:dyDescent="0.2">
      <c r="O237" s="162">
        <v>44</v>
      </c>
      <c r="P237" s="168">
        <v>8.7200000000000006</v>
      </c>
      <c r="Q237" s="162">
        <v>44</v>
      </c>
      <c r="R237" s="153">
        <v>105.8</v>
      </c>
      <c r="T237" s="200"/>
      <c r="AF237" s="168">
        <v>8.7200000000000006</v>
      </c>
      <c r="AG237" s="153">
        <v>105.8</v>
      </c>
      <c r="AM237" s="162">
        <v>44</v>
      </c>
      <c r="AN237" s="168">
        <v>8.7200000000000006</v>
      </c>
    </row>
    <row r="238" spans="15:40" x14ac:dyDescent="0.2">
      <c r="O238" s="162">
        <v>44</v>
      </c>
      <c r="P238" s="168">
        <v>8.6</v>
      </c>
      <c r="Q238" s="162">
        <v>44</v>
      </c>
      <c r="R238" s="153">
        <v>119.2</v>
      </c>
      <c r="T238" s="200"/>
      <c r="AF238" s="168">
        <v>8.6</v>
      </c>
      <c r="AG238" s="153">
        <v>119.2</v>
      </c>
      <c r="AM238" s="162">
        <v>44</v>
      </c>
      <c r="AN238" s="168">
        <v>8.6</v>
      </c>
    </row>
    <row r="239" spans="15:40" x14ac:dyDescent="0.2">
      <c r="O239" s="162">
        <v>44</v>
      </c>
      <c r="P239" s="168">
        <v>8.6999999999999993</v>
      </c>
      <c r="Q239" s="162">
        <v>44</v>
      </c>
      <c r="R239" s="153">
        <v>114.2</v>
      </c>
      <c r="T239" s="200"/>
      <c r="AF239" s="168">
        <v>8.6999999999999993</v>
      </c>
      <c r="AG239" s="153">
        <v>114.2</v>
      </c>
      <c r="AM239" s="162">
        <v>44</v>
      </c>
      <c r="AN239" s="168">
        <v>8.6999999999999993</v>
      </c>
    </row>
    <row r="240" spans="15:40" x14ac:dyDescent="0.2">
      <c r="O240" s="170">
        <v>45</v>
      </c>
      <c r="P240" s="173"/>
      <c r="Q240" s="170">
        <v>45</v>
      </c>
      <c r="R240" s="171">
        <v>110.2</v>
      </c>
      <c r="T240" s="200"/>
      <c r="AF240" s="173"/>
      <c r="AG240" s="171">
        <v>110.2</v>
      </c>
      <c r="AM240" s="170">
        <v>45</v>
      </c>
      <c r="AN240" s="173"/>
    </row>
    <row r="241" spans="15:40" x14ac:dyDescent="0.2">
      <c r="O241" s="164">
        <v>46</v>
      </c>
      <c r="P241" s="168">
        <v>9.27</v>
      </c>
      <c r="Q241" s="164">
        <v>46</v>
      </c>
      <c r="R241" s="156">
        <v>116.8</v>
      </c>
      <c r="T241" s="200"/>
      <c r="AF241" s="168">
        <v>9.27</v>
      </c>
      <c r="AG241" s="156">
        <v>116.8</v>
      </c>
      <c r="AM241" s="164">
        <v>46</v>
      </c>
      <c r="AN241" s="168">
        <v>9.27</v>
      </c>
    </row>
    <row r="242" spans="15:40" x14ac:dyDescent="0.2">
      <c r="O242" s="164">
        <v>46</v>
      </c>
      <c r="P242" s="168">
        <v>9.0400000000000009</v>
      </c>
      <c r="Q242" s="164">
        <v>46</v>
      </c>
      <c r="R242" s="156">
        <v>121.8</v>
      </c>
      <c r="T242" s="200"/>
      <c r="AF242" s="168">
        <v>9.0400000000000009</v>
      </c>
      <c r="AG242" s="156">
        <v>121.8</v>
      </c>
      <c r="AM242" s="164">
        <v>46</v>
      </c>
      <c r="AN242" s="168">
        <v>9.0400000000000009</v>
      </c>
    </row>
    <row r="243" spans="15:40" x14ac:dyDescent="0.2">
      <c r="O243" s="164">
        <v>46</v>
      </c>
      <c r="P243" s="168">
        <v>8.6900000000000013</v>
      </c>
      <c r="Q243" s="164">
        <v>46</v>
      </c>
      <c r="R243" s="157">
        <v>108.2</v>
      </c>
      <c r="T243" s="200"/>
      <c r="AF243" s="168">
        <v>8.6900000000000013</v>
      </c>
      <c r="AG243" s="157">
        <v>108.2</v>
      </c>
      <c r="AM243" s="164">
        <v>46</v>
      </c>
      <c r="AN243" s="168">
        <v>8.6900000000000013</v>
      </c>
    </row>
    <row r="244" spans="15:40" x14ac:dyDescent="0.2">
      <c r="O244" s="164">
        <v>46</v>
      </c>
      <c r="P244" s="168">
        <v>9.0299999999999994</v>
      </c>
      <c r="Q244" s="164">
        <v>46</v>
      </c>
      <c r="R244" s="157">
        <v>115.8</v>
      </c>
      <c r="T244" s="200"/>
      <c r="AF244" s="168">
        <v>9.0299999999999994</v>
      </c>
      <c r="AG244" s="157">
        <v>115.8</v>
      </c>
      <c r="AM244" s="164">
        <v>46</v>
      </c>
      <c r="AN244" s="168">
        <v>9.0299999999999994</v>
      </c>
    </row>
    <row r="245" spans="15:40" x14ac:dyDescent="0.2">
      <c r="O245" s="164">
        <v>46</v>
      </c>
      <c r="P245" s="168">
        <v>9.36</v>
      </c>
      <c r="Q245" s="164">
        <v>46</v>
      </c>
      <c r="R245" s="157">
        <v>129.6</v>
      </c>
      <c r="T245" s="200"/>
      <c r="AF245" s="168">
        <v>9.36</v>
      </c>
      <c r="AG245" s="157">
        <v>129.6</v>
      </c>
      <c r="AM245" s="164">
        <v>46</v>
      </c>
      <c r="AN245" s="168">
        <v>9.36</v>
      </c>
    </row>
    <row r="246" spans="15:40" x14ac:dyDescent="0.2">
      <c r="O246" s="162">
        <v>46</v>
      </c>
      <c r="P246" s="168">
        <v>8.9</v>
      </c>
      <c r="Q246" s="162">
        <v>46</v>
      </c>
      <c r="R246" s="160">
        <v>115.8</v>
      </c>
      <c r="T246" s="200"/>
      <c r="AF246" s="168">
        <v>8.9</v>
      </c>
      <c r="AG246" s="160">
        <v>115.8</v>
      </c>
      <c r="AM246" s="162">
        <v>46</v>
      </c>
      <c r="AN246" s="168">
        <v>8.9</v>
      </c>
    </row>
    <row r="247" spans="15:40" x14ac:dyDescent="0.2">
      <c r="O247" s="162">
        <v>47</v>
      </c>
      <c r="P247" s="168">
        <v>8.76</v>
      </c>
      <c r="Q247" s="162">
        <v>47</v>
      </c>
      <c r="R247" s="160">
        <v>123</v>
      </c>
      <c r="T247" s="200"/>
      <c r="AF247" s="168">
        <v>8.76</v>
      </c>
      <c r="AG247" s="160">
        <v>123</v>
      </c>
      <c r="AM247" s="162">
        <v>47</v>
      </c>
      <c r="AN247" s="168">
        <v>8.76</v>
      </c>
    </row>
    <row r="248" spans="15:40" x14ac:dyDescent="0.2">
      <c r="O248" s="162">
        <v>47</v>
      </c>
      <c r="P248" s="168">
        <v>8.99</v>
      </c>
      <c r="Q248" s="162">
        <v>47</v>
      </c>
      <c r="R248" s="153">
        <v>122</v>
      </c>
      <c r="T248" s="200"/>
      <c r="AF248" s="168">
        <v>8.99</v>
      </c>
      <c r="AG248" s="153">
        <v>122</v>
      </c>
      <c r="AM248" s="162">
        <v>47</v>
      </c>
      <c r="AN248" s="168">
        <v>8.99</v>
      </c>
    </row>
    <row r="249" spans="15:40" x14ac:dyDescent="0.2">
      <c r="O249" s="162">
        <v>47</v>
      </c>
      <c r="P249" s="168">
        <v>8.629999999999999</v>
      </c>
      <c r="Q249" s="162">
        <v>47</v>
      </c>
      <c r="R249" s="153">
        <v>123.8</v>
      </c>
      <c r="T249" s="200"/>
      <c r="AF249" s="168">
        <v>8.629999999999999</v>
      </c>
      <c r="AG249" s="153">
        <v>123.8</v>
      </c>
      <c r="AM249" s="162">
        <v>47</v>
      </c>
      <c r="AN249" s="168">
        <v>8.629999999999999</v>
      </c>
    </row>
    <row r="250" spans="15:40" x14ac:dyDescent="0.2">
      <c r="O250" s="163">
        <v>47</v>
      </c>
      <c r="P250" s="168">
        <v>8.93</v>
      </c>
      <c r="Q250" s="163">
        <v>47</v>
      </c>
      <c r="R250" s="160">
        <v>118.8</v>
      </c>
      <c r="T250" s="200"/>
      <c r="AF250" s="168">
        <v>8.93</v>
      </c>
      <c r="AG250" s="160">
        <v>118.8</v>
      </c>
      <c r="AM250" s="163">
        <v>47</v>
      </c>
      <c r="AN250" s="168">
        <v>8.93</v>
      </c>
    </row>
    <row r="251" spans="15:40" x14ac:dyDescent="0.2">
      <c r="O251" s="162">
        <v>48</v>
      </c>
      <c r="P251" s="168">
        <v>8.43</v>
      </c>
      <c r="Q251" s="162">
        <v>48</v>
      </c>
      <c r="R251" s="160">
        <v>121.6</v>
      </c>
      <c r="T251" s="200"/>
      <c r="AF251" s="168">
        <v>8.43</v>
      </c>
      <c r="AG251" s="160">
        <v>121.6</v>
      </c>
      <c r="AM251" s="162">
        <v>48</v>
      </c>
      <c r="AN251" s="168">
        <v>8.43</v>
      </c>
    </row>
    <row r="252" spans="15:40" x14ac:dyDescent="0.2">
      <c r="O252" s="203">
        <v>48</v>
      </c>
      <c r="P252" s="173">
        <v>0</v>
      </c>
      <c r="Q252" s="203">
        <v>48</v>
      </c>
      <c r="R252" s="205">
        <v>128.19999999999999</v>
      </c>
      <c r="T252" s="200"/>
      <c r="AF252" s="168">
        <v>0</v>
      </c>
      <c r="AG252" s="153">
        <v>128.19999999999999</v>
      </c>
      <c r="AM252" s="162">
        <v>48</v>
      </c>
      <c r="AN252" s="168">
        <v>0</v>
      </c>
    </row>
    <row r="253" spans="15:40" x14ac:dyDescent="0.2">
      <c r="O253" s="203">
        <v>48</v>
      </c>
      <c r="P253" s="173">
        <v>0</v>
      </c>
      <c r="Q253" s="203">
        <v>48</v>
      </c>
      <c r="R253" s="205">
        <v>116.6</v>
      </c>
      <c r="T253" s="200"/>
      <c r="AF253" s="168">
        <v>0</v>
      </c>
      <c r="AG253" s="153">
        <v>116.6</v>
      </c>
      <c r="AM253" s="162">
        <v>48</v>
      </c>
      <c r="AN253" s="168">
        <v>0</v>
      </c>
    </row>
    <row r="254" spans="15:40" x14ac:dyDescent="0.2">
      <c r="O254" s="164">
        <v>50</v>
      </c>
      <c r="P254" s="168">
        <v>8.5500000000000007</v>
      </c>
      <c r="Q254" s="164">
        <v>50</v>
      </c>
      <c r="R254" s="157">
        <v>108</v>
      </c>
      <c r="T254" s="200"/>
      <c r="AF254" s="168">
        <v>8.5500000000000007</v>
      </c>
      <c r="AG254" s="157">
        <v>108</v>
      </c>
      <c r="AM254" s="164">
        <v>50</v>
      </c>
      <c r="AN254" s="168">
        <v>8.5500000000000007</v>
      </c>
    </row>
    <row r="255" spans="15:40" x14ac:dyDescent="0.2">
      <c r="O255" s="162">
        <v>50</v>
      </c>
      <c r="P255" s="168">
        <v>9.4599999999999991</v>
      </c>
      <c r="Q255" s="162">
        <v>50</v>
      </c>
      <c r="R255" s="153">
        <v>124.2</v>
      </c>
      <c r="T255" s="200"/>
      <c r="AF255" s="168">
        <v>9.4599999999999991</v>
      </c>
      <c r="AG255" s="153">
        <v>124.2</v>
      </c>
      <c r="AM255" s="162">
        <v>50</v>
      </c>
      <c r="AN255" s="168">
        <v>9.4599999999999991</v>
      </c>
    </row>
    <row r="256" spans="15:40" x14ac:dyDescent="0.2">
      <c r="O256" s="162">
        <v>50</v>
      </c>
      <c r="P256" s="168">
        <v>9.2200000000000006</v>
      </c>
      <c r="Q256" s="162">
        <v>50</v>
      </c>
      <c r="R256" s="153">
        <v>132.4</v>
      </c>
      <c r="T256" s="200"/>
      <c r="AF256" s="168">
        <v>9.2200000000000006</v>
      </c>
      <c r="AG256" s="153">
        <v>132.4</v>
      </c>
      <c r="AM256" s="162">
        <v>50</v>
      </c>
      <c r="AN256" s="168">
        <v>9.2200000000000006</v>
      </c>
    </row>
    <row r="257" spans="15:40" x14ac:dyDescent="0.2">
      <c r="O257" s="162">
        <v>50</v>
      </c>
      <c r="P257" s="168">
        <v>9.35</v>
      </c>
      <c r="Q257" s="162">
        <v>50</v>
      </c>
      <c r="R257" s="153">
        <v>131</v>
      </c>
      <c r="T257" s="200"/>
      <c r="AF257" s="168">
        <v>9.35</v>
      </c>
      <c r="AG257" s="153">
        <v>131</v>
      </c>
      <c r="AM257" s="162">
        <v>50</v>
      </c>
      <c r="AN257" s="168">
        <v>9.35</v>
      </c>
    </row>
    <row r="258" spans="15:40" x14ac:dyDescent="0.2">
      <c r="O258" s="162">
        <v>50</v>
      </c>
      <c r="P258" s="168">
        <v>8.7200000000000006</v>
      </c>
      <c r="Q258" s="162">
        <v>50</v>
      </c>
      <c r="R258" s="153">
        <v>114.2</v>
      </c>
      <c r="T258" s="200"/>
      <c r="AF258" s="168">
        <v>8.7200000000000006</v>
      </c>
      <c r="AG258" s="153">
        <v>114.2</v>
      </c>
      <c r="AM258" s="162">
        <v>50</v>
      </c>
      <c r="AN258" s="168">
        <v>8.7200000000000006</v>
      </c>
    </row>
    <row r="259" spans="15:40" x14ac:dyDescent="0.2">
      <c r="O259" s="162">
        <v>50</v>
      </c>
      <c r="P259" s="168">
        <v>8.33</v>
      </c>
      <c r="Q259" s="162">
        <v>50</v>
      </c>
      <c r="R259" s="153">
        <v>106.6</v>
      </c>
      <c r="T259" s="200"/>
      <c r="AF259" s="168">
        <v>8.33</v>
      </c>
      <c r="AG259" s="153">
        <v>106.6</v>
      </c>
      <c r="AM259" s="162">
        <v>50</v>
      </c>
      <c r="AN259" s="168">
        <v>8.33</v>
      </c>
    </row>
    <row r="260" spans="15:40" x14ac:dyDescent="0.2">
      <c r="O260" s="162">
        <v>50</v>
      </c>
      <c r="P260" s="168">
        <v>8.8000000000000007</v>
      </c>
      <c r="Q260" s="162">
        <v>50</v>
      </c>
      <c r="R260" s="160">
        <v>120.6</v>
      </c>
      <c r="T260" s="200"/>
      <c r="AF260" s="168">
        <v>8.8000000000000007</v>
      </c>
      <c r="AG260" s="160">
        <v>120.6</v>
      </c>
      <c r="AM260" s="162">
        <v>50</v>
      </c>
      <c r="AN260" s="168">
        <v>8.8000000000000007</v>
      </c>
    </row>
    <row r="261" spans="15:40" x14ac:dyDescent="0.2">
      <c r="O261" s="162">
        <v>50</v>
      </c>
      <c r="P261" s="168">
        <v>8.61</v>
      </c>
      <c r="Q261" s="162">
        <v>50</v>
      </c>
      <c r="R261" s="153">
        <v>111</v>
      </c>
      <c r="T261" s="200"/>
      <c r="AF261" s="168">
        <v>8.61</v>
      </c>
      <c r="AG261" s="153">
        <v>111</v>
      </c>
      <c r="AM261" s="162">
        <v>50</v>
      </c>
      <c r="AN261" s="168">
        <v>8.61</v>
      </c>
    </row>
    <row r="262" spans="15:40" x14ac:dyDescent="0.2">
      <c r="O262" s="162">
        <v>50</v>
      </c>
      <c r="P262" s="168">
        <v>8.83</v>
      </c>
      <c r="Q262" s="162">
        <v>50</v>
      </c>
      <c r="R262" s="153">
        <v>117.2</v>
      </c>
      <c r="T262" s="200"/>
      <c r="AF262" s="168">
        <v>8.83</v>
      </c>
      <c r="AG262" s="153">
        <v>117.2</v>
      </c>
      <c r="AM262" s="162">
        <v>50</v>
      </c>
      <c r="AN262" s="168">
        <v>8.83</v>
      </c>
    </row>
    <row r="263" spans="15:40" x14ac:dyDescent="0.2">
      <c r="O263" s="162">
        <v>52</v>
      </c>
      <c r="P263" s="168">
        <v>8.9</v>
      </c>
      <c r="Q263" s="162">
        <v>52</v>
      </c>
      <c r="R263" s="153">
        <v>127</v>
      </c>
      <c r="T263" s="200"/>
      <c r="AF263" s="168">
        <v>8.9</v>
      </c>
      <c r="AG263" s="153">
        <v>127</v>
      </c>
      <c r="AM263" s="162">
        <v>52</v>
      </c>
      <c r="AN263" s="168">
        <v>8.9</v>
      </c>
    </row>
    <row r="264" spans="15:40" x14ac:dyDescent="0.2">
      <c r="O264" s="162">
        <v>52</v>
      </c>
      <c r="P264" s="168">
        <v>9.11</v>
      </c>
      <c r="Q264" s="162">
        <v>52</v>
      </c>
      <c r="R264" s="153">
        <v>131</v>
      </c>
      <c r="T264" s="200"/>
      <c r="AF264" s="168">
        <v>9.11</v>
      </c>
      <c r="AG264" s="153">
        <v>131</v>
      </c>
      <c r="AM264" s="162">
        <v>52</v>
      </c>
      <c r="AN264" s="168">
        <v>9.11</v>
      </c>
    </row>
    <row r="265" spans="15:40" x14ac:dyDescent="0.2">
      <c r="O265" s="162">
        <v>52</v>
      </c>
      <c r="P265" s="168">
        <v>8.74</v>
      </c>
      <c r="Q265" s="162">
        <v>52</v>
      </c>
      <c r="R265" s="153">
        <v>127.8</v>
      </c>
      <c r="T265" s="200"/>
      <c r="AF265" s="168">
        <v>8.74</v>
      </c>
      <c r="AG265" s="153">
        <v>127.8</v>
      </c>
      <c r="AM265" s="162">
        <v>52</v>
      </c>
      <c r="AN265" s="168">
        <v>8.74</v>
      </c>
    </row>
    <row r="266" spans="15:40" x14ac:dyDescent="0.2">
      <c r="O266" s="162">
        <v>52</v>
      </c>
      <c r="P266" s="168">
        <v>9.2099999999999991</v>
      </c>
      <c r="Q266" s="162">
        <v>52</v>
      </c>
      <c r="R266" s="160">
        <v>117.2</v>
      </c>
      <c r="T266" s="200"/>
      <c r="AF266" s="168">
        <v>9.2099999999999991</v>
      </c>
      <c r="AG266" s="160">
        <v>117.2</v>
      </c>
      <c r="AM266" s="162">
        <v>52</v>
      </c>
      <c r="AN266" s="168">
        <v>9.2099999999999991</v>
      </c>
    </row>
    <row r="267" spans="15:40" x14ac:dyDescent="0.2">
      <c r="O267" s="163">
        <v>53</v>
      </c>
      <c r="P267" s="168">
        <v>9.15</v>
      </c>
      <c r="Q267" s="163">
        <v>53</v>
      </c>
      <c r="R267" s="160">
        <v>125</v>
      </c>
      <c r="T267" s="200"/>
      <c r="AF267" s="168">
        <v>9.15</v>
      </c>
      <c r="AG267" s="160">
        <v>125</v>
      </c>
      <c r="AM267" s="163">
        <v>53</v>
      </c>
      <c r="AN267" s="168">
        <v>9.15</v>
      </c>
    </row>
    <row r="268" spans="15:40" x14ac:dyDescent="0.2">
      <c r="O268" s="162">
        <v>54</v>
      </c>
      <c r="P268" s="168">
        <v>8.74</v>
      </c>
      <c r="Q268" s="162">
        <v>54</v>
      </c>
      <c r="R268" s="153">
        <v>112.9</v>
      </c>
      <c r="T268" s="200"/>
      <c r="AF268" s="168">
        <v>8.74</v>
      </c>
      <c r="AG268" s="153">
        <v>112.9</v>
      </c>
      <c r="AM268" s="162">
        <v>54</v>
      </c>
      <c r="AN268" s="168">
        <v>8.74</v>
      </c>
    </row>
    <row r="269" spans="15:40" x14ac:dyDescent="0.2">
      <c r="O269" s="162">
        <v>56</v>
      </c>
      <c r="P269" s="168">
        <v>9.2799999999999994</v>
      </c>
      <c r="Q269" s="162">
        <v>56</v>
      </c>
      <c r="R269" s="153">
        <v>129.19999999999999</v>
      </c>
      <c r="T269" s="200"/>
      <c r="AF269" s="168">
        <v>9.2799999999999994</v>
      </c>
      <c r="AG269" s="153">
        <v>129.19999999999999</v>
      </c>
      <c r="AM269" s="162">
        <v>56</v>
      </c>
      <c r="AN269" s="168">
        <v>9.2799999999999994</v>
      </c>
    </row>
    <row r="270" spans="15:40" x14ac:dyDescent="0.2">
      <c r="O270" s="162">
        <v>56</v>
      </c>
      <c r="P270" s="168">
        <v>8.82</v>
      </c>
      <c r="Q270" s="162">
        <v>56</v>
      </c>
      <c r="R270" s="153">
        <v>117.2</v>
      </c>
      <c r="T270" s="200"/>
      <c r="AF270" s="168">
        <v>8.82</v>
      </c>
      <c r="AG270" s="153">
        <v>117.2</v>
      </c>
      <c r="AM270" s="162">
        <v>56</v>
      </c>
      <c r="AN270" s="168">
        <v>8.82</v>
      </c>
    </row>
    <row r="271" spans="15:40" x14ac:dyDescent="0.2">
      <c r="O271" s="164">
        <v>57</v>
      </c>
      <c r="P271" s="168">
        <v>8.65</v>
      </c>
      <c r="Q271" s="164">
        <v>57</v>
      </c>
      <c r="R271" s="157">
        <v>103.8</v>
      </c>
      <c r="T271" s="200"/>
      <c r="AF271" s="168">
        <v>8.65</v>
      </c>
      <c r="AG271" s="157">
        <v>103.8</v>
      </c>
      <c r="AM271" s="164">
        <v>57</v>
      </c>
      <c r="AN271" s="168">
        <v>8.65</v>
      </c>
    </row>
    <row r="272" spans="15:40" x14ac:dyDescent="0.2">
      <c r="O272" s="162">
        <v>58</v>
      </c>
      <c r="P272" s="168">
        <v>9.1</v>
      </c>
      <c r="Q272" s="162">
        <v>58</v>
      </c>
      <c r="R272" s="153">
        <v>130</v>
      </c>
      <c r="T272" s="200"/>
      <c r="AF272" s="168">
        <v>9.1</v>
      </c>
      <c r="AG272" s="153">
        <v>130</v>
      </c>
      <c r="AM272" s="162">
        <v>58</v>
      </c>
      <c r="AN272" s="168">
        <v>9.1</v>
      </c>
    </row>
    <row r="273" spans="15:40" x14ac:dyDescent="0.2">
      <c r="O273" s="162">
        <v>58</v>
      </c>
      <c r="P273" s="168">
        <v>8.8000000000000007</v>
      </c>
      <c r="Q273" s="162">
        <v>58</v>
      </c>
      <c r="R273" s="153">
        <v>116.4</v>
      </c>
      <c r="T273" s="200"/>
      <c r="AF273" s="168">
        <v>8.8000000000000007</v>
      </c>
      <c r="AG273" s="153">
        <v>116.4</v>
      </c>
      <c r="AM273" s="162">
        <v>58</v>
      </c>
      <c r="AN273" s="168">
        <v>8.8000000000000007</v>
      </c>
    </row>
    <row r="274" spans="15:40" x14ac:dyDescent="0.2">
      <c r="O274" s="162">
        <v>58</v>
      </c>
      <c r="P274" s="168">
        <v>9</v>
      </c>
      <c r="Q274" s="162">
        <v>58</v>
      </c>
      <c r="R274" s="153">
        <v>118.6</v>
      </c>
      <c r="T274" s="200"/>
      <c r="AF274" s="168">
        <v>9</v>
      </c>
      <c r="AG274" s="153">
        <v>118.6</v>
      </c>
      <c r="AM274" s="162">
        <v>58</v>
      </c>
      <c r="AN274" s="168">
        <v>9</v>
      </c>
    </row>
    <row r="275" spans="15:40" x14ac:dyDescent="0.2">
      <c r="O275" s="163">
        <v>61</v>
      </c>
      <c r="P275" s="168">
        <v>9.4400000000000013</v>
      </c>
      <c r="Q275" s="163">
        <v>61</v>
      </c>
      <c r="R275" s="160">
        <v>137.4</v>
      </c>
      <c r="T275" s="200"/>
      <c r="AF275" s="168">
        <v>9.4400000000000013</v>
      </c>
      <c r="AG275" s="160">
        <v>137.4</v>
      </c>
      <c r="AM275" s="163">
        <v>61</v>
      </c>
      <c r="AN275" s="168">
        <v>9.4400000000000013</v>
      </c>
    </row>
    <row r="276" spans="15:40" x14ac:dyDescent="0.2">
      <c r="O276" s="164">
        <v>64</v>
      </c>
      <c r="P276" s="168">
        <v>8.75</v>
      </c>
      <c r="Q276" s="164">
        <v>64</v>
      </c>
      <c r="R276" s="157">
        <v>107.8</v>
      </c>
      <c r="T276" s="200"/>
      <c r="AF276" s="168">
        <v>8.75</v>
      </c>
      <c r="AG276" s="157">
        <v>107.8</v>
      </c>
      <c r="AM276" s="164">
        <v>64</v>
      </c>
      <c r="AN276" s="168">
        <v>8.75</v>
      </c>
    </row>
    <row r="277" spans="15:40" x14ac:dyDescent="0.2">
      <c r="O277" s="170">
        <v>67</v>
      </c>
      <c r="P277" s="173"/>
      <c r="Q277" s="170">
        <v>67</v>
      </c>
      <c r="R277" s="171">
        <v>115.6</v>
      </c>
      <c r="T277" s="200"/>
      <c r="AF277" s="173"/>
      <c r="AG277" s="171">
        <v>115.6</v>
      </c>
    </row>
    <row r="278" spans="15:40" x14ac:dyDescent="0.2">
      <c r="T278" s="200"/>
    </row>
    <row r="279" spans="15:40" x14ac:dyDescent="0.2">
      <c r="T279" s="200"/>
    </row>
    <row r="280" spans="15:40" x14ac:dyDescent="0.2">
      <c r="T280" s="200"/>
    </row>
    <row r="281" spans="15:40" x14ac:dyDescent="0.2">
      <c r="T281" s="200"/>
    </row>
    <row r="282" spans="15:40" x14ac:dyDescent="0.2">
      <c r="T282" s="200"/>
    </row>
    <row r="283" spans="15:40" x14ac:dyDescent="0.2">
      <c r="T283" s="200"/>
    </row>
    <row r="284" spans="15:40" x14ac:dyDescent="0.2">
      <c r="T284" s="200"/>
    </row>
    <row r="285" spans="15:40" x14ac:dyDescent="0.2">
      <c r="T285" s="200"/>
    </row>
    <row r="286" spans="15:40" x14ac:dyDescent="0.2">
      <c r="T286" s="200"/>
    </row>
    <row r="287" spans="15:40" x14ac:dyDescent="0.2">
      <c r="T287" s="200"/>
    </row>
    <row r="288" spans="15:40" x14ac:dyDescent="0.2">
      <c r="T288" s="200"/>
    </row>
    <row r="289" spans="20:20" x14ac:dyDescent="0.2">
      <c r="T289" s="200"/>
    </row>
    <row r="290" spans="20:20" x14ac:dyDescent="0.2">
      <c r="T290" s="200"/>
    </row>
    <row r="291" spans="20:20" x14ac:dyDescent="0.2">
      <c r="T291" s="200"/>
    </row>
    <row r="292" spans="20:20" x14ac:dyDescent="0.2">
      <c r="T292" s="200"/>
    </row>
    <row r="293" spans="20:20" x14ac:dyDescent="0.2">
      <c r="T293" s="200"/>
    </row>
    <row r="294" spans="20:20" x14ac:dyDescent="0.2">
      <c r="T294" s="200"/>
    </row>
    <row r="295" spans="20:20" x14ac:dyDescent="0.2">
      <c r="T295" s="200"/>
    </row>
    <row r="296" spans="20:20" x14ac:dyDescent="0.2">
      <c r="T296" s="200"/>
    </row>
    <row r="297" spans="20:20" x14ac:dyDescent="0.2">
      <c r="T297" s="200"/>
    </row>
    <row r="298" spans="20:20" x14ac:dyDescent="0.2">
      <c r="T298" s="200"/>
    </row>
    <row r="299" spans="20:20" x14ac:dyDescent="0.2">
      <c r="T299" s="200"/>
    </row>
    <row r="300" spans="20:20" x14ac:dyDescent="0.2">
      <c r="T300" s="200"/>
    </row>
    <row r="301" spans="20:20" x14ac:dyDescent="0.2">
      <c r="T301" s="200"/>
    </row>
    <row r="302" spans="20:20" x14ac:dyDescent="0.2">
      <c r="T302" s="200"/>
    </row>
    <row r="303" spans="20:20" x14ac:dyDescent="0.2">
      <c r="T303" s="200"/>
    </row>
    <row r="304" spans="20:20" x14ac:dyDescent="0.2">
      <c r="T304" s="200"/>
    </row>
    <row r="305" spans="20:20" x14ac:dyDescent="0.2">
      <c r="T305" s="200"/>
    </row>
    <row r="306" spans="20:20" x14ac:dyDescent="0.2">
      <c r="T306" s="200"/>
    </row>
    <row r="307" spans="20:20" x14ac:dyDescent="0.2">
      <c r="T307" s="200"/>
    </row>
    <row r="308" spans="20:20" x14ac:dyDescent="0.2">
      <c r="T308" s="200"/>
    </row>
    <row r="309" spans="20:20" x14ac:dyDescent="0.2">
      <c r="T309" s="200"/>
    </row>
    <row r="310" spans="20:20" x14ac:dyDescent="0.2">
      <c r="T310" s="200"/>
    </row>
    <row r="311" spans="20:20" x14ac:dyDescent="0.2">
      <c r="T311" s="200"/>
    </row>
    <row r="312" spans="20:20" x14ac:dyDescent="0.2">
      <c r="T312" s="200"/>
    </row>
    <row r="313" spans="20:20" x14ac:dyDescent="0.2">
      <c r="T313" s="200"/>
    </row>
    <row r="314" spans="20:20" x14ac:dyDescent="0.2">
      <c r="T314" s="200"/>
    </row>
    <row r="315" spans="20:20" x14ac:dyDescent="0.2">
      <c r="T315" s="200"/>
    </row>
    <row r="316" spans="20:20" x14ac:dyDescent="0.2">
      <c r="T316" s="200"/>
    </row>
    <row r="317" spans="20:20" x14ac:dyDescent="0.2">
      <c r="T317" s="200"/>
    </row>
    <row r="318" spans="20:20" x14ac:dyDescent="0.2">
      <c r="T318" s="200"/>
    </row>
    <row r="319" spans="20:20" x14ac:dyDescent="0.2">
      <c r="T319" s="200"/>
    </row>
    <row r="320" spans="20:20" x14ac:dyDescent="0.2">
      <c r="T320" s="200"/>
    </row>
    <row r="321" spans="20:20" x14ac:dyDescent="0.2">
      <c r="T321" s="200"/>
    </row>
    <row r="322" spans="20:20" x14ac:dyDescent="0.2">
      <c r="T322" s="200"/>
    </row>
    <row r="323" spans="20:20" x14ac:dyDescent="0.2">
      <c r="T323" s="200"/>
    </row>
    <row r="324" spans="20:20" x14ac:dyDescent="0.2">
      <c r="T324" s="200"/>
    </row>
    <row r="325" spans="20:20" x14ac:dyDescent="0.2">
      <c r="T325" s="200"/>
    </row>
    <row r="326" spans="20:20" x14ac:dyDescent="0.2">
      <c r="T326" s="200"/>
    </row>
    <row r="327" spans="20:20" x14ac:dyDescent="0.2">
      <c r="T327" s="200"/>
    </row>
    <row r="328" spans="20:20" x14ac:dyDescent="0.2">
      <c r="T328" s="200"/>
    </row>
    <row r="329" spans="20:20" x14ac:dyDescent="0.2">
      <c r="T329" s="200"/>
    </row>
    <row r="330" spans="20:20" x14ac:dyDescent="0.2">
      <c r="T330" s="200"/>
    </row>
    <row r="331" spans="20:20" x14ac:dyDescent="0.2">
      <c r="T331" s="200"/>
    </row>
    <row r="332" spans="20:20" x14ac:dyDescent="0.2">
      <c r="T332" s="200"/>
    </row>
    <row r="333" spans="20:20" x14ac:dyDescent="0.2">
      <c r="T333" s="200"/>
    </row>
    <row r="334" spans="20:20" x14ac:dyDescent="0.2">
      <c r="T334" s="200"/>
    </row>
    <row r="335" spans="20:20" x14ac:dyDescent="0.2">
      <c r="T335" s="200"/>
    </row>
    <row r="336" spans="20:20" x14ac:dyDescent="0.2">
      <c r="T336" s="200"/>
    </row>
    <row r="337" spans="20:20" x14ac:dyDescent="0.2">
      <c r="T337" s="200"/>
    </row>
    <row r="338" spans="20:20" x14ac:dyDescent="0.2">
      <c r="T338" s="200"/>
    </row>
    <row r="339" spans="20:20" x14ac:dyDescent="0.2">
      <c r="T339" s="200"/>
    </row>
    <row r="340" spans="20:20" x14ac:dyDescent="0.2">
      <c r="T340" s="200"/>
    </row>
    <row r="341" spans="20:20" x14ac:dyDescent="0.2">
      <c r="T341" s="200"/>
    </row>
    <row r="342" spans="20:20" x14ac:dyDescent="0.2">
      <c r="T342" s="200"/>
    </row>
    <row r="343" spans="20:20" x14ac:dyDescent="0.2">
      <c r="T343" s="200"/>
    </row>
    <row r="344" spans="20:20" x14ac:dyDescent="0.2">
      <c r="T344" s="200"/>
    </row>
    <row r="345" spans="20:20" x14ac:dyDescent="0.2">
      <c r="T345" s="200"/>
    </row>
    <row r="346" spans="20:20" x14ac:dyDescent="0.2">
      <c r="T346" s="200"/>
    </row>
    <row r="347" spans="20:20" x14ac:dyDescent="0.2">
      <c r="T347" s="200"/>
    </row>
    <row r="348" spans="20:20" x14ac:dyDescent="0.2">
      <c r="T348" s="200"/>
    </row>
    <row r="349" spans="20:20" x14ac:dyDescent="0.2">
      <c r="T349" s="200"/>
    </row>
    <row r="350" spans="20:20" x14ac:dyDescent="0.2">
      <c r="T350" s="200"/>
    </row>
    <row r="351" spans="20:20" x14ac:dyDescent="0.2">
      <c r="T351" s="200"/>
    </row>
    <row r="352" spans="20:20" x14ac:dyDescent="0.2">
      <c r="T352" s="200"/>
    </row>
    <row r="353" spans="20:20" x14ac:dyDescent="0.2">
      <c r="T353" s="200"/>
    </row>
    <row r="354" spans="20:20" x14ac:dyDescent="0.2">
      <c r="T354" s="200"/>
    </row>
    <row r="355" spans="20:20" x14ac:dyDescent="0.2">
      <c r="T355" s="200"/>
    </row>
    <row r="356" spans="20:20" x14ac:dyDescent="0.2">
      <c r="T356" s="200"/>
    </row>
    <row r="357" spans="20:20" x14ac:dyDescent="0.2">
      <c r="T357" s="200"/>
    </row>
    <row r="358" spans="20:20" x14ac:dyDescent="0.2">
      <c r="T358" s="200"/>
    </row>
    <row r="359" spans="20:20" x14ac:dyDescent="0.2">
      <c r="T359" s="200"/>
    </row>
    <row r="360" spans="20:20" x14ac:dyDescent="0.2">
      <c r="T360" s="200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A106-44D6-3346-AA42-8E1CDD6FCFF0}">
  <dimension ref="A1:J276"/>
  <sheetViews>
    <sheetView workbookViewId="0">
      <selection activeCell="J2" sqref="J2"/>
    </sheetView>
  </sheetViews>
  <sheetFormatPr baseColWidth="10" defaultColWidth="27.5" defaultRowHeight="16" x14ac:dyDescent="0.2"/>
  <cols>
    <col min="1" max="1" width="7.1640625" style="1" bestFit="1" customWidth="1"/>
    <col min="2" max="2" width="12.83203125" style="1" bestFit="1" customWidth="1"/>
    <col min="3" max="3" width="12.6640625" style="1" bestFit="1" customWidth="1"/>
    <col min="4" max="4" width="7.33203125" style="1" bestFit="1" customWidth="1"/>
    <col min="5" max="5" width="7.1640625" style="1" customWidth="1"/>
    <col min="6" max="6" width="7.6640625" style="1" customWidth="1"/>
    <col min="7" max="7" width="7.1640625" style="1" customWidth="1"/>
    <col min="8" max="8" width="12.6640625" style="1" customWidth="1"/>
    <col min="9" max="9" width="9.33203125" style="1" bestFit="1" customWidth="1"/>
    <col min="10" max="10" width="44.1640625" style="1" bestFit="1" customWidth="1"/>
    <col min="11" max="16384" width="27.5" style="1"/>
  </cols>
  <sheetData>
    <row r="1" spans="1:10" ht="17" x14ac:dyDescent="0.2">
      <c r="A1" s="140" t="s">
        <v>1</v>
      </c>
      <c r="B1" s="140" t="s">
        <v>10</v>
      </c>
      <c r="C1" s="141" t="s">
        <v>13</v>
      </c>
      <c r="D1" s="1" t="s">
        <v>244</v>
      </c>
      <c r="E1" s="140" t="s">
        <v>1</v>
      </c>
      <c r="F1" s="1" t="s">
        <v>7</v>
      </c>
      <c r="G1" s="140" t="s">
        <v>1</v>
      </c>
      <c r="H1" s="141" t="s">
        <v>13</v>
      </c>
      <c r="I1" s="1" t="s">
        <v>245</v>
      </c>
      <c r="J1" s="1" t="s">
        <v>252</v>
      </c>
    </row>
    <row r="2" spans="1:10" x14ac:dyDescent="0.2">
      <c r="A2" s="142">
        <v>0</v>
      </c>
      <c r="B2" s="143">
        <v>61.2</v>
      </c>
      <c r="C2" s="143">
        <v>44.2</v>
      </c>
      <c r="D2" s="169">
        <f>A2/365</f>
        <v>0</v>
      </c>
      <c r="E2" s="142">
        <v>0</v>
      </c>
      <c r="F2" s="168">
        <f>B2/10</f>
        <v>6.12</v>
      </c>
      <c r="G2" s="142">
        <v>0</v>
      </c>
      <c r="H2" s="143">
        <v>44.2</v>
      </c>
      <c r="I2" s="1">
        <f>C2/1000</f>
        <v>4.4200000000000003E-2</v>
      </c>
      <c r="J2" s="1">
        <f>5*81.74/(2.7*365)</f>
        <v>0.41471334348046673</v>
      </c>
    </row>
    <row r="3" spans="1:10" x14ac:dyDescent="0.2">
      <c r="A3" s="142">
        <v>0</v>
      </c>
      <c r="B3" s="143">
        <v>58.7</v>
      </c>
      <c r="C3" s="143">
        <v>44</v>
      </c>
      <c r="D3" s="169">
        <f t="shared" ref="D3:D66" si="0">A3/365</f>
        <v>0</v>
      </c>
      <c r="E3" s="142">
        <v>0</v>
      </c>
      <c r="F3" s="168">
        <f t="shared" ref="F3:F66" si="1">B3/10</f>
        <v>5.87</v>
      </c>
      <c r="G3" s="142">
        <v>0</v>
      </c>
      <c r="H3" s="143">
        <v>44</v>
      </c>
      <c r="I3" s="1">
        <f t="shared" ref="I3:I66" si="2">C3/1000</f>
        <v>4.3999999999999997E-2</v>
      </c>
    </row>
    <row r="4" spans="1:10" x14ac:dyDescent="0.2">
      <c r="A4" s="142">
        <v>0</v>
      </c>
      <c r="B4" s="144">
        <v>60.3</v>
      </c>
      <c r="C4" s="144">
        <v>43.8</v>
      </c>
      <c r="D4" s="169">
        <f t="shared" si="0"/>
        <v>0</v>
      </c>
      <c r="E4" s="142">
        <v>0</v>
      </c>
      <c r="F4" s="168">
        <f t="shared" si="1"/>
        <v>6.0299999999999994</v>
      </c>
      <c r="G4" s="142">
        <v>0</v>
      </c>
      <c r="H4" s="144">
        <v>43.8</v>
      </c>
      <c r="I4" s="1">
        <f t="shared" si="2"/>
        <v>4.3799999999999999E-2</v>
      </c>
    </row>
    <row r="5" spans="1:10" x14ac:dyDescent="0.2">
      <c r="A5" s="142">
        <v>0</v>
      </c>
      <c r="B5" s="144">
        <v>58.5</v>
      </c>
      <c r="C5" s="144">
        <v>44.2</v>
      </c>
      <c r="D5" s="169">
        <f t="shared" si="0"/>
        <v>0</v>
      </c>
      <c r="E5" s="142">
        <v>0</v>
      </c>
      <c r="F5" s="168">
        <f t="shared" si="1"/>
        <v>5.85</v>
      </c>
      <c r="G5" s="142">
        <v>0</v>
      </c>
      <c r="H5" s="144">
        <v>44.2</v>
      </c>
      <c r="I5" s="1">
        <f t="shared" si="2"/>
        <v>4.4200000000000003E-2</v>
      </c>
    </row>
    <row r="6" spans="1:10" x14ac:dyDescent="0.2">
      <c r="A6" s="142">
        <v>0</v>
      </c>
      <c r="B6" s="144">
        <v>60.5</v>
      </c>
      <c r="C6" s="144">
        <v>44.2</v>
      </c>
      <c r="D6" s="169">
        <f t="shared" si="0"/>
        <v>0</v>
      </c>
      <c r="E6" s="142">
        <v>0</v>
      </c>
      <c r="F6" s="168">
        <f t="shared" si="1"/>
        <v>6.05</v>
      </c>
      <c r="G6" s="142">
        <v>0</v>
      </c>
      <c r="H6" s="144">
        <v>44.2</v>
      </c>
      <c r="I6" s="1">
        <f t="shared" si="2"/>
        <v>4.4200000000000003E-2</v>
      </c>
    </row>
    <row r="7" spans="1:10" x14ac:dyDescent="0.2">
      <c r="A7" s="142">
        <v>0</v>
      </c>
      <c r="B7" s="143">
        <v>60</v>
      </c>
      <c r="C7" s="143">
        <v>45</v>
      </c>
      <c r="D7" s="169">
        <f t="shared" si="0"/>
        <v>0</v>
      </c>
      <c r="E7" s="142">
        <v>0</v>
      </c>
      <c r="F7" s="168">
        <f t="shared" si="1"/>
        <v>6</v>
      </c>
      <c r="G7" s="142">
        <v>0</v>
      </c>
      <c r="H7" s="143">
        <v>45</v>
      </c>
      <c r="I7" s="1">
        <f t="shared" si="2"/>
        <v>4.4999999999999998E-2</v>
      </c>
    </row>
    <row r="8" spans="1:10" x14ac:dyDescent="0.2">
      <c r="A8" s="142">
        <v>0</v>
      </c>
      <c r="B8" s="143">
        <v>57.6</v>
      </c>
      <c r="C8" s="143">
        <v>46.2</v>
      </c>
      <c r="D8" s="169">
        <f t="shared" si="0"/>
        <v>0</v>
      </c>
      <c r="E8" s="142">
        <v>0</v>
      </c>
      <c r="F8" s="168">
        <f t="shared" si="1"/>
        <v>5.76</v>
      </c>
      <c r="G8" s="142">
        <v>0</v>
      </c>
      <c r="H8" s="143">
        <v>46.2</v>
      </c>
      <c r="I8" s="1">
        <f t="shared" si="2"/>
        <v>4.6200000000000005E-2</v>
      </c>
    </row>
    <row r="9" spans="1:10" x14ac:dyDescent="0.2">
      <c r="A9" s="142">
        <v>0</v>
      </c>
      <c r="B9" s="144">
        <v>55.9</v>
      </c>
      <c r="C9" s="144">
        <v>46.2</v>
      </c>
      <c r="D9" s="169">
        <f t="shared" si="0"/>
        <v>0</v>
      </c>
      <c r="E9" s="142">
        <v>0</v>
      </c>
      <c r="F9" s="168">
        <f t="shared" si="1"/>
        <v>5.59</v>
      </c>
      <c r="G9" s="142">
        <v>0</v>
      </c>
      <c r="H9" s="144">
        <v>46.2</v>
      </c>
      <c r="I9" s="1">
        <f t="shared" si="2"/>
        <v>4.6200000000000005E-2</v>
      </c>
    </row>
    <row r="10" spans="1:10" x14ac:dyDescent="0.2">
      <c r="A10" s="142">
        <v>0</v>
      </c>
      <c r="B10" s="145">
        <v>59.5</v>
      </c>
      <c r="C10" s="145">
        <v>38.799999999999997</v>
      </c>
      <c r="D10" s="169">
        <f t="shared" si="0"/>
        <v>0</v>
      </c>
      <c r="E10" s="142">
        <v>0</v>
      </c>
      <c r="F10" s="168">
        <f t="shared" si="1"/>
        <v>5.95</v>
      </c>
      <c r="G10" s="142">
        <v>0</v>
      </c>
      <c r="H10" s="145">
        <v>38.799999999999997</v>
      </c>
      <c r="I10" s="1">
        <f t="shared" si="2"/>
        <v>3.8799999999999994E-2</v>
      </c>
    </row>
    <row r="11" spans="1:10" x14ac:dyDescent="0.2">
      <c r="A11" s="146">
        <v>0</v>
      </c>
      <c r="B11" s="56">
        <v>59.1</v>
      </c>
      <c r="C11" s="56">
        <v>41</v>
      </c>
      <c r="D11" s="169">
        <f t="shared" si="0"/>
        <v>0</v>
      </c>
      <c r="E11" s="146">
        <v>0</v>
      </c>
      <c r="F11" s="168">
        <f t="shared" si="1"/>
        <v>5.91</v>
      </c>
      <c r="G11" s="146">
        <v>0</v>
      </c>
      <c r="H11" s="56">
        <v>41</v>
      </c>
      <c r="I11" s="1">
        <f t="shared" si="2"/>
        <v>4.1000000000000002E-2</v>
      </c>
    </row>
    <row r="12" spans="1:10" x14ac:dyDescent="0.2">
      <c r="A12" s="146">
        <v>0</v>
      </c>
      <c r="B12" s="56">
        <v>60.8</v>
      </c>
      <c r="C12" s="56">
        <v>46.6</v>
      </c>
      <c r="D12" s="169">
        <f t="shared" si="0"/>
        <v>0</v>
      </c>
      <c r="E12" s="146">
        <v>0</v>
      </c>
      <c r="F12" s="168">
        <f t="shared" si="1"/>
        <v>6.08</v>
      </c>
      <c r="G12" s="146">
        <v>0</v>
      </c>
      <c r="H12" s="56">
        <v>46.6</v>
      </c>
      <c r="I12" s="1">
        <f t="shared" si="2"/>
        <v>4.6600000000000003E-2</v>
      </c>
    </row>
    <row r="13" spans="1:10" x14ac:dyDescent="0.2">
      <c r="A13" s="146">
        <v>0</v>
      </c>
      <c r="B13" s="56">
        <v>61.6</v>
      </c>
      <c r="C13" s="56">
        <v>47.2</v>
      </c>
      <c r="D13" s="169">
        <f t="shared" si="0"/>
        <v>0</v>
      </c>
      <c r="E13" s="146">
        <v>0</v>
      </c>
      <c r="F13" s="168">
        <f t="shared" si="1"/>
        <v>6.16</v>
      </c>
      <c r="G13" s="146">
        <v>0</v>
      </c>
      <c r="H13" s="56">
        <v>47.2</v>
      </c>
      <c r="I13" s="1">
        <f t="shared" si="2"/>
        <v>4.7200000000000006E-2</v>
      </c>
    </row>
    <row r="14" spans="1:10" x14ac:dyDescent="0.2">
      <c r="A14" s="146">
        <v>0</v>
      </c>
      <c r="B14" s="56">
        <v>61.1</v>
      </c>
      <c r="C14" s="56">
        <v>46</v>
      </c>
      <c r="D14" s="169">
        <f t="shared" si="0"/>
        <v>0</v>
      </c>
      <c r="E14" s="146">
        <v>0</v>
      </c>
      <c r="F14" s="168">
        <f t="shared" si="1"/>
        <v>6.11</v>
      </c>
      <c r="G14" s="146">
        <v>0</v>
      </c>
      <c r="H14" s="56">
        <v>46</v>
      </c>
      <c r="I14" s="1">
        <f t="shared" si="2"/>
        <v>4.5999999999999999E-2</v>
      </c>
    </row>
    <row r="15" spans="1:10" x14ac:dyDescent="0.2">
      <c r="A15" s="146">
        <v>0</v>
      </c>
      <c r="B15" s="56">
        <v>61.2</v>
      </c>
      <c r="C15" s="56">
        <v>47.2</v>
      </c>
      <c r="D15" s="169">
        <f t="shared" si="0"/>
        <v>0</v>
      </c>
      <c r="E15" s="146">
        <v>0</v>
      </c>
      <c r="F15" s="168">
        <f t="shared" si="1"/>
        <v>6.12</v>
      </c>
      <c r="G15" s="146">
        <v>0</v>
      </c>
      <c r="H15" s="56">
        <v>47.2</v>
      </c>
      <c r="I15" s="1">
        <f t="shared" si="2"/>
        <v>4.7200000000000006E-2</v>
      </c>
    </row>
    <row r="16" spans="1:10" x14ac:dyDescent="0.2">
      <c r="A16" s="146">
        <v>0</v>
      </c>
      <c r="B16" s="56">
        <v>61.87</v>
      </c>
      <c r="C16" s="56">
        <v>48.2</v>
      </c>
      <c r="D16" s="169">
        <f t="shared" si="0"/>
        <v>0</v>
      </c>
      <c r="E16" s="146">
        <v>0</v>
      </c>
      <c r="F16" s="168">
        <f t="shared" si="1"/>
        <v>6.1869999999999994</v>
      </c>
      <c r="G16" s="146">
        <v>0</v>
      </c>
      <c r="H16" s="56">
        <v>48.2</v>
      </c>
      <c r="I16" s="1">
        <f t="shared" si="2"/>
        <v>4.82E-2</v>
      </c>
    </row>
    <row r="17" spans="1:9" x14ac:dyDescent="0.2">
      <c r="A17" s="146">
        <v>0</v>
      </c>
      <c r="B17" s="56">
        <v>61.6</v>
      </c>
      <c r="C17" s="56">
        <v>45</v>
      </c>
      <c r="D17" s="169">
        <f t="shared" si="0"/>
        <v>0</v>
      </c>
      <c r="E17" s="146">
        <v>0</v>
      </c>
      <c r="F17" s="168">
        <f t="shared" si="1"/>
        <v>6.16</v>
      </c>
      <c r="G17" s="146">
        <v>0</v>
      </c>
      <c r="H17" s="56">
        <v>45</v>
      </c>
      <c r="I17" s="1">
        <f t="shared" si="2"/>
        <v>4.4999999999999998E-2</v>
      </c>
    </row>
    <row r="18" spans="1:9" x14ac:dyDescent="0.2">
      <c r="A18" s="146">
        <v>0</v>
      </c>
      <c r="B18" s="148">
        <v>61</v>
      </c>
      <c r="C18" s="148">
        <v>46</v>
      </c>
      <c r="D18" s="169">
        <f t="shared" si="0"/>
        <v>0</v>
      </c>
      <c r="E18" s="146">
        <v>0</v>
      </c>
      <c r="F18" s="168">
        <f t="shared" si="1"/>
        <v>6.1</v>
      </c>
      <c r="G18" s="146">
        <v>0</v>
      </c>
      <c r="H18" s="148">
        <v>46</v>
      </c>
      <c r="I18" s="1">
        <f t="shared" si="2"/>
        <v>4.5999999999999999E-2</v>
      </c>
    </row>
    <row r="19" spans="1:9" x14ac:dyDescent="0.2">
      <c r="A19" s="146">
        <v>0</v>
      </c>
      <c r="B19" s="56">
        <v>62.6</v>
      </c>
      <c r="C19" s="56">
        <v>46</v>
      </c>
      <c r="D19" s="169">
        <f t="shared" si="0"/>
        <v>0</v>
      </c>
      <c r="E19" s="146">
        <v>0</v>
      </c>
      <c r="F19" s="168">
        <f t="shared" si="1"/>
        <v>6.26</v>
      </c>
      <c r="G19" s="146">
        <v>0</v>
      </c>
      <c r="H19" s="56">
        <v>46</v>
      </c>
      <c r="I19" s="1">
        <f t="shared" si="2"/>
        <v>4.5999999999999999E-2</v>
      </c>
    </row>
    <row r="20" spans="1:9" x14ac:dyDescent="0.2">
      <c r="A20" s="146">
        <v>0</v>
      </c>
      <c r="B20" s="56">
        <v>59.4</v>
      </c>
      <c r="C20" s="56">
        <v>44.8</v>
      </c>
      <c r="D20" s="169">
        <f t="shared" si="0"/>
        <v>0</v>
      </c>
      <c r="E20" s="146">
        <v>0</v>
      </c>
      <c r="F20" s="168">
        <f t="shared" si="1"/>
        <v>5.9399999999999995</v>
      </c>
      <c r="G20" s="146">
        <v>0</v>
      </c>
      <c r="H20" s="56">
        <v>44.8</v>
      </c>
      <c r="I20" s="1">
        <f t="shared" si="2"/>
        <v>4.48E-2</v>
      </c>
    </row>
    <row r="21" spans="1:9" x14ac:dyDescent="0.2">
      <c r="A21" s="146">
        <v>0</v>
      </c>
      <c r="B21" s="56">
        <v>59.4</v>
      </c>
      <c r="C21" s="56">
        <v>44.8</v>
      </c>
      <c r="D21" s="169">
        <f t="shared" si="0"/>
        <v>0</v>
      </c>
      <c r="E21" s="146">
        <v>0</v>
      </c>
      <c r="F21" s="168">
        <f t="shared" si="1"/>
        <v>5.9399999999999995</v>
      </c>
      <c r="G21" s="146">
        <v>0</v>
      </c>
      <c r="H21" s="56">
        <v>44.8</v>
      </c>
      <c r="I21" s="1">
        <f t="shared" si="2"/>
        <v>4.48E-2</v>
      </c>
    </row>
    <row r="22" spans="1:9" x14ac:dyDescent="0.2">
      <c r="A22" s="146">
        <v>0</v>
      </c>
      <c r="B22" s="56">
        <v>61.2</v>
      </c>
      <c r="C22" s="56">
        <v>43.8</v>
      </c>
      <c r="D22" s="169">
        <f t="shared" si="0"/>
        <v>0</v>
      </c>
      <c r="E22" s="146">
        <v>0</v>
      </c>
      <c r="F22" s="168">
        <f t="shared" si="1"/>
        <v>6.12</v>
      </c>
      <c r="G22" s="146">
        <v>0</v>
      </c>
      <c r="H22" s="56">
        <v>43.8</v>
      </c>
      <c r="I22" s="1">
        <f t="shared" si="2"/>
        <v>4.3799999999999999E-2</v>
      </c>
    </row>
    <row r="23" spans="1:9" x14ac:dyDescent="0.2">
      <c r="A23" s="146">
        <v>0</v>
      </c>
      <c r="B23" s="56">
        <v>61</v>
      </c>
      <c r="C23" s="56">
        <v>46.4</v>
      </c>
      <c r="D23" s="169">
        <f t="shared" si="0"/>
        <v>0</v>
      </c>
      <c r="E23" s="146">
        <v>0</v>
      </c>
      <c r="F23" s="168">
        <f t="shared" si="1"/>
        <v>6.1</v>
      </c>
      <c r="G23" s="146">
        <v>0</v>
      </c>
      <c r="H23" s="56">
        <v>46.4</v>
      </c>
      <c r="I23" s="1">
        <f t="shared" si="2"/>
        <v>4.6399999999999997E-2</v>
      </c>
    </row>
    <row r="24" spans="1:9" x14ac:dyDescent="0.2">
      <c r="A24" s="146">
        <v>0</v>
      </c>
      <c r="B24" s="56">
        <v>61.1</v>
      </c>
      <c r="C24" s="56">
        <v>46</v>
      </c>
      <c r="D24" s="169">
        <f t="shared" si="0"/>
        <v>0</v>
      </c>
      <c r="E24" s="146">
        <v>0</v>
      </c>
      <c r="F24" s="168">
        <f t="shared" si="1"/>
        <v>6.11</v>
      </c>
      <c r="G24" s="146">
        <v>0</v>
      </c>
      <c r="H24" s="56">
        <v>46</v>
      </c>
      <c r="I24" s="1">
        <f t="shared" si="2"/>
        <v>4.5999999999999999E-2</v>
      </c>
    </row>
    <row r="25" spans="1:9" x14ac:dyDescent="0.2">
      <c r="A25" s="146">
        <v>0</v>
      </c>
      <c r="B25" s="56">
        <v>58.8</v>
      </c>
      <c r="C25" s="56">
        <v>43.8</v>
      </c>
      <c r="D25" s="169">
        <f t="shared" si="0"/>
        <v>0</v>
      </c>
      <c r="E25" s="146">
        <v>0</v>
      </c>
      <c r="F25" s="168">
        <f t="shared" si="1"/>
        <v>5.88</v>
      </c>
      <c r="G25" s="146">
        <v>0</v>
      </c>
      <c r="H25" s="56">
        <v>43.8</v>
      </c>
      <c r="I25" s="1">
        <f t="shared" si="2"/>
        <v>4.3799999999999999E-2</v>
      </c>
    </row>
    <row r="26" spans="1:9" x14ac:dyDescent="0.2">
      <c r="A26" s="146">
        <v>0</v>
      </c>
      <c r="B26" s="148">
        <v>60.5</v>
      </c>
      <c r="C26" s="148">
        <v>47.2</v>
      </c>
      <c r="D26" s="169">
        <f t="shared" si="0"/>
        <v>0</v>
      </c>
      <c r="E26" s="146">
        <v>0</v>
      </c>
      <c r="F26" s="168">
        <f t="shared" si="1"/>
        <v>6.05</v>
      </c>
      <c r="G26" s="146">
        <v>0</v>
      </c>
      <c r="H26" s="148">
        <v>47.2</v>
      </c>
      <c r="I26" s="1">
        <f t="shared" si="2"/>
        <v>4.7200000000000006E-2</v>
      </c>
    </row>
    <row r="27" spans="1:9" x14ac:dyDescent="0.2">
      <c r="A27" s="146">
        <v>0</v>
      </c>
      <c r="B27" s="56">
        <v>61.2</v>
      </c>
      <c r="C27" s="56">
        <v>47.4</v>
      </c>
      <c r="D27" s="169">
        <f t="shared" si="0"/>
        <v>0</v>
      </c>
      <c r="E27" s="146">
        <v>0</v>
      </c>
      <c r="F27" s="168">
        <f t="shared" si="1"/>
        <v>6.12</v>
      </c>
      <c r="G27" s="146">
        <v>0</v>
      </c>
      <c r="H27" s="56">
        <v>47.4</v>
      </c>
      <c r="I27" s="1">
        <f t="shared" si="2"/>
        <v>4.7399999999999998E-2</v>
      </c>
    </row>
    <row r="28" spans="1:9" x14ac:dyDescent="0.2">
      <c r="A28" s="149">
        <v>0</v>
      </c>
      <c r="B28" s="56">
        <v>63.3</v>
      </c>
      <c r="C28" s="56">
        <v>49.4</v>
      </c>
      <c r="D28" s="169">
        <f t="shared" si="0"/>
        <v>0</v>
      </c>
      <c r="E28" s="149">
        <v>0</v>
      </c>
      <c r="F28" s="168">
        <f t="shared" si="1"/>
        <v>6.33</v>
      </c>
      <c r="G28" s="149">
        <v>0</v>
      </c>
      <c r="H28" s="56">
        <v>49.4</v>
      </c>
      <c r="I28" s="1">
        <f t="shared" si="2"/>
        <v>4.9399999999999999E-2</v>
      </c>
    </row>
    <row r="29" spans="1:9" x14ac:dyDescent="0.2">
      <c r="A29" s="149">
        <v>0</v>
      </c>
      <c r="B29" s="56">
        <v>63</v>
      </c>
      <c r="C29" s="56">
        <v>48.2</v>
      </c>
      <c r="D29" s="169">
        <f t="shared" si="0"/>
        <v>0</v>
      </c>
      <c r="E29" s="149">
        <v>0</v>
      </c>
      <c r="F29" s="168">
        <f t="shared" si="1"/>
        <v>6.3</v>
      </c>
      <c r="G29" s="149">
        <v>0</v>
      </c>
      <c r="H29" s="56">
        <v>48.2</v>
      </c>
      <c r="I29" s="1">
        <f t="shared" si="2"/>
        <v>4.82E-2</v>
      </c>
    </row>
    <row r="30" spans="1:9" x14ac:dyDescent="0.2">
      <c r="A30" s="149">
        <v>0</v>
      </c>
      <c r="B30" s="56">
        <v>61.1</v>
      </c>
      <c r="C30" s="56">
        <v>48.4</v>
      </c>
      <c r="D30" s="169">
        <f t="shared" si="0"/>
        <v>0</v>
      </c>
      <c r="E30" s="149">
        <v>0</v>
      </c>
      <c r="F30" s="168">
        <f t="shared" si="1"/>
        <v>6.11</v>
      </c>
      <c r="G30" s="149">
        <v>0</v>
      </c>
      <c r="H30" s="56">
        <v>48.4</v>
      </c>
      <c r="I30" s="1">
        <f t="shared" si="2"/>
        <v>4.8399999999999999E-2</v>
      </c>
    </row>
    <row r="31" spans="1:9" x14ac:dyDescent="0.2">
      <c r="A31" s="149">
        <v>0</v>
      </c>
      <c r="B31" s="56">
        <v>60.9</v>
      </c>
      <c r="C31" s="56">
        <v>48.2</v>
      </c>
      <c r="D31" s="169">
        <f t="shared" si="0"/>
        <v>0</v>
      </c>
      <c r="E31" s="149">
        <v>0</v>
      </c>
      <c r="F31" s="168">
        <f t="shared" si="1"/>
        <v>6.09</v>
      </c>
      <c r="G31" s="149">
        <v>0</v>
      </c>
      <c r="H31" s="56">
        <v>48.2</v>
      </c>
      <c r="I31" s="1">
        <f t="shared" si="2"/>
        <v>4.82E-2</v>
      </c>
    </row>
    <row r="32" spans="1:9" x14ac:dyDescent="0.2">
      <c r="A32" s="149">
        <v>0</v>
      </c>
      <c r="B32" s="56">
        <v>63.5</v>
      </c>
      <c r="C32" s="56">
        <v>48.8</v>
      </c>
      <c r="D32" s="169">
        <f t="shared" si="0"/>
        <v>0</v>
      </c>
      <c r="E32" s="149">
        <v>0</v>
      </c>
      <c r="F32" s="168">
        <f t="shared" si="1"/>
        <v>6.35</v>
      </c>
      <c r="G32" s="149">
        <v>0</v>
      </c>
      <c r="H32" s="56">
        <v>48.8</v>
      </c>
      <c r="I32" s="1">
        <f t="shared" si="2"/>
        <v>4.8799999999999996E-2</v>
      </c>
    </row>
    <row r="33" spans="1:9" x14ac:dyDescent="0.2">
      <c r="A33" s="149">
        <v>0</v>
      </c>
      <c r="B33" s="56">
        <v>59.1</v>
      </c>
      <c r="C33" s="56">
        <v>41.2</v>
      </c>
      <c r="D33" s="169">
        <f t="shared" si="0"/>
        <v>0</v>
      </c>
      <c r="E33" s="149">
        <v>0</v>
      </c>
      <c r="F33" s="168">
        <f t="shared" si="1"/>
        <v>5.91</v>
      </c>
      <c r="G33" s="149">
        <v>0</v>
      </c>
      <c r="H33" s="56">
        <v>41.2</v>
      </c>
      <c r="I33" s="1">
        <f t="shared" si="2"/>
        <v>4.1200000000000001E-2</v>
      </c>
    </row>
    <row r="34" spans="1:9" x14ac:dyDescent="0.2">
      <c r="A34" s="149">
        <v>0</v>
      </c>
      <c r="B34" s="148">
        <v>58.8</v>
      </c>
      <c r="C34" s="148">
        <v>40.200000000000003</v>
      </c>
      <c r="D34" s="169">
        <f t="shared" si="0"/>
        <v>0</v>
      </c>
      <c r="E34" s="149">
        <v>0</v>
      </c>
      <c r="F34" s="168">
        <f t="shared" si="1"/>
        <v>5.88</v>
      </c>
      <c r="G34" s="149">
        <v>0</v>
      </c>
      <c r="H34" s="148">
        <v>40.200000000000003</v>
      </c>
      <c r="I34" s="1">
        <f t="shared" si="2"/>
        <v>4.02E-2</v>
      </c>
    </row>
    <row r="35" spans="1:9" x14ac:dyDescent="0.2">
      <c r="A35" s="149">
        <v>0</v>
      </c>
      <c r="B35" s="56">
        <v>58.8</v>
      </c>
      <c r="C35" s="56">
        <v>42.8</v>
      </c>
      <c r="D35" s="169">
        <f t="shared" si="0"/>
        <v>0</v>
      </c>
      <c r="E35" s="149">
        <v>0</v>
      </c>
      <c r="F35" s="168">
        <f t="shared" si="1"/>
        <v>5.88</v>
      </c>
      <c r="G35" s="149">
        <v>0</v>
      </c>
      <c r="H35" s="56">
        <v>42.8</v>
      </c>
      <c r="I35" s="1">
        <f t="shared" si="2"/>
        <v>4.2799999999999998E-2</v>
      </c>
    </row>
    <row r="36" spans="1:9" x14ac:dyDescent="0.2">
      <c r="A36" s="149">
        <v>0</v>
      </c>
      <c r="B36" s="56">
        <v>57.8</v>
      </c>
      <c r="C36" s="56">
        <v>40.6</v>
      </c>
      <c r="D36" s="169">
        <f t="shared" si="0"/>
        <v>0</v>
      </c>
      <c r="E36" s="149">
        <v>0</v>
      </c>
      <c r="F36" s="168">
        <f t="shared" si="1"/>
        <v>5.7799999999999994</v>
      </c>
      <c r="G36" s="149">
        <v>0</v>
      </c>
      <c r="H36" s="56">
        <v>40.6</v>
      </c>
      <c r="I36" s="1">
        <f t="shared" si="2"/>
        <v>4.0600000000000004E-2</v>
      </c>
    </row>
    <row r="37" spans="1:9" x14ac:dyDescent="0.2">
      <c r="A37" s="149">
        <v>0</v>
      </c>
      <c r="B37" s="56">
        <v>61.5</v>
      </c>
      <c r="C37" s="56">
        <v>47</v>
      </c>
      <c r="D37" s="169">
        <f t="shared" si="0"/>
        <v>0</v>
      </c>
      <c r="E37" s="149">
        <v>0</v>
      </c>
      <c r="F37" s="168">
        <f t="shared" si="1"/>
        <v>6.15</v>
      </c>
      <c r="G37" s="149">
        <v>0</v>
      </c>
      <c r="H37" s="56">
        <v>47</v>
      </c>
      <c r="I37" s="1">
        <f t="shared" si="2"/>
        <v>4.7E-2</v>
      </c>
    </row>
    <row r="38" spans="1:9" x14ac:dyDescent="0.2">
      <c r="A38" s="149">
        <v>0</v>
      </c>
      <c r="B38" s="56">
        <v>61.1</v>
      </c>
      <c r="C38" s="56">
        <v>49</v>
      </c>
      <c r="D38" s="169">
        <f t="shared" si="0"/>
        <v>0</v>
      </c>
      <c r="E38" s="149">
        <v>0</v>
      </c>
      <c r="F38" s="168">
        <f t="shared" si="1"/>
        <v>6.11</v>
      </c>
      <c r="G38" s="149">
        <v>0</v>
      </c>
      <c r="H38" s="56">
        <v>49</v>
      </c>
      <c r="I38" s="1">
        <f t="shared" si="2"/>
        <v>4.9000000000000002E-2</v>
      </c>
    </row>
    <row r="39" spans="1:9" x14ac:dyDescent="0.2">
      <c r="A39" s="149">
        <v>0</v>
      </c>
      <c r="B39" s="56">
        <v>61.8</v>
      </c>
      <c r="C39" s="56">
        <v>45.2</v>
      </c>
      <c r="D39" s="169">
        <f t="shared" si="0"/>
        <v>0</v>
      </c>
      <c r="E39" s="149">
        <v>0</v>
      </c>
      <c r="F39" s="168">
        <f t="shared" si="1"/>
        <v>6.18</v>
      </c>
      <c r="G39" s="149">
        <v>0</v>
      </c>
      <c r="H39" s="56">
        <v>45.2</v>
      </c>
      <c r="I39" s="1">
        <f t="shared" si="2"/>
        <v>4.5200000000000004E-2</v>
      </c>
    </row>
    <row r="40" spans="1:9" x14ac:dyDescent="0.2">
      <c r="A40" s="142">
        <v>4</v>
      </c>
      <c r="B40" s="143">
        <v>68.599999999999994</v>
      </c>
      <c r="C40" s="143">
        <v>51.2</v>
      </c>
      <c r="D40" s="169">
        <f t="shared" si="0"/>
        <v>1.0958904109589041E-2</v>
      </c>
      <c r="E40" s="142">
        <v>4</v>
      </c>
      <c r="F40" s="168">
        <f t="shared" si="1"/>
        <v>6.8599999999999994</v>
      </c>
      <c r="G40" s="142">
        <v>4</v>
      </c>
      <c r="H40" s="143">
        <v>51.2</v>
      </c>
      <c r="I40" s="1">
        <f t="shared" si="2"/>
        <v>5.1200000000000002E-2</v>
      </c>
    </row>
    <row r="41" spans="1:9" x14ac:dyDescent="0.2">
      <c r="A41" s="142">
        <v>4</v>
      </c>
      <c r="B41" s="143">
        <v>63.7</v>
      </c>
      <c r="C41" s="143">
        <v>50.6</v>
      </c>
      <c r="D41" s="169">
        <f t="shared" si="0"/>
        <v>1.0958904109589041E-2</v>
      </c>
      <c r="E41" s="142">
        <v>4</v>
      </c>
      <c r="F41" s="168">
        <f t="shared" si="1"/>
        <v>6.37</v>
      </c>
      <c r="G41" s="142">
        <v>4</v>
      </c>
      <c r="H41" s="143">
        <v>50.6</v>
      </c>
      <c r="I41" s="1">
        <f t="shared" si="2"/>
        <v>5.0599999999999999E-2</v>
      </c>
    </row>
    <row r="42" spans="1:9" x14ac:dyDescent="0.2">
      <c r="A42" s="142">
        <v>4</v>
      </c>
      <c r="B42" s="144">
        <v>65</v>
      </c>
      <c r="C42" s="144">
        <v>51</v>
      </c>
      <c r="D42" s="169">
        <f t="shared" si="0"/>
        <v>1.0958904109589041E-2</v>
      </c>
      <c r="E42" s="142">
        <v>4</v>
      </c>
      <c r="F42" s="168">
        <f t="shared" si="1"/>
        <v>6.5</v>
      </c>
      <c r="G42" s="142">
        <v>4</v>
      </c>
      <c r="H42" s="144">
        <v>51</v>
      </c>
      <c r="I42" s="1">
        <f t="shared" si="2"/>
        <v>5.0999999999999997E-2</v>
      </c>
    </row>
    <row r="43" spans="1:9" x14ac:dyDescent="0.2">
      <c r="A43" s="142">
        <v>4</v>
      </c>
      <c r="B43" s="144">
        <v>64.900000000000006</v>
      </c>
      <c r="C43" s="144">
        <v>48.8</v>
      </c>
      <c r="D43" s="169">
        <f t="shared" si="0"/>
        <v>1.0958904109589041E-2</v>
      </c>
      <c r="E43" s="142">
        <v>4</v>
      </c>
      <c r="F43" s="168">
        <f t="shared" si="1"/>
        <v>6.49</v>
      </c>
      <c r="G43" s="142">
        <v>4</v>
      </c>
      <c r="H43" s="144">
        <v>48.8</v>
      </c>
      <c r="I43" s="1">
        <f t="shared" si="2"/>
        <v>4.8799999999999996E-2</v>
      </c>
    </row>
    <row r="44" spans="1:9" x14ac:dyDescent="0.2">
      <c r="A44" s="142">
        <v>4</v>
      </c>
      <c r="B44" s="144">
        <v>66.3</v>
      </c>
      <c r="C44" s="144">
        <v>50.8</v>
      </c>
      <c r="D44" s="169">
        <f t="shared" si="0"/>
        <v>1.0958904109589041E-2</v>
      </c>
      <c r="E44" s="142">
        <v>4</v>
      </c>
      <c r="F44" s="168">
        <f t="shared" si="1"/>
        <v>6.63</v>
      </c>
      <c r="G44" s="142">
        <v>4</v>
      </c>
      <c r="H44" s="144">
        <v>50.8</v>
      </c>
      <c r="I44" s="1">
        <f t="shared" si="2"/>
        <v>5.0799999999999998E-2</v>
      </c>
    </row>
    <row r="45" spans="1:9" x14ac:dyDescent="0.2">
      <c r="A45" s="146">
        <v>5</v>
      </c>
      <c r="B45" s="56">
        <v>66.900000000000006</v>
      </c>
      <c r="C45" s="56">
        <v>54</v>
      </c>
      <c r="D45" s="169">
        <f t="shared" si="0"/>
        <v>1.3698630136986301E-2</v>
      </c>
      <c r="E45" s="146">
        <v>5</v>
      </c>
      <c r="F45" s="168">
        <f t="shared" si="1"/>
        <v>6.69</v>
      </c>
      <c r="G45" s="146">
        <v>5</v>
      </c>
      <c r="H45" s="56">
        <v>54</v>
      </c>
      <c r="I45" s="1">
        <f t="shared" si="2"/>
        <v>5.3999999999999999E-2</v>
      </c>
    </row>
    <row r="46" spans="1:9" x14ac:dyDescent="0.2">
      <c r="A46" s="146">
        <v>5</v>
      </c>
      <c r="B46" s="147">
        <v>67.8</v>
      </c>
      <c r="C46" s="147">
        <v>54.6</v>
      </c>
      <c r="D46" s="169">
        <f t="shared" si="0"/>
        <v>1.3698630136986301E-2</v>
      </c>
      <c r="E46" s="146">
        <v>5</v>
      </c>
      <c r="F46" s="168">
        <f t="shared" si="1"/>
        <v>6.7799999999999994</v>
      </c>
      <c r="G46" s="146">
        <v>5</v>
      </c>
      <c r="H46" s="147">
        <v>54.6</v>
      </c>
      <c r="I46" s="1">
        <f t="shared" si="2"/>
        <v>5.4600000000000003E-2</v>
      </c>
    </row>
    <row r="47" spans="1:9" x14ac:dyDescent="0.2">
      <c r="A47" s="146">
        <v>5</v>
      </c>
      <c r="B47" s="147">
        <v>67.099999999999994</v>
      </c>
      <c r="C47" s="147">
        <v>55.2</v>
      </c>
      <c r="D47" s="169">
        <f t="shared" si="0"/>
        <v>1.3698630136986301E-2</v>
      </c>
      <c r="E47" s="146">
        <v>5</v>
      </c>
      <c r="F47" s="168">
        <f t="shared" si="1"/>
        <v>6.7099999999999991</v>
      </c>
      <c r="G47" s="146">
        <v>5</v>
      </c>
      <c r="H47" s="147">
        <v>55.2</v>
      </c>
      <c r="I47" s="1">
        <f t="shared" si="2"/>
        <v>5.5200000000000006E-2</v>
      </c>
    </row>
    <row r="48" spans="1:9" x14ac:dyDescent="0.2">
      <c r="A48" s="146">
        <v>6</v>
      </c>
      <c r="B48" s="56">
        <v>64.2</v>
      </c>
      <c r="C48" s="56">
        <v>49.8</v>
      </c>
      <c r="D48" s="169">
        <f t="shared" si="0"/>
        <v>1.643835616438356E-2</v>
      </c>
      <c r="E48" s="146">
        <v>6</v>
      </c>
      <c r="F48" s="168">
        <f t="shared" si="1"/>
        <v>6.42</v>
      </c>
      <c r="G48" s="146">
        <v>6</v>
      </c>
      <c r="H48" s="56">
        <v>49.8</v>
      </c>
      <c r="I48" s="1">
        <f t="shared" si="2"/>
        <v>4.9799999999999997E-2</v>
      </c>
    </row>
    <row r="49" spans="1:9" x14ac:dyDescent="0.2">
      <c r="A49" s="146">
        <v>6</v>
      </c>
      <c r="B49" s="42">
        <v>65.599999999999994</v>
      </c>
      <c r="C49" s="42">
        <v>52.5</v>
      </c>
      <c r="D49" s="169">
        <f t="shared" si="0"/>
        <v>1.643835616438356E-2</v>
      </c>
      <c r="E49" s="146">
        <v>6</v>
      </c>
      <c r="F49" s="168">
        <f t="shared" si="1"/>
        <v>6.56</v>
      </c>
      <c r="G49" s="146">
        <v>6</v>
      </c>
      <c r="H49" s="42">
        <v>52.5</v>
      </c>
      <c r="I49" s="1">
        <f t="shared" si="2"/>
        <v>5.2499999999999998E-2</v>
      </c>
    </row>
    <row r="50" spans="1:9" x14ac:dyDescent="0.2">
      <c r="A50" s="146">
        <v>6</v>
      </c>
      <c r="B50" s="147">
        <v>64</v>
      </c>
      <c r="C50" s="147">
        <v>49.9</v>
      </c>
      <c r="D50" s="169">
        <f t="shared" si="0"/>
        <v>1.643835616438356E-2</v>
      </c>
      <c r="E50" s="146">
        <v>6</v>
      </c>
      <c r="F50" s="168">
        <f t="shared" si="1"/>
        <v>6.4</v>
      </c>
      <c r="G50" s="146">
        <v>6</v>
      </c>
      <c r="H50" s="147">
        <v>49.9</v>
      </c>
      <c r="I50" s="1">
        <f t="shared" si="2"/>
        <v>4.99E-2</v>
      </c>
    </row>
    <row r="51" spans="1:9" x14ac:dyDescent="0.2">
      <c r="A51" s="149">
        <v>6</v>
      </c>
      <c r="B51" s="56">
        <v>68</v>
      </c>
      <c r="C51" s="56">
        <v>57.6</v>
      </c>
      <c r="D51" s="169">
        <f t="shared" si="0"/>
        <v>1.643835616438356E-2</v>
      </c>
      <c r="E51" s="149">
        <v>6</v>
      </c>
      <c r="F51" s="168">
        <f t="shared" si="1"/>
        <v>6.8</v>
      </c>
      <c r="G51" s="149">
        <v>6</v>
      </c>
      <c r="H51" s="56">
        <v>57.6</v>
      </c>
      <c r="I51" s="1">
        <f t="shared" si="2"/>
        <v>5.7599999999999998E-2</v>
      </c>
    </row>
    <row r="52" spans="1:9" x14ac:dyDescent="0.2">
      <c r="A52" s="149">
        <v>6</v>
      </c>
      <c r="B52" s="56">
        <v>66.5</v>
      </c>
      <c r="C52" s="56">
        <v>56</v>
      </c>
      <c r="D52" s="169">
        <f t="shared" si="0"/>
        <v>1.643835616438356E-2</v>
      </c>
      <c r="E52" s="149">
        <v>6</v>
      </c>
      <c r="F52" s="168">
        <f t="shared" si="1"/>
        <v>6.65</v>
      </c>
      <c r="G52" s="149">
        <v>6</v>
      </c>
      <c r="H52" s="56">
        <v>56</v>
      </c>
      <c r="I52" s="1">
        <f t="shared" si="2"/>
        <v>5.6000000000000001E-2</v>
      </c>
    </row>
    <row r="53" spans="1:9" x14ac:dyDescent="0.2">
      <c r="A53" s="149">
        <v>6</v>
      </c>
      <c r="B53" s="56">
        <v>66.5</v>
      </c>
      <c r="C53" s="56">
        <v>54</v>
      </c>
      <c r="D53" s="169">
        <f t="shared" si="0"/>
        <v>1.643835616438356E-2</v>
      </c>
      <c r="E53" s="149">
        <v>6</v>
      </c>
      <c r="F53" s="168">
        <f t="shared" si="1"/>
        <v>6.65</v>
      </c>
      <c r="G53" s="149">
        <v>6</v>
      </c>
      <c r="H53" s="56">
        <v>54</v>
      </c>
      <c r="I53" s="1">
        <f t="shared" si="2"/>
        <v>5.3999999999999999E-2</v>
      </c>
    </row>
    <row r="54" spans="1:9" x14ac:dyDescent="0.2">
      <c r="A54" s="142">
        <v>7</v>
      </c>
      <c r="B54" s="144">
        <v>62.6</v>
      </c>
      <c r="C54" s="144">
        <v>47.8</v>
      </c>
      <c r="D54" s="169">
        <f t="shared" si="0"/>
        <v>1.9178082191780823E-2</v>
      </c>
      <c r="E54" s="142">
        <v>7</v>
      </c>
      <c r="F54" s="168">
        <f t="shared" si="1"/>
        <v>6.26</v>
      </c>
      <c r="G54" s="142">
        <v>7</v>
      </c>
      <c r="H54" s="144">
        <v>47.8</v>
      </c>
      <c r="I54" s="1">
        <f t="shared" si="2"/>
        <v>4.7799999999999995E-2</v>
      </c>
    </row>
    <row r="55" spans="1:9" x14ac:dyDescent="0.2">
      <c r="A55" s="146">
        <v>8</v>
      </c>
      <c r="B55" s="56">
        <v>70.3</v>
      </c>
      <c r="C55" s="56">
        <v>62</v>
      </c>
      <c r="D55" s="169">
        <f t="shared" si="0"/>
        <v>2.1917808219178082E-2</v>
      </c>
      <c r="E55" s="146">
        <v>8</v>
      </c>
      <c r="F55" s="168">
        <f t="shared" si="1"/>
        <v>7.0299999999999994</v>
      </c>
      <c r="G55" s="146">
        <v>8</v>
      </c>
      <c r="H55" s="56">
        <v>62</v>
      </c>
      <c r="I55" s="1">
        <f t="shared" si="2"/>
        <v>6.2E-2</v>
      </c>
    </row>
    <row r="56" spans="1:9" x14ac:dyDescent="0.2">
      <c r="A56" s="146">
        <v>8</v>
      </c>
      <c r="B56" s="42">
        <v>70.3</v>
      </c>
      <c r="C56" s="42">
        <v>59.4</v>
      </c>
      <c r="D56" s="169">
        <f t="shared" si="0"/>
        <v>2.1917808219178082E-2</v>
      </c>
      <c r="E56" s="146">
        <v>8</v>
      </c>
      <c r="F56" s="168">
        <f t="shared" si="1"/>
        <v>7.0299999999999994</v>
      </c>
      <c r="G56" s="146">
        <v>8</v>
      </c>
      <c r="H56" s="42">
        <v>59.4</v>
      </c>
      <c r="I56" s="1">
        <f t="shared" si="2"/>
        <v>5.9400000000000001E-2</v>
      </c>
    </row>
    <row r="57" spans="1:9" x14ac:dyDescent="0.2">
      <c r="A57" s="146">
        <v>8</v>
      </c>
      <c r="B57" s="147">
        <v>70.3</v>
      </c>
      <c r="C57" s="147">
        <v>58.2</v>
      </c>
      <c r="D57" s="169">
        <f t="shared" si="0"/>
        <v>2.1917808219178082E-2</v>
      </c>
      <c r="E57" s="146">
        <v>8</v>
      </c>
      <c r="F57" s="168">
        <f t="shared" si="1"/>
        <v>7.0299999999999994</v>
      </c>
      <c r="G57" s="146">
        <v>8</v>
      </c>
      <c r="H57" s="147">
        <v>58.2</v>
      </c>
      <c r="I57" s="1">
        <f t="shared" si="2"/>
        <v>5.8200000000000002E-2</v>
      </c>
    </row>
    <row r="58" spans="1:9" x14ac:dyDescent="0.2">
      <c r="A58" s="146">
        <v>8</v>
      </c>
      <c r="B58" s="147">
        <v>67.2</v>
      </c>
      <c r="C58" s="147">
        <v>56.2</v>
      </c>
      <c r="D58" s="169">
        <f t="shared" si="0"/>
        <v>2.1917808219178082E-2</v>
      </c>
      <c r="E58" s="146">
        <v>8</v>
      </c>
      <c r="F58" s="168">
        <f t="shared" si="1"/>
        <v>6.7200000000000006</v>
      </c>
      <c r="G58" s="146">
        <v>8</v>
      </c>
      <c r="H58" s="147">
        <v>56.2</v>
      </c>
      <c r="I58" s="1">
        <f t="shared" si="2"/>
        <v>5.62E-2</v>
      </c>
    </row>
    <row r="59" spans="1:9" x14ac:dyDescent="0.2">
      <c r="A59" s="146">
        <v>8</v>
      </c>
      <c r="B59" s="147">
        <v>70.5</v>
      </c>
      <c r="C59" s="147">
        <v>57.8</v>
      </c>
      <c r="D59" s="169">
        <f t="shared" si="0"/>
        <v>2.1917808219178082E-2</v>
      </c>
      <c r="E59" s="146">
        <v>8</v>
      </c>
      <c r="F59" s="168">
        <f t="shared" si="1"/>
        <v>7.05</v>
      </c>
      <c r="G59" s="146">
        <v>8</v>
      </c>
      <c r="H59" s="147">
        <v>57.8</v>
      </c>
      <c r="I59" s="1">
        <f t="shared" si="2"/>
        <v>5.7799999999999997E-2</v>
      </c>
    </row>
    <row r="60" spans="1:9" x14ac:dyDescent="0.2">
      <c r="A60" s="149">
        <v>8</v>
      </c>
      <c r="B60" s="56">
        <v>73.3</v>
      </c>
      <c r="C60" s="56">
        <v>66.599999999999994</v>
      </c>
      <c r="D60" s="169">
        <f t="shared" si="0"/>
        <v>2.1917808219178082E-2</v>
      </c>
      <c r="E60" s="149">
        <v>8</v>
      </c>
      <c r="F60" s="168">
        <f t="shared" si="1"/>
        <v>7.33</v>
      </c>
      <c r="G60" s="149">
        <v>8</v>
      </c>
      <c r="H60" s="56">
        <v>66.599999999999994</v>
      </c>
      <c r="I60" s="1">
        <f t="shared" si="2"/>
        <v>6.6599999999999993E-2</v>
      </c>
    </row>
    <row r="61" spans="1:9" x14ac:dyDescent="0.2">
      <c r="A61" s="149">
        <v>8</v>
      </c>
      <c r="B61" s="56">
        <v>69.599999999999994</v>
      </c>
      <c r="C61" s="56">
        <v>64.400000000000006</v>
      </c>
      <c r="D61" s="169">
        <f t="shared" si="0"/>
        <v>2.1917808219178082E-2</v>
      </c>
      <c r="E61" s="149">
        <v>8</v>
      </c>
      <c r="F61" s="168">
        <f t="shared" si="1"/>
        <v>6.9599999999999991</v>
      </c>
      <c r="G61" s="149">
        <v>8</v>
      </c>
      <c r="H61" s="56">
        <v>64.400000000000006</v>
      </c>
      <c r="I61" s="1">
        <f t="shared" si="2"/>
        <v>6.4399999999999999E-2</v>
      </c>
    </row>
    <row r="62" spans="1:9" x14ac:dyDescent="0.2">
      <c r="A62" s="149">
        <v>8</v>
      </c>
      <c r="B62" s="56">
        <v>69.400000000000006</v>
      </c>
      <c r="C62" s="56">
        <v>61.8</v>
      </c>
      <c r="D62" s="169">
        <f t="shared" si="0"/>
        <v>2.1917808219178082E-2</v>
      </c>
      <c r="E62" s="149">
        <v>8</v>
      </c>
      <c r="F62" s="168">
        <f t="shared" si="1"/>
        <v>6.94</v>
      </c>
      <c r="G62" s="149">
        <v>8</v>
      </c>
      <c r="H62" s="56">
        <v>61.8</v>
      </c>
      <c r="I62" s="1">
        <f t="shared" si="2"/>
        <v>6.1799999999999994E-2</v>
      </c>
    </row>
    <row r="63" spans="1:9" x14ac:dyDescent="0.2">
      <c r="A63" s="149">
        <v>8</v>
      </c>
      <c r="B63" s="56">
        <v>71</v>
      </c>
      <c r="C63" s="56">
        <v>67</v>
      </c>
      <c r="D63" s="169">
        <f t="shared" si="0"/>
        <v>2.1917808219178082E-2</v>
      </c>
      <c r="E63" s="149">
        <v>8</v>
      </c>
      <c r="F63" s="168">
        <f t="shared" si="1"/>
        <v>7.1</v>
      </c>
      <c r="G63" s="149">
        <v>8</v>
      </c>
      <c r="H63" s="56">
        <v>67</v>
      </c>
      <c r="I63" s="1">
        <f t="shared" si="2"/>
        <v>6.7000000000000004E-2</v>
      </c>
    </row>
    <row r="64" spans="1:9" x14ac:dyDescent="0.2">
      <c r="A64" s="149">
        <v>8</v>
      </c>
      <c r="B64" s="56">
        <v>72</v>
      </c>
      <c r="C64" s="56">
        <v>62.8</v>
      </c>
      <c r="D64" s="169">
        <f t="shared" si="0"/>
        <v>2.1917808219178082E-2</v>
      </c>
      <c r="E64" s="149">
        <v>8</v>
      </c>
      <c r="F64" s="168">
        <f t="shared" si="1"/>
        <v>7.2</v>
      </c>
      <c r="G64" s="149">
        <v>8</v>
      </c>
      <c r="H64" s="56">
        <v>62.8</v>
      </c>
      <c r="I64" s="1">
        <f t="shared" si="2"/>
        <v>6.2799999999999995E-2</v>
      </c>
    </row>
    <row r="65" spans="1:9" x14ac:dyDescent="0.2">
      <c r="A65" s="149">
        <v>8</v>
      </c>
      <c r="B65" s="56">
        <v>67.7</v>
      </c>
      <c r="C65" s="56">
        <v>55.8</v>
      </c>
      <c r="D65" s="169">
        <f t="shared" si="0"/>
        <v>2.1917808219178082E-2</v>
      </c>
      <c r="E65" s="149">
        <v>8</v>
      </c>
      <c r="F65" s="168">
        <f t="shared" si="1"/>
        <v>6.7700000000000005</v>
      </c>
      <c r="G65" s="149">
        <v>8</v>
      </c>
      <c r="H65" s="56">
        <v>55.8</v>
      </c>
      <c r="I65" s="1">
        <f t="shared" si="2"/>
        <v>5.5799999999999995E-2</v>
      </c>
    </row>
    <row r="66" spans="1:9" x14ac:dyDescent="0.2">
      <c r="A66" s="149">
        <v>8</v>
      </c>
      <c r="B66" s="56">
        <v>66.599999999999994</v>
      </c>
      <c r="C66" s="56">
        <v>53.8</v>
      </c>
      <c r="D66" s="169">
        <f t="shared" si="0"/>
        <v>2.1917808219178082E-2</v>
      </c>
      <c r="E66" s="149">
        <v>8</v>
      </c>
      <c r="F66" s="168">
        <f t="shared" si="1"/>
        <v>6.6599999999999993</v>
      </c>
      <c r="G66" s="149">
        <v>8</v>
      </c>
      <c r="H66" s="56">
        <v>53.8</v>
      </c>
      <c r="I66" s="1">
        <f t="shared" si="2"/>
        <v>5.3800000000000001E-2</v>
      </c>
    </row>
    <row r="67" spans="1:9" x14ac:dyDescent="0.2">
      <c r="A67" s="149">
        <v>8</v>
      </c>
      <c r="B67" s="56">
        <v>65.099999999999994</v>
      </c>
      <c r="C67" s="56">
        <v>54</v>
      </c>
      <c r="D67" s="169">
        <f t="shared" ref="D67:D130" si="3">A67/365</f>
        <v>2.1917808219178082E-2</v>
      </c>
      <c r="E67" s="149">
        <v>8</v>
      </c>
      <c r="F67" s="168">
        <f t="shared" ref="F67:F130" si="4">B67/10</f>
        <v>6.51</v>
      </c>
      <c r="G67" s="149">
        <v>8</v>
      </c>
      <c r="H67" s="56">
        <v>54</v>
      </c>
      <c r="I67" s="1">
        <f t="shared" ref="I67:I130" si="5">C67/1000</f>
        <v>5.3999999999999999E-2</v>
      </c>
    </row>
    <row r="68" spans="1:9" x14ac:dyDescent="0.2">
      <c r="A68" s="149">
        <v>8</v>
      </c>
      <c r="B68" s="56">
        <v>64.3</v>
      </c>
      <c r="C68" s="56">
        <v>49.2</v>
      </c>
      <c r="D68" s="169">
        <f t="shared" si="3"/>
        <v>2.1917808219178082E-2</v>
      </c>
      <c r="E68" s="149">
        <v>8</v>
      </c>
      <c r="F68" s="168">
        <f t="shared" si="4"/>
        <v>6.43</v>
      </c>
      <c r="G68" s="149">
        <v>8</v>
      </c>
      <c r="H68" s="56">
        <v>49.2</v>
      </c>
      <c r="I68" s="1">
        <f t="shared" si="5"/>
        <v>4.9200000000000001E-2</v>
      </c>
    </row>
    <row r="69" spans="1:9" x14ac:dyDescent="0.2">
      <c r="A69" s="142">
        <v>9</v>
      </c>
      <c r="B69" s="143">
        <v>68.099999999999994</v>
      </c>
      <c r="C69" s="143">
        <v>58.8</v>
      </c>
      <c r="D69" s="169">
        <f t="shared" si="3"/>
        <v>2.4657534246575342E-2</v>
      </c>
      <c r="E69" s="142">
        <v>9</v>
      </c>
      <c r="F69" s="168">
        <f t="shared" si="4"/>
        <v>6.81</v>
      </c>
      <c r="G69" s="142">
        <v>9</v>
      </c>
      <c r="H69" s="143">
        <v>58.8</v>
      </c>
      <c r="I69" s="1">
        <f t="shared" si="5"/>
        <v>5.8799999999999998E-2</v>
      </c>
    </row>
    <row r="70" spans="1:9" x14ac:dyDescent="0.2">
      <c r="A70" s="142">
        <v>9</v>
      </c>
      <c r="B70" s="143">
        <v>66</v>
      </c>
      <c r="C70" s="143">
        <v>54.6</v>
      </c>
      <c r="D70" s="169">
        <f t="shared" si="3"/>
        <v>2.4657534246575342E-2</v>
      </c>
      <c r="E70" s="142">
        <v>9</v>
      </c>
      <c r="F70" s="168">
        <f t="shared" si="4"/>
        <v>6.6</v>
      </c>
      <c r="G70" s="142">
        <v>9</v>
      </c>
      <c r="H70" s="143">
        <v>54.6</v>
      </c>
      <c r="I70" s="1">
        <f t="shared" si="5"/>
        <v>5.4600000000000003E-2</v>
      </c>
    </row>
    <row r="71" spans="1:9" x14ac:dyDescent="0.2">
      <c r="A71" s="142">
        <v>9</v>
      </c>
      <c r="B71" s="144">
        <v>65.599999999999994</v>
      </c>
      <c r="C71" s="144">
        <v>55.4</v>
      </c>
      <c r="D71" s="169">
        <f t="shared" si="3"/>
        <v>2.4657534246575342E-2</v>
      </c>
      <c r="E71" s="142">
        <v>9</v>
      </c>
      <c r="F71" s="168">
        <f t="shared" si="4"/>
        <v>6.56</v>
      </c>
      <c r="G71" s="142">
        <v>9</v>
      </c>
      <c r="H71" s="144">
        <v>55.4</v>
      </c>
      <c r="I71" s="1">
        <f t="shared" si="5"/>
        <v>5.5399999999999998E-2</v>
      </c>
    </row>
    <row r="72" spans="1:9" x14ac:dyDescent="0.2">
      <c r="A72" s="146">
        <v>9</v>
      </c>
      <c r="B72" s="56">
        <v>71.2</v>
      </c>
      <c r="C72" s="56">
        <v>63</v>
      </c>
      <c r="D72" s="169">
        <f t="shared" si="3"/>
        <v>2.4657534246575342E-2</v>
      </c>
      <c r="E72" s="146">
        <v>9</v>
      </c>
      <c r="F72" s="168">
        <f t="shared" si="4"/>
        <v>7.12</v>
      </c>
      <c r="G72" s="146">
        <v>9</v>
      </c>
      <c r="H72" s="56">
        <v>63</v>
      </c>
      <c r="I72" s="1">
        <f t="shared" si="5"/>
        <v>6.3E-2</v>
      </c>
    </row>
    <row r="73" spans="1:9" x14ac:dyDescent="0.2">
      <c r="A73" s="146">
        <v>9</v>
      </c>
      <c r="B73" s="56">
        <v>67.2</v>
      </c>
      <c r="C73" s="56">
        <v>61.8</v>
      </c>
      <c r="D73" s="169">
        <f t="shared" si="3"/>
        <v>2.4657534246575342E-2</v>
      </c>
      <c r="E73" s="146">
        <v>9</v>
      </c>
      <c r="F73" s="168">
        <f t="shared" si="4"/>
        <v>6.7200000000000006</v>
      </c>
      <c r="G73" s="146">
        <v>9</v>
      </c>
      <c r="H73" s="56">
        <v>61.8</v>
      </c>
      <c r="I73" s="1">
        <f t="shared" si="5"/>
        <v>6.1799999999999994E-2</v>
      </c>
    </row>
    <row r="74" spans="1:9" x14ac:dyDescent="0.2">
      <c r="A74" s="146">
        <v>9</v>
      </c>
      <c r="B74" s="147">
        <v>68.5</v>
      </c>
      <c r="C74" s="147">
        <v>59.8</v>
      </c>
      <c r="D74" s="169">
        <f t="shared" si="3"/>
        <v>2.4657534246575342E-2</v>
      </c>
      <c r="E74" s="146">
        <v>9</v>
      </c>
      <c r="F74" s="168">
        <f t="shared" si="4"/>
        <v>6.85</v>
      </c>
      <c r="G74" s="146">
        <v>9</v>
      </c>
      <c r="H74" s="147">
        <v>59.8</v>
      </c>
      <c r="I74" s="1">
        <f t="shared" si="5"/>
        <v>5.9799999999999999E-2</v>
      </c>
    </row>
    <row r="75" spans="1:9" x14ac:dyDescent="0.2">
      <c r="A75" s="150">
        <v>9</v>
      </c>
      <c r="B75" s="151">
        <v>67.5</v>
      </c>
      <c r="C75" s="152">
        <v>60.2</v>
      </c>
      <c r="D75" s="169">
        <f t="shared" si="3"/>
        <v>2.4657534246575342E-2</v>
      </c>
      <c r="E75" s="150">
        <v>9</v>
      </c>
      <c r="F75" s="168">
        <f t="shared" si="4"/>
        <v>6.75</v>
      </c>
      <c r="G75" s="150">
        <v>9</v>
      </c>
      <c r="H75" s="152">
        <v>60.2</v>
      </c>
      <c r="I75" s="1">
        <f t="shared" si="5"/>
        <v>6.0200000000000004E-2</v>
      </c>
    </row>
    <row r="76" spans="1:9" x14ac:dyDescent="0.2">
      <c r="A76" s="150">
        <v>9</v>
      </c>
      <c r="B76" s="153">
        <v>68.8</v>
      </c>
      <c r="C76" s="154">
        <v>62.8</v>
      </c>
      <c r="D76" s="169">
        <f t="shared" si="3"/>
        <v>2.4657534246575342E-2</v>
      </c>
      <c r="E76" s="150">
        <v>9</v>
      </c>
      <c r="F76" s="168">
        <f t="shared" si="4"/>
        <v>6.88</v>
      </c>
      <c r="G76" s="150">
        <v>9</v>
      </c>
      <c r="H76" s="154">
        <v>62.8</v>
      </c>
      <c r="I76" s="1">
        <f t="shared" si="5"/>
        <v>6.2799999999999995E-2</v>
      </c>
    </row>
    <row r="77" spans="1:9" x14ac:dyDescent="0.2">
      <c r="A77" s="150">
        <v>9</v>
      </c>
      <c r="B77" s="153">
        <v>69.099999999999994</v>
      </c>
      <c r="C77" s="154">
        <v>60.6</v>
      </c>
      <c r="D77" s="169">
        <f t="shared" si="3"/>
        <v>2.4657534246575342E-2</v>
      </c>
      <c r="E77" s="150">
        <v>9</v>
      </c>
      <c r="F77" s="168">
        <f t="shared" si="4"/>
        <v>6.9099999999999993</v>
      </c>
      <c r="G77" s="150">
        <v>9</v>
      </c>
      <c r="H77" s="154">
        <v>60.6</v>
      </c>
      <c r="I77" s="1">
        <f t="shared" si="5"/>
        <v>6.0600000000000001E-2</v>
      </c>
    </row>
    <row r="78" spans="1:9" x14ac:dyDescent="0.2">
      <c r="A78" s="155">
        <v>11</v>
      </c>
      <c r="B78" s="156">
        <v>73.3</v>
      </c>
      <c r="C78" s="158">
        <v>59.8</v>
      </c>
      <c r="D78" s="169">
        <f t="shared" si="3"/>
        <v>3.0136986301369864E-2</v>
      </c>
      <c r="E78" s="155">
        <v>11</v>
      </c>
      <c r="F78" s="168">
        <f t="shared" si="4"/>
        <v>7.33</v>
      </c>
      <c r="G78" s="155">
        <v>11</v>
      </c>
      <c r="H78" s="158">
        <v>59.8</v>
      </c>
      <c r="I78" s="1">
        <f t="shared" si="5"/>
        <v>5.9799999999999999E-2</v>
      </c>
    </row>
    <row r="79" spans="1:9" x14ac:dyDescent="0.2">
      <c r="A79" s="155">
        <v>11</v>
      </c>
      <c r="B79" s="156">
        <v>69.5</v>
      </c>
      <c r="C79" s="158">
        <v>57.8</v>
      </c>
      <c r="D79" s="169">
        <f t="shared" si="3"/>
        <v>3.0136986301369864E-2</v>
      </c>
      <c r="E79" s="155">
        <v>11</v>
      </c>
      <c r="F79" s="168">
        <f t="shared" si="4"/>
        <v>6.95</v>
      </c>
      <c r="G79" s="155">
        <v>11</v>
      </c>
      <c r="H79" s="158">
        <v>57.8</v>
      </c>
      <c r="I79" s="1">
        <f t="shared" si="5"/>
        <v>5.7799999999999997E-2</v>
      </c>
    </row>
    <row r="80" spans="1:9" x14ac:dyDescent="0.2">
      <c r="A80" s="155">
        <v>11</v>
      </c>
      <c r="B80" s="157">
        <v>68.5</v>
      </c>
      <c r="C80" s="159">
        <v>58.2</v>
      </c>
      <c r="D80" s="169">
        <f t="shared" si="3"/>
        <v>3.0136986301369864E-2</v>
      </c>
      <c r="E80" s="155">
        <v>11</v>
      </c>
      <c r="F80" s="168">
        <f t="shared" si="4"/>
        <v>6.85</v>
      </c>
      <c r="G80" s="155">
        <v>11</v>
      </c>
      <c r="H80" s="159">
        <v>58.2</v>
      </c>
      <c r="I80" s="1">
        <f t="shared" si="5"/>
        <v>5.8200000000000002E-2</v>
      </c>
    </row>
    <row r="81" spans="1:9" x14ac:dyDescent="0.2">
      <c r="A81" s="155">
        <v>11</v>
      </c>
      <c r="B81" s="157">
        <v>70.599999999999994</v>
      </c>
      <c r="C81" s="159">
        <v>62.6</v>
      </c>
      <c r="D81" s="169">
        <f t="shared" si="3"/>
        <v>3.0136986301369864E-2</v>
      </c>
      <c r="E81" s="155">
        <v>11</v>
      </c>
      <c r="F81" s="168">
        <f t="shared" si="4"/>
        <v>7.06</v>
      </c>
      <c r="G81" s="155">
        <v>11</v>
      </c>
      <c r="H81" s="159">
        <v>62.6</v>
      </c>
      <c r="I81" s="1">
        <f t="shared" si="5"/>
        <v>6.2600000000000003E-2</v>
      </c>
    </row>
    <row r="82" spans="1:9" x14ac:dyDescent="0.2">
      <c r="A82" s="155">
        <v>11</v>
      </c>
      <c r="B82" s="157">
        <v>69.900000000000006</v>
      </c>
      <c r="C82" s="159">
        <v>63.2</v>
      </c>
      <c r="D82" s="169">
        <f t="shared" si="3"/>
        <v>3.0136986301369864E-2</v>
      </c>
      <c r="E82" s="155">
        <v>11</v>
      </c>
      <c r="F82" s="168">
        <f t="shared" si="4"/>
        <v>6.99</v>
      </c>
      <c r="G82" s="155">
        <v>11</v>
      </c>
      <c r="H82" s="159">
        <v>63.2</v>
      </c>
      <c r="I82" s="1">
        <f t="shared" si="5"/>
        <v>6.3200000000000006E-2</v>
      </c>
    </row>
    <row r="83" spans="1:9" x14ac:dyDescent="0.2">
      <c r="A83" s="150">
        <v>12</v>
      </c>
      <c r="B83" s="160">
        <v>72.099999999999994</v>
      </c>
      <c r="C83" s="161">
        <v>69.400000000000006</v>
      </c>
      <c r="D83" s="169">
        <f t="shared" si="3"/>
        <v>3.287671232876712E-2</v>
      </c>
      <c r="E83" s="150">
        <v>12</v>
      </c>
      <c r="F83" s="168">
        <f t="shared" si="4"/>
        <v>7.2099999999999991</v>
      </c>
      <c r="G83" s="150">
        <v>12</v>
      </c>
      <c r="H83" s="161">
        <v>69.400000000000006</v>
      </c>
      <c r="I83" s="1">
        <f t="shared" si="5"/>
        <v>6.9400000000000003E-2</v>
      </c>
    </row>
    <row r="84" spans="1:9" x14ac:dyDescent="0.2">
      <c r="A84" s="162">
        <v>12</v>
      </c>
      <c r="B84" s="153">
        <v>74.400000000000006</v>
      </c>
      <c r="C84" s="154">
        <v>71</v>
      </c>
      <c r="D84" s="169">
        <f t="shared" si="3"/>
        <v>3.287671232876712E-2</v>
      </c>
      <c r="E84" s="162">
        <v>12</v>
      </c>
      <c r="F84" s="168">
        <f t="shared" si="4"/>
        <v>7.44</v>
      </c>
      <c r="G84" s="162">
        <v>12</v>
      </c>
      <c r="H84" s="154">
        <v>71</v>
      </c>
      <c r="I84" s="1">
        <f t="shared" si="5"/>
        <v>7.0999999999999994E-2</v>
      </c>
    </row>
    <row r="85" spans="1:9" x14ac:dyDescent="0.2">
      <c r="A85" s="162">
        <v>12</v>
      </c>
      <c r="B85" s="153">
        <v>73</v>
      </c>
      <c r="C85" s="154">
        <v>71.2</v>
      </c>
      <c r="D85" s="169">
        <f t="shared" si="3"/>
        <v>3.287671232876712E-2</v>
      </c>
      <c r="E85" s="162">
        <v>12</v>
      </c>
      <c r="F85" s="168">
        <f t="shared" si="4"/>
        <v>7.3</v>
      </c>
      <c r="G85" s="162">
        <v>12</v>
      </c>
      <c r="H85" s="154">
        <v>71.2</v>
      </c>
      <c r="I85" s="1">
        <f t="shared" si="5"/>
        <v>7.1199999999999999E-2</v>
      </c>
    </row>
    <row r="86" spans="1:9" x14ac:dyDescent="0.2">
      <c r="A86" s="163">
        <v>12</v>
      </c>
      <c r="B86" s="160">
        <v>73.2</v>
      </c>
      <c r="C86" s="161">
        <v>68.400000000000006</v>
      </c>
      <c r="D86" s="169">
        <f t="shared" si="3"/>
        <v>3.287671232876712E-2</v>
      </c>
      <c r="E86" s="163">
        <v>12</v>
      </c>
      <c r="F86" s="168">
        <f t="shared" si="4"/>
        <v>7.32</v>
      </c>
      <c r="G86" s="163">
        <v>12</v>
      </c>
      <c r="H86" s="161">
        <v>68.400000000000006</v>
      </c>
      <c r="I86" s="1">
        <f t="shared" si="5"/>
        <v>6.8400000000000002E-2</v>
      </c>
    </row>
    <row r="87" spans="1:9" x14ac:dyDescent="0.2">
      <c r="A87" s="163">
        <v>12</v>
      </c>
      <c r="B87" s="160">
        <v>72.599999999999994</v>
      </c>
      <c r="C87" s="161">
        <v>69.599999999999994</v>
      </c>
      <c r="D87" s="169">
        <f t="shared" si="3"/>
        <v>3.287671232876712E-2</v>
      </c>
      <c r="E87" s="163">
        <v>12</v>
      </c>
      <c r="F87" s="168">
        <f t="shared" si="4"/>
        <v>7.26</v>
      </c>
      <c r="G87" s="163">
        <v>12</v>
      </c>
      <c r="H87" s="161">
        <v>69.599999999999994</v>
      </c>
      <c r="I87" s="1">
        <f t="shared" si="5"/>
        <v>6.9599999999999995E-2</v>
      </c>
    </row>
    <row r="88" spans="1:9" x14ac:dyDescent="0.2">
      <c r="A88" s="163">
        <v>12</v>
      </c>
      <c r="B88" s="160">
        <v>70.400000000000006</v>
      </c>
      <c r="C88" s="161">
        <v>67.2</v>
      </c>
      <c r="D88" s="169">
        <f t="shared" si="3"/>
        <v>3.287671232876712E-2</v>
      </c>
      <c r="E88" s="163">
        <v>12</v>
      </c>
      <c r="F88" s="168">
        <f t="shared" si="4"/>
        <v>7.0400000000000009</v>
      </c>
      <c r="G88" s="163">
        <v>12</v>
      </c>
      <c r="H88" s="161">
        <v>67.2</v>
      </c>
      <c r="I88" s="1">
        <f t="shared" si="5"/>
        <v>6.720000000000001E-2</v>
      </c>
    </row>
    <row r="89" spans="1:9" x14ac:dyDescent="0.2">
      <c r="A89" s="162">
        <v>13</v>
      </c>
      <c r="B89" s="160">
        <v>68.7</v>
      </c>
      <c r="C89" s="161">
        <v>61.4</v>
      </c>
      <c r="D89" s="169">
        <f t="shared" si="3"/>
        <v>3.5616438356164383E-2</v>
      </c>
      <c r="E89" s="162">
        <v>13</v>
      </c>
      <c r="F89" s="168">
        <f t="shared" si="4"/>
        <v>6.87</v>
      </c>
      <c r="G89" s="162">
        <v>13</v>
      </c>
      <c r="H89" s="161">
        <v>61.4</v>
      </c>
      <c r="I89" s="1">
        <f t="shared" si="5"/>
        <v>6.1399999999999996E-2</v>
      </c>
    </row>
    <row r="90" spans="1:9" x14ac:dyDescent="0.2">
      <c r="A90" s="162">
        <v>13</v>
      </c>
      <c r="B90" s="153">
        <v>72.400000000000006</v>
      </c>
      <c r="C90" s="154">
        <v>65.8</v>
      </c>
      <c r="D90" s="169">
        <f t="shared" si="3"/>
        <v>3.5616438356164383E-2</v>
      </c>
      <c r="E90" s="162">
        <v>13</v>
      </c>
      <c r="F90" s="168">
        <f t="shared" si="4"/>
        <v>7.24</v>
      </c>
      <c r="G90" s="162">
        <v>13</v>
      </c>
      <c r="H90" s="154">
        <v>65.8</v>
      </c>
      <c r="I90" s="1">
        <f t="shared" si="5"/>
        <v>6.5799999999999997E-2</v>
      </c>
    </row>
    <row r="91" spans="1:9" x14ac:dyDescent="0.2">
      <c r="A91" s="162">
        <v>13</v>
      </c>
      <c r="B91" s="153">
        <v>71.5</v>
      </c>
      <c r="C91" s="154">
        <v>64</v>
      </c>
      <c r="D91" s="169">
        <f t="shared" si="3"/>
        <v>3.5616438356164383E-2</v>
      </c>
      <c r="E91" s="162">
        <v>13</v>
      </c>
      <c r="F91" s="168">
        <f t="shared" si="4"/>
        <v>7.15</v>
      </c>
      <c r="G91" s="162">
        <v>13</v>
      </c>
      <c r="H91" s="154">
        <v>64</v>
      </c>
      <c r="I91" s="1">
        <f t="shared" si="5"/>
        <v>6.4000000000000001E-2</v>
      </c>
    </row>
    <row r="92" spans="1:9" x14ac:dyDescent="0.2">
      <c r="A92" s="164">
        <v>14</v>
      </c>
      <c r="B92" s="157">
        <v>67.8</v>
      </c>
      <c r="C92" s="159">
        <v>61</v>
      </c>
      <c r="D92" s="169">
        <f t="shared" si="3"/>
        <v>3.8356164383561646E-2</v>
      </c>
      <c r="E92" s="164">
        <v>14</v>
      </c>
      <c r="F92" s="168">
        <f t="shared" si="4"/>
        <v>6.7799999999999994</v>
      </c>
      <c r="G92" s="164">
        <v>14</v>
      </c>
      <c r="H92" s="159">
        <v>61</v>
      </c>
      <c r="I92" s="1">
        <f t="shared" si="5"/>
        <v>6.0999999999999999E-2</v>
      </c>
    </row>
    <row r="93" spans="1:9" x14ac:dyDescent="0.2">
      <c r="A93" s="164">
        <v>15</v>
      </c>
      <c r="B93" s="156">
        <v>73.2</v>
      </c>
      <c r="C93" s="158">
        <v>65.8</v>
      </c>
      <c r="D93" s="169">
        <f t="shared" si="3"/>
        <v>4.1095890410958902E-2</v>
      </c>
      <c r="E93" s="164">
        <v>15</v>
      </c>
      <c r="F93" s="168">
        <f t="shared" si="4"/>
        <v>7.32</v>
      </c>
      <c r="G93" s="164">
        <v>15</v>
      </c>
      <c r="H93" s="158">
        <v>65.8</v>
      </c>
      <c r="I93" s="1">
        <f t="shared" si="5"/>
        <v>6.5799999999999997E-2</v>
      </c>
    </row>
    <row r="94" spans="1:9" x14ac:dyDescent="0.2">
      <c r="A94" s="164">
        <v>15</v>
      </c>
      <c r="B94" s="156">
        <v>71.900000000000006</v>
      </c>
      <c r="C94" s="158">
        <v>64.8</v>
      </c>
      <c r="D94" s="169">
        <f t="shared" si="3"/>
        <v>4.1095890410958902E-2</v>
      </c>
      <c r="E94" s="164">
        <v>15</v>
      </c>
      <c r="F94" s="168">
        <f t="shared" si="4"/>
        <v>7.19</v>
      </c>
      <c r="G94" s="164">
        <v>15</v>
      </c>
      <c r="H94" s="158">
        <v>64.8</v>
      </c>
      <c r="I94" s="1">
        <f t="shared" si="5"/>
        <v>6.4799999999999996E-2</v>
      </c>
    </row>
    <row r="95" spans="1:9" x14ac:dyDescent="0.2">
      <c r="A95" s="164">
        <v>15</v>
      </c>
      <c r="B95" s="157">
        <v>71</v>
      </c>
      <c r="C95" s="159">
        <v>63.8</v>
      </c>
      <c r="D95" s="169">
        <f t="shared" si="3"/>
        <v>4.1095890410958902E-2</v>
      </c>
      <c r="E95" s="164">
        <v>15</v>
      </c>
      <c r="F95" s="168">
        <f t="shared" si="4"/>
        <v>7.1</v>
      </c>
      <c r="G95" s="164">
        <v>15</v>
      </c>
      <c r="H95" s="159">
        <v>63.8</v>
      </c>
      <c r="I95" s="1">
        <f t="shared" si="5"/>
        <v>6.3799999999999996E-2</v>
      </c>
    </row>
    <row r="96" spans="1:9" x14ac:dyDescent="0.2">
      <c r="A96" s="162">
        <v>15</v>
      </c>
      <c r="B96" s="160">
        <v>74.900000000000006</v>
      </c>
      <c r="C96" s="161">
        <v>77.400000000000006</v>
      </c>
      <c r="D96" s="169">
        <f t="shared" si="3"/>
        <v>4.1095890410958902E-2</v>
      </c>
      <c r="E96" s="162">
        <v>15</v>
      </c>
      <c r="F96" s="168">
        <f t="shared" si="4"/>
        <v>7.49</v>
      </c>
      <c r="G96" s="162">
        <v>15</v>
      </c>
      <c r="H96" s="161">
        <v>77.400000000000006</v>
      </c>
      <c r="I96" s="1">
        <f t="shared" si="5"/>
        <v>7.740000000000001E-2</v>
      </c>
    </row>
    <row r="97" spans="1:9" x14ac:dyDescent="0.2">
      <c r="A97" s="162">
        <v>15</v>
      </c>
      <c r="B97" s="153">
        <v>74.900000000000006</v>
      </c>
      <c r="C97" s="154">
        <v>73.2</v>
      </c>
      <c r="D97" s="169">
        <f t="shared" si="3"/>
        <v>4.1095890410958902E-2</v>
      </c>
      <c r="E97" s="162">
        <v>15</v>
      </c>
      <c r="F97" s="168">
        <f t="shared" si="4"/>
        <v>7.49</v>
      </c>
      <c r="G97" s="162">
        <v>15</v>
      </c>
      <c r="H97" s="154">
        <v>73.2</v>
      </c>
      <c r="I97" s="1">
        <f t="shared" si="5"/>
        <v>7.3200000000000001E-2</v>
      </c>
    </row>
    <row r="98" spans="1:9" x14ac:dyDescent="0.2">
      <c r="A98" s="162">
        <v>15</v>
      </c>
      <c r="B98" s="153">
        <v>75.2</v>
      </c>
      <c r="C98" s="154">
        <v>72.599999999999994</v>
      </c>
      <c r="D98" s="169">
        <f t="shared" si="3"/>
        <v>4.1095890410958902E-2</v>
      </c>
      <c r="E98" s="162">
        <v>15</v>
      </c>
      <c r="F98" s="168">
        <f t="shared" si="4"/>
        <v>7.5200000000000005</v>
      </c>
      <c r="G98" s="162">
        <v>15</v>
      </c>
      <c r="H98" s="154">
        <v>72.599999999999994</v>
      </c>
      <c r="I98" s="1">
        <f t="shared" si="5"/>
        <v>7.2599999999999998E-2</v>
      </c>
    </row>
    <row r="99" spans="1:9" x14ac:dyDescent="0.2">
      <c r="A99" s="162">
        <v>15</v>
      </c>
      <c r="B99" s="153">
        <v>73.3</v>
      </c>
      <c r="C99" s="154">
        <v>69.599999999999994</v>
      </c>
      <c r="D99" s="169">
        <f t="shared" si="3"/>
        <v>4.1095890410958902E-2</v>
      </c>
      <c r="E99" s="162">
        <v>15</v>
      </c>
      <c r="F99" s="168">
        <f t="shared" si="4"/>
        <v>7.33</v>
      </c>
      <c r="G99" s="162">
        <v>15</v>
      </c>
      <c r="H99" s="154">
        <v>69.599999999999994</v>
      </c>
      <c r="I99" s="1">
        <f t="shared" si="5"/>
        <v>6.9599999999999995E-2</v>
      </c>
    </row>
    <row r="100" spans="1:9" x14ac:dyDescent="0.2">
      <c r="A100" s="162">
        <v>15</v>
      </c>
      <c r="B100" s="153">
        <v>73.7</v>
      </c>
      <c r="C100" s="154">
        <v>72.8</v>
      </c>
      <c r="D100" s="169">
        <f t="shared" si="3"/>
        <v>4.1095890410958902E-2</v>
      </c>
      <c r="E100" s="162">
        <v>15</v>
      </c>
      <c r="F100" s="168">
        <f t="shared" si="4"/>
        <v>7.37</v>
      </c>
      <c r="G100" s="162">
        <v>15</v>
      </c>
      <c r="H100" s="154">
        <v>72.8</v>
      </c>
      <c r="I100" s="1">
        <f t="shared" si="5"/>
        <v>7.2800000000000004E-2</v>
      </c>
    </row>
    <row r="101" spans="1:9" x14ac:dyDescent="0.2">
      <c r="A101" s="163">
        <v>15</v>
      </c>
      <c r="B101" s="160">
        <v>81.5</v>
      </c>
      <c r="C101" s="161">
        <v>90.8</v>
      </c>
      <c r="D101" s="169">
        <f t="shared" si="3"/>
        <v>4.1095890410958902E-2</v>
      </c>
      <c r="E101" s="163">
        <v>15</v>
      </c>
      <c r="F101" s="168">
        <f t="shared" si="4"/>
        <v>8.15</v>
      </c>
      <c r="G101" s="163">
        <v>15</v>
      </c>
      <c r="H101" s="161">
        <v>90.8</v>
      </c>
      <c r="I101" s="1">
        <f t="shared" si="5"/>
        <v>9.0799999999999992E-2</v>
      </c>
    </row>
    <row r="102" spans="1:9" x14ac:dyDescent="0.2">
      <c r="A102" s="163">
        <v>15</v>
      </c>
      <c r="B102" s="160">
        <v>76</v>
      </c>
      <c r="C102" s="161">
        <v>81</v>
      </c>
      <c r="D102" s="169">
        <f t="shared" si="3"/>
        <v>4.1095890410958902E-2</v>
      </c>
      <c r="E102" s="163">
        <v>15</v>
      </c>
      <c r="F102" s="168">
        <f t="shared" si="4"/>
        <v>7.6</v>
      </c>
      <c r="G102" s="163">
        <v>15</v>
      </c>
      <c r="H102" s="161">
        <v>81</v>
      </c>
      <c r="I102" s="1">
        <f t="shared" si="5"/>
        <v>8.1000000000000003E-2</v>
      </c>
    </row>
    <row r="103" spans="1:9" x14ac:dyDescent="0.2">
      <c r="A103" s="163">
        <v>15</v>
      </c>
      <c r="B103" s="160">
        <v>76.8</v>
      </c>
      <c r="C103" s="161">
        <v>81.599999999999994</v>
      </c>
      <c r="D103" s="169">
        <f t="shared" si="3"/>
        <v>4.1095890410958902E-2</v>
      </c>
      <c r="E103" s="163">
        <v>15</v>
      </c>
      <c r="F103" s="168">
        <f t="shared" si="4"/>
        <v>7.68</v>
      </c>
      <c r="G103" s="163">
        <v>15</v>
      </c>
      <c r="H103" s="161">
        <v>81.599999999999994</v>
      </c>
      <c r="I103" s="1">
        <f t="shared" si="5"/>
        <v>8.1599999999999992E-2</v>
      </c>
    </row>
    <row r="104" spans="1:9" x14ac:dyDescent="0.2">
      <c r="A104" s="163">
        <v>15</v>
      </c>
      <c r="B104" s="160">
        <v>76</v>
      </c>
      <c r="C104" s="161">
        <v>79</v>
      </c>
      <c r="D104" s="169">
        <f t="shared" si="3"/>
        <v>4.1095890410958902E-2</v>
      </c>
      <c r="E104" s="163">
        <v>15</v>
      </c>
      <c r="F104" s="168">
        <f t="shared" si="4"/>
        <v>7.6</v>
      </c>
      <c r="G104" s="163">
        <v>15</v>
      </c>
      <c r="H104" s="161">
        <v>79</v>
      </c>
      <c r="I104" s="1">
        <f t="shared" si="5"/>
        <v>7.9000000000000001E-2</v>
      </c>
    </row>
    <row r="105" spans="1:9" x14ac:dyDescent="0.2">
      <c r="A105" s="163">
        <v>15</v>
      </c>
      <c r="B105" s="160">
        <v>78</v>
      </c>
      <c r="C105" s="161">
        <v>82</v>
      </c>
      <c r="D105" s="169">
        <f t="shared" si="3"/>
        <v>4.1095890410958902E-2</v>
      </c>
      <c r="E105" s="163">
        <v>15</v>
      </c>
      <c r="F105" s="168">
        <f t="shared" si="4"/>
        <v>7.8</v>
      </c>
      <c r="G105" s="163">
        <v>15</v>
      </c>
      <c r="H105" s="161">
        <v>82</v>
      </c>
      <c r="I105" s="1">
        <f t="shared" si="5"/>
        <v>8.2000000000000003E-2</v>
      </c>
    </row>
    <row r="106" spans="1:9" x14ac:dyDescent="0.2">
      <c r="A106" s="162">
        <v>16</v>
      </c>
      <c r="B106" s="160">
        <v>72.7</v>
      </c>
      <c r="C106" s="161">
        <v>74.400000000000006</v>
      </c>
      <c r="D106" s="169">
        <f t="shared" si="3"/>
        <v>4.3835616438356165E-2</v>
      </c>
      <c r="E106" s="162">
        <v>16</v>
      </c>
      <c r="F106" s="168">
        <f t="shared" si="4"/>
        <v>7.2700000000000005</v>
      </c>
      <c r="G106" s="162">
        <v>16</v>
      </c>
      <c r="H106" s="161">
        <v>74.400000000000006</v>
      </c>
      <c r="I106" s="1">
        <f t="shared" si="5"/>
        <v>7.4400000000000008E-2</v>
      </c>
    </row>
    <row r="107" spans="1:9" x14ac:dyDescent="0.2">
      <c r="A107" s="162">
        <v>16</v>
      </c>
      <c r="B107" s="153">
        <v>72.8</v>
      </c>
      <c r="C107" s="154">
        <v>70.2</v>
      </c>
      <c r="D107" s="169">
        <f t="shared" si="3"/>
        <v>4.3835616438356165E-2</v>
      </c>
      <c r="E107" s="162">
        <v>16</v>
      </c>
      <c r="F107" s="168">
        <f t="shared" si="4"/>
        <v>7.2799999999999994</v>
      </c>
      <c r="G107" s="162">
        <v>16</v>
      </c>
      <c r="H107" s="154">
        <v>70.2</v>
      </c>
      <c r="I107" s="1">
        <f t="shared" si="5"/>
        <v>7.0199999999999999E-2</v>
      </c>
    </row>
    <row r="108" spans="1:9" x14ac:dyDescent="0.2">
      <c r="A108" s="162">
        <v>16</v>
      </c>
      <c r="B108" s="153">
        <v>73.8</v>
      </c>
      <c r="C108" s="154">
        <v>75.599999999999994</v>
      </c>
      <c r="D108" s="169">
        <f t="shared" si="3"/>
        <v>4.3835616438356165E-2</v>
      </c>
      <c r="E108" s="162">
        <v>16</v>
      </c>
      <c r="F108" s="168">
        <f t="shared" si="4"/>
        <v>7.38</v>
      </c>
      <c r="G108" s="162">
        <v>16</v>
      </c>
      <c r="H108" s="154">
        <v>75.599999999999994</v>
      </c>
      <c r="I108" s="1">
        <f t="shared" si="5"/>
        <v>7.5600000000000001E-2</v>
      </c>
    </row>
    <row r="109" spans="1:9" x14ac:dyDescent="0.2">
      <c r="A109" s="162">
        <v>16</v>
      </c>
      <c r="B109" s="153">
        <v>73</v>
      </c>
      <c r="C109" s="154">
        <v>75.400000000000006</v>
      </c>
      <c r="D109" s="169">
        <f t="shared" si="3"/>
        <v>4.3835616438356165E-2</v>
      </c>
      <c r="E109" s="162">
        <v>16</v>
      </c>
      <c r="F109" s="168">
        <f t="shared" si="4"/>
        <v>7.3</v>
      </c>
      <c r="G109" s="162">
        <v>16</v>
      </c>
      <c r="H109" s="154">
        <v>75.400000000000006</v>
      </c>
      <c r="I109" s="1">
        <f t="shared" si="5"/>
        <v>7.5400000000000009E-2</v>
      </c>
    </row>
    <row r="110" spans="1:9" x14ac:dyDescent="0.2">
      <c r="A110" s="162">
        <v>16</v>
      </c>
      <c r="B110" s="153">
        <v>73.3</v>
      </c>
      <c r="C110" s="154">
        <v>69.599999999999994</v>
      </c>
      <c r="D110" s="169">
        <f t="shared" si="3"/>
        <v>4.3835616438356165E-2</v>
      </c>
      <c r="E110" s="162">
        <v>16</v>
      </c>
      <c r="F110" s="168">
        <f t="shared" si="4"/>
        <v>7.33</v>
      </c>
      <c r="G110" s="162">
        <v>16</v>
      </c>
      <c r="H110" s="154">
        <v>69.599999999999994</v>
      </c>
      <c r="I110" s="1">
        <f t="shared" si="5"/>
        <v>6.9599999999999995E-2</v>
      </c>
    </row>
    <row r="111" spans="1:9" x14ac:dyDescent="0.2">
      <c r="A111" s="163">
        <v>16</v>
      </c>
      <c r="B111" s="160">
        <v>70.7</v>
      </c>
      <c r="C111" s="161">
        <v>63</v>
      </c>
      <c r="D111" s="169">
        <f t="shared" si="3"/>
        <v>4.3835616438356165E-2</v>
      </c>
      <c r="E111" s="163">
        <v>16</v>
      </c>
      <c r="F111" s="168">
        <f t="shared" si="4"/>
        <v>7.07</v>
      </c>
      <c r="G111" s="163">
        <v>16</v>
      </c>
      <c r="H111" s="161">
        <v>63</v>
      </c>
      <c r="I111" s="1">
        <f t="shared" si="5"/>
        <v>6.3E-2</v>
      </c>
    </row>
    <row r="112" spans="1:9" x14ac:dyDescent="0.2">
      <c r="A112" s="163">
        <v>16</v>
      </c>
      <c r="B112" s="160">
        <v>72.400000000000006</v>
      </c>
      <c r="C112" s="161">
        <v>63</v>
      </c>
      <c r="D112" s="169">
        <f t="shared" si="3"/>
        <v>4.3835616438356165E-2</v>
      </c>
      <c r="E112" s="163">
        <v>16</v>
      </c>
      <c r="F112" s="168">
        <f t="shared" si="4"/>
        <v>7.24</v>
      </c>
      <c r="G112" s="163">
        <v>16</v>
      </c>
      <c r="H112" s="161">
        <v>63</v>
      </c>
      <c r="I112" s="1">
        <f t="shared" si="5"/>
        <v>6.3E-2</v>
      </c>
    </row>
    <row r="113" spans="1:9" x14ac:dyDescent="0.2">
      <c r="A113" s="163">
        <v>16</v>
      </c>
      <c r="B113" s="160">
        <v>70</v>
      </c>
      <c r="C113" s="161">
        <v>66.2</v>
      </c>
      <c r="D113" s="169">
        <f t="shared" si="3"/>
        <v>4.3835616438356165E-2</v>
      </c>
      <c r="E113" s="163">
        <v>16</v>
      </c>
      <c r="F113" s="168">
        <f t="shared" si="4"/>
        <v>7</v>
      </c>
      <c r="G113" s="163">
        <v>16</v>
      </c>
      <c r="H113" s="161">
        <v>66.2</v>
      </c>
      <c r="I113" s="1">
        <f t="shared" si="5"/>
        <v>6.6200000000000009E-2</v>
      </c>
    </row>
    <row r="114" spans="1:9" x14ac:dyDescent="0.2">
      <c r="A114" s="163">
        <v>16</v>
      </c>
      <c r="B114" s="160">
        <v>67.5</v>
      </c>
      <c r="C114" s="161">
        <v>58.2</v>
      </c>
      <c r="D114" s="169">
        <f t="shared" si="3"/>
        <v>4.3835616438356165E-2</v>
      </c>
      <c r="E114" s="163">
        <v>16</v>
      </c>
      <c r="F114" s="168">
        <f t="shared" si="4"/>
        <v>6.75</v>
      </c>
      <c r="G114" s="163">
        <v>16</v>
      </c>
      <c r="H114" s="161">
        <v>58.2</v>
      </c>
      <c r="I114" s="1">
        <f t="shared" si="5"/>
        <v>5.8200000000000002E-2</v>
      </c>
    </row>
    <row r="115" spans="1:9" x14ac:dyDescent="0.2">
      <c r="A115" s="162">
        <v>17</v>
      </c>
      <c r="B115" s="160">
        <v>75.599999999999994</v>
      </c>
      <c r="C115" s="161">
        <v>77.400000000000006</v>
      </c>
      <c r="D115" s="169">
        <f t="shared" si="3"/>
        <v>4.6575342465753428E-2</v>
      </c>
      <c r="E115" s="162">
        <v>17</v>
      </c>
      <c r="F115" s="168">
        <f t="shared" si="4"/>
        <v>7.56</v>
      </c>
      <c r="G115" s="162">
        <v>17</v>
      </c>
      <c r="H115" s="161">
        <v>77.400000000000006</v>
      </c>
      <c r="I115" s="1">
        <f t="shared" si="5"/>
        <v>7.740000000000001E-2</v>
      </c>
    </row>
    <row r="116" spans="1:9" x14ac:dyDescent="0.2">
      <c r="A116" s="164">
        <v>19</v>
      </c>
      <c r="B116" s="156">
        <v>76.3</v>
      </c>
      <c r="C116" s="158">
        <v>71.8</v>
      </c>
      <c r="D116" s="169">
        <f t="shared" si="3"/>
        <v>5.2054794520547946E-2</v>
      </c>
      <c r="E116" s="164">
        <v>19</v>
      </c>
      <c r="F116" s="168">
        <f t="shared" si="4"/>
        <v>7.63</v>
      </c>
      <c r="G116" s="164">
        <v>19</v>
      </c>
      <c r="H116" s="158">
        <v>71.8</v>
      </c>
      <c r="I116" s="1">
        <f t="shared" si="5"/>
        <v>7.1800000000000003E-2</v>
      </c>
    </row>
    <row r="117" spans="1:9" x14ac:dyDescent="0.2">
      <c r="A117" s="164">
        <v>19</v>
      </c>
      <c r="B117" s="156">
        <v>74.5</v>
      </c>
      <c r="C117" s="158">
        <v>73.2</v>
      </c>
      <c r="D117" s="169">
        <f t="shared" si="3"/>
        <v>5.2054794520547946E-2</v>
      </c>
      <c r="E117" s="164">
        <v>19</v>
      </c>
      <c r="F117" s="168">
        <f t="shared" si="4"/>
        <v>7.45</v>
      </c>
      <c r="G117" s="164">
        <v>19</v>
      </c>
      <c r="H117" s="158">
        <v>73.2</v>
      </c>
      <c r="I117" s="1">
        <f t="shared" si="5"/>
        <v>7.3200000000000001E-2</v>
      </c>
    </row>
    <row r="118" spans="1:9" x14ac:dyDescent="0.2">
      <c r="A118" s="164">
        <v>19</v>
      </c>
      <c r="B118" s="157">
        <v>74.900000000000006</v>
      </c>
      <c r="C118" s="159">
        <v>69.400000000000006</v>
      </c>
      <c r="D118" s="169">
        <f t="shared" si="3"/>
        <v>5.2054794520547946E-2</v>
      </c>
      <c r="E118" s="164">
        <v>19</v>
      </c>
      <c r="F118" s="168">
        <f t="shared" si="4"/>
        <v>7.49</v>
      </c>
      <c r="G118" s="164">
        <v>19</v>
      </c>
      <c r="H118" s="159">
        <v>69.400000000000006</v>
      </c>
      <c r="I118" s="1">
        <f t="shared" si="5"/>
        <v>6.9400000000000003E-2</v>
      </c>
    </row>
    <row r="119" spans="1:9" x14ac:dyDescent="0.2">
      <c r="A119" s="164">
        <v>19</v>
      </c>
      <c r="B119" s="157">
        <v>75.099999999999994</v>
      </c>
      <c r="C119" s="159">
        <v>72.8</v>
      </c>
      <c r="D119" s="169">
        <f t="shared" si="3"/>
        <v>5.2054794520547946E-2</v>
      </c>
      <c r="E119" s="164">
        <v>19</v>
      </c>
      <c r="F119" s="168">
        <f t="shared" si="4"/>
        <v>7.51</v>
      </c>
      <c r="G119" s="164">
        <v>19</v>
      </c>
      <c r="H119" s="159">
        <v>72.8</v>
      </c>
      <c r="I119" s="1">
        <f t="shared" si="5"/>
        <v>7.2800000000000004E-2</v>
      </c>
    </row>
    <row r="120" spans="1:9" x14ac:dyDescent="0.2">
      <c r="A120" s="164">
        <v>19</v>
      </c>
      <c r="B120" s="157">
        <v>76.3</v>
      </c>
      <c r="C120" s="159">
        <v>77</v>
      </c>
      <c r="D120" s="169">
        <f t="shared" si="3"/>
        <v>5.2054794520547946E-2</v>
      </c>
      <c r="E120" s="164">
        <v>19</v>
      </c>
      <c r="F120" s="168">
        <f t="shared" si="4"/>
        <v>7.63</v>
      </c>
      <c r="G120" s="164">
        <v>19</v>
      </c>
      <c r="H120" s="159">
        <v>77</v>
      </c>
      <c r="I120" s="1">
        <f t="shared" si="5"/>
        <v>7.6999999999999999E-2</v>
      </c>
    </row>
    <row r="121" spans="1:9" x14ac:dyDescent="0.2">
      <c r="A121" s="162">
        <v>19</v>
      </c>
      <c r="B121" s="160">
        <v>77.599999999999994</v>
      </c>
      <c r="C121" s="161">
        <v>81.2</v>
      </c>
      <c r="D121" s="169">
        <f t="shared" si="3"/>
        <v>5.2054794520547946E-2</v>
      </c>
      <c r="E121" s="162">
        <v>19</v>
      </c>
      <c r="F121" s="168">
        <f t="shared" si="4"/>
        <v>7.76</v>
      </c>
      <c r="G121" s="162">
        <v>19</v>
      </c>
      <c r="H121" s="161">
        <v>81.2</v>
      </c>
      <c r="I121" s="1">
        <f t="shared" si="5"/>
        <v>8.1200000000000008E-2</v>
      </c>
    </row>
    <row r="122" spans="1:9" x14ac:dyDescent="0.2">
      <c r="A122" s="162">
        <v>19</v>
      </c>
      <c r="B122" s="153">
        <v>79.599999999999994</v>
      </c>
      <c r="C122" s="154">
        <v>84.4</v>
      </c>
      <c r="D122" s="169">
        <f t="shared" si="3"/>
        <v>5.2054794520547946E-2</v>
      </c>
      <c r="E122" s="162">
        <v>19</v>
      </c>
      <c r="F122" s="168">
        <f t="shared" si="4"/>
        <v>7.9599999999999991</v>
      </c>
      <c r="G122" s="162">
        <v>19</v>
      </c>
      <c r="H122" s="154">
        <v>84.4</v>
      </c>
      <c r="I122" s="1">
        <f t="shared" si="5"/>
        <v>8.4400000000000003E-2</v>
      </c>
    </row>
    <row r="123" spans="1:9" x14ac:dyDescent="0.2">
      <c r="A123" s="162">
        <v>19</v>
      </c>
      <c r="B123" s="153">
        <v>77.400000000000006</v>
      </c>
      <c r="C123" s="154">
        <v>82.6</v>
      </c>
      <c r="D123" s="169">
        <f t="shared" si="3"/>
        <v>5.2054794520547946E-2</v>
      </c>
      <c r="E123" s="162">
        <v>19</v>
      </c>
      <c r="F123" s="168">
        <f t="shared" si="4"/>
        <v>7.74</v>
      </c>
      <c r="G123" s="162">
        <v>19</v>
      </c>
      <c r="H123" s="154">
        <v>82.6</v>
      </c>
      <c r="I123" s="1">
        <f t="shared" si="5"/>
        <v>8.2599999999999993E-2</v>
      </c>
    </row>
    <row r="124" spans="1:9" x14ac:dyDescent="0.2">
      <c r="A124" s="163">
        <v>19</v>
      </c>
      <c r="B124" s="160">
        <v>75.099999999999994</v>
      </c>
      <c r="C124" s="161">
        <v>79.599999999999994</v>
      </c>
      <c r="D124" s="169">
        <f t="shared" si="3"/>
        <v>5.2054794520547946E-2</v>
      </c>
      <c r="E124" s="163">
        <v>19</v>
      </c>
      <c r="F124" s="168">
        <f t="shared" si="4"/>
        <v>7.51</v>
      </c>
      <c r="G124" s="163">
        <v>19</v>
      </c>
      <c r="H124" s="161">
        <v>79.599999999999994</v>
      </c>
      <c r="I124" s="1">
        <f t="shared" si="5"/>
        <v>7.959999999999999E-2</v>
      </c>
    </row>
    <row r="125" spans="1:9" x14ac:dyDescent="0.2">
      <c r="A125" s="162">
        <v>20</v>
      </c>
      <c r="B125" s="160">
        <v>73</v>
      </c>
      <c r="C125" s="161">
        <v>74</v>
      </c>
      <c r="D125" s="169">
        <f t="shared" si="3"/>
        <v>5.4794520547945202E-2</v>
      </c>
      <c r="E125" s="162">
        <v>20</v>
      </c>
      <c r="F125" s="168">
        <f t="shared" si="4"/>
        <v>7.3</v>
      </c>
      <c r="G125" s="162">
        <v>20</v>
      </c>
      <c r="H125" s="161">
        <v>74</v>
      </c>
      <c r="I125" s="1">
        <f t="shared" si="5"/>
        <v>7.3999999999999996E-2</v>
      </c>
    </row>
    <row r="126" spans="1:9" x14ac:dyDescent="0.2">
      <c r="A126" s="164">
        <v>21</v>
      </c>
      <c r="B126" s="156">
        <v>72</v>
      </c>
      <c r="C126" s="158">
        <v>68.400000000000006</v>
      </c>
      <c r="D126" s="169">
        <f t="shared" si="3"/>
        <v>5.7534246575342465E-2</v>
      </c>
      <c r="E126" s="164">
        <v>21</v>
      </c>
      <c r="F126" s="168">
        <f t="shared" si="4"/>
        <v>7.2</v>
      </c>
      <c r="G126" s="164">
        <v>21</v>
      </c>
      <c r="H126" s="158">
        <v>68.400000000000006</v>
      </c>
      <c r="I126" s="1">
        <f t="shared" si="5"/>
        <v>6.8400000000000002E-2</v>
      </c>
    </row>
    <row r="127" spans="1:9" x14ac:dyDescent="0.2">
      <c r="A127" s="162">
        <v>21</v>
      </c>
      <c r="B127" s="153">
        <v>78.2</v>
      </c>
      <c r="C127" s="154">
        <v>79.900000000000006</v>
      </c>
      <c r="D127" s="169">
        <f t="shared" si="3"/>
        <v>5.7534246575342465E-2</v>
      </c>
      <c r="E127" s="162">
        <v>21</v>
      </c>
      <c r="F127" s="168">
        <f t="shared" si="4"/>
        <v>7.82</v>
      </c>
      <c r="G127" s="162">
        <v>21</v>
      </c>
      <c r="H127" s="154">
        <v>79.900000000000006</v>
      </c>
      <c r="I127" s="1">
        <f t="shared" si="5"/>
        <v>7.9899999999999999E-2</v>
      </c>
    </row>
    <row r="128" spans="1:9" x14ac:dyDescent="0.2">
      <c r="A128" s="162">
        <v>21</v>
      </c>
      <c r="B128" s="153">
        <v>74.599999999999994</v>
      </c>
      <c r="C128" s="154">
        <v>77.2</v>
      </c>
      <c r="D128" s="169">
        <f t="shared" si="3"/>
        <v>5.7534246575342465E-2</v>
      </c>
      <c r="E128" s="162">
        <v>21</v>
      </c>
      <c r="F128" s="168">
        <f t="shared" si="4"/>
        <v>7.4599999999999991</v>
      </c>
      <c r="G128" s="162">
        <v>21</v>
      </c>
      <c r="H128" s="154">
        <v>77.2</v>
      </c>
      <c r="I128" s="1">
        <f t="shared" si="5"/>
        <v>7.7200000000000005E-2</v>
      </c>
    </row>
    <row r="129" spans="1:9" x14ac:dyDescent="0.2">
      <c r="A129" s="164">
        <v>22</v>
      </c>
      <c r="B129" s="156">
        <v>77.2</v>
      </c>
      <c r="C129" s="158">
        <v>77.2</v>
      </c>
      <c r="D129" s="169">
        <f t="shared" si="3"/>
        <v>6.0273972602739728E-2</v>
      </c>
      <c r="E129" s="164">
        <v>22</v>
      </c>
      <c r="F129" s="168">
        <f t="shared" si="4"/>
        <v>7.7200000000000006</v>
      </c>
      <c r="G129" s="164">
        <v>22</v>
      </c>
      <c r="H129" s="158">
        <v>77.2</v>
      </c>
      <c r="I129" s="1">
        <f t="shared" si="5"/>
        <v>7.7200000000000005E-2</v>
      </c>
    </row>
    <row r="130" spans="1:9" x14ac:dyDescent="0.2">
      <c r="A130" s="164">
        <v>22</v>
      </c>
      <c r="B130" s="156">
        <v>75</v>
      </c>
      <c r="C130" s="158">
        <v>75.599999999999994</v>
      </c>
      <c r="D130" s="169">
        <f t="shared" si="3"/>
        <v>6.0273972602739728E-2</v>
      </c>
      <c r="E130" s="164">
        <v>22</v>
      </c>
      <c r="F130" s="168">
        <f t="shared" si="4"/>
        <v>7.5</v>
      </c>
      <c r="G130" s="164">
        <v>22</v>
      </c>
      <c r="H130" s="158">
        <v>75.599999999999994</v>
      </c>
      <c r="I130" s="1">
        <f t="shared" si="5"/>
        <v>7.5600000000000001E-2</v>
      </c>
    </row>
    <row r="131" spans="1:9" x14ac:dyDescent="0.2">
      <c r="A131" s="164">
        <v>22</v>
      </c>
      <c r="B131" s="157">
        <v>74.8</v>
      </c>
      <c r="C131" s="159">
        <v>75.400000000000006</v>
      </c>
      <c r="D131" s="169">
        <f t="shared" ref="D131:D194" si="6">A131/365</f>
        <v>6.0273972602739728E-2</v>
      </c>
      <c r="E131" s="164">
        <v>22</v>
      </c>
      <c r="F131" s="168">
        <f t="shared" ref="F131:F194" si="7">B131/10</f>
        <v>7.4799999999999995</v>
      </c>
      <c r="G131" s="164">
        <v>22</v>
      </c>
      <c r="H131" s="159">
        <v>75.400000000000006</v>
      </c>
      <c r="I131" s="1">
        <f t="shared" ref="I131:I194" si="8">C131/1000</f>
        <v>7.5400000000000009E-2</v>
      </c>
    </row>
    <row r="132" spans="1:9" x14ac:dyDescent="0.2">
      <c r="A132" s="162">
        <v>22</v>
      </c>
      <c r="B132" s="160">
        <v>81.2</v>
      </c>
      <c r="C132" s="161">
        <v>92.6</v>
      </c>
      <c r="D132" s="169">
        <f t="shared" si="6"/>
        <v>6.0273972602739728E-2</v>
      </c>
      <c r="E132" s="162">
        <v>22</v>
      </c>
      <c r="F132" s="168">
        <f t="shared" si="7"/>
        <v>8.120000000000001</v>
      </c>
      <c r="G132" s="162">
        <v>22</v>
      </c>
      <c r="H132" s="161">
        <v>92.6</v>
      </c>
      <c r="I132" s="1">
        <f t="shared" si="8"/>
        <v>9.2599999999999988E-2</v>
      </c>
    </row>
    <row r="133" spans="1:9" x14ac:dyDescent="0.2">
      <c r="A133" s="162">
        <v>22</v>
      </c>
      <c r="B133" s="153">
        <v>78.400000000000006</v>
      </c>
      <c r="C133" s="154">
        <v>87</v>
      </c>
      <c r="D133" s="169">
        <f t="shared" si="6"/>
        <v>6.0273972602739728E-2</v>
      </c>
      <c r="E133" s="162">
        <v>22</v>
      </c>
      <c r="F133" s="168">
        <f t="shared" si="7"/>
        <v>7.8400000000000007</v>
      </c>
      <c r="G133" s="162">
        <v>22</v>
      </c>
      <c r="H133" s="154">
        <v>87</v>
      </c>
      <c r="I133" s="1">
        <f t="shared" si="8"/>
        <v>8.6999999999999994E-2</v>
      </c>
    </row>
    <row r="134" spans="1:9" x14ac:dyDescent="0.2">
      <c r="A134" s="162">
        <v>22</v>
      </c>
      <c r="B134" s="153">
        <v>78.900000000000006</v>
      </c>
      <c r="C134" s="154">
        <v>85.8</v>
      </c>
      <c r="D134" s="169">
        <f t="shared" si="6"/>
        <v>6.0273972602739728E-2</v>
      </c>
      <c r="E134" s="162">
        <v>22</v>
      </c>
      <c r="F134" s="168">
        <f t="shared" si="7"/>
        <v>7.8900000000000006</v>
      </c>
      <c r="G134" s="162">
        <v>22</v>
      </c>
      <c r="H134" s="154">
        <v>85.8</v>
      </c>
      <c r="I134" s="1">
        <f t="shared" si="8"/>
        <v>8.5800000000000001E-2</v>
      </c>
    </row>
    <row r="135" spans="1:9" x14ac:dyDescent="0.2">
      <c r="A135" s="162">
        <v>22</v>
      </c>
      <c r="B135" s="153">
        <v>77.400000000000006</v>
      </c>
      <c r="C135" s="154">
        <v>83.8</v>
      </c>
      <c r="D135" s="169">
        <f t="shared" si="6"/>
        <v>6.0273972602739728E-2</v>
      </c>
      <c r="E135" s="162">
        <v>22</v>
      </c>
      <c r="F135" s="168">
        <f t="shared" si="7"/>
        <v>7.74</v>
      </c>
      <c r="G135" s="162">
        <v>22</v>
      </c>
      <c r="H135" s="154">
        <v>83.8</v>
      </c>
      <c r="I135" s="1">
        <f t="shared" si="8"/>
        <v>8.3799999999999999E-2</v>
      </c>
    </row>
    <row r="136" spans="1:9" x14ac:dyDescent="0.2">
      <c r="A136" s="162">
        <v>22</v>
      </c>
      <c r="B136" s="153">
        <v>79</v>
      </c>
      <c r="C136" s="154">
        <v>86</v>
      </c>
      <c r="D136" s="169">
        <f t="shared" si="6"/>
        <v>6.0273972602739728E-2</v>
      </c>
      <c r="E136" s="162">
        <v>22</v>
      </c>
      <c r="F136" s="168">
        <f t="shared" si="7"/>
        <v>7.9</v>
      </c>
      <c r="G136" s="162">
        <v>22</v>
      </c>
      <c r="H136" s="154">
        <v>86</v>
      </c>
      <c r="I136" s="1">
        <f t="shared" si="8"/>
        <v>8.5999999999999993E-2</v>
      </c>
    </row>
    <row r="137" spans="1:9" x14ac:dyDescent="0.2">
      <c r="A137" s="163">
        <v>22</v>
      </c>
      <c r="B137" s="160">
        <v>86.8</v>
      </c>
      <c r="C137" s="161">
        <v>112.2</v>
      </c>
      <c r="D137" s="169">
        <f t="shared" si="6"/>
        <v>6.0273972602739728E-2</v>
      </c>
      <c r="E137" s="163">
        <v>22</v>
      </c>
      <c r="F137" s="168">
        <f t="shared" si="7"/>
        <v>8.68</v>
      </c>
      <c r="G137" s="163">
        <v>22</v>
      </c>
      <c r="H137" s="161">
        <v>112.2</v>
      </c>
      <c r="I137" s="1">
        <f t="shared" si="8"/>
        <v>0.11220000000000001</v>
      </c>
    </row>
    <row r="138" spans="1:9" x14ac:dyDescent="0.2">
      <c r="A138" s="163">
        <v>22</v>
      </c>
      <c r="B138" s="160">
        <v>81.2</v>
      </c>
      <c r="C138" s="161">
        <v>101</v>
      </c>
      <c r="D138" s="169">
        <f t="shared" si="6"/>
        <v>6.0273972602739728E-2</v>
      </c>
      <c r="E138" s="163">
        <v>22</v>
      </c>
      <c r="F138" s="168">
        <f t="shared" si="7"/>
        <v>8.120000000000001</v>
      </c>
      <c r="G138" s="163">
        <v>22</v>
      </c>
      <c r="H138" s="161">
        <v>101</v>
      </c>
      <c r="I138" s="1">
        <f t="shared" si="8"/>
        <v>0.10100000000000001</v>
      </c>
    </row>
    <row r="139" spans="1:9" x14ac:dyDescent="0.2">
      <c r="A139" s="163">
        <v>22</v>
      </c>
      <c r="B139" s="160">
        <v>82.2</v>
      </c>
      <c r="C139" s="161">
        <v>103.4</v>
      </c>
      <c r="D139" s="169">
        <f t="shared" si="6"/>
        <v>6.0273972602739728E-2</v>
      </c>
      <c r="E139" s="163">
        <v>22</v>
      </c>
      <c r="F139" s="168">
        <f t="shared" si="7"/>
        <v>8.2200000000000006</v>
      </c>
      <c r="G139" s="163">
        <v>22</v>
      </c>
      <c r="H139" s="161">
        <v>103.4</v>
      </c>
      <c r="I139" s="1">
        <f t="shared" si="8"/>
        <v>0.10340000000000001</v>
      </c>
    </row>
    <row r="140" spans="1:9" x14ac:dyDescent="0.2">
      <c r="A140" s="163">
        <v>22</v>
      </c>
      <c r="B140" s="160">
        <v>80.599999999999994</v>
      </c>
      <c r="C140" s="161">
        <v>100.8</v>
      </c>
      <c r="D140" s="169">
        <f t="shared" si="6"/>
        <v>6.0273972602739728E-2</v>
      </c>
      <c r="E140" s="163">
        <v>22</v>
      </c>
      <c r="F140" s="168">
        <f t="shared" si="7"/>
        <v>8.0599999999999987</v>
      </c>
      <c r="G140" s="163">
        <v>22</v>
      </c>
      <c r="H140" s="161">
        <v>100.8</v>
      </c>
      <c r="I140" s="1">
        <f t="shared" si="8"/>
        <v>0.1008</v>
      </c>
    </row>
    <row r="141" spans="1:9" x14ac:dyDescent="0.2">
      <c r="A141" s="163">
        <v>22</v>
      </c>
      <c r="B141" s="160">
        <v>82</v>
      </c>
      <c r="C141" s="161">
        <v>98.8</v>
      </c>
      <c r="D141" s="169">
        <f t="shared" si="6"/>
        <v>6.0273972602739728E-2</v>
      </c>
      <c r="E141" s="163">
        <v>22</v>
      </c>
      <c r="F141" s="168">
        <f t="shared" si="7"/>
        <v>8.1999999999999993</v>
      </c>
      <c r="G141" s="163">
        <v>22</v>
      </c>
      <c r="H141" s="161">
        <v>98.8</v>
      </c>
      <c r="I141" s="1">
        <f t="shared" si="8"/>
        <v>9.8799999999999999E-2</v>
      </c>
    </row>
    <row r="142" spans="1:9" x14ac:dyDescent="0.2">
      <c r="A142" s="163">
        <v>22</v>
      </c>
      <c r="B142" s="160">
        <v>74.7</v>
      </c>
      <c r="C142" s="161">
        <v>75.400000000000006</v>
      </c>
      <c r="D142" s="169">
        <f t="shared" si="6"/>
        <v>6.0273972602739728E-2</v>
      </c>
      <c r="E142" s="163">
        <v>22</v>
      </c>
      <c r="F142" s="168">
        <f t="shared" si="7"/>
        <v>7.4700000000000006</v>
      </c>
      <c r="G142" s="163">
        <v>22</v>
      </c>
      <c r="H142" s="161">
        <v>75.400000000000006</v>
      </c>
      <c r="I142" s="1">
        <f t="shared" si="8"/>
        <v>7.5400000000000009E-2</v>
      </c>
    </row>
    <row r="143" spans="1:9" x14ac:dyDescent="0.2">
      <c r="A143" s="163">
        <v>22</v>
      </c>
      <c r="B143" s="160">
        <v>75.2</v>
      </c>
      <c r="C143" s="161">
        <v>75.2</v>
      </c>
      <c r="D143" s="169">
        <f t="shared" si="6"/>
        <v>6.0273972602739728E-2</v>
      </c>
      <c r="E143" s="163">
        <v>22</v>
      </c>
      <c r="F143" s="168">
        <f t="shared" si="7"/>
        <v>7.5200000000000005</v>
      </c>
      <c r="G143" s="163">
        <v>22</v>
      </c>
      <c r="H143" s="161">
        <v>75.2</v>
      </c>
      <c r="I143" s="1">
        <f t="shared" si="8"/>
        <v>7.5200000000000003E-2</v>
      </c>
    </row>
    <row r="144" spans="1:9" x14ac:dyDescent="0.2">
      <c r="A144" s="163">
        <v>22</v>
      </c>
      <c r="B144" s="160">
        <v>74.2</v>
      </c>
      <c r="C144" s="161">
        <v>78.599999999999994</v>
      </c>
      <c r="D144" s="169">
        <f t="shared" si="6"/>
        <v>6.0273972602739728E-2</v>
      </c>
      <c r="E144" s="163">
        <v>22</v>
      </c>
      <c r="F144" s="168">
        <f t="shared" si="7"/>
        <v>7.42</v>
      </c>
      <c r="G144" s="163">
        <v>22</v>
      </c>
      <c r="H144" s="161">
        <v>78.599999999999994</v>
      </c>
      <c r="I144" s="1">
        <f t="shared" si="8"/>
        <v>7.8599999999999989E-2</v>
      </c>
    </row>
    <row r="145" spans="1:9" x14ac:dyDescent="0.2">
      <c r="A145" s="163">
        <v>22</v>
      </c>
      <c r="B145" s="160">
        <v>71.400000000000006</v>
      </c>
      <c r="C145" s="161">
        <v>70</v>
      </c>
      <c r="D145" s="169">
        <f t="shared" si="6"/>
        <v>6.0273972602739728E-2</v>
      </c>
      <c r="E145" s="163">
        <v>22</v>
      </c>
      <c r="F145" s="168">
        <f t="shared" si="7"/>
        <v>7.1400000000000006</v>
      </c>
      <c r="G145" s="163">
        <v>22</v>
      </c>
      <c r="H145" s="161">
        <v>70</v>
      </c>
      <c r="I145" s="1">
        <f t="shared" si="8"/>
        <v>7.0000000000000007E-2</v>
      </c>
    </row>
    <row r="146" spans="1:9" x14ac:dyDescent="0.2">
      <c r="A146" s="162">
        <v>23</v>
      </c>
      <c r="B146" s="160">
        <v>77.5</v>
      </c>
      <c r="C146" s="161">
        <v>86</v>
      </c>
      <c r="D146" s="169">
        <f t="shared" si="6"/>
        <v>6.3013698630136991E-2</v>
      </c>
      <c r="E146" s="162">
        <v>23</v>
      </c>
      <c r="F146" s="168">
        <f t="shared" si="7"/>
        <v>7.75</v>
      </c>
      <c r="G146" s="162">
        <v>23</v>
      </c>
      <c r="H146" s="161">
        <v>86</v>
      </c>
      <c r="I146" s="1">
        <f t="shared" si="8"/>
        <v>8.5999999999999993E-2</v>
      </c>
    </row>
    <row r="147" spans="1:9" x14ac:dyDescent="0.2">
      <c r="A147" s="162">
        <v>23</v>
      </c>
      <c r="B147" s="153">
        <v>76</v>
      </c>
      <c r="C147" s="154">
        <v>83</v>
      </c>
      <c r="D147" s="169">
        <f t="shared" si="6"/>
        <v>6.3013698630136991E-2</v>
      </c>
      <c r="E147" s="162">
        <v>23</v>
      </c>
      <c r="F147" s="168">
        <f t="shared" si="7"/>
        <v>7.6</v>
      </c>
      <c r="G147" s="162">
        <v>23</v>
      </c>
      <c r="H147" s="154">
        <v>83</v>
      </c>
      <c r="I147" s="1">
        <f t="shared" si="8"/>
        <v>8.3000000000000004E-2</v>
      </c>
    </row>
    <row r="148" spans="1:9" x14ac:dyDescent="0.2">
      <c r="A148" s="162">
        <v>23</v>
      </c>
      <c r="B148" s="153">
        <v>79</v>
      </c>
      <c r="C148" s="154">
        <v>87.6</v>
      </c>
      <c r="D148" s="169">
        <f t="shared" si="6"/>
        <v>6.3013698630136991E-2</v>
      </c>
      <c r="E148" s="162">
        <v>23</v>
      </c>
      <c r="F148" s="168">
        <f t="shared" si="7"/>
        <v>7.9</v>
      </c>
      <c r="G148" s="162">
        <v>23</v>
      </c>
      <c r="H148" s="154">
        <v>87.6</v>
      </c>
      <c r="I148" s="1">
        <f t="shared" si="8"/>
        <v>8.7599999999999997E-2</v>
      </c>
    </row>
    <row r="149" spans="1:9" x14ac:dyDescent="0.2">
      <c r="A149" s="162">
        <v>23</v>
      </c>
      <c r="B149" s="153">
        <v>76.400000000000006</v>
      </c>
      <c r="C149" s="154">
        <v>86.4</v>
      </c>
      <c r="D149" s="169">
        <f t="shared" si="6"/>
        <v>6.3013698630136991E-2</v>
      </c>
      <c r="E149" s="162">
        <v>23</v>
      </c>
      <c r="F149" s="168">
        <f t="shared" si="7"/>
        <v>7.6400000000000006</v>
      </c>
      <c r="G149" s="162">
        <v>23</v>
      </c>
      <c r="H149" s="154">
        <v>86.4</v>
      </c>
      <c r="I149" s="1">
        <f t="shared" si="8"/>
        <v>8.6400000000000005E-2</v>
      </c>
    </row>
    <row r="150" spans="1:9" x14ac:dyDescent="0.2">
      <c r="A150" s="162">
        <v>23</v>
      </c>
      <c r="B150" s="153">
        <v>78</v>
      </c>
      <c r="C150" s="154">
        <v>83</v>
      </c>
      <c r="D150" s="169">
        <f t="shared" si="6"/>
        <v>6.3013698630136991E-2</v>
      </c>
      <c r="E150" s="162">
        <v>23</v>
      </c>
      <c r="F150" s="168">
        <f t="shared" si="7"/>
        <v>7.8</v>
      </c>
      <c r="G150" s="162">
        <v>23</v>
      </c>
      <c r="H150" s="154">
        <v>83</v>
      </c>
      <c r="I150" s="1">
        <f t="shared" si="8"/>
        <v>8.3000000000000004E-2</v>
      </c>
    </row>
    <row r="151" spans="1:9" x14ac:dyDescent="0.2">
      <c r="A151" s="162">
        <v>25</v>
      </c>
      <c r="B151" s="160">
        <v>80.3</v>
      </c>
      <c r="C151" s="161">
        <v>88.2</v>
      </c>
      <c r="D151" s="169">
        <f t="shared" si="6"/>
        <v>6.8493150684931503E-2</v>
      </c>
      <c r="E151" s="162">
        <v>25</v>
      </c>
      <c r="F151" s="168">
        <f t="shared" si="7"/>
        <v>8.0299999999999994</v>
      </c>
      <c r="G151" s="162">
        <v>25</v>
      </c>
      <c r="H151" s="161">
        <v>88.2</v>
      </c>
      <c r="I151" s="1">
        <f t="shared" si="8"/>
        <v>8.8200000000000001E-2</v>
      </c>
    </row>
    <row r="152" spans="1:9" x14ac:dyDescent="0.2">
      <c r="A152" s="164">
        <v>26</v>
      </c>
      <c r="B152" s="156">
        <v>81.900000000000006</v>
      </c>
      <c r="C152" s="158">
        <v>87.4</v>
      </c>
      <c r="D152" s="169">
        <f t="shared" si="6"/>
        <v>7.1232876712328766E-2</v>
      </c>
      <c r="E152" s="164">
        <v>26</v>
      </c>
      <c r="F152" s="168">
        <f t="shared" si="7"/>
        <v>8.1900000000000013</v>
      </c>
      <c r="G152" s="164">
        <v>26</v>
      </c>
      <c r="H152" s="158">
        <v>87.4</v>
      </c>
      <c r="I152" s="1">
        <f t="shared" si="8"/>
        <v>8.7400000000000005E-2</v>
      </c>
    </row>
    <row r="153" spans="1:9" x14ac:dyDescent="0.2">
      <c r="A153" s="164">
        <v>26</v>
      </c>
      <c r="B153" s="156">
        <v>78.7</v>
      </c>
      <c r="C153" s="158">
        <v>88.6</v>
      </c>
      <c r="D153" s="169">
        <f t="shared" si="6"/>
        <v>7.1232876712328766E-2</v>
      </c>
      <c r="E153" s="164">
        <v>26</v>
      </c>
      <c r="F153" s="168">
        <f t="shared" si="7"/>
        <v>7.87</v>
      </c>
      <c r="G153" s="164">
        <v>26</v>
      </c>
      <c r="H153" s="158">
        <v>88.6</v>
      </c>
      <c r="I153" s="1">
        <f t="shared" si="8"/>
        <v>8.8599999999999998E-2</v>
      </c>
    </row>
    <row r="154" spans="1:9" x14ac:dyDescent="0.2">
      <c r="A154" s="164">
        <v>26</v>
      </c>
      <c r="B154" s="157">
        <v>78.7</v>
      </c>
      <c r="C154" s="159">
        <v>85</v>
      </c>
      <c r="D154" s="169">
        <f t="shared" si="6"/>
        <v>7.1232876712328766E-2</v>
      </c>
      <c r="E154" s="164">
        <v>26</v>
      </c>
      <c r="F154" s="168">
        <f t="shared" si="7"/>
        <v>7.87</v>
      </c>
      <c r="G154" s="164">
        <v>26</v>
      </c>
      <c r="H154" s="159">
        <v>85</v>
      </c>
      <c r="I154" s="1">
        <f t="shared" si="8"/>
        <v>8.5000000000000006E-2</v>
      </c>
    </row>
    <row r="155" spans="1:9" x14ac:dyDescent="0.2">
      <c r="A155" s="164">
        <v>26</v>
      </c>
      <c r="B155" s="156">
        <v>79.2</v>
      </c>
      <c r="C155" s="158">
        <v>85.2</v>
      </c>
      <c r="D155" s="169">
        <f t="shared" si="6"/>
        <v>7.1232876712328766E-2</v>
      </c>
      <c r="E155" s="164">
        <v>26</v>
      </c>
      <c r="F155" s="168">
        <f t="shared" si="7"/>
        <v>7.92</v>
      </c>
      <c r="G155" s="164">
        <v>26</v>
      </c>
      <c r="H155" s="158">
        <v>85.2</v>
      </c>
      <c r="I155" s="1">
        <f t="shared" si="8"/>
        <v>8.5199999999999998E-2</v>
      </c>
    </row>
    <row r="156" spans="1:9" x14ac:dyDescent="0.2">
      <c r="A156" s="164">
        <v>26</v>
      </c>
      <c r="B156" s="157">
        <v>81.8</v>
      </c>
      <c r="C156" s="159">
        <v>92.2</v>
      </c>
      <c r="D156" s="169">
        <f t="shared" si="6"/>
        <v>7.1232876712328766E-2</v>
      </c>
      <c r="E156" s="164">
        <v>26</v>
      </c>
      <c r="F156" s="168">
        <f t="shared" si="7"/>
        <v>8.18</v>
      </c>
      <c r="G156" s="164">
        <v>26</v>
      </c>
      <c r="H156" s="159">
        <v>92.2</v>
      </c>
      <c r="I156" s="1">
        <f t="shared" si="8"/>
        <v>9.2200000000000004E-2</v>
      </c>
    </row>
    <row r="157" spans="1:9" x14ac:dyDescent="0.2">
      <c r="A157" s="162">
        <v>26</v>
      </c>
      <c r="B157" s="160">
        <v>79.7</v>
      </c>
      <c r="C157" s="161">
        <v>92.8</v>
      </c>
      <c r="D157" s="169">
        <f t="shared" si="6"/>
        <v>7.1232876712328766E-2</v>
      </c>
      <c r="E157" s="162">
        <v>26</v>
      </c>
      <c r="F157" s="168">
        <f t="shared" si="7"/>
        <v>7.9700000000000006</v>
      </c>
      <c r="G157" s="162">
        <v>26</v>
      </c>
      <c r="H157" s="161">
        <v>92.8</v>
      </c>
      <c r="I157" s="1">
        <f t="shared" si="8"/>
        <v>9.2799999999999994E-2</v>
      </c>
    </row>
    <row r="158" spans="1:9" x14ac:dyDescent="0.2">
      <c r="A158" s="162">
        <v>26</v>
      </c>
      <c r="B158" s="153">
        <v>83</v>
      </c>
      <c r="C158" s="154">
        <v>96.6</v>
      </c>
      <c r="D158" s="169">
        <f t="shared" si="6"/>
        <v>7.1232876712328766E-2</v>
      </c>
      <c r="E158" s="162">
        <v>26</v>
      </c>
      <c r="F158" s="168">
        <f t="shared" si="7"/>
        <v>8.3000000000000007</v>
      </c>
      <c r="G158" s="162">
        <v>26</v>
      </c>
      <c r="H158" s="154">
        <v>96.6</v>
      </c>
      <c r="I158" s="1">
        <f t="shared" si="8"/>
        <v>9.6599999999999991E-2</v>
      </c>
    </row>
    <row r="159" spans="1:9" x14ac:dyDescent="0.2">
      <c r="A159" s="162">
        <v>26</v>
      </c>
      <c r="B159" s="153">
        <v>81.400000000000006</v>
      </c>
      <c r="C159" s="154">
        <v>97</v>
      </c>
      <c r="D159" s="169">
        <f t="shared" si="6"/>
        <v>7.1232876712328766E-2</v>
      </c>
      <c r="E159" s="162">
        <v>26</v>
      </c>
      <c r="F159" s="168">
        <f t="shared" si="7"/>
        <v>8.14</v>
      </c>
      <c r="G159" s="162">
        <v>26</v>
      </c>
      <c r="H159" s="154">
        <v>97</v>
      </c>
      <c r="I159" s="1">
        <f t="shared" si="8"/>
        <v>9.7000000000000003E-2</v>
      </c>
    </row>
    <row r="160" spans="1:9" x14ac:dyDescent="0.2">
      <c r="A160" s="163">
        <v>26</v>
      </c>
      <c r="B160" s="160">
        <v>79.400000000000006</v>
      </c>
      <c r="C160" s="161">
        <v>96</v>
      </c>
      <c r="D160" s="169">
        <f t="shared" si="6"/>
        <v>7.1232876712328766E-2</v>
      </c>
      <c r="E160" s="163">
        <v>26</v>
      </c>
      <c r="F160" s="168">
        <f t="shared" si="7"/>
        <v>7.94</v>
      </c>
      <c r="G160" s="163">
        <v>26</v>
      </c>
      <c r="H160" s="161">
        <v>96</v>
      </c>
      <c r="I160" s="1">
        <f t="shared" si="8"/>
        <v>9.6000000000000002E-2</v>
      </c>
    </row>
    <row r="161" spans="1:9" x14ac:dyDescent="0.2">
      <c r="A161" s="162">
        <v>27</v>
      </c>
      <c r="B161" s="160">
        <v>75.400000000000006</v>
      </c>
      <c r="C161" s="161">
        <v>86.8</v>
      </c>
      <c r="D161" s="169">
        <f t="shared" si="6"/>
        <v>7.3972602739726029E-2</v>
      </c>
      <c r="E161" s="162">
        <v>27</v>
      </c>
      <c r="F161" s="168">
        <f t="shared" si="7"/>
        <v>7.5400000000000009</v>
      </c>
      <c r="G161" s="162">
        <v>27</v>
      </c>
      <c r="H161" s="161">
        <v>86.8</v>
      </c>
      <c r="I161" s="1">
        <f t="shared" si="8"/>
        <v>8.6800000000000002E-2</v>
      </c>
    </row>
    <row r="162" spans="1:9" x14ac:dyDescent="0.2">
      <c r="A162" s="164">
        <v>28</v>
      </c>
      <c r="B162" s="157">
        <v>75.7</v>
      </c>
      <c r="C162" s="159">
        <v>78.2</v>
      </c>
      <c r="D162" s="169">
        <f t="shared" si="6"/>
        <v>7.6712328767123292E-2</v>
      </c>
      <c r="E162" s="164">
        <v>28</v>
      </c>
      <c r="F162" s="168">
        <f t="shared" si="7"/>
        <v>7.57</v>
      </c>
      <c r="G162" s="164">
        <v>28</v>
      </c>
      <c r="H162" s="159">
        <v>78.2</v>
      </c>
      <c r="I162" s="1">
        <f t="shared" si="8"/>
        <v>7.8200000000000006E-2</v>
      </c>
    </row>
    <row r="163" spans="1:9" x14ac:dyDescent="0.2">
      <c r="A163" s="164">
        <v>29</v>
      </c>
      <c r="B163" s="156">
        <v>81.5</v>
      </c>
      <c r="C163" s="158">
        <v>92.4</v>
      </c>
      <c r="D163" s="169">
        <f t="shared" si="6"/>
        <v>7.9452054794520555E-2</v>
      </c>
      <c r="E163" s="164">
        <v>29</v>
      </c>
      <c r="F163" s="168">
        <f t="shared" si="7"/>
        <v>8.15</v>
      </c>
      <c r="G163" s="164">
        <v>29</v>
      </c>
      <c r="H163" s="158">
        <v>92.4</v>
      </c>
      <c r="I163" s="1">
        <f t="shared" si="8"/>
        <v>9.240000000000001E-2</v>
      </c>
    </row>
    <row r="164" spans="1:9" x14ac:dyDescent="0.2">
      <c r="A164" s="164">
        <v>29</v>
      </c>
      <c r="B164" s="156">
        <v>79.7</v>
      </c>
      <c r="C164" s="158">
        <v>88.8</v>
      </c>
      <c r="D164" s="169">
        <f t="shared" si="6"/>
        <v>7.9452054794520555E-2</v>
      </c>
      <c r="E164" s="164">
        <v>29</v>
      </c>
      <c r="F164" s="168">
        <f t="shared" si="7"/>
        <v>7.9700000000000006</v>
      </c>
      <c r="G164" s="164">
        <v>29</v>
      </c>
      <c r="H164" s="158">
        <v>88.8</v>
      </c>
      <c r="I164" s="1">
        <f t="shared" si="8"/>
        <v>8.8800000000000004E-2</v>
      </c>
    </row>
    <row r="165" spans="1:9" x14ac:dyDescent="0.2">
      <c r="A165" s="164">
        <v>29</v>
      </c>
      <c r="B165" s="157">
        <v>77.900000000000006</v>
      </c>
      <c r="C165" s="159">
        <v>86</v>
      </c>
      <c r="D165" s="169">
        <f t="shared" si="6"/>
        <v>7.9452054794520555E-2</v>
      </c>
      <c r="E165" s="164">
        <v>29</v>
      </c>
      <c r="F165" s="168">
        <f t="shared" si="7"/>
        <v>7.7900000000000009</v>
      </c>
      <c r="G165" s="164">
        <v>29</v>
      </c>
      <c r="H165" s="159">
        <v>86</v>
      </c>
      <c r="I165" s="1">
        <f t="shared" si="8"/>
        <v>8.5999999999999993E-2</v>
      </c>
    </row>
    <row r="166" spans="1:9" x14ac:dyDescent="0.2">
      <c r="A166" s="150">
        <v>29</v>
      </c>
      <c r="B166" s="165">
        <v>84.2</v>
      </c>
      <c r="C166" s="166">
        <v>109.4</v>
      </c>
      <c r="D166" s="169">
        <f t="shared" si="6"/>
        <v>7.9452054794520555E-2</v>
      </c>
      <c r="E166" s="150">
        <v>29</v>
      </c>
      <c r="F166" s="168">
        <f t="shared" si="7"/>
        <v>8.42</v>
      </c>
      <c r="G166" s="150">
        <v>29</v>
      </c>
      <c r="H166" s="166">
        <v>109.4</v>
      </c>
      <c r="I166" s="1">
        <f t="shared" si="8"/>
        <v>0.10940000000000001</v>
      </c>
    </row>
    <row r="167" spans="1:9" x14ac:dyDescent="0.2">
      <c r="A167" s="150">
        <v>29</v>
      </c>
      <c r="B167" s="153">
        <v>84.5</v>
      </c>
      <c r="C167" s="154">
        <v>107.4</v>
      </c>
      <c r="D167" s="169">
        <f t="shared" si="6"/>
        <v>7.9452054794520555E-2</v>
      </c>
      <c r="E167" s="150">
        <v>29</v>
      </c>
      <c r="F167" s="168">
        <f t="shared" si="7"/>
        <v>8.4499999999999993</v>
      </c>
      <c r="G167" s="150">
        <v>29</v>
      </c>
      <c r="H167" s="154">
        <v>107.4</v>
      </c>
      <c r="I167" s="1">
        <f t="shared" si="8"/>
        <v>0.10740000000000001</v>
      </c>
    </row>
    <row r="168" spans="1:9" x14ac:dyDescent="0.2">
      <c r="A168" s="150">
        <v>29</v>
      </c>
      <c r="B168" s="153">
        <v>84.5</v>
      </c>
      <c r="C168" s="154">
        <v>101.2</v>
      </c>
      <c r="D168" s="169">
        <f t="shared" si="6"/>
        <v>7.9452054794520555E-2</v>
      </c>
      <c r="E168" s="150">
        <v>29</v>
      </c>
      <c r="F168" s="168">
        <f t="shared" si="7"/>
        <v>8.4499999999999993</v>
      </c>
      <c r="G168" s="150">
        <v>29</v>
      </c>
      <c r="H168" s="154">
        <v>101.2</v>
      </c>
      <c r="I168" s="1">
        <f t="shared" si="8"/>
        <v>0.1012</v>
      </c>
    </row>
    <row r="169" spans="1:9" x14ac:dyDescent="0.2">
      <c r="A169" s="150">
        <v>29</v>
      </c>
      <c r="B169" s="153">
        <v>82.4</v>
      </c>
      <c r="C169" s="154">
        <v>98.6</v>
      </c>
      <c r="D169" s="169">
        <f t="shared" si="6"/>
        <v>7.9452054794520555E-2</v>
      </c>
      <c r="E169" s="150">
        <v>29</v>
      </c>
      <c r="F169" s="168">
        <f t="shared" si="7"/>
        <v>8.24</v>
      </c>
      <c r="G169" s="150">
        <v>29</v>
      </c>
      <c r="H169" s="154">
        <v>98.6</v>
      </c>
      <c r="I169" s="1">
        <f t="shared" si="8"/>
        <v>9.8599999999999993E-2</v>
      </c>
    </row>
    <row r="170" spans="1:9" x14ac:dyDescent="0.2">
      <c r="A170" s="150">
        <v>29</v>
      </c>
      <c r="B170" s="153">
        <v>83.8</v>
      </c>
      <c r="C170" s="154">
        <v>98.8</v>
      </c>
      <c r="D170" s="169">
        <f t="shared" si="6"/>
        <v>7.9452054794520555E-2</v>
      </c>
      <c r="E170" s="150">
        <v>29</v>
      </c>
      <c r="F170" s="168">
        <f t="shared" si="7"/>
        <v>8.379999999999999</v>
      </c>
      <c r="G170" s="150">
        <v>29</v>
      </c>
      <c r="H170" s="154">
        <v>98.8</v>
      </c>
      <c r="I170" s="1">
        <f t="shared" si="8"/>
        <v>9.8799999999999999E-2</v>
      </c>
    </row>
    <row r="171" spans="1:9" x14ac:dyDescent="0.2">
      <c r="A171" s="150">
        <v>29</v>
      </c>
      <c r="B171" s="153">
        <v>82.2</v>
      </c>
      <c r="C171" s="154">
        <v>91.8</v>
      </c>
      <c r="D171" s="169">
        <f t="shared" si="6"/>
        <v>7.9452054794520555E-2</v>
      </c>
      <c r="E171" s="150">
        <v>29</v>
      </c>
      <c r="F171" s="168">
        <f t="shared" si="7"/>
        <v>8.2200000000000006</v>
      </c>
      <c r="G171" s="150">
        <v>29</v>
      </c>
      <c r="H171" s="154">
        <v>91.8</v>
      </c>
      <c r="I171" s="1">
        <f t="shared" si="8"/>
        <v>9.1799999999999993E-2</v>
      </c>
    </row>
    <row r="172" spans="1:9" x14ac:dyDescent="0.2">
      <c r="A172" s="150">
        <v>29</v>
      </c>
      <c r="B172" s="153">
        <v>78.5</v>
      </c>
      <c r="C172" s="154">
        <v>87.6</v>
      </c>
      <c r="D172" s="169">
        <f t="shared" si="6"/>
        <v>7.9452054794520555E-2</v>
      </c>
      <c r="E172" s="150">
        <v>29</v>
      </c>
      <c r="F172" s="168">
        <f t="shared" si="7"/>
        <v>7.85</v>
      </c>
      <c r="G172" s="150">
        <v>29</v>
      </c>
      <c r="H172" s="154">
        <v>87.6</v>
      </c>
      <c r="I172" s="1">
        <f t="shared" si="8"/>
        <v>8.7599999999999997E-2</v>
      </c>
    </row>
    <row r="173" spans="1:9" x14ac:dyDescent="0.2">
      <c r="A173" s="167">
        <v>29</v>
      </c>
      <c r="B173" s="160">
        <v>90.4</v>
      </c>
      <c r="C173" s="161">
        <v>122.8</v>
      </c>
      <c r="D173" s="169">
        <f t="shared" si="6"/>
        <v>7.9452054794520555E-2</v>
      </c>
      <c r="E173" s="167">
        <v>29</v>
      </c>
      <c r="F173" s="168">
        <f t="shared" si="7"/>
        <v>9.0400000000000009</v>
      </c>
      <c r="G173" s="167">
        <v>29</v>
      </c>
      <c r="H173" s="161">
        <v>122.8</v>
      </c>
      <c r="I173" s="1">
        <f t="shared" si="8"/>
        <v>0.12279999999999999</v>
      </c>
    </row>
    <row r="174" spans="1:9" x14ac:dyDescent="0.2">
      <c r="A174" s="167">
        <v>29</v>
      </c>
      <c r="B174" s="165">
        <v>86</v>
      </c>
      <c r="C174" s="166">
        <v>111.4</v>
      </c>
      <c r="D174" s="169">
        <f t="shared" si="6"/>
        <v>7.9452054794520555E-2</v>
      </c>
      <c r="E174" s="167">
        <v>29</v>
      </c>
      <c r="F174" s="168">
        <f t="shared" si="7"/>
        <v>8.6</v>
      </c>
      <c r="G174" s="167">
        <v>29</v>
      </c>
      <c r="H174" s="166">
        <v>111.4</v>
      </c>
      <c r="I174" s="1">
        <f t="shared" si="8"/>
        <v>0.1114</v>
      </c>
    </row>
    <row r="175" spans="1:9" x14ac:dyDescent="0.2">
      <c r="A175" s="167">
        <v>29</v>
      </c>
      <c r="B175" s="160">
        <v>87.3</v>
      </c>
      <c r="C175" s="161">
        <v>114</v>
      </c>
      <c r="D175" s="169">
        <f t="shared" si="6"/>
        <v>7.9452054794520555E-2</v>
      </c>
      <c r="E175" s="167">
        <v>29</v>
      </c>
      <c r="F175" s="168">
        <f t="shared" si="7"/>
        <v>8.73</v>
      </c>
      <c r="G175" s="167">
        <v>29</v>
      </c>
      <c r="H175" s="161">
        <v>114</v>
      </c>
      <c r="I175" s="1">
        <f t="shared" si="8"/>
        <v>0.114</v>
      </c>
    </row>
    <row r="176" spans="1:9" x14ac:dyDescent="0.2">
      <c r="A176" s="167">
        <v>29</v>
      </c>
      <c r="B176" s="160">
        <v>85.4</v>
      </c>
      <c r="C176" s="161">
        <v>116</v>
      </c>
      <c r="D176" s="169">
        <f t="shared" si="6"/>
        <v>7.9452054794520555E-2</v>
      </c>
      <c r="E176" s="167">
        <v>29</v>
      </c>
      <c r="F176" s="168">
        <f t="shared" si="7"/>
        <v>8.5400000000000009</v>
      </c>
      <c r="G176" s="167">
        <v>29</v>
      </c>
      <c r="H176" s="161">
        <v>116</v>
      </c>
      <c r="I176" s="1">
        <f t="shared" si="8"/>
        <v>0.11600000000000001</v>
      </c>
    </row>
    <row r="177" spans="1:9" x14ac:dyDescent="0.2">
      <c r="A177" s="167">
        <v>29</v>
      </c>
      <c r="B177" s="160">
        <v>88.4</v>
      </c>
      <c r="C177" s="161">
        <v>116.8</v>
      </c>
      <c r="D177" s="169">
        <f t="shared" si="6"/>
        <v>7.9452054794520555E-2</v>
      </c>
      <c r="E177" s="167">
        <v>29</v>
      </c>
      <c r="F177" s="168">
        <f t="shared" si="7"/>
        <v>8.84</v>
      </c>
      <c r="G177" s="167">
        <v>29</v>
      </c>
      <c r="H177" s="161">
        <v>116.8</v>
      </c>
      <c r="I177" s="1">
        <f t="shared" si="8"/>
        <v>0.1168</v>
      </c>
    </row>
    <row r="178" spans="1:9" x14ac:dyDescent="0.2">
      <c r="A178" s="150">
        <v>30</v>
      </c>
      <c r="B178" s="160">
        <v>80.7</v>
      </c>
      <c r="C178" s="161">
        <v>100</v>
      </c>
      <c r="D178" s="169">
        <f t="shared" si="6"/>
        <v>8.2191780821917804E-2</v>
      </c>
      <c r="E178" s="150">
        <v>30</v>
      </c>
      <c r="F178" s="168">
        <f t="shared" si="7"/>
        <v>8.07</v>
      </c>
      <c r="G178" s="150">
        <v>30</v>
      </c>
      <c r="H178" s="161">
        <v>100</v>
      </c>
      <c r="I178" s="1">
        <f t="shared" si="8"/>
        <v>0.1</v>
      </c>
    </row>
    <row r="179" spans="1:9" x14ac:dyDescent="0.2">
      <c r="A179" s="150">
        <v>30</v>
      </c>
      <c r="B179" s="153">
        <v>79.400000000000006</v>
      </c>
      <c r="C179" s="154">
        <v>91.6</v>
      </c>
      <c r="D179" s="169">
        <f t="shared" si="6"/>
        <v>8.2191780821917804E-2</v>
      </c>
      <c r="E179" s="150">
        <v>30</v>
      </c>
      <c r="F179" s="168">
        <f t="shared" si="7"/>
        <v>7.94</v>
      </c>
      <c r="G179" s="150">
        <v>30</v>
      </c>
      <c r="H179" s="154">
        <v>91.6</v>
      </c>
      <c r="I179" s="1">
        <f t="shared" si="8"/>
        <v>9.1600000000000001E-2</v>
      </c>
    </row>
    <row r="180" spans="1:9" x14ac:dyDescent="0.2">
      <c r="A180" s="150">
        <v>30</v>
      </c>
      <c r="B180" s="153">
        <v>82.2</v>
      </c>
      <c r="C180" s="154">
        <v>98.6</v>
      </c>
      <c r="D180" s="169">
        <f t="shared" si="6"/>
        <v>8.2191780821917804E-2</v>
      </c>
      <c r="E180" s="150">
        <v>30</v>
      </c>
      <c r="F180" s="168">
        <f t="shared" si="7"/>
        <v>8.2200000000000006</v>
      </c>
      <c r="G180" s="150">
        <v>30</v>
      </c>
      <c r="H180" s="154">
        <v>98.6</v>
      </c>
      <c r="I180" s="1">
        <f t="shared" si="8"/>
        <v>9.8599999999999993E-2</v>
      </c>
    </row>
    <row r="181" spans="1:9" x14ac:dyDescent="0.2">
      <c r="A181" s="150">
        <v>30</v>
      </c>
      <c r="B181" s="153">
        <v>80.7</v>
      </c>
      <c r="C181" s="154">
        <v>95.8</v>
      </c>
      <c r="D181" s="169">
        <f t="shared" si="6"/>
        <v>8.2191780821917804E-2</v>
      </c>
      <c r="E181" s="150">
        <v>30</v>
      </c>
      <c r="F181" s="168">
        <f t="shared" si="7"/>
        <v>8.07</v>
      </c>
      <c r="G181" s="150">
        <v>30</v>
      </c>
      <c r="H181" s="154">
        <v>95.8</v>
      </c>
      <c r="I181" s="1">
        <f t="shared" si="8"/>
        <v>9.5799999999999996E-2</v>
      </c>
    </row>
    <row r="182" spans="1:9" x14ac:dyDescent="0.2">
      <c r="A182" s="150">
        <v>30</v>
      </c>
      <c r="B182" s="153">
        <v>80.3</v>
      </c>
      <c r="C182" s="154">
        <v>93.2</v>
      </c>
      <c r="D182" s="169">
        <f t="shared" si="6"/>
        <v>8.2191780821917804E-2</v>
      </c>
      <c r="E182" s="150">
        <v>30</v>
      </c>
      <c r="F182" s="168">
        <f t="shared" si="7"/>
        <v>8.0299999999999994</v>
      </c>
      <c r="G182" s="150">
        <v>30</v>
      </c>
      <c r="H182" s="154">
        <v>93.2</v>
      </c>
      <c r="I182" s="1">
        <f t="shared" si="8"/>
        <v>9.3200000000000005E-2</v>
      </c>
    </row>
    <row r="183" spans="1:9" x14ac:dyDescent="0.2">
      <c r="A183" s="164">
        <v>32</v>
      </c>
      <c r="B183" s="156">
        <v>84.8</v>
      </c>
      <c r="C183" s="158">
        <v>93.8</v>
      </c>
      <c r="D183" s="169">
        <f t="shared" si="6"/>
        <v>8.7671232876712329E-2</v>
      </c>
      <c r="E183" s="164">
        <v>32</v>
      </c>
      <c r="F183" s="168">
        <f t="shared" si="7"/>
        <v>8.48</v>
      </c>
      <c r="G183" s="164">
        <v>32</v>
      </c>
      <c r="H183" s="158">
        <v>93.8</v>
      </c>
      <c r="I183" s="1">
        <f t="shared" si="8"/>
        <v>9.3799999999999994E-2</v>
      </c>
    </row>
    <row r="184" spans="1:9" x14ac:dyDescent="0.2">
      <c r="A184" s="164">
        <v>32</v>
      </c>
      <c r="B184" s="156">
        <v>81.8</v>
      </c>
      <c r="C184" s="158">
        <v>97</v>
      </c>
      <c r="D184" s="169">
        <f t="shared" si="6"/>
        <v>8.7671232876712329E-2</v>
      </c>
      <c r="E184" s="164">
        <v>32</v>
      </c>
      <c r="F184" s="168">
        <f t="shared" si="7"/>
        <v>8.18</v>
      </c>
      <c r="G184" s="164">
        <v>32</v>
      </c>
      <c r="H184" s="158">
        <v>97</v>
      </c>
      <c r="I184" s="1">
        <f t="shared" si="8"/>
        <v>9.7000000000000003E-2</v>
      </c>
    </row>
    <row r="185" spans="1:9" x14ac:dyDescent="0.2">
      <c r="A185" s="164">
        <v>32</v>
      </c>
      <c r="B185" s="157">
        <v>80.3</v>
      </c>
      <c r="C185" s="159">
        <v>93</v>
      </c>
      <c r="D185" s="169">
        <f t="shared" si="6"/>
        <v>8.7671232876712329E-2</v>
      </c>
      <c r="E185" s="164">
        <v>32</v>
      </c>
      <c r="F185" s="168">
        <f t="shared" si="7"/>
        <v>8.0299999999999994</v>
      </c>
      <c r="G185" s="164">
        <v>32</v>
      </c>
      <c r="H185" s="159">
        <v>93</v>
      </c>
      <c r="I185" s="1">
        <f t="shared" si="8"/>
        <v>9.2999999999999999E-2</v>
      </c>
    </row>
    <row r="186" spans="1:9" x14ac:dyDescent="0.2">
      <c r="A186" s="164">
        <v>32</v>
      </c>
      <c r="B186" s="157">
        <v>81.8</v>
      </c>
      <c r="C186" s="159">
        <v>94.2</v>
      </c>
      <c r="D186" s="169">
        <f t="shared" si="6"/>
        <v>8.7671232876712329E-2</v>
      </c>
      <c r="E186" s="164">
        <v>32</v>
      </c>
      <c r="F186" s="168">
        <f t="shared" si="7"/>
        <v>8.18</v>
      </c>
      <c r="G186" s="164">
        <v>32</v>
      </c>
      <c r="H186" s="159">
        <v>94.2</v>
      </c>
      <c r="I186" s="1">
        <f t="shared" si="8"/>
        <v>9.4200000000000006E-2</v>
      </c>
    </row>
    <row r="187" spans="1:9" x14ac:dyDescent="0.2">
      <c r="A187" s="164">
        <v>32</v>
      </c>
      <c r="B187" s="157">
        <v>87</v>
      </c>
      <c r="C187" s="159">
        <v>107.2</v>
      </c>
      <c r="D187" s="169">
        <f t="shared" si="6"/>
        <v>8.7671232876712329E-2</v>
      </c>
      <c r="E187" s="164">
        <v>32</v>
      </c>
      <c r="F187" s="168">
        <f t="shared" si="7"/>
        <v>8.6999999999999993</v>
      </c>
      <c r="G187" s="164">
        <v>32</v>
      </c>
      <c r="H187" s="159">
        <v>107.2</v>
      </c>
      <c r="I187" s="1">
        <f t="shared" si="8"/>
        <v>0.1072</v>
      </c>
    </row>
    <row r="188" spans="1:9" x14ac:dyDescent="0.2">
      <c r="A188" s="162">
        <v>32</v>
      </c>
      <c r="B188" s="160">
        <v>83.7</v>
      </c>
      <c r="C188" s="161">
        <v>99.6</v>
      </c>
      <c r="D188" s="169">
        <f t="shared" si="6"/>
        <v>8.7671232876712329E-2</v>
      </c>
      <c r="E188" s="162">
        <v>32</v>
      </c>
      <c r="F188" s="168">
        <f t="shared" si="7"/>
        <v>8.370000000000001</v>
      </c>
      <c r="G188" s="162">
        <v>32</v>
      </c>
      <c r="H188" s="161">
        <v>99.6</v>
      </c>
      <c r="I188" s="1">
        <f t="shared" si="8"/>
        <v>9.9599999999999994E-2</v>
      </c>
    </row>
    <row r="189" spans="1:9" x14ac:dyDescent="0.2">
      <c r="A189" s="162">
        <v>33</v>
      </c>
      <c r="B189" s="160">
        <v>83.6</v>
      </c>
      <c r="C189" s="161">
        <v>111</v>
      </c>
      <c r="D189" s="169">
        <f t="shared" si="6"/>
        <v>9.0410958904109592E-2</v>
      </c>
      <c r="E189" s="162">
        <v>33</v>
      </c>
      <c r="F189" s="168">
        <f t="shared" si="7"/>
        <v>8.36</v>
      </c>
      <c r="G189" s="162">
        <v>33</v>
      </c>
      <c r="H189" s="161">
        <v>111</v>
      </c>
      <c r="I189" s="1">
        <f t="shared" si="8"/>
        <v>0.111</v>
      </c>
    </row>
    <row r="190" spans="1:9" x14ac:dyDescent="0.2">
      <c r="A190" s="162">
        <v>33</v>
      </c>
      <c r="B190" s="153">
        <v>86.2</v>
      </c>
      <c r="C190" s="154">
        <v>106.6</v>
      </c>
      <c r="D190" s="169">
        <f t="shared" si="6"/>
        <v>9.0410958904109592E-2</v>
      </c>
      <c r="E190" s="162">
        <v>33</v>
      </c>
      <c r="F190" s="168">
        <f t="shared" si="7"/>
        <v>8.620000000000001</v>
      </c>
      <c r="G190" s="162">
        <v>33</v>
      </c>
      <c r="H190" s="154">
        <v>106.6</v>
      </c>
      <c r="I190" s="1">
        <f t="shared" si="8"/>
        <v>0.1066</v>
      </c>
    </row>
    <row r="191" spans="1:9" x14ac:dyDescent="0.2">
      <c r="A191" s="162">
        <v>33</v>
      </c>
      <c r="B191" s="153">
        <v>83.5</v>
      </c>
      <c r="C191" s="154">
        <v>111</v>
      </c>
      <c r="D191" s="169">
        <f t="shared" si="6"/>
        <v>9.0410958904109592E-2</v>
      </c>
      <c r="E191" s="162">
        <v>33</v>
      </c>
      <c r="F191" s="168">
        <f t="shared" si="7"/>
        <v>8.35</v>
      </c>
      <c r="G191" s="162">
        <v>33</v>
      </c>
      <c r="H191" s="154">
        <v>111</v>
      </c>
      <c r="I191" s="1">
        <f t="shared" si="8"/>
        <v>0.111</v>
      </c>
    </row>
    <row r="192" spans="1:9" x14ac:dyDescent="0.2">
      <c r="A192" s="163">
        <v>33</v>
      </c>
      <c r="B192" s="160">
        <v>82.5</v>
      </c>
      <c r="C192" s="161">
        <v>103</v>
      </c>
      <c r="D192" s="169">
        <f t="shared" si="6"/>
        <v>9.0410958904109592E-2</v>
      </c>
      <c r="E192" s="163">
        <v>33</v>
      </c>
      <c r="F192" s="168">
        <f t="shared" si="7"/>
        <v>8.25</v>
      </c>
      <c r="G192" s="163">
        <v>33</v>
      </c>
      <c r="H192" s="161">
        <v>103</v>
      </c>
      <c r="I192" s="1">
        <f t="shared" si="8"/>
        <v>0.10299999999999999</v>
      </c>
    </row>
    <row r="193" spans="1:9" x14ac:dyDescent="0.2">
      <c r="A193" s="162">
        <v>34</v>
      </c>
      <c r="B193" s="160">
        <v>79.2</v>
      </c>
      <c r="C193" s="161">
        <v>103.4</v>
      </c>
      <c r="D193" s="169">
        <f t="shared" si="6"/>
        <v>9.3150684931506855E-2</v>
      </c>
      <c r="E193" s="162">
        <v>34</v>
      </c>
      <c r="F193" s="168">
        <f t="shared" si="7"/>
        <v>7.92</v>
      </c>
      <c r="G193" s="162">
        <v>34</v>
      </c>
      <c r="H193" s="161">
        <v>103.4</v>
      </c>
      <c r="I193" s="1">
        <f t="shared" si="8"/>
        <v>0.10340000000000001</v>
      </c>
    </row>
    <row r="194" spans="1:9" x14ac:dyDescent="0.2">
      <c r="A194" s="162">
        <v>34</v>
      </c>
      <c r="B194" s="160">
        <v>88.2</v>
      </c>
      <c r="C194" s="161">
        <v>123.4</v>
      </c>
      <c r="D194" s="169">
        <f t="shared" si="6"/>
        <v>9.3150684931506855E-2</v>
      </c>
      <c r="E194" s="162">
        <v>34</v>
      </c>
      <c r="F194" s="168">
        <f t="shared" si="7"/>
        <v>8.82</v>
      </c>
      <c r="G194" s="162">
        <v>34</v>
      </c>
      <c r="H194" s="161">
        <v>123.4</v>
      </c>
      <c r="I194" s="1">
        <f t="shared" si="8"/>
        <v>0.12340000000000001</v>
      </c>
    </row>
    <row r="195" spans="1:9" x14ac:dyDescent="0.2">
      <c r="A195" s="163">
        <v>34</v>
      </c>
      <c r="B195" s="160">
        <v>94.3</v>
      </c>
      <c r="C195" s="161">
        <v>138.6</v>
      </c>
      <c r="D195" s="169">
        <f t="shared" ref="D195:D258" si="9">A195/365</f>
        <v>9.3150684931506855E-2</v>
      </c>
      <c r="E195" s="163">
        <v>34</v>
      </c>
      <c r="F195" s="168">
        <f t="shared" ref="F195:F238" si="10">B195/10</f>
        <v>9.43</v>
      </c>
      <c r="G195" s="163">
        <v>34</v>
      </c>
      <c r="H195" s="161">
        <v>138.6</v>
      </c>
      <c r="I195" s="1">
        <f t="shared" ref="I195:I258" si="11">C195/1000</f>
        <v>0.1386</v>
      </c>
    </row>
    <row r="196" spans="1:9" x14ac:dyDescent="0.2">
      <c r="A196" s="163">
        <v>34</v>
      </c>
      <c r="B196" s="160">
        <v>88.8</v>
      </c>
      <c r="C196" s="161">
        <v>123.4</v>
      </c>
      <c r="D196" s="169">
        <f t="shared" si="9"/>
        <v>9.3150684931506855E-2</v>
      </c>
      <c r="E196" s="163">
        <v>34</v>
      </c>
      <c r="F196" s="168">
        <f t="shared" si="10"/>
        <v>8.879999999999999</v>
      </c>
      <c r="G196" s="163">
        <v>34</v>
      </c>
      <c r="H196" s="161">
        <v>123.4</v>
      </c>
      <c r="I196" s="1">
        <f t="shared" si="11"/>
        <v>0.12340000000000001</v>
      </c>
    </row>
    <row r="197" spans="1:9" x14ac:dyDescent="0.2">
      <c r="A197" s="163">
        <v>34</v>
      </c>
      <c r="B197" s="160">
        <v>91.5</v>
      </c>
      <c r="C197" s="161">
        <v>127.8</v>
      </c>
      <c r="D197" s="169">
        <f t="shared" si="9"/>
        <v>9.3150684931506855E-2</v>
      </c>
      <c r="E197" s="163">
        <v>34</v>
      </c>
      <c r="F197" s="168">
        <f t="shared" si="10"/>
        <v>9.15</v>
      </c>
      <c r="G197" s="163">
        <v>34</v>
      </c>
      <c r="H197" s="161">
        <v>127.8</v>
      </c>
      <c r="I197" s="1">
        <f t="shared" si="11"/>
        <v>0.1278</v>
      </c>
    </row>
    <row r="198" spans="1:9" x14ac:dyDescent="0.2">
      <c r="A198" s="163">
        <v>34</v>
      </c>
      <c r="B198" s="160">
        <v>88.2</v>
      </c>
      <c r="C198" s="161">
        <v>123.4</v>
      </c>
      <c r="D198" s="169">
        <f t="shared" si="9"/>
        <v>9.3150684931506855E-2</v>
      </c>
      <c r="E198" s="163">
        <v>34</v>
      </c>
      <c r="F198" s="168">
        <f t="shared" si="10"/>
        <v>8.82</v>
      </c>
      <c r="G198" s="163">
        <v>34</v>
      </c>
      <c r="H198" s="161">
        <v>123.4</v>
      </c>
      <c r="I198" s="1">
        <f t="shared" si="11"/>
        <v>0.12340000000000001</v>
      </c>
    </row>
    <row r="199" spans="1:9" x14ac:dyDescent="0.2">
      <c r="A199" s="163">
        <v>34</v>
      </c>
      <c r="B199" s="160">
        <v>91.2</v>
      </c>
      <c r="C199" s="161">
        <v>125.4</v>
      </c>
      <c r="D199" s="169">
        <f t="shared" si="9"/>
        <v>9.3150684931506855E-2</v>
      </c>
      <c r="E199" s="163">
        <v>34</v>
      </c>
      <c r="F199" s="168">
        <f t="shared" si="10"/>
        <v>9.120000000000001</v>
      </c>
      <c r="G199" s="163">
        <v>34</v>
      </c>
      <c r="H199" s="161">
        <v>125.4</v>
      </c>
      <c r="I199" s="1">
        <f t="shared" si="11"/>
        <v>0.12540000000000001</v>
      </c>
    </row>
    <row r="200" spans="1:9" x14ac:dyDescent="0.2">
      <c r="A200" s="164">
        <v>35</v>
      </c>
      <c r="B200" s="157">
        <v>81</v>
      </c>
      <c r="C200" s="159">
        <v>87</v>
      </c>
      <c r="D200" s="169">
        <f t="shared" si="9"/>
        <v>9.5890410958904104E-2</v>
      </c>
      <c r="E200" s="164">
        <v>35</v>
      </c>
      <c r="F200" s="168">
        <f t="shared" si="10"/>
        <v>8.1</v>
      </c>
      <c r="G200" s="164">
        <v>35</v>
      </c>
      <c r="H200" s="159">
        <v>87</v>
      </c>
      <c r="I200" s="1">
        <f t="shared" si="11"/>
        <v>8.6999999999999994E-2</v>
      </c>
    </row>
    <row r="201" spans="1:9" x14ac:dyDescent="0.2">
      <c r="A201" s="162">
        <v>35</v>
      </c>
      <c r="B201" s="153">
        <v>87.2</v>
      </c>
      <c r="C201" s="154">
        <v>108.4</v>
      </c>
      <c r="D201" s="169">
        <f t="shared" si="9"/>
        <v>9.5890410958904104E-2</v>
      </c>
      <c r="E201" s="162">
        <v>35</v>
      </c>
      <c r="F201" s="168">
        <f t="shared" si="10"/>
        <v>8.7200000000000006</v>
      </c>
      <c r="G201" s="162">
        <v>35</v>
      </c>
      <c r="H201" s="154">
        <v>108.4</v>
      </c>
      <c r="I201" s="1">
        <f t="shared" si="11"/>
        <v>0.10840000000000001</v>
      </c>
    </row>
    <row r="202" spans="1:9" x14ac:dyDescent="0.2">
      <c r="A202" s="162">
        <v>35</v>
      </c>
      <c r="B202" s="153">
        <v>87</v>
      </c>
      <c r="C202" s="154">
        <v>107.9</v>
      </c>
      <c r="D202" s="169">
        <f t="shared" si="9"/>
        <v>9.5890410958904104E-2</v>
      </c>
      <c r="E202" s="162">
        <v>35</v>
      </c>
      <c r="F202" s="168">
        <f t="shared" si="10"/>
        <v>8.6999999999999993</v>
      </c>
      <c r="G202" s="162">
        <v>35</v>
      </c>
      <c r="H202" s="154">
        <v>107.9</v>
      </c>
      <c r="I202" s="1">
        <f t="shared" si="11"/>
        <v>0.10790000000000001</v>
      </c>
    </row>
    <row r="203" spans="1:9" x14ac:dyDescent="0.2">
      <c r="A203" s="162">
        <v>35</v>
      </c>
      <c r="B203" s="153">
        <v>87.2</v>
      </c>
      <c r="C203" s="154">
        <v>108.7</v>
      </c>
      <c r="D203" s="169">
        <f t="shared" si="9"/>
        <v>9.5890410958904104E-2</v>
      </c>
      <c r="E203" s="162">
        <v>35</v>
      </c>
      <c r="F203" s="168">
        <f t="shared" si="10"/>
        <v>8.7200000000000006</v>
      </c>
      <c r="G203" s="162">
        <v>35</v>
      </c>
      <c r="H203" s="154">
        <v>108.7</v>
      </c>
      <c r="I203" s="1">
        <f t="shared" si="11"/>
        <v>0.1087</v>
      </c>
    </row>
    <row r="204" spans="1:9" x14ac:dyDescent="0.2">
      <c r="A204" s="164">
        <v>36</v>
      </c>
      <c r="B204" s="156">
        <v>83.2</v>
      </c>
      <c r="C204" s="158">
        <v>107.8</v>
      </c>
      <c r="D204" s="169">
        <f t="shared" si="9"/>
        <v>9.8630136986301367E-2</v>
      </c>
      <c r="E204" s="164">
        <v>36</v>
      </c>
      <c r="F204" s="168">
        <f t="shared" si="10"/>
        <v>8.32</v>
      </c>
      <c r="G204" s="164">
        <v>36</v>
      </c>
      <c r="H204" s="158">
        <v>107.8</v>
      </c>
      <c r="I204" s="1">
        <f t="shared" si="11"/>
        <v>0.10779999999999999</v>
      </c>
    </row>
    <row r="205" spans="1:9" x14ac:dyDescent="0.2">
      <c r="A205" s="164">
        <v>36</v>
      </c>
      <c r="B205" s="156">
        <v>83.4</v>
      </c>
      <c r="C205" s="158">
        <v>101.8</v>
      </c>
      <c r="D205" s="169">
        <f t="shared" si="9"/>
        <v>9.8630136986301367E-2</v>
      </c>
      <c r="E205" s="164">
        <v>36</v>
      </c>
      <c r="F205" s="168">
        <f t="shared" si="10"/>
        <v>8.34</v>
      </c>
      <c r="G205" s="164">
        <v>36</v>
      </c>
      <c r="H205" s="158">
        <v>101.8</v>
      </c>
      <c r="I205" s="1">
        <f t="shared" si="11"/>
        <v>0.1018</v>
      </c>
    </row>
    <row r="206" spans="1:9" x14ac:dyDescent="0.2">
      <c r="A206" s="164">
        <v>36</v>
      </c>
      <c r="B206" s="157">
        <v>80.5</v>
      </c>
      <c r="C206" s="159">
        <v>96.6</v>
      </c>
      <c r="D206" s="169">
        <f t="shared" si="9"/>
        <v>9.8630136986301367E-2</v>
      </c>
      <c r="E206" s="164">
        <v>36</v>
      </c>
      <c r="F206" s="168">
        <f t="shared" si="10"/>
        <v>8.0500000000000007</v>
      </c>
      <c r="G206" s="164">
        <v>36</v>
      </c>
      <c r="H206" s="159">
        <v>96.6</v>
      </c>
      <c r="I206" s="1">
        <f t="shared" si="11"/>
        <v>9.6599999999999991E-2</v>
      </c>
    </row>
    <row r="207" spans="1:9" x14ac:dyDescent="0.2">
      <c r="A207" s="162">
        <v>36</v>
      </c>
      <c r="B207" s="153">
        <v>86.3</v>
      </c>
      <c r="C207" s="154">
        <v>107.4</v>
      </c>
      <c r="D207" s="169">
        <f t="shared" si="9"/>
        <v>9.8630136986301367E-2</v>
      </c>
      <c r="E207" s="162">
        <v>36</v>
      </c>
      <c r="F207" s="168">
        <f t="shared" si="10"/>
        <v>8.629999999999999</v>
      </c>
      <c r="G207" s="162">
        <v>36</v>
      </c>
      <c r="H207" s="154">
        <v>107.4</v>
      </c>
      <c r="I207" s="1">
        <f t="shared" si="11"/>
        <v>0.10740000000000001</v>
      </c>
    </row>
    <row r="208" spans="1:9" x14ac:dyDescent="0.2">
      <c r="A208" s="162">
        <v>36</v>
      </c>
      <c r="B208" s="153">
        <v>82.2</v>
      </c>
      <c r="C208" s="154">
        <v>97.8</v>
      </c>
      <c r="D208" s="169">
        <f t="shared" si="9"/>
        <v>9.8630136986301367E-2</v>
      </c>
      <c r="E208" s="162">
        <v>36</v>
      </c>
      <c r="F208" s="168">
        <f t="shared" si="10"/>
        <v>8.2200000000000006</v>
      </c>
      <c r="G208" s="162">
        <v>36</v>
      </c>
      <c r="H208" s="154">
        <v>97.8</v>
      </c>
      <c r="I208" s="1">
        <f t="shared" si="11"/>
        <v>9.7799999999999998E-2</v>
      </c>
    </row>
    <row r="209" spans="1:9" x14ac:dyDescent="0.2">
      <c r="A209" s="162">
        <v>37</v>
      </c>
      <c r="B209" s="160">
        <v>83.8</v>
      </c>
      <c r="C209" s="161">
        <v>107.8</v>
      </c>
      <c r="D209" s="169">
        <f t="shared" si="9"/>
        <v>0.10136986301369863</v>
      </c>
      <c r="E209" s="162">
        <v>37</v>
      </c>
      <c r="F209" s="168">
        <f t="shared" si="10"/>
        <v>8.379999999999999</v>
      </c>
      <c r="G209" s="162">
        <v>37</v>
      </c>
      <c r="H209" s="161">
        <v>107.8</v>
      </c>
      <c r="I209" s="1">
        <f t="shared" si="11"/>
        <v>0.10779999999999999</v>
      </c>
    </row>
    <row r="210" spans="1:9" x14ac:dyDescent="0.2">
      <c r="A210" s="162">
        <v>37</v>
      </c>
      <c r="B210" s="153">
        <v>83.6</v>
      </c>
      <c r="C210" s="154">
        <v>104.8</v>
      </c>
      <c r="D210" s="169">
        <f t="shared" si="9"/>
        <v>0.10136986301369863</v>
      </c>
      <c r="E210" s="162">
        <v>37</v>
      </c>
      <c r="F210" s="168">
        <f t="shared" si="10"/>
        <v>8.36</v>
      </c>
      <c r="G210" s="162">
        <v>37</v>
      </c>
      <c r="H210" s="154">
        <v>104.8</v>
      </c>
      <c r="I210" s="1">
        <f t="shared" si="11"/>
        <v>0.10479999999999999</v>
      </c>
    </row>
    <row r="211" spans="1:9" x14ac:dyDescent="0.2">
      <c r="A211" s="162">
        <v>37</v>
      </c>
      <c r="B211" s="153">
        <v>86.8</v>
      </c>
      <c r="C211" s="154">
        <v>113</v>
      </c>
      <c r="D211" s="169">
        <f t="shared" si="9"/>
        <v>0.10136986301369863</v>
      </c>
      <c r="E211" s="162">
        <v>37</v>
      </c>
      <c r="F211" s="168">
        <f t="shared" si="10"/>
        <v>8.68</v>
      </c>
      <c r="G211" s="162">
        <v>37</v>
      </c>
      <c r="H211" s="154">
        <v>113</v>
      </c>
      <c r="I211" s="1">
        <f t="shared" si="11"/>
        <v>0.113</v>
      </c>
    </row>
    <row r="212" spans="1:9" x14ac:dyDescent="0.2">
      <c r="A212" s="162">
        <v>37</v>
      </c>
      <c r="B212" s="153">
        <v>84</v>
      </c>
      <c r="C212" s="154">
        <v>113.6</v>
      </c>
      <c r="D212" s="169">
        <f t="shared" si="9"/>
        <v>0.10136986301369863</v>
      </c>
      <c r="E212" s="162">
        <v>37</v>
      </c>
      <c r="F212" s="168">
        <f t="shared" si="10"/>
        <v>8.4</v>
      </c>
      <c r="G212" s="162">
        <v>37</v>
      </c>
      <c r="H212" s="154">
        <v>113.6</v>
      </c>
      <c r="I212" s="1">
        <f t="shared" si="11"/>
        <v>0.11359999999999999</v>
      </c>
    </row>
    <row r="213" spans="1:9" x14ac:dyDescent="0.2">
      <c r="A213" s="162">
        <v>37</v>
      </c>
      <c r="B213" s="153">
        <v>83.8</v>
      </c>
      <c r="C213" s="154">
        <v>106</v>
      </c>
      <c r="D213" s="169">
        <f t="shared" si="9"/>
        <v>0.10136986301369863</v>
      </c>
      <c r="E213" s="162">
        <v>37</v>
      </c>
      <c r="F213" s="168">
        <f t="shared" si="10"/>
        <v>8.379999999999999</v>
      </c>
      <c r="G213" s="162">
        <v>37</v>
      </c>
      <c r="H213" s="154">
        <v>106</v>
      </c>
      <c r="I213" s="1">
        <f t="shared" si="11"/>
        <v>0.106</v>
      </c>
    </row>
    <row r="214" spans="1:9" x14ac:dyDescent="0.2">
      <c r="A214" s="164">
        <v>39</v>
      </c>
      <c r="B214" s="156">
        <v>87.2</v>
      </c>
      <c r="C214" s="158">
        <v>108.8</v>
      </c>
      <c r="D214" s="169">
        <f t="shared" si="9"/>
        <v>0.10684931506849316</v>
      </c>
      <c r="E214" s="164">
        <v>39</v>
      </c>
      <c r="F214" s="168">
        <f t="shared" si="10"/>
        <v>8.7200000000000006</v>
      </c>
      <c r="G214" s="164">
        <v>39</v>
      </c>
      <c r="H214" s="158">
        <v>108.8</v>
      </c>
      <c r="I214" s="1">
        <f t="shared" si="11"/>
        <v>0.10879999999999999</v>
      </c>
    </row>
    <row r="215" spans="1:9" x14ac:dyDescent="0.2">
      <c r="A215" s="164">
        <v>39</v>
      </c>
      <c r="B215" s="156">
        <v>86.8</v>
      </c>
      <c r="C215" s="156">
        <v>112</v>
      </c>
      <c r="D215" s="169">
        <f t="shared" si="9"/>
        <v>0.10684931506849316</v>
      </c>
      <c r="E215" s="164">
        <v>39</v>
      </c>
      <c r="F215" s="168">
        <f t="shared" si="10"/>
        <v>8.68</v>
      </c>
      <c r="G215" s="164">
        <v>39</v>
      </c>
      <c r="H215" s="156">
        <v>112</v>
      </c>
      <c r="I215" s="1">
        <f t="shared" si="11"/>
        <v>0.112</v>
      </c>
    </row>
    <row r="216" spans="1:9" x14ac:dyDescent="0.2">
      <c r="A216" s="164">
        <v>39</v>
      </c>
      <c r="B216" s="157">
        <v>85.1</v>
      </c>
      <c r="C216" s="157">
        <v>102.2</v>
      </c>
      <c r="D216" s="169">
        <f t="shared" si="9"/>
        <v>0.10684931506849316</v>
      </c>
      <c r="E216" s="164">
        <v>39</v>
      </c>
      <c r="F216" s="168">
        <f t="shared" si="10"/>
        <v>8.51</v>
      </c>
      <c r="G216" s="164">
        <v>39</v>
      </c>
      <c r="H216" s="157">
        <v>102.2</v>
      </c>
      <c r="I216" s="1">
        <f t="shared" si="11"/>
        <v>0.1022</v>
      </c>
    </row>
    <row r="217" spans="1:9" x14ac:dyDescent="0.2">
      <c r="A217" s="164">
        <v>39</v>
      </c>
      <c r="B217" s="157">
        <v>86.7</v>
      </c>
      <c r="C217" s="157">
        <v>102.2</v>
      </c>
      <c r="D217" s="169">
        <f t="shared" si="9"/>
        <v>0.10684931506849316</v>
      </c>
      <c r="E217" s="164">
        <v>39</v>
      </c>
      <c r="F217" s="168">
        <f t="shared" si="10"/>
        <v>8.67</v>
      </c>
      <c r="G217" s="164">
        <v>39</v>
      </c>
      <c r="H217" s="157">
        <v>102.2</v>
      </c>
      <c r="I217" s="1">
        <f t="shared" si="11"/>
        <v>0.1022</v>
      </c>
    </row>
    <row r="218" spans="1:9" x14ac:dyDescent="0.2">
      <c r="A218" s="164">
        <v>39</v>
      </c>
      <c r="B218" s="157">
        <v>89.5</v>
      </c>
      <c r="C218" s="157">
        <v>119.2</v>
      </c>
      <c r="D218" s="169">
        <f t="shared" si="9"/>
        <v>0.10684931506849316</v>
      </c>
      <c r="E218" s="164">
        <v>39</v>
      </c>
      <c r="F218" s="168">
        <f t="shared" si="10"/>
        <v>8.9499999999999993</v>
      </c>
      <c r="G218" s="164">
        <v>39</v>
      </c>
      <c r="H218" s="157">
        <v>119.2</v>
      </c>
      <c r="I218" s="1">
        <f t="shared" si="11"/>
        <v>0.1192</v>
      </c>
    </row>
    <row r="219" spans="1:9" x14ac:dyDescent="0.2">
      <c r="A219" s="162">
        <v>39</v>
      </c>
      <c r="B219" s="160">
        <v>87</v>
      </c>
      <c r="C219" s="160">
        <v>108.2</v>
      </c>
      <c r="D219" s="169">
        <f t="shared" si="9"/>
        <v>0.10684931506849316</v>
      </c>
      <c r="E219" s="162">
        <v>39</v>
      </c>
      <c r="F219" s="168">
        <f t="shared" si="10"/>
        <v>8.6999999999999993</v>
      </c>
      <c r="G219" s="162">
        <v>39</v>
      </c>
      <c r="H219" s="160">
        <v>108.2</v>
      </c>
      <c r="I219" s="1">
        <f t="shared" si="11"/>
        <v>0.1082</v>
      </c>
    </row>
    <row r="220" spans="1:9" x14ac:dyDescent="0.2">
      <c r="A220" s="162">
        <v>40</v>
      </c>
      <c r="B220" s="160">
        <v>87.6</v>
      </c>
      <c r="C220" s="160">
        <v>122.8</v>
      </c>
      <c r="D220" s="169">
        <f t="shared" si="9"/>
        <v>0.1095890410958904</v>
      </c>
      <c r="E220" s="162">
        <v>40</v>
      </c>
      <c r="F220" s="168">
        <f t="shared" si="10"/>
        <v>8.76</v>
      </c>
      <c r="G220" s="162">
        <v>40</v>
      </c>
      <c r="H220" s="160">
        <v>122.8</v>
      </c>
      <c r="I220" s="1">
        <f t="shared" si="11"/>
        <v>0.12279999999999999</v>
      </c>
    </row>
    <row r="221" spans="1:9" x14ac:dyDescent="0.2">
      <c r="A221" s="162">
        <v>40</v>
      </c>
      <c r="B221" s="153">
        <v>89.6</v>
      </c>
      <c r="C221" s="153">
        <v>118.6</v>
      </c>
      <c r="D221" s="169">
        <f t="shared" si="9"/>
        <v>0.1095890410958904</v>
      </c>
      <c r="E221" s="162">
        <v>40</v>
      </c>
      <c r="F221" s="168">
        <f t="shared" si="10"/>
        <v>8.9599999999999991</v>
      </c>
      <c r="G221" s="162">
        <v>40</v>
      </c>
      <c r="H221" s="153">
        <v>118.6</v>
      </c>
      <c r="I221" s="1">
        <f t="shared" si="11"/>
        <v>0.1186</v>
      </c>
    </row>
    <row r="222" spans="1:9" x14ac:dyDescent="0.2">
      <c r="A222" s="162">
        <v>40</v>
      </c>
      <c r="B222" s="153">
        <v>86.3</v>
      </c>
      <c r="C222" s="153">
        <v>119.4</v>
      </c>
      <c r="D222" s="169">
        <f t="shared" si="9"/>
        <v>0.1095890410958904</v>
      </c>
      <c r="E222" s="162">
        <v>40</v>
      </c>
      <c r="F222" s="168">
        <f t="shared" si="10"/>
        <v>8.629999999999999</v>
      </c>
      <c r="G222" s="162">
        <v>40</v>
      </c>
      <c r="H222" s="153">
        <v>119.4</v>
      </c>
      <c r="I222" s="1">
        <f t="shared" si="11"/>
        <v>0.11940000000000001</v>
      </c>
    </row>
    <row r="223" spans="1:9" x14ac:dyDescent="0.2">
      <c r="A223" s="163">
        <v>40</v>
      </c>
      <c r="B223" s="160">
        <v>84.9</v>
      </c>
      <c r="C223" s="160">
        <v>112.6</v>
      </c>
      <c r="D223" s="169">
        <f t="shared" si="9"/>
        <v>0.1095890410958904</v>
      </c>
      <c r="E223" s="163">
        <v>40</v>
      </c>
      <c r="F223" s="168">
        <f t="shared" si="10"/>
        <v>8.49</v>
      </c>
      <c r="G223" s="163">
        <v>40</v>
      </c>
      <c r="H223" s="160">
        <v>112.6</v>
      </c>
      <c r="I223" s="1">
        <f t="shared" si="11"/>
        <v>0.11259999999999999</v>
      </c>
    </row>
    <row r="224" spans="1:9" x14ac:dyDescent="0.2">
      <c r="A224" s="162">
        <v>41</v>
      </c>
      <c r="B224" s="160">
        <v>81.2</v>
      </c>
      <c r="C224" s="160">
        <v>115.4</v>
      </c>
      <c r="D224" s="169">
        <f t="shared" si="9"/>
        <v>0.11232876712328767</v>
      </c>
      <c r="E224" s="162">
        <v>41</v>
      </c>
      <c r="F224" s="168">
        <f t="shared" si="10"/>
        <v>8.120000000000001</v>
      </c>
      <c r="G224" s="162">
        <v>41</v>
      </c>
      <c r="H224" s="160">
        <v>115.4</v>
      </c>
      <c r="I224" s="1">
        <f t="shared" si="11"/>
        <v>0.1154</v>
      </c>
    </row>
    <row r="225" spans="1:9" x14ac:dyDescent="0.2">
      <c r="A225" s="164">
        <v>42</v>
      </c>
      <c r="B225" s="157">
        <v>83.8</v>
      </c>
      <c r="C225" s="157">
        <v>98.8</v>
      </c>
      <c r="D225" s="169">
        <f t="shared" si="9"/>
        <v>0.11506849315068493</v>
      </c>
      <c r="E225" s="164">
        <v>42</v>
      </c>
      <c r="F225" s="168">
        <f t="shared" si="10"/>
        <v>8.379999999999999</v>
      </c>
      <c r="G225" s="164">
        <v>42</v>
      </c>
      <c r="H225" s="157">
        <v>98.8</v>
      </c>
      <c r="I225" s="1">
        <f t="shared" si="11"/>
        <v>9.8799999999999999E-2</v>
      </c>
    </row>
    <row r="226" spans="1:9" x14ac:dyDescent="0.2">
      <c r="A226" s="162">
        <v>42</v>
      </c>
      <c r="B226" s="153">
        <v>89.6</v>
      </c>
      <c r="C226" s="153">
        <v>112.6</v>
      </c>
      <c r="D226" s="169">
        <f t="shared" si="9"/>
        <v>0.11506849315068493</v>
      </c>
      <c r="E226" s="162">
        <v>42</v>
      </c>
      <c r="F226" s="168">
        <f t="shared" si="10"/>
        <v>8.9599999999999991</v>
      </c>
      <c r="G226" s="162">
        <v>42</v>
      </c>
      <c r="H226" s="153">
        <v>112.6</v>
      </c>
      <c r="I226" s="1">
        <f t="shared" si="11"/>
        <v>0.11259999999999999</v>
      </c>
    </row>
    <row r="227" spans="1:9" x14ac:dyDescent="0.2">
      <c r="A227" s="162">
        <v>42</v>
      </c>
      <c r="B227" s="153">
        <v>90.6</v>
      </c>
      <c r="C227" s="153">
        <v>122.6</v>
      </c>
      <c r="D227" s="169">
        <f t="shared" si="9"/>
        <v>0.11506849315068493</v>
      </c>
      <c r="E227" s="162">
        <v>42</v>
      </c>
      <c r="F227" s="168">
        <f t="shared" si="10"/>
        <v>9.0599999999999987</v>
      </c>
      <c r="G227" s="162">
        <v>42</v>
      </c>
      <c r="H227" s="153">
        <v>122.6</v>
      </c>
      <c r="I227" s="1">
        <f t="shared" si="11"/>
        <v>0.1226</v>
      </c>
    </row>
    <row r="228" spans="1:9" x14ac:dyDescent="0.2">
      <c r="A228" s="162">
        <v>42</v>
      </c>
      <c r="B228" s="153">
        <v>90.6</v>
      </c>
      <c r="C228" s="153">
        <v>117.8</v>
      </c>
      <c r="D228" s="169">
        <f t="shared" si="9"/>
        <v>0.11506849315068493</v>
      </c>
      <c r="E228" s="162">
        <v>42</v>
      </c>
      <c r="F228" s="168">
        <f t="shared" si="10"/>
        <v>9.0599999999999987</v>
      </c>
      <c r="G228" s="162">
        <v>42</v>
      </c>
      <c r="H228" s="153">
        <v>117.8</v>
      </c>
      <c r="I228" s="1">
        <f t="shared" si="11"/>
        <v>0.1178</v>
      </c>
    </row>
    <row r="229" spans="1:9" x14ac:dyDescent="0.2">
      <c r="A229" s="164">
        <v>43</v>
      </c>
      <c r="B229" s="156">
        <v>87</v>
      </c>
      <c r="C229" s="156">
        <v>109.4</v>
      </c>
      <c r="D229" s="169">
        <f t="shared" si="9"/>
        <v>0.11780821917808219</v>
      </c>
      <c r="E229" s="164">
        <v>43</v>
      </c>
      <c r="F229" s="168">
        <f t="shared" si="10"/>
        <v>8.6999999999999993</v>
      </c>
      <c r="G229" s="164">
        <v>43</v>
      </c>
      <c r="H229" s="156">
        <v>109.4</v>
      </c>
      <c r="I229" s="1">
        <f t="shared" si="11"/>
        <v>0.10940000000000001</v>
      </c>
    </row>
    <row r="230" spans="1:9" x14ac:dyDescent="0.2">
      <c r="A230" s="164">
        <v>43</v>
      </c>
      <c r="B230" s="156">
        <v>86.9</v>
      </c>
      <c r="C230" s="156">
        <v>111.6</v>
      </c>
      <c r="D230" s="169">
        <f t="shared" si="9"/>
        <v>0.11780821917808219</v>
      </c>
      <c r="E230" s="164">
        <v>43</v>
      </c>
      <c r="F230" s="168">
        <f t="shared" si="10"/>
        <v>8.6900000000000013</v>
      </c>
      <c r="G230" s="164">
        <v>43</v>
      </c>
      <c r="H230" s="156">
        <v>111.6</v>
      </c>
      <c r="I230" s="1">
        <f t="shared" si="11"/>
        <v>0.11159999999999999</v>
      </c>
    </row>
    <row r="231" spans="1:9" x14ac:dyDescent="0.2">
      <c r="A231" s="164">
        <v>43</v>
      </c>
      <c r="B231" s="157">
        <v>85.3</v>
      </c>
      <c r="C231" s="157">
        <v>102.6</v>
      </c>
      <c r="D231" s="169">
        <f t="shared" si="9"/>
        <v>0.11780821917808219</v>
      </c>
      <c r="E231" s="164">
        <v>43</v>
      </c>
      <c r="F231" s="168">
        <f t="shared" si="10"/>
        <v>8.5299999999999994</v>
      </c>
      <c r="G231" s="164">
        <v>43</v>
      </c>
      <c r="H231" s="157">
        <v>102.6</v>
      </c>
      <c r="I231" s="1">
        <f t="shared" si="11"/>
        <v>0.1026</v>
      </c>
    </row>
    <row r="232" spans="1:9" x14ac:dyDescent="0.2">
      <c r="A232" s="162">
        <v>43</v>
      </c>
      <c r="B232" s="153">
        <v>89</v>
      </c>
      <c r="C232" s="153">
        <v>120.8</v>
      </c>
      <c r="D232" s="169">
        <f t="shared" si="9"/>
        <v>0.11780821917808219</v>
      </c>
      <c r="E232" s="162">
        <v>43</v>
      </c>
      <c r="F232" s="168">
        <f t="shared" si="10"/>
        <v>8.9</v>
      </c>
      <c r="G232" s="162">
        <v>43</v>
      </c>
      <c r="H232" s="153">
        <v>120.8</v>
      </c>
      <c r="I232" s="1">
        <f t="shared" si="11"/>
        <v>0.12079999999999999</v>
      </c>
    </row>
    <row r="233" spans="1:9" x14ac:dyDescent="0.2">
      <c r="A233" s="162">
        <v>43</v>
      </c>
      <c r="B233" s="153">
        <v>86.1</v>
      </c>
      <c r="C233" s="153">
        <v>109.2</v>
      </c>
      <c r="D233" s="169">
        <f t="shared" si="9"/>
        <v>0.11780821917808219</v>
      </c>
      <c r="E233" s="162">
        <v>43</v>
      </c>
      <c r="F233" s="168">
        <f t="shared" si="10"/>
        <v>8.61</v>
      </c>
      <c r="G233" s="162">
        <v>43</v>
      </c>
      <c r="H233" s="153">
        <v>109.2</v>
      </c>
      <c r="I233" s="1">
        <f t="shared" si="11"/>
        <v>0.10920000000000001</v>
      </c>
    </row>
    <row r="234" spans="1:9" x14ac:dyDescent="0.2">
      <c r="A234" s="162">
        <v>44</v>
      </c>
      <c r="B234" s="160">
        <v>86.9</v>
      </c>
      <c r="C234" s="160">
        <v>115.4</v>
      </c>
      <c r="D234" s="169">
        <f t="shared" si="9"/>
        <v>0.12054794520547946</v>
      </c>
      <c r="E234" s="162">
        <v>44</v>
      </c>
      <c r="F234" s="168">
        <f t="shared" si="10"/>
        <v>8.6900000000000013</v>
      </c>
      <c r="G234" s="162">
        <v>44</v>
      </c>
      <c r="H234" s="160">
        <v>115.4</v>
      </c>
      <c r="I234" s="1">
        <f t="shared" si="11"/>
        <v>0.1154</v>
      </c>
    </row>
    <row r="235" spans="1:9" x14ac:dyDescent="0.2">
      <c r="A235" s="162">
        <v>44</v>
      </c>
      <c r="B235" s="153">
        <v>86.6</v>
      </c>
      <c r="C235" s="153">
        <v>113</v>
      </c>
      <c r="D235" s="169">
        <f t="shared" si="9"/>
        <v>0.12054794520547946</v>
      </c>
      <c r="E235" s="162">
        <v>44</v>
      </c>
      <c r="F235" s="168">
        <f t="shared" si="10"/>
        <v>8.66</v>
      </c>
      <c r="G235" s="162">
        <v>44</v>
      </c>
      <c r="H235" s="153">
        <v>113</v>
      </c>
      <c r="I235" s="1">
        <f t="shared" si="11"/>
        <v>0.113</v>
      </c>
    </row>
    <row r="236" spans="1:9" x14ac:dyDescent="0.2">
      <c r="A236" s="162">
        <v>44</v>
      </c>
      <c r="B236" s="153">
        <v>87.2</v>
      </c>
      <c r="C236" s="153">
        <v>105.8</v>
      </c>
      <c r="D236" s="169">
        <f t="shared" si="9"/>
        <v>0.12054794520547946</v>
      </c>
      <c r="E236" s="162">
        <v>44</v>
      </c>
      <c r="F236" s="168">
        <f t="shared" si="10"/>
        <v>8.7200000000000006</v>
      </c>
      <c r="G236" s="162">
        <v>44</v>
      </c>
      <c r="H236" s="153">
        <v>105.8</v>
      </c>
      <c r="I236" s="1">
        <f t="shared" si="11"/>
        <v>0.10579999999999999</v>
      </c>
    </row>
    <row r="237" spans="1:9" x14ac:dyDescent="0.2">
      <c r="A237" s="162">
        <v>44</v>
      </c>
      <c r="B237" s="153">
        <v>86</v>
      </c>
      <c r="C237" s="153">
        <v>119.2</v>
      </c>
      <c r="D237" s="169">
        <f t="shared" si="9"/>
        <v>0.12054794520547946</v>
      </c>
      <c r="E237" s="162">
        <v>44</v>
      </c>
      <c r="F237" s="168">
        <f t="shared" si="10"/>
        <v>8.6</v>
      </c>
      <c r="G237" s="162">
        <v>44</v>
      </c>
      <c r="H237" s="153">
        <v>119.2</v>
      </c>
      <c r="I237" s="1">
        <f t="shared" si="11"/>
        <v>0.1192</v>
      </c>
    </row>
    <row r="238" spans="1:9" x14ac:dyDescent="0.2">
      <c r="A238" s="162">
        <v>44</v>
      </c>
      <c r="B238" s="153">
        <v>87</v>
      </c>
      <c r="C238" s="153">
        <v>114.2</v>
      </c>
      <c r="D238" s="169">
        <f t="shared" si="9"/>
        <v>0.12054794520547946</v>
      </c>
      <c r="E238" s="162">
        <v>44</v>
      </c>
      <c r="F238" s="168">
        <f t="shared" si="10"/>
        <v>8.6999999999999993</v>
      </c>
      <c r="G238" s="162">
        <v>44</v>
      </c>
      <c r="H238" s="153">
        <v>114.2</v>
      </c>
      <c r="I238" s="1">
        <f t="shared" si="11"/>
        <v>0.1142</v>
      </c>
    </row>
    <row r="239" spans="1:9" s="174" customFormat="1" ht="17" x14ac:dyDescent="0.2">
      <c r="A239" s="170">
        <v>45</v>
      </c>
      <c r="B239" s="171" t="s">
        <v>15</v>
      </c>
      <c r="C239" s="171">
        <v>110.2</v>
      </c>
      <c r="D239" s="172">
        <f t="shared" si="9"/>
        <v>0.12328767123287671</v>
      </c>
      <c r="E239" s="170">
        <v>45</v>
      </c>
      <c r="F239" s="173"/>
      <c r="G239" s="170">
        <v>45</v>
      </c>
      <c r="H239" s="171">
        <v>110.2</v>
      </c>
      <c r="I239" s="174">
        <f t="shared" si="11"/>
        <v>0.11020000000000001</v>
      </c>
    </row>
    <row r="240" spans="1:9" x14ac:dyDescent="0.2">
      <c r="A240" s="164">
        <v>46</v>
      </c>
      <c r="B240" s="156">
        <v>92.7</v>
      </c>
      <c r="C240" s="156">
        <v>116.8</v>
      </c>
      <c r="D240" s="169">
        <f t="shared" si="9"/>
        <v>0.12602739726027398</v>
      </c>
      <c r="E240" s="164">
        <v>46</v>
      </c>
      <c r="F240" s="168">
        <f t="shared" ref="F240:F275" si="12">B240/10</f>
        <v>9.27</v>
      </c>
      <c r="G240" s="164">
        <v>46</v>
      </c>
      <c r="H240" s="156">
        <v>116.8</v>
      </c>
      <c r="I240" s="1">
        <f t="shared" si="11"/>
        <v>0.1168</v>
      </c>
    </row>
    <row r="241" spans="1:9" x14ac:dyDescent="0.2">
      <c r="A241" s="164">
        <v>46</v>
      </c>
      <c r="B241" s="156">
        <v>90.4</v>
      </c>
      <c r="C241" s="156">
        <v>121.8</v>
      </c>
      <c r="D241" s="169">
        <f t="shared" si="9"/>
        <v>0.12602739726027398</v>
      </c>
      <c r="E241" s="164">
        <v>46</v>
      </c>
      <c r="F241" s="168">
        <f t="shared" si="12"/>
        <v>9.0400000000000009</v>
      </c>
      <c r="G241" s="164">
        <v>46</v>
      </c>
      <c r="H241" s="156">
        <v>121.8</v>
      </c>
      <c r="I241" s="1">
        <f t="shared" si="11"/>
        <v>0.12179999999999999</v>
      </c>
    </row>
    <row r="242" spans="1:9" x14ac:dyDescent="0.2">
      <c r="A242" s="164">
        <v>46</v>
      </c>
      <c r="B242" s="157">
        <v>86.9</v>
      </c>
      <c r="C242" s="157">
        <v>108.2</v>
      </c>
      <c r="D242" s="169">
        <f t="shared" si="9"/>
        <v>0.12602739726027398</v>
      </c>
      <c r="E242" s="164">
        <v>46</v>
      </c>
      <c r="F242" s="168">
        <f t="shared" si="12"/>
        <v>8.6900000000000013</v>
      </c>
      <c r="G242" s="164">
        <v>46</v>
      </c>
      <c r="H242" s="157">
        <v>108.2</v>
      </c>
      <c r="I242" s="1">
        <f t="shared" si="11"/>
        <v>0.1082</v>
      </c>
    </row>
    <row r="243" spans="1:9" x14ac:dyDescent="0.2">
      <c r="A243" s="164">
        <v>46</v>
      </c>
      <c r="B243" s="157">
        <v>90.3</v>
      </c>
      <c r="C243" s="157">
        <v>115.8</v>
      </c>
      <c r="D243" s="169">
        <f t="shared" si="9"/>
        <v>0.12602739726027398</v>
      </c>
      <c r="E243" s="164">
        <v>46</v>
      </c>
      <c r="F243" s="168">
        <f t="shared" si="12"/>
        <v>9.0299999999999994</v>
      </c>
      <c r="G243" s="164">
        <v>46</v>
      </c>
      <c r="H243" s="157">
        <v>115.8</v>
      </c>
      <c r="I243" s="1">
        <f t="shared" si="11"/>
        <v>0.1158</v>
      </c>
    </row>
    <row r="244" spans="1:9" x14ac:dyDescent="0.2">
      <c r="A244" s="164">
        <v>46</v>
      </c>
      <c r="B244" s="157">
        <v>93.6</v>
      </c>
      <c r="C244" s="157">
        <v>129.6</v>
      </c>
      <c r="D244" s="169">
        <f t="shared" si="9"/>
        <v>0.12602739726027398</v>
      </c>
      <c r="E244" s="164">
        <v>46</v>
      </c>
      <c r="F244" s="168">
        <f t="shared" si="12"/>
        <v>9.36</v>
      </c>
      <c r="G244" s="164">
        <v>46</v>
      </c>
      <c r="H244" s="157">
        <v>129.6</v>
      </c>
      <c r="I244" s="1">
        <f t="shared" si="11"/>
        <v>0.12959999999999999</v>
      </c>
    </row>
    <row r="245" spans="1:9" x14ac:dyDescent="0.2">
      <c r="A245" s="162">
        <v>46</v>
      </c>
      <c r="B245" s="160">
        <v>89</v>
      </c>
      <c r="C245" s="160">
        <v>115.8</v>
      </c>
      <c r="D245" s="169">
        <f t="shared" si="9"/>
        <v>0.12602739726027398</v>
      </c>
      <c r="E245" s="162">
        <v>46</v>
      </c>
      <c r="F245" s="168">
        <f t="shared" si="12"/>
        <v>8.9</v>
      </c>
      <c r="G245" s="162">
        <v>46</v>
      </c>
      <c r="H245" s="160">
        <v>115.8</v>
      </c>
      <c r="I245" s="1">
        <f t="shared" si="11"/>
        <v>0.1158</v>
      </c>
    </row>
    <row r="246" spans="1:9" x14ac:dyDescent="0.2">
      <c r="A246" s="162">
        <v>47</v>
      </c>
      <c r="B246" s="160">
        <v>87.6</v>
      </c>
      <c r="C246" s="160">
        <v>123</v>
      </c>
      <c r="D246" s="169">
        <f t="shared" si="9"/>
        <v>0.12876712328767123</v>
      </c>
      <c r="E246" s="162">
        <v>47</v>
      </c>
      <c r="F246" s="168">
        <f t="shared" si="12"/>
        <v>8.76</v>
      </c>
      <c r="G246" s="162">
        <v>47</v>
      </c>
      <c r="H246" s="160">
        <v>123</v>
      </c>
      <c r="I246" s="1">
        <f t="shared" si="11"/>
        <v>0.123</v>
      </c>
    </row>
    <row r="247" spans="1:9" x14ac:dyDescent="0.2">
      <c r="A247" s="162">
        <v>47</v>
      </c>
      <c r="B247" s="153">
        <v>89.9</v>
      </c>
      <c r="C247" s="153">
        <v>122</v>
      </c>
      <c r="D247" s="169">
        <f t="shared" si="9"/>
        <v>0.12876712328767123</v>
      </c>
      <c r="E247" s="162">
        <v>47</v>
      </c>
      <c r="F247" s="168">
        <f t="shared" si="12"/>
        <v>8.99</v>
      </c>
      <c r="G247" s="162">
        <v>47</v>
      </c>
      <c r="H247" s="153">
        <v>122</v>
      </c>
      <c r="I247" s="1">
        <f t="shared" si="11"/>
        <v>0.122</v>
      </c>
    </row>
    <row r="248" spans="1:9" x14ac:dyDescent="0.2">
      <c r="A248" s="162">
        <v>47</v>
      </c>
      <c r="B248" s="153">
        <v>86.3</v>
      </c>
      <c r="C248" s="153">
        <v>123.8</v>
      </c>
      <c r="D248" s="169">
        <f t="shared" si="9"/>
        <v>0.12876712328767123</v>
      </c>
      <c r="E248" s="162">
        <v>47</v>
      </c>
      <c r="F248" s="168">
        <f t="shared" si="12"/>
        <v>8.629999999999999</v>
      </c>
      <c r="G248" s="162">
        <v>47</v>
      </c>
      <c r="H248" s="153">
        <v>123.8</v>
      </c>
      <c r="I248" s="1">
        <f t="shared" si="11"/>
        <v>0.12379999999999999</v>
      </c>
    </row>
    <row r="249" spans="1:9" x14ac:dyDescent="0.2">
      <c r="A249" s="163">
        <v>47</v>
      </c>
      <c r="B249" s="160">
        <v>89.3</v>
      </c>
      <c r="C249" s="160">
        <v>118.8</v>
      </c>
      <c r="D249" s="169">
        <f t="shared" si="9"/>
        <v>0.12876712328767123</v>
      </c>
      <c r="E249" s="163">
        <v>47</v>
      </c>
      <c r="F249" s="168">
        <f t="shared" si="12"/>
        <v>8.93</v>
      </c>
      <c r="G249" s="163">
        <v>47</v>
      </c>
      <c r="H249" s="160">
        <v>118.8</v>
      </c>
      <c r="I249" s="1">
        <f t="shared" si="11"/>
        <v>0.1188</v>
      </c>
    </row>
    <row r="250" spans="1:9" x14ac:dyDescent="0.2">
      <c r="A250" s="162">
        <v>48</v>
      </c>
      <c r="B250" s="160">
        <v>84.3</v>
      </c>
      <c r="C250" s="160">
        <v>121.6</v>
      </c>
      <c r="D250" s="169">
        <f t="shared" si="9"/>
        <v>0.13150684931506848</v>
      </c>
      <c r="E250" s="162">
        <v>48</v>
      </c>
      <c r="F250" s="168">
        <f t="shared" si="12"/>
        <v>8.43</v>
      </c>
      <c r="G250" s="162">
        <v>48</v>
      </c>
      <c r="H250" s="160">
        <v>121.6</v>
      </c>
      <c r="I250" s="1">
        <f t="shared" si="11"/>
        <v>0.1216</v>
      </c>
    </row>
    <row r="251" spans="1:9" s="174" customFormat="1" x14ac:dyDescent="0.2">
      <c r="A251" s="203">
        <v>48</v>
      </c>
      <c r="B251" s="204"/>
      <c r="C251" s="205">
        <v>128.19999999999999</v>
      </c>
      <c r="D251" s="172">
        <f t="shared" si="9"/>
        <v>0.13150684931506848</v>
      </c>
      <c r="E251" s="203">
        <v>48</v>
      </c>
      <c r="F251" s="173">
        <f t="shared" si="12"/>
        <v>0</v>
      </c>
      <c r="G251" s="203">
        <v>48</v>
      </c>
      <c r="H251" s="205">
        <v>128.19999999999999</v>
      </c>
      <c r="I251" s="174">
        <f t="shared" si="11"/>
        <v>0.12819999999999998</v>
      </c>
    </row>
    <row r="252" spans="1:9" s="174" customFormat="1" x14ac:dyDescent="0.2">
      <c r="A252" s="203">
        <v>48</v>
      </c>
      <c r="B252" s="204"/>
      <c r="C252" s="205">
        <v>116.6</v>
      </c>
      <c r="D252" s="172">
        <f t="shared" si="9"/>
        <v>0.13150684931506848</v>
      </c>
      <c r="E252" s="203">
        <v>48</v>
      </c>
      <c r="F252" s="173">
        <f t="shared" si="12"/>
        <v>0</v>
      </c>
      <c r="G252" s="203">
        <v>48</v>
      </c>
      <c r="H252" s="205">
        <v>116.6</v>
      </c>
      <c r="I252" s="174">
        <f t="shared" si="11"/>
        <v>0.1166</v>
      </c>
    </row>
    <row r="253" spans="1:9" x14ac:dyDescent="0.2">
      <c r="A253" s="164">
        <v>50</v>
      </c>
      <c r="B253" s="157">
        <v>85.5</v>
      </c>
      <c r="C253" s="157">
        <v>108</v>
      </c>
      <c r="D253" s="169">
        <f t="shared" si="9"/>
        <v>0.13698630136986301</v>
      </c>
      <c r="E253" s="164">
        <v>50</v>
      </c>
      <c r="F253" s="168">
        <f t="shared" si="12"/>
        <v>8.5500000000000007</v>
      </c>
      <c r="G253" s="164">
        <v>50</v>
      </c>
      <c r="H253" s="157">
        <v>108</v>
      </c>
      <c r="I253" s="1">
        <f t="shared" si="11"/>
        <v>0.108</v>
      </c>
    </row>
    <row r="254" spans="1:9" x14ac:dyDescent="0.2">
      <c r="A254" s="162">
        <v>50</v>
      </c>
      <c r="B254" s="153">
        <v>94.6</v>
      </c>
      <c r="C254" s="153">
        <v>124.2</v>
      </c>
      <c r="D254" s="169">
        <f t="shared" si="9"/>
        <v>0.13698630136986301</v>
      </c>
      <c r="E254" s="162">
        <v>50</v>
      </c>
      <c r="F254" s="168">
        <f t="shared" si="12"/>
        <v>9.4599999999999991</v>
      </c>
      <c r="G254" s="162">
        <v>50</v>
      </c>
      <c r="H254" s="153">
        <v>124.2</v>
      </c>
      <c r="I254" s="1">
        <f t="shared" si="11"/>
        <v>0.1242</v>
      </c>
    </row>
    <row r="255" spans="1:9" x14ac:dyDescent="0.2">
      <c r="A255" s="162">
        <v>50</v>
      </c>
      <c r="B255" s="153">
        <v>92.2</v>
      </c>
      <c r="C255" s="153">
        <v>132.4</v>
      </c>
      <c r="D255" s="169">
        <f t="shared" si="9"/>
        <v>0.13698630136986301</v>
      </c>
      <c r="E255" s="162">
        <v>50</v>
      </c>
      <c r="F255" s="168">
        <f t="shared" si="12"/>
        <v>9.2200000000000006</v>
      </c>
      <c r="G255" s="162">
        <v>50</v>
      </c>
      <c r="H255" s="153">
        <v>132.4</v>
      </c>
      <c r="I255" s="1">
        <f t="shared" si="11"/>
        <v>0.13240000000000002</v>
      </c>
    </row>
    <row r="256" spans="1:9" x14ac:dyDescent="0.2">
      <c r="A256" s="162">
        <v>50</v>
      </c>
      <c r="B256" s="153">
        <v>93.5</v>
      </c>
      <c r="C256" s="153">
        <v>131</v>
      </c>
      <c r="D256" s="169">
        <f t="shared" si="9"/>
        <v>0.13698630136986301</v>
      </c>
      <c r="E256" s="162">
        <v>50</v>
      </c>
      <c r="F256" s="168">
        <f t="shared" si="12"/>
        <v>9.35</v>
      </c>
      <c r="G256" s="162">
        <v>50</v>
      </c>
      <c r="H256" s="153">
        <v>131</v>
      </c>
      <c r="I256" s="1">
        <f t="shared" si="11"/>
        <v>0.13100000000000001</v>
      </c>
    </row>
    <row r="257" spans="1:9" x14ac:dyDescent="0.2">
      <c r="A257" s="162">
        <v>50</v>
      </c>
      <c r="B257" s="153">
        <v>87.2</v>
      </c>
      <c r="C257" s="153">
        <v>114.2</v>
      </c>
      <c r="D257" s="169">
        <f t="shared" si="9"/>
        <v>0.13698630136986301</v>
      </c>
      <c r="E257" s="162">
        <v>50</v>
      </c>
      <c r="F257" s="168">
        <f t="shared" si="12"/>
        <v>8.7200000000000006</v>
      </c>
      <c r="G257" s="162">
        <v>50</v>
      </c>
      <c r="H257" s="153">
        <v>114.2</v>
      </c>
      <c r="I257" s="1">
        <f t="shared" si="11"/>
        <v>0.1142</v>
      </c>
    </row>
    <row r="258" spans="1:9" x14ac:dyDescent="0.2">
      <c r="A258" s="162">
        <v>50</v>
      </c>
      <c r="B258" s="153">
        <v>83.3</v>
      </c>
      <c r="C258" s="153">
        <v>106.6</v>
      </c>
      <c r="D258" s="169">
        <f t="shared" si="9"/>
        <v>0.13698630136986301</v>
      </c>
      <c r="E258" s="162">
        <v>50</v>
      </c>
      <c r="F258" s="168">
        <f t="shared" si="12"/>
        <v>8.33</v>
      </c>
      <c r="G258" s="162">
        <v>50</v>
      </c>
      <c r="H258" s="153">
        <v>106.6</v>
      </c>
      <c r="I258" s="1">
        <f t="shared" si="11"/>
        <v>0.1066</v>
      </c>
    </row>
    <row r="259" spans="1:9" x14ac:dyDescent="0.2">
      <c r="A259" s="162">
        <v>50</v>
      </c>
      <c r="B259" s="160">
        <v>88</v>
      </c>
      <c r="C259" s="160">
        <v>120.6</v>
      </c>
      <c r="D259" s="169">
        <f t="shared" ref="D259:D276" si="13">A259/365</f>
        <v>0.13698630136986301</v>
      </c>
      <c r="E259" s="162">
        <v>50</v>
      </c>
      <c r="F259" s="168">
        <f t="shared" si="12"/>
        <v>8.8000000000000007</v>
      </c>
      <c r="G259" s="162">
        <v>50</v>
      </c>
      <c r="H259" s="160">
        <v>120.6</v>
      </c>
      <c r="I259" s="1">
        <f t="shared" ref="I259:I276" si="14">C259/1000</f>
        <v>0.1206</v>
      </c>
    </row>
    <row r="260" spans="1:9" x14ac:dyDescent="0.2">
      <c r="A260" s="162">
        <v>50</v>
      </c>
      <c r="B260" s="153">
        <v>86.1</v>
      </c>
      <c r="C260" s="153">
        <v>111</v>
      </c>
      <c r="D260" s="169">
        <f t="shared" si="13"/>
        <v>0.13698630136986301</v>
      </c>
      <c r="E260" s="162">
        <v>50</v>
      </c>
      <c r="F260" s="168">
        <f t="shared" si="12"/>
        <v>8.61</v>
      </c>
      <c r="G260" s="162">
        <v>50</v>
      </c>
      <c r="H260" s="153">
        <v>111</v>
      </c>
      <c r="I260" s="1">
        <f t="shared" si="14"/>
        <v>0.111</v>
      </c>
    </row>
    <row r="261" spans="1:9" x14ac:dyDescent="0.2">
      <c r="A261" s="162">
        <v>50</v>
      </c>
      <c r="B261" s="153">
        <v>88.3</v>
      </c>
      <c r="C261" s="153">
        <v>117.2</v>
      </c>
      <c r="D261" s="169">
        <f t="shared" si="13"/>
        <v>0.13698630136986301</v>
      </c>
      <c r="E261" s="162">
        <v>50</v>
      </c>
      <c r="F261" s="168">
        <f t="shared" si="12"/>
        <v>8.83</v>
      </c>
      <c r="G261" s="162">
        <v>50</v>
      </c>
      <c r="H261" s="153">
        <v>117.2</v>
      </c>
      <c r="I261" s="1">
        <f t="shared" si="14"/>
        <v>0.1172</v>
      </c>
    </row>
    <row r="262" spans="1:9" x14ac:dyDescent="0.2">
      <c r="A262" s="162">
        <v>52</v>
      </c>
      <c r="B262" s="153">
        <v>89</v>
      </c>
      <c r="C262" s="153">
        <v>127</v>
      </c>
      <c r="D262" s="169">
        <f t="shared" si="13"/>
        <v>0.14246575342465753</v>
      </c>
      <c r="E262" s="162">
        <v>52</v>
      </c>
      <c r="F262" s="168">
        <f t="shared" si="12"/>
        <v>8.9</v>
      </c>
      <c r="G262" s="162">
        <v>52</v>
      </c>
      <c r="H262" s="153">
        <v>127</v>
      </c>
      <c r="I262" s="1">
        <f t="shared" si="14"/>
        <v>0.127</v>
      </c>
    </row>
    <row r="263" spans="1:9" x14ac:dyDescent="0.2">
      <c r="A263" s="162">
        <v>52</v>
      </c>
      <c r="B263" s="153">
        <v>91.1</v>
      </c>
      <c r="C263" s="153">
        <v>131</v>
      </c>
      <c r="D263" s="169">
        <f t="shared" si="13"/>
        <v>0.14246575342465753</v>
      </c>
      <c r="E263" s="162">
        <v>52</v>
      </c>
      <c r="F263" s="168">
        <f t="shared" si="12"/>
        <v>9.11</v>
      </c>
      <c r="G263" s="162">
        <v>52</v>
      </c>
      <c r="H263" s="153">
        <v>131</v>
      </c>
      <c r="I263" s="1">
        <f t="shared" si="14"/>
        <v>0.13100000000000001</v>
      </c>
    </row>
    <row r="264" spans="1:9" x14ac:dyDescent="0.2">
      <c r="A264" s="162">
        <v>52</v>
      </c>
      <c r="B264" s="153">
        <v>87.4</v>
      </c>
      <c r="C264" s="153">
        <v>127.8</v>
      </c>
      <c r="D264" s="169">
        <f t="shared" si="13"/>
        <v>0.14246575342465753</v>
      </c>
      <c r="E264" s="162">
        <v>52</v>
      </c>
      <c r="F264" s="168">
        <f t="shared" si="12"/>
        <v>8.74</v>
      </c>
      <c r="G264" s="162">
        <v>52</v>
      </c>
      <c r="H264" s="153">
        <v>127.8</v>
      </c>
      <c r="I264" s="1">
        <f t="shared" si="14"/>
        <v>0.1278</v>
      </c>
    </row>
    <row r="265" spans="1:9" x14ac:dyDescent="0.2">
      <c r="A265" s="162">
        <v>52</v>
      </c>
      <c r="B265" s="160">
        <v>92.1</v>
      </c>
      <c r="C265" s="160">
        <v>117.2</v>
      </c>
      <c r="D265" s="169">
        <f t="shared" si="13"/>
        <v>0.14246575342465753</v>
      </c>
      <c r="E265" s="162">
        <v>52</v>
      </c>
      <c r="F265" s="168">
        <f t="shared" si="12"/>
        <v>9.2099999999999991</v>
      </c>
      <c r="G265" s="162">
        <v>52</v>
      </c>
      <c r="H265" s="160">
        <v>117.2</v>
      </c>
      <c r="I265" s="1">
        <f t="shared" si="14"/>
        <v>0.1172</v>
      </c>
    </row>
    <row r="266" spans="1:9" x14ac:dyDescent="0.2">
      <c r="A266" s="163">
        <v>53</v>
      </c>
      <c r="B266" s="160">
        <v>91.5</v>
      </c>
      <c r="C266" s="160">
        <v>125</v>
      </c>
      <c r="D266" s="169">
        <f t="shared" si="13"/>
        <v>0.14520547945205478</v>
      </c>
      <c r="E266" s="163">
        <v>53</v>
      </c>
      <c r="F266" s="168">
        <f t="shared" si="12"/>
        <v>9.15</v>
      </c>
      <c r="G266" s="163">
        <v>53</v>
      </c>
      <c r="H266" s="160">
        <v>125</v>
      </c>
      <c r="I266" s="1">
        <f t="shared" si="14"/>
        <v>0.125</v>
      </c>
    </row>
    <row r="267" spans="1:9" x14ac:dyDescent="0.2">
      <c r="A267" s="162">
        <v>54</v>
      </c>
      <c r="B267" s="153">
        <v>87.4</v>
      </c>
      <c r="C267" s="153">
        <v>112.9</v>
      </c>
      <c r="D267" s="169">
        <f t="shared" si="13"/>
        <v>0.14794520547945206</v>
      </c>
      <c r="E267" s="162">
        <v>54</v>
      </c>
      <c r="F267" s="168">
        <f t="shared" si="12"/>
        <v>8.74</v>
      </c>
      <c r="G267" s="162">
        <v>54</v>
      </c>
      <c r="H267" s="153">
        <v>112.9</v>
      </c>
      <c r="I267" s="1">
        <f t="shared" si="14"/>
        <v>0.1129</v>
      </c>
    </row>
    <row r="268" spans="1:9" x14ac:dyDescent="0.2">
      <c r="A268" s="162">
        <v>56</v>
      </c>
      <c r="B268" s="153">
        <v>92.8</v>
      </c>
      <c r="C268" s="153">
        <v>129.19999999999999</v>
      </c>
      <c r="D268" s="169">
        <f t="shared" si="13"/>
        <v>0.15342465753424658</v>
      </c>
      <c r="E268" s="162">
        <v>56</v>
      </c>
      <c r="F268" s="168">
        <f t="shared" si="12"/>
        <v>9.2799999999999994</v>
      </c>
      <c r="G268" s="162">
        <v>56</v>
      </c>
      <c r="H268" s="153">
        <v>129.19999999999999</v>
      </c>
      <c r="I268" s="1">
        <f t="shared" si="14"/>
        <v>0.12919999999999998</v>
      </c>
    </row>
    <row r="269" spans="1:9" x14ac:dyDescent="0.2">
      <c r="A269" s="162">
        <v>56</v>
      </c>
      <c r="B269" s="153">
        <v>88.2</v>
      </c>
      <c r="C269" s="153">
        <v>117.2</v>
      </c>
      <c r="D269" s="169">
        <f t="shared" si="13"/>
        <v>0.15342465753424658</v>
      </c>
      <c r="E269" s="162">
        <v>56</v>
      </c>
      <c r="F269" s="168">
        <f t="shared" si="12"/>
        <v>8.82</v>
      </c>
      <c r="G269" s="162">
        <v>56</v>
      </c>
      <c r="H269" s="153">
        <v>117.2</v>
      </c>
      <c r="I269" s="1">
        <f t="shared" si="14"/>
        <v>0.1172</v>
      </c>
    </row>
    <row r="270" spans="1:9" x14ac:dyDescent="0.2">
      <c r="A270" s="164">
        <v>57</v>
      </c>
      <c r="B270" s="157">
        <v>86.5</v>
      </c>
      <c r="C270" s="157">
        <v>103.8</v>
      </c>
      <c r="D270" s="169">
        <f t="shared" si="13"/>
        <v>0.15616438356164383</v>
      </c>
      <c r="E270" s="164">
        <v>57</v>
      </c>
      <c r="F270" s="168">
        <f t="shared" si="12"/>
        <v>8.65</v>
      </c>
      <c r="G270" s="164">
        <v>57</v>
      </c>
      <c r="H270" s="157">
        <v>103.8</v>
      </c>
      <c r="I270" s="1">
        <f t="shared" si="14"/>
        <v>0.1038</v>
      </c>
    </row>
    <row r="271" spans="1:9" x14ac:dyDescent="0.2">
      <c r="A271" s="162">
        <v>58</v>
      </c>
      <c r="B271" s="153">
        <v>91</v>
      </c>
      <c r="C271" s="153">
        <v>130</v>
      </c>
      <c r="D271" s="169">
        <f t="shared" si="13"/>
        <v>0.15890410958904111</v>
      </c>
      <c r="E271" s="162">
        <v>58</v>
      </c>
      <c r="F271" s="168">
        <f t="shared" si="12"/>
        <v>9.1</v>
      </c>
      <c r="G271" s="162">
        <v>58</v>
      </c>
      <c r="H271" s="153">
        <v>130</v>
      </c>
      <c r="I271" s="1">
        <f t="shared" si="14"/>
        <v>0.13</v>
      </c>
    </row>
    <row r="272" spans="1:9" x14ac:dyDescent="0.2">
      <c r="A272" s="162">
        <v>58</v>
      </c>
      <c r="B272" s="153">
        <v>88</v>
      </c>
      <c r="C272" s="153">
        <v>116.4</v>
      </c>
      <c r="D272" s="169">
        <f t="shared" si="13"/>
        <v>0.15890410958904111</v>
      </c>
      <c r="E272" s="162">
        <v>58</v>
      </c>
      <c r="F272" s="168">
        <f t="shared" si="12"/>
        <v>8.8000000000000007</v>
      </c>
      <c r="G272" s="162">
        <v>58</v>
      </c>
      <c r="H272" s="153">
        <v>116.4</v>
      </c>
      <c r="I272" s="1">
        <f t="shared" si="14"/>
        <v>0.1164</v>
      </c>
    </row>
    <row r="273" spans="1:9" x14ac:dyDescent="0.2">
      <c r="A273" s="162">
        <v>58</v>
      </c>
      <c r="B273" s="153">
        <v>90</v>
      </c>
      <c r="C273" s="153">
        <v>118.6</v>
      </c>
      <c r="D273" s="169">
        <f t="shared" si="13"/>
        <v>0.15890410958904111</v>
      </c>
      <c r="E273" s="162">
        <v>58</v>
      </c>
      <c r="F273" s="168">
        <f t="shared" si="12"/>
        <v>9</v>
      </c>
      <c r="G273" s="162">
        <v>58</v>
      </c>
      <c r="H273" s="153">
        <v>118.6</v>
      </c>
      <c r="I273" s="1">
        <f t="shared" si="14"/>
        <v>0.1186</v>
      </c>
    </row>
    <row r="274" spans="1:9" x14ac:dyDescent="0.2">
      <c r="A274" s="163">
        <v>61</v>
      </c>
      <c r="B274" s="160">
        <v>94.4</v>
      </c>
      <c r="C274" s="160">
        <v>137.4</v>
      </c>
      <c r="D274" s="169">
        <f t="shared" si="13"/>
        <v>0.16712328767123288</v>
      </c>
      <c r="E274" s="163">
        <v>61</v>
      </c>
      <c r="F274" s="168">
        <f t="shared" si="12"/>
        <v>9.4400000000000013</v>
      </c>
      <c r="G274" s="163">
        <v>61</v>
      </c>
      <c r="H274" s="160">
        <v>137.4</v>
      </c>
      <c r="I274" s="1">
        <f t="shared" si="14"/>
        <v>0.13739999999999999</v>
      </c>
    </row>
    <row r="275" spans="1:9" x14ac:dyDescent="0.2">
      <c r="A275" s="164">
        <v>64</v>
      </c>
      <c r="B275" s="157">
        <v>87.5</v>
      </c>
      <c r="C275" s="157">
        <v>107.8</v>
      </c>
      <c r="D275" s="169">
        <f t="shared" si="13"/>
        <v>0.17534246575342466</v>
      </c>
      <c r="E275" s="164">
        <v>64</v>
      </c>
      <c r="F275" s="168">
        <f t="shared" si="12"/>
        <v>8.75</v>
      </c>
      <c r="G275" s="164">
        <v>64</v>
      </c>
      <c r="H275" s="157">
        <v>107.8</v>
      </c>
      <c r="I275" s="1">
        <f t="shared" si="14"/>
        <v>0.10779999999999999</v>
      </c>
    </row>
    <row r="276" spans="1:9" s="174" customFormat="1" ht="17" x14ac:dyDescent="0.2">
      <c r="A276" s="170">
        <v>67</v>
      </c>
      <c r="B276" s="171" t="s">
        <v>15</v>
      </c>
      <c r="C276" s="171">
        <v>115.6</v>
      </c>
      <c r="D276" s="172">
        <f t="shared" si="13"/>
        <v>0.18356164383561643</v>
      </c>
      <c r="E276" s="170">
        <v>67</v>
      </c>
      <c r="F276" s="173"/>
      <c r="G276" s="170">
        <v>67</v>
      </c>
      <c r="H276" s="171">
        <v>115.6</v>
      </c>
      <c r="I276" s="174">
        <f t="shared" si="14"/>
        <v>0.11559999999999999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AF4E-DB43-E942-A3A3-F3406A1A50F9}">
  <dimension ref="A1:K359"/>
  <sheetViews>
    <sheetView workbookViewId="0">
      <selection activeCell="D4" sqref="D4"/>
    </sheetView>
  </sheetViews>
  <sheetFormatPr baseColWidth="10" defaultColWidth="8.83203125" defaultRowHeight="16" x14ac:dyDescent="0.2"/>
  <cols>
    <col min="3" max="4" width="8.83203125" customWidth="1"/>
    <col min="5" max="5" width="10" bestFit="1" customWidth="1"/>
  </cols>
  <sheetData>
    <row r="1" spans="1:7" x14ac:dyDescent="0.2">
      <c r="A1" t="s">
        <v>246</v>
      </c>
      <c r="B1" t="s">
        <v>181</v>
      </c>
      <c r="C1" t="s">
        <v>184</v>
      </c>
      <c r="D1" t="s">
        <v>77</v>
      </c>
      <c r="E1" t="s">
        <v>181</v>
      </c>
      <c r="F1" t="s">
        <v>185</v>
      </c>
      <c r="G1" t="s">
        <v>181</v>
      </c>
    </row>
    <row r="2" spans="1:7" x14ac:dyDescent="0.2">
      <c r="A2" s="188">
        <v>3.0000000000000001E-3</v>
      </c>
      <c r="B2" s="188">
        <f>A2*365</f>
        <v>1.095</v>
      </c>
      <c r="C2">
        <v>6.31</v>
      </c>
      <c r="D2">
        <v>4.5999999999999999E-2</v>
      </c>
      <c r="E2" s="188">
        <f>D2*365</f>
        <v>16.79</v>
      </c>
      <c r="F2">
        <f>D2*1000</f>
        <v>46</v>
      </c>
      <c r="G2">
        <v>1.095</v>
      </c>
    </row>
    <row r="3" spans="1:7" x14ac:dyDescent="0.2">
      <c r="A3" s="188">
        <v>0.01</v>
      </c>
      <c r="B3" s="188">
        <f t="shared" ref="B3:B66" si="0">A3*365</f>
        <v>3.65</v>
      </c>
      <c r="C3">
        <v>6.53</v>
      </c>
      <c r="D3">
        <v>0.05</v>
      </c>
      <c r="E3" s="188">
        <f t="shared" ref="E3:E66" si="1">D3*365</f>
        <v>18.25</v>
      </c>
      <c r="F3">
        <f t="shared" ref="F3:F66" si="2">D3*1000</f>
        <v>50</v>
      </c>
      <c r="G3">
        <v>3.65</v>
      </c>
    </row>
    <row r="4" spans="1:7" x14ac:dyDescent="0.2">
      <c r="A4" s="188">
        <v>0.03</v>
      </c>
      <c r="B4" s="188">
        <f t="shared" si="0"/>
        <v>10.95</v>
      </c>
      <c r="C4">
        <v>7.22</v>
      </c>
      <c r="D4">
        <v>0.06</v>
      </c>
      <c r="E4" s="188">
        <f t="shared" si="1"/>
        <v>21.9</v>
      </c>
      <c r="F4">
        <f t="shared" si="2"/>
        <v>60</v>
      </c>
      <c r="G4">
        <v>10.95</v>
      </c>
    </row>
    <row r="5" spans="1:7" x14ac:dyDescent="0.2">
      <c r="A5" s="188">
        <v>0.05</v>
      </c>
      <c r="B5" s="188">
        <f t="shared" si="0"/>
        <v>18.25</v>
      </c>
      <c r="C5">
        <v>7.81</v>
      </c>
      <c r="D5">
        <v>0.08</v>
      </c>
      <c r="E5" s="188">
        <f t="shared" si="1"/>
        <v>29.2</v>
      </c>
      <c r="F5">
        <f t="shared" si="2"/>
        <v>80</v>
      </c>
      <c r="G5">
        <v>18.25</v>
      </c>
    </row>
    <row r="6" spans="1:7" x14ac:dyDescent="0.2">
      <c r="A6" s="188">
        <v>7.0000000000000007E-2</v>
      </c>
      <c r="B6" s="188">
        <f t="shared" si="0"/>
        <v>25.55</v>
      </c>
      <c r="C6">
        <v>8.31</v>
      </c>
      <c r="D6">
        <v>0.1</v>
      </c>
      <c r="E6" s="188">
        <f t="shared" si="1"/>
        <v>36.5</v>
      </c>
      <c r="F6">
        <f t="shared" si="2"/>
        <v>100</v>
      </c>
      <c r="G6">
        <v>25.55</v>
      </c>
    </row>
    <row r="7" spans="1:7" x14ac:dyDescent="0.2">
      <c r="A7" s="188">
        <v>0.08</v>
      </c>
      <c r="B7" s="188">
        <f t="shared" si="0"/>
        <v>29.2</v>
      </c>
      <c r="C7">
        <v>8.91</v>
      </c>
      <c r="D7">
        <v>0.12</v>
      </c>
      <c r="E7" s="188">
        <f t="shared" si="1"/>
        <v>43.8</v>
      </c>
      <c r="F7">
        <f t="shared" si="2"/>
        <v>120</v>
      </c>
      <c r="G7">
        <v>29.2</v>
      </c>
    </row>
    <row r="8" spans="1:7" x14ac:dyDescent="0.2">
      <c r="A8" s="188">
        <v>0.1</v>
      </c>
      <c r="B8" s="188">
        <f t="shared" si="0"/>
        <v>36.5</v>
      </c>
      <c r="C8">
        <v>9.59</v>
      </c>
      <c r="D8">
        <v>0.15</v>
      </c>
      <c r="E8" s="188">
        <f t="shared" si="1"/>
        <v>54.75</v>
      </c>
      <c r="F8">
        <f t="shared" si="2"/>
        <v>150</v>
      </c>
      <c r="G8">
        <v>36.5</v>
      </c>
    </row>
    <row r="9" spans="1:7" x14ac:dyDescent="0.2">
      <c r="A9" s="188">
        <v>0.12</v>
      </c>
      <c r="B9" s="188">
        <f t="shared" si="0"/>
        <v>43.8</v>
      </c>
      <c r="C9">
        <v>10.28</v>
      </c>
      <c r="D9">
        <v>0.18</v>
      </c>
      <c r="E9" s="188">
        <f t="shared" si="1"/>
        <v>65.7</v>
      </c>
      <c r="F9">
        <f t="shared" si="2"/>
        <v>180</v>
      </c>
      <c r="G9">
        <v>43.8</v>
      </c>
    </row>
    <row r="10" spans="1:7" x14ac:dyDescent="0.2">
      <c r="A10" s="188">
        <v>0.14000000000000001</v>
      </c>
      <c r="B10" s="188">
        <f t="shared" si="0"/>
        <v>51.1</v>
      </c>
      <c r="C10">
        <v>10.76</v>
      </c>
      <c r="D10">
        <v>0.21</v>
      </c>
      <c r="E10" s="188">
        <f t="shared" si="1"/>
        <v>76.649999999999991</v>
      </c>
      <c r="F10">
        <f t="shared" si="2"/>
        <v>210</v>
      </c>
      <c r="G10">
        <v>51.1</v>
      </c>
    </row>
    <row r="11" spans="1:7" x14ac:dyDescent="0.2">
      <c r="A11" s="188">
        <v>0.16</v>
      </c>
      <c r="B11" s="188">
        <f t="shared" si="0"/>
        <v>58.4</v>
      </c>
      <c r="C11">
        <v>11.33</v>
      </c>
      <c r="D11">
        <v>0.24</v>
      </c>
      <c r="E11" s="188">
        <f t="shared" si="1"/>
        <v>87.6</v>
      </c>
      <c r="F11">
        <f t="shared" si="2"/>
        <v>240</v>
      </c>
      <c r="G11">
        <v>58.4</v>
      </c>
    </row>
    <row r="12" spans="1:7" x14ac:dyDescent="0.2">
      <c r="A12" s="188">
        <v>0.18</v>
      </c>
      <c r="B12" s="188">
        <f t="shared" si="0"/>
        <v>65.7</v>
      </c>
      <c r="C12">
        <v>12.1</v>
      </c>
      <c r="D12">
        <v>0.28000000000000003</v>
      </c>
      <c r="E12" s="188">
        <f t="shared" si="1"/>
        <v>102.2</v>
      </c>
      <c r="F12">
        <f t="shared" si="2"/>
        <v>280</v>
      </c>
      <c r="G12">
        <v>65.7</v>
      </c>
    </row>
    <row r="13" spans="1:7" x14ac:dyDescent="0.2">
      <c r="A13" s="188">
        <v>0.2</v>
      </c>
      <c r="B13" s="188">
        <f t="shared" si="0"/>
        <v>73</v>
      </c>
      <c r="C13">
        <v>12.77</v>
      </c>
      <c r="D13">
        <v>0.32</v>
      </c>
      <c r="E13" s="188">
        <f t="shared" si="1"/>
        <v>116.8</v>
      </c>
      <c r="F13">
        <f t="shared" si="2"/>
        <v>320</v>
      </c>
      <c r="G13">
        <v>73</v>
      </c>
    </row>
    <row r="14" spans="1:7" x14ac:dyDescent="0.2">
      <c r="A14" s="188">
        <v>0.22</v>
      </c>
      <c r="B14" s="188">
        <f t="shared" si="0"/>
        <v>80.3</v>
      </c>
      <c r="C14">
        <v>13.2</v>
      </c>
      <c r="D14">
        <v>0.37</v>
      </c>
      <c r="E14" s="188">
        <f t="shared" si="1"/>
        <v>135.05000000000001</v>
      </c>
      <c r="F14">
        <f t="shared" si="2"/>
        <v>370</v>
      </c>
      <c r="G14">
        <v>80.3</v>
      </c>
    </row>
    <row r="15" spans="1:7" x14ac:dyDescent="0.2">
      <c r="A15" s="188">
        <v>0.24</v>
      </c>
      <c r="B15" s="188">
        <f t="shared" si="0"/>
        <v>87.6</v>
      </c>
      <c r="C15">
        <v>13.64</v>
      </c>
      <c r="D15">
        <v>0.41</v>
      </c>
      <c r="E15" s="188">
        <f t="shared" si="1"/>
        <v>149.64999999999998</v>
      </c>
      <c r="F15">
        <f t="shared" si="2"/>
        <v>410</v>
      </c>
      <c r="G15">
        <v>87.6</v>
      </c>
    </row>
    <row r="16" spans="1:7" x14ac:dyDescent="0.2">
      <c r="A16" s="188">
        <v>0.26</v>
      </c>
      <c r="B16" s="188">
        <f t="shared" si="0"/>
        <v>94.9</v>
      </c>
      <c r="C16">
        <v>14.35</v>
      </c>
      <c r="D16">
        <v>0.45</v>
      </c>
      <c r="E16" s="188">
        <f t="shared" si="1"/>
        <v>164.25</v>
      </c>
      <c r="F16">
        <f t="shared" si="2"/>
        <v>450</v>
      </c>
      <c r="G16">
        <v>94.9</v>
      </c>
    </row>
    <row r="17" spans="1:7" x14ac:dyDescent="0.2">
      <c r="A17" s="188">
        <v>0.28000000000000003</v>
      </c>
      <c r="B17" s="188">
        <f t="shared" si="0"/>
        <v>102.2</v>
      </c>
      <c r="C17">
        <v>14.92</v>
      </c>
      <c r="D17">
        <v>0.51</v>
      </c>
      <c r="E17" s="188">
        <f t="shared" si="1"/>
        <v>186.15</v>
      </c>
      <c r="F17">
        <f t="shared" si="2"/>
        <v>510</v>
      </c>
      <c r="G17">
        <v>102.2</v>
      </c>
    </row>
    <row r="18" spans="1:7" x14ac:dyDescent="0.2">
      <c r="A18" s="188">
        <v>0.3</v>
      </c>
      <c r="B18" s="188">
        <f t="shared" si="0"/>
        <v>109.5</v>
      </c>
      <c r="C18">
        <v>15.49</v>
      </c>
      <c r="D18">
        <v>0.56000000000000005</v>
      </c>
      <c r="E18" s="188">
        <f t="shared" si="1"/>
        <v>204.4</v>
      </c>
      <c r="F18">
        <f t="shared" si="2"/>
        <v>560</v>
      </c>
      <c r="G18">
        <v>109.5</v>
      </c>
    </row>
    <row r="19" spans="1:7" x14ac:dyDescent="0.2">
      <c r="A19" s="188">
        <v>0.32</v>
      </c>
      <c r="B19" s="188">
        <f t="shared" si="0"/>
        <v>116.8</v>
      </c>
      <c r="C19">
        <v>16.04</v>
      </c>
      <c r="D19">
        <v>0.62</v>
      </c>
      <c r="E19" s="188">
        <f t="shared" si="1"/>
        <v>226.3</v>
      </c>
      <c r="F19">
        <f t="shared" si="2"/>
        <v>620</v>
      </c>
      <c r="G19">
        <v>116.8</v>
      </c>
    </row>
    <row r="20" spans="1:7" x14ac:dyDescent="0.2">
      <c r="A20" s="188">
        <v>0.33</v>
      </c>
      <c r="B20" s="188">
        <f t="shared" si="0"/>
        <v>120.45</v>
      </c>
      <c r="C20">
        <v>16.489999999999998</v>
      </c>
      <c r="D20">
        <v>0.68</v>
      </c>
      <c r="E20" s="188">
        <f t="shared" si="1"/>
        <v>248.20000000000002</v>
      </c>
      <c r="F20">
        <f t="shared" si="2"/>
        <v>680</v>
      </c>
      <c r="G20">
        <v>120.45</v>
      </c>
    </row>
    <row r="21" spans="1:7" x14ac:dyDescent="0.2">
      <c r="A21" s="188">
        <v>0.35</v>
      </c>
      <c r="B21" s="188">
        <f t="shared" si="0"/>
        <v>127.74999999999999</v>
      </c>
      <c r="C21">
        <v>17.5</v>
      </c>
      <c r="D21">
        <v>0.82</v>
      </c>
      <c r="E21" s="188">
        <f t="shared" si="1"/>
        <v>299.29999999999995</v>
      </c>
      <c r="F21">
        <f t="shared" si="2"/>
        <v>820</v>
      </c>
      <c r="G21">
        <v>127.74999999999999</v>
      </c>
    </row>
    <row r="22" spans="1:7" x14ac:dyDescent="0.2">
      <c r="A22" s="188">
        <v>0.37</v>
      </c>
      <c r="B22" s="188">
        <f t="shared" si="0"/>
        <v>135.05000000000001</v>
      </c>
      <c r="C22">
        <v>18.23</v>
      </c>
      <c r="D22">
        <v>0.91</v>
      </c>
      <c r="E22" s="188">
        <f t="shared" si="1"/>
        <v>332.15000000000003</v>
      </c>
      <c r="F22">
        <f t="shared" si="2"/>
        <v>910</v>
      </c>
      <c r="G22">
        <v>135.05000000000001</v>
      </c>
    </row>
    <row r="23" spans="1:7" x14ac:dyDescent="0.2">
      <c r="A23" s="188">
        <v>0.39</v>
      </c>
      <c r="B23" s="188">
        <f t="shared" si="0"/>
        <v>142.35</v>
      </c>
      <c r="C23">
        <v>18.88</v>
      </c>
      <c r="D23">
        <v>1.01</v>
      </c>
      <c r="E23" s="188">
        <f t="shared" si="1"/>
        <v>368.65</v>
      </c>
      <c r="F23">
        <f t="shared" si="2"/>
        <v>1010</v>
      </c>
      <c r="G23">
        <v>142.35</v>
      </c>
    </row>
    <row r="24" spans="1:7" x14ac:dyDescent="0.2">
      <c r="A24" s="188">
        <v>0.41</v>
      </c>
      <c r="B24" s="188">
        <f t="shared" si="0"/>
        <v>149.64999999999998</v>
      </c>
      <c r="C24">
        <v>19.41</v>
      </c>
      <c r="D24">
        <v>1.1000000000000001</v>
      </c>
      <c r="E24" s="188">
        <f t="shared" si="1"/>
        <v>401.50000000000006</v>
      </c>
      <c r="F24">
        <f t="shared" si="2"/>
        <v>1100</v>
      </c>
      <c r="G24">
        <v>149.64999999999998</v>
      </c>
    </row>
    <row r="25" spans="1:7" x14ac:dyDescent="0.2">
      <c r="A25" s="188">
        <v>0.43</v>
      </c>
      <c r="B25" s="188">
        <f t="shared" si="0"/>
        <v>156.94999999999999</v>
      </c>
      <c r="C25">
        <v>20.100000000000001</v>
      </c>
      <c r="D25">
        <v>1.21</v>
      </c>
      <c r="E25" s="188">
        <f t="shared" si="1"/>
        <v>441.65</v>
      </c>
      <c r="F25">
        <f t="shared" si="2"/>
        <v>1210</v>
      </c>
      <c r="G25">
        <v>156.94999999999999</v>
      </c>
    </row>
    <row r="26" spans="1:7" x14ac:dyDescent="0.2">
      <c r="A26" s="188">
        <v>0.45</v>
      </c>
      <c r="B26" s="188">
        <f t="shared" si="0"/>
        <v>164.25</v>
      </c>
      <c r="C26">
        <v>20.55</v>
      </c>
      <c r="D26">
        <v>1.28</v>
      </c>
      <c r="E26" s="188">
        <f t="shared" si="1"/>
        <v>467.2</v>
      </c>
      <c r="F26">
        <f t="shared" si="2"/>
        <v>1280</v>
      </c>
      <c r="G26">
        <v>164.25</v>
      </c>
    </row>
    <row r="27" spans="1:7" x14ac:dyDescent="0.2">
      <c r="A27" s="188">
        <v>0.47</v>
      </c>
      <c r="B27" s="188">
        <f t="shared" si="0"/>
        <v>171.54999999999998</v>
      </c>
      <c r="C27">
        <v>21.19</v>
      </c>
      <c r="D27">
        <v>1.39</v>
      </c>
      <c r="E27" s="188">
        <f t="shared" si="1"/>
        <v>507.34999999999997</v>
      </c>
      <c r="F27">
        <f t="shared" si="2"/>
        <v>1390</v>
      </c>
      <c r="G27">
        <v>171.54999999999998</v>
      </c>
    </row>
    <row r="28" spans="1:7" x14ac:dyDescent="0.2">
      <c r="A28" s="188">
        <v>0.49</v>
      </c>
      <c r="B28" s="188">
        <f t="shared" si="0"/>
        <v>178.85</v>
      </c>
      <c r="C28">
        <v>22.04</v>
      </c>
      <c r="D28">
        <v>1.51</v>
      </c>
      <c r="E28" s="188">
        <f t="shared" si="1"/>
        <v>551.15</v>
      </c>
      <c r="F28">
        <f t="shared" si="2"/>
        <v>1510</v>
      </c>
      <c r="G28">
        <v>178.85</v>
      </c>
    </row>
    <row r="29" spans="1:7" x14ac:dyDescent="0.2">
      <c r="A29" s="188">
        <v>0.51</v>
      </c>
      <c r="B29" s="188">
        <f t="shared" si="0"/>
        <v>186.15</v>
      </c>
      <c r="C29">
        <v>22.61</v>
      </c>
      <c r="D29">
        <v>1.68</v>
      </c>
      <c r="E29" s="188">
        <f t="shared" si="1"/>
        <v>613.19999999999993</v>
      </c>
      <c r="F29">
        <f t="shared" si="2"/>
        <v>1680</v>
      </c>
      <c r="G29">
        <v>186.15</v>
      </c>
    </row>
    <row r="30" spans="1:7" x14ac:dyDescent="0.2">
      <c r="A30" s="188">
        <v>0.53</v>
      </c>
      <c r="B30" s="188">
        <f t="shared" si="0"/>
        <v>193.45000000000002</v>
      </c>
      <c r="C30">
        <v>23.68</v>
      </c>
      <c r="D30">
        <v>1.87</v>
      </c>
      <c r="E30" s="188">
        <f t="shared" si="1"/>
        <v>682.55000000000007</v>
      </c>
      <c r="F30">
        <f t="shared" si="2"/>
        <v>1870</v>
      </c>
      <c r="G30">
        <v>193.45000000000002</v>
      </c>
    </row>
    <row r="31" spans="1:7" x14ac:dyDescent="0.2">
      <c r="A31" s="188">
        <v>0.55000000000000004</v>
      </c>
      <c r="B31" s="188">
        <f t="shared" si="0"/>
        <v>200.75000000000003</v>
      </c>
      <c r="C31">
        <v>24.4</v>
      </c>
      <c r="D31">
        <v>2.0299999999999998</v>
      </c>
      <c r="E31" s="188">
        <f t="shared" si="1"/>
        <v>740.94999999999993</v>
      </c>
      <c r="F31">
        <f t="shared" si="2"/>
        <v>2029.9999999999998</v>
      </c>
      <c r="G31">
        <v>200.75000000000003</v>
      </c>
    </row>
    <row r="32" spans="1:7" x14ac:dyDescent="0.2">
      <c r="A32" s="188">
        <v>0.56000000000000005</v>
      </c>
      <c r="B32" s="188">
        <f t="shared" si="0"/>
        <v>204.4</v>
      </c>
      <c r="C32">
        <v>25.14</v>
      </c>
      <c r="D32">
        <v>2.2799999999999998</v>
      </c>
      <c r="E32" s="188">
        <f t="shared" si="1"/>
        <v>832.19999999999993</v>
      </c>
      <c r="F32">
        <f t="shared" si="2"/>
        <v>2280</v>
      </c>
      <c r="G32">
        <v>204.4</v>
      </c>
    </row>
    <row r="33" spans="1:7" x14ac:dyDescent="0.2">
      <c r="A33" s="188">
        <v>0.57999999999999996</v>
      </c>
      <c r="B33" s="188">
        <f t="shared" si="0"/>
        <v>211.7</v>
      </c>
      <c r="C33">
        <v>25.82</v>
      </c>
      <c r="D33">
        <v>2.4</v>
      </c>
      <c r="E33" s="188">
        <f t="shared" si="1"/>
        <v>876</v>
      </c>
      <c r="F33">
        <f t="shared" si="2"/>
        <v>2400</v>
      </c>
      <c r="G33">
        <v>211.7</v>
      </c>
    </row>
    <row r="34" spans="1:7" x14ac:dyDescent="0.2">
      <c r="A34" s="188">
        <v>0.6</v>
      </c>
      <c r="B34" s="188">
        <f t="shared" si="0"/>
        <v>219</v>
      </c>
      <c r="C34">
        <v>26.27</v>
      </c>
      <c r="D34">
        <v>2.63</v>
      </c>
      <c r="E34" s="188">
        <f t="shared" si="1"/>
        <v>959.94999999999993</v>
      </c>
      <c r="F34">
        <f t="shared" si="2"/>
        <v>2630</v>
      </c>
      <c r="G34">
        <v>219</v>
      </c>
    </row>
    <row r="35" spans="1:7" x14ac:dyDescent="0.2">
      <c r="A35" s="188">
        <v>0.62</v>
      </c>
      <c r="B35" s="188">
        <f t="shared" si="0"/>
        <v>226.3</v>
      </c>
      <c r="C35">
        <v>27.57</v>
      </c>
      <c r="D35">
        <v>2.81</v>
      </c>
      <c r="E35" s="188">
        <f t="shared" si="1"/>
        <v>1025.6500000000001</v>
      </c>
      <c r="F35">
        <f t="shared" si="2"/>
        <v>2810</v>
      </c>
      <c r="G35">
        <v>226.3</v>
      </c>
    </row>
    <row r="36" spans="1:7" x14ac:dyDescent="0.2">
      <c r="A36" s="188">
        <v>0.64</v>
      </c>
      <c r="B36" s="188">
        <f t="shared" si="0"/>
        <v>233.6</v>
      </c>
      <c r="C36">
        <v>28.1</v>
      </c>
      <c r="D36">
        <v>3.03</v>
      </c>
      <c r="E36" s="188">
        <f t="shared" si="1"/>
        <v>1105.9499999999998</v>
      </c>
      <c r="F36">
        <f t="shared" si="2"/>
        <v>3030</v>
      </c>
      <c r="G36">
        <v>233.6</v>
      </c>
    </row>
    <row r="37" spans="1:7" x14ac:dyDescent="0.2">
      <c r="A37" s="188">
        <v>0.66</v>
      </c>
      <c r="B37" s="188">
        <f t="shared" si="0"/>
        <v>240.9</v>
      </c>
      <c r="C37">
        <v>28.61</v>
      </c>
      <c r="D37">
        <v>3.2</v>
      </c>
      <c r="E37" s="188">
        <f t="shared" si="1"/>
        <v>1168</v>
      </c>
      <c r="F37">
        <f t="shared" si="2"/>
        <v>3200</v>
      </c>
      <c r="G37">
        <v>240.9</v>
      </c>
    </row>
    <row r="38" spans="1:7" x14ac:dyDescent="0.2">
      <c r="A38" s="188">
        <v>0.68</v>
      </c>
      <c r="B38" s="188">
        <f t="shared" si="0"/>
        <v>248.20000000000002</v>
      </c>
      <c r="C38">
        <v>29.31</v>
      </c>
      <c r="D38">
        <v>3.47</v>
      </c>
      <c r="E38" s="188">
        <f t="shared" si="1"/>
        <v>1266.5500000000002</v>
      </c>
      <c r="F38">
        <f t="shared" si="2"/>
        <v>3470</v>
      </c>
      <c r="G38">
        <v>248.20000000000002</v>
      </c>
    </row>
    <row r="39" spans="1:7" x14ac:dyDescent="0.2">
      <c r="A39" s="188">
        <v>0.7</v>
      </c>
      <c r="B39" s="188">
        <f t="shared" si="0"/>
        <v>255.49999999999997</v>
      </c>
      <c r="C39">
        <v>30.21</v>
      </c>
      <c r="D39">
        <v>3.77</v>
      </c>
      <c r="E39" s="188">
        <f t="shared" si="1"/>
        <v>1376.05</v>
      </c>
      <c r="F39">
        <f t="shared" si="2"/>
        <v>3770</v>
      </c>
      <c r="G39">
        <v>255.49999999999997</v>
      </c>
    </row>
    <row r="40" spans="1:7" x14ac:dyDescent="0.2">
      <c r="A40" s="188">
        <v>0.72</v>
      </c>
      <c r="B40" s="188">
        <f t="shared" si="0"/>
        <v>262.8</v>
      </c>
      <c r="C40">
        <v>30.92</v>
      </c>
      <c r="D40">
        <v>4.1500000000000004</v>
      </c>
      <c r="E40" s="188">
        <f t="shared" si="1"/>
        <v>1514.7500000000002</v>
      </c>
      <c r="F40">
        <f t="shared" si="2"/>
        <v>4150</v>
      </c>
      <c r="G40">
        <v>262.8</v>
      </c>
    </row>
    <row r="41" spans="1:7" x14ac:dyDescent="0.2">
      <c r="A41" s="188">
        <v>0.74</v>
      </c>
      <c r="B41" s="188">
        <f t="shared" si="0"/>
        <v>270.10000000000002</v>
      </c>
      <c r="C41">
        <v>31.74</v>
      </c>
      <c r="D41">
        <v>4.3</v>
      </c>
      <c r="E41" s="188">
        <f t="shared" si="1"/>
        <v>1569.5</v>
      </c>
      <c r="F41">
        <f t="shared" si="2"/>
        <v>4300</v>
      </c>
      <c r="G41">
        <v>270.10000000000002</v>
      </c>
    </row>
    <row r="42" spans="1:7" x14ac:dyDescent="0.2">
      <c r="A42" s="188">
        <v>0.76</v>
      </c>
      <c r="B42" s="188">
        <f t="shared" si="0"/>
        <v>277.39999999999998</v>
      </c>
      <c r="C42">
        <v>32.29</v>
      </c>
      <c r="D42">
        <v>4.51</v>
      </c>
      <c r="E42" s="188">
        <f t="shared" si="1"/>
        <v>1646.1499999999999</v>
      </c>
      <c r="F42">
        <f t="shared" si="2"/>
        <v>4510</v>
      </c>
      <c r="G42">
        <v>277.39999999999998</v>
      </c>
    </row>
    <row r="43" spans="1:7" x14ac:dyDescent="0.2">
      <c r="A43" s="188">
        <v>0.78</v>
      </c>
      <c r="B43" s="188">
        <f t="shared" si="0"/>
        <v>284.7</v>
      </c>
      <c r="C43">
        <v>32.89</v>
      </c>
      <c r="D43">
        <v>4.8499999999999996</v>
      </c>
      <c r="E43" s="188">
        <f t="shared" si="1"/>
        <v>1770.2499999999998</v>
      </c>
      <c r="F43">
        <f t="shared" si="2"/>
        <v>4850</v>
      </c>
      <c r="G43">
        <v>284.7</v>
      </c>
    </row>
    <row r="44" spans="1:7" x14ac:dyDescent="0.2">
      <c r="A44" s="188">
        <v>0.79</v>
      </c>
      <c r="B44" s="188">
        <f t="shared" si="0"/>
        <v>288.35000000000002</v>
      </c>
      <c r="C44">
        <v>33.36</v>
      </c>
      <c r="D44">
        <v>5.0999999999999996</v>
      </c>
      <c r="E44" s="188">
        <f t="shared" si="1"/>
        <v>1861.4999999999998</v>
      </c>
      <c r="F44">
        <f t="shared" si="2"/>
        <v>5100</v>
      </c>
      <c r="G44">
        <v>288.35000000000002</v>
      </c>
    </row>
    <row r="45" spans="1:7" x14ac:dyDescent="0.2">
      <c r="A45" s="188">
        <v>0.83</v>
      </c>
      <c r="B45" s="188">
        <f t="shared" si="0"/>
        <v>302.95</v>
      </c>
      <c r="C45">
        <v>34.299999999999997</v>
      </c>
      <c r="D45">
        <v>5.49</v>
      </c>
      <c r="E45" s="188">
        <f t="shared" si="1"/>
        <v>2003.8500000000001</v>
      </c>
      <c r="F45">
        <f t="shared" si="2"/>
        <v>5490</v>
      </c>
      <c r="G45">
        <v>302.95</v>
      </c>
    </row>
    <row r="46" spans="1:7" x14ac:dyDescent="0.2">
      <c r="A46" s="188">
        <v>0.85</v>
      </c>
      <c r="B46" s="188">
        <f t="shared" si="0"/>
        <v>310.25</v>
      </c>
      <c r="C46">
        <v>35.21</v>
      </c>
      <c r="D46">
        <v>5.92</v>
      </c>
      <c r="E46" s="188">
        <f t="shared" si="1"/>
        <v>2160.8000000000002</v>
      </c>
      <c r="F46">
        <f t="shared" si="2"/>
        <v>5920</v>
      </c>
      <c r="G46">
        <v>310.25</v>
      </c>
    </row>
    <row r="47" spans="1:7" x14ac:dyDescent="0.2">
      <c r="A47" s="188">
        <v>0.87</v>
      </c>
      <c r="B47" s="188">
        <f t="shared" si="0"/>
        <v>317.55</v>
      </c>
      <c r="C47">
        <v>35.36</v>
      </c>
      <c r="D47">
        <v>6.15</v>
      </c>
      <c r="E47" s="188">
        <f t="shared" si="1"/>
        <v>2244.75</v>
      </c>
      <c r="F47">
        <f t="shared" si="2"/>
        <v>6150</v>
      </c>
      <c r="G47">
        <v>317.55</v>
      </c>
    </row>
    <row r="48" spans="1:7" x14ac:dyDescent="0.2">
      <c r="A48" s="188">
        <v>0.89</v>
      </c>
      <c r="B48" s="188">
        <f t="shared" si="0"/>
        <v>324.85000000000002</v>
      </c>
      <c r="C48">
        <v>36.21</v>
      </c>
      <c r="D48">
        <v>6.61</v>
      </c>
      <c r="E48" s="188">
        <f t="shared" si="1"/>
        <v>2412.65</v>
      </c>
      <c r="F48">
        <f t="shared" si="2"/>
        <v>6610</v>
      </c>
      <c r="G48">
        <v>324.85000000000002</v>
      </c>
    </row>
    <row r="49" spans="1:7" x14ac:dyDescent="0.2">
      <c r="A49" s="188">
        <v>0.91</v>
      </c>
      <c r="B49" s="188">
        <f t="shared" si="0"/>
        <v>332.15000000000003</v>
      </c>
      <c r="C49">
        <v>36.81</v>
      </c>
      <c r="D49">
        <v>6.75</v>
      </c>
      <c r="E49" s="188">
        <f t="shared" si="1"/>
        <v>2463.75</v>
      </c>
      <c r="F49">
        <f t="shared" si="2"/>
        <v>6750</v>
      </c>
      <c r="G49">
        <v>332.15000000000003</v>
      </c>
    </row>
    <row r="50" spans="1:7" x14ac:dyDescent="0.2">
      <c r="A50" s="188">
        <v>0.93</v>
      </c>
      <c r="B50" s="188">
        <f t="shared" si="0"/>
        <v>339.45000000000005</v>
      </c>
      <c r="C50">
        <v>38.26</v>
      </c>
      <c r="D50">
        <v>7.55</v>
      </c>
      <c r="E50" s="188">
        <f t="shared" si="1"/>
        <v>2755.75</v>
      </c>
      <c r="F50">
        <f t="shared" si="2"/>
        <v>7550</v>
      </c>
      <c r="G50">
        <v>339.45000000000005</v>
      </c>
    </row>
    <row r="51" spans="1:7" x14ac:dyDescent="0.2">
      <c r="A51" s="188">
        <v>0.95</v>
      </c>
      <c r="B51" s="188">
        <f t="shared" si="0"/>
        <v>346.75</v>
      </c>
      <c r="C51">
        <v>39.06</v>
      </c>
      <c r="D51">
        <v>8</v>
      </c>
      <c r="E51" s="188">
        <f t="shared" si="1"/>
        <v>2920</v>
      </c>
      <c r="F51">
        <f t="shared" si="2"/>
        <v>8000</v>
      </c>
      <c r="G51">
        <v>346.75</v>
      </c>
    </row>
    <row r="52" spans="1:7" x14ac:dyDescent="0.2">
      <c r="A52" s="188">
        <v>0.97</v>
      </c>
      <c r="B52" s="188">
        <f t="shared" si="0"/>
        <v>354.05</v>
      </c>
      <c r="C52">
        <v>39.75</v>
      </c>
      <c r="D52">
        <v>8.4</v>
      </c>
      <c r="E52" s="188">
        <f t="shared" si="1"/>
        <v>3066</v>
      </c>
      <c r="F52">
        <f t="shared" si="2"/>
        <v>8400</v>
      </c>
      <c r="G52">
        <v>354.05</v>
      </c>
    </row>
    <row r="53" spans="1:7" x14ac:dyDescent="0.2">
      <c r="A53" s="188">
        <v>0.99</v>
      </c>
      <c r="B53" s="188">
        <f t="shared" si="0"/>
        <v>361.35</v>
      </c>
      <c r="C53">
        <v>40.44</v>
      </c>
      <c r="D53">
        <v>8.76</v>
      </c>
      <c r="E53" s="188">
        <f t="shared" si="1"/>
        <v>3197.4</v>
      </c>
      <c r="F53">
        <f t="shared" si="2"/>
        <v>8760</v>
      </c>
      <c r="G53">
        <v>361.35</v>
      </c>
    </row>
    <row r="54" spans="1:7" x14ac:dyDescent="0.2">
      <c r="A54" s="188">
        <v>1.01</v>
      </c>
      <c r="B54" s="188">
        <f t="shared" si="0"/>
        <v>368.65</v>
      </c>
      <c r="C54">
        <v>41.28</v>
      </c>
      <c r="D54">
        <v>9.1199999999999992</v>
      </c>
      <c r="E54" s="188">
        <f t="shared" si="1"/>
        <v>3328.7999999999997</v>
      </c>
      <c r="F54">
        <f t="shared" si="2"/>
        <v>9120</v>
      </c>
      <c r="G54">
        <v>368.65</v>
      </c>
    </row>
    <row r="55" spans="1:7" x14ac:dyDescent="0.2">
      <c r="A55" s="188">
        <v>1.02</v>
      </c>
      <c r="B55" s="188">
        <f t="shared" si="0"/>
        <v>372.3</v>
      </c>
      <c r="C55">
        <v>42.61</v>
      </c>
      <c r="D55">
        <v>9.68</v>
      </c>
      <c r="E55" s="188">
        <f t="shared" si="1"/>
        <v>3533.2</v>
      </c>
      <c r="F55">
        <f t="shared" si="2"/>
        <v>9680</v>
      </c>
      <c r="G55">
        <v>372.3</v>
      </c>
    </row>
    <row r="56" spans="1:7" x14ac:dyDescent="0.2">
      <c r="A56" s="188">
        <v>1.04</v>
      </c>
      <c r="B56" s="188">
        <f t="shared" si="0"/>
        <v>379.6</v>
      </c>
      <c r="C56">
        <v>42.53</v>
      </c>
      <c r="D56">
        <v>9.89</v>
      </c>
      <c r="E56" s="188">
        <f t="shared" si="1"/>
        <v>3609.8500000000004</v>
      </c>
      <c r="F56">
        <f t="shared" si="2"/>
        <v>9890</v>
      </c>
      <c r="G56">
        <v>379.6</v>
      </c>
    </row>
    <row r="57" spans="1:7" x14ac:dyDescent="0.2">
      <c r="A57" s="188">
        <v>1.06</v>
      </c>
      <c r="B57" s="188">
        <f t="shared" si="0"/>
        <v>386.90000000000003</v>
      </c>
      <c r="C57">
        <v>43.21</v>
      </c>
      <c r="D57">
        <v>10.57</v>
      </c>
      <c r="E57" s="188">
        <f t="shared" si="1"/>
        <v>3858.05</v>
      </c>
      <c r="F57">
        <f t="shared" si="2"/>
        <v>10570</v>
      </c>
      <c r="G57">
        <v>386.90000000000003</v>
      </c>
    </row>
    <row r="58" spans="1:7" x14ac:dyDescent="0.2">
      <c r="A58" s="188">
        <v>1.08</v>
      </c>
      <c r="B58" s="188">
        <f t="shared" si="0"/>
        <v>394.20000000000005</v>
      </c>
      <c r="C58">
        <v>43.75</v>
      </c>
      <c r="D58">
        <v>11.3</v>
      </c>
      <c r="E58" s="188">
        <f t="shared" si="1"/>
        <v>4124.5</v>
      </c>
      <c r="F58">
        <f t="shared" si="2"/>
        <v>11300</v>
      </c>
      <c r="G58">
        <v>394.20000000000005</v>
      </c>
    </row>
    <row r="59" spans="1:7" x14ac:dyDescent="0.2">
      <c r="A59" s="188">
        <v>1.1000000000000001</v>
      </c>
      <c r="B59" s="188">
        <f t="shared" si="0"/>
        <v>401.50000000000006</v>
      </c>
      <c r="C59">
        <v>44.97</v>
      </c>
      <c r="D59">
        <v>11.53</v>
      </c>
      <c r="E59" s="188">
        <f t="shared" si="1"/>
        <v>4208.45</v>
      </c>
      <c r="F59">
        <f t="shared" si="2"/>
        <v>11530</v>
      </c>
      <c r="G59">
        <v>401.50000000000006</v>
      </c>
    </row>
    <row r="60" spans="1:7" x14ac:dyDescent="0.2">
      <c r="A60" s="188">
        <v>1.1200000000000001</v>
      </c>
      <c r="B60" s="188">
        <f t="shared" si="0"/>
        <v>408.8</v>
      </c>
      <c r="C60">
        <v>45.46</v>
      </c>
      <c r="D60">
        <v>11.63</v>
      </c>
      <c r="E60" s="188">
        <f t="shared" si="1"/>
        <v>4244.9500000000007</v>
      </c>
      <c r="F60">
        <f t="shared" si="2"/>
        <v>11630</v>
      </c>
      <c r="G60">
        <v>408.8</v>
      </c>
    </row>
    <row r="61" spans="1:7" x14ac:dyDescent="0.2">
      <c r="A61" s="188">
        <v>1.1399999999999999</v>
      </c>
      <c r="B61" s="188">
        <f t="shared" si="0"/>
        <v>416.09999999999997</v>
      </c>
      <c r="C61">
        <v>46.02</v>
      </c>
      <c r="D61">
        <v>12.26</v>
      </c>
      <c r="E61" s="188">
        <f t="shared" si="1"/>
        <v>4474.8999999999996</v>
      </c>
      <c r="F61">
        <f t="shared" si="2"/>
        <v>12260</v>
      </c>
      <c r="G61">
        <v>416.09999999999997</v>
      </c>
    </row>
    <row r="62" spans="1:7" x14ac:dyDescent="0.2">
      <c r="A62" s="188">
        <v>1.1599999999999999</v>
      </c>
      <c r="B62" s="188">
        <f t="shared" si="0"/>
        <v>423.4</v>
      </c>
      <c r="C62">
        <v>46.08</v>
      </c>
      <c r="D62">
        <v>11.89</v>
      </c>
      <c r="E62" s="188">
        <f t="shared" si="1"/>
        <v>4339.8500000000004</v>
      </c>
      <c r="F62">
        <f t="shared" si="2"/>
        <v>11890</v>
      </c>
      <c r="G62">
        <v>423.4</v>
      </c>
    </row>
    <row r="63" spans="1:7" x14ac:dyDescent="0.2">
      <c r="A63" s="188">
        <v>1.18</v>
      </c>
      <c r="B63" s="188">
        <f t="shared" si="0"/>
        <v>430.7</v>
      </c>
      <c r="C63">
        <v>46.34</v>
      </c>
      <c r="D63">
        <v>12.05</v>
      </c>
      <c r="E63" s="188">
        <f t="shared" si="1"/>
        <v>4398.25</v>
      </c>
      <c r="F63">
        <f t="shared" si="2"/>
        <v>12050</v>
      </c>
      <c r="G63">
        <v>430.7</v>
      </c>
    </row>
    <row r="64" spans="1:7" x14ac:dyDescent="0.2">
      <c r="A64" s="188">
        <v>1.22</v>
      </c>
      <c r="B64" s="188">
        <f t="shared" si="0"/>
        <v>445.3</v>
      </c>
      <c r="C64">
        <v>47.36</v>
      </c>
      <c r="D64">
        <v>12.87</v>
      </c>
      <c r="E64" s="188">
        <f t="shared" si="1"/>
        <v>4697.5499999999993</v>
      </c>
      <c r="F64">
        <f t="shared" si="2"/>
        <v>12870</v>
      </c>
      <c r="G64">
        <v>445.3</v>
      </c>
    </row>
    <row r="65" spans="1:7" x14ac:dyDescent="0.2">
      <c r="A65" s="188">
        <v>1.24</v>
      </c>
      <c r="B65" s="188">
        <f t="shared" si="0"/>
        <v>452.6</v>
      </c>
      <c r="C65">
        <v>47.57</v>
      </c>
      <c r="D65">
        <v>12.79</v>
      </c>
      <c r="E65" s="188">
        <f t="shared" si="1"/>
        <v>4668.3499999999995</v>
      </c>
      <c r="F65">
        <f t="shared" si="2"/>
        <v>12790</v>
      </c>
      <c r="G65">
        <v>452.6</v>
      </c>
    </row>
    <row r="66" spans="1:7" x14ac:dyDescent="0.2">
      <c r="A66" s="188">
        <v>1.25</v>
      </c>
      <c r="B66" s="188">
        <f t="shared" si="0"/>
        <v>456.25</v>
      </c>
      <c r="C66">
        <v>47.86</v>
      </c>
      <c r="D66">
        <v>13.23</v>
      </c>
      <c r="E66" s="188">
        <f t="shared" si="1"/>
        <v>4828.95</v>
      </c>
      <c r="F66">
        <f t="shared" si="2"/>
        <v>13230</v>
      </c>
      <c r="G66">
        <v>456.25</v>
      </c>
    </row>
    <row r="67" spans="1:7" x14ac:dyDescent="0.2">
      <c r="A67" s="188">
        <v>1.31</v>
      </c>
      <c r="B67" s="188">
        <f t="shared" ref="B67:B130" si="3">A67*365</f>
        <v>478.15000000000003</v>
      </c>
      <c r="C67">
        <v>50.3</v>
      </c>
      <c r="D67">
        <v>15.44</v>
      </c>
      <c r="E67" s="188">
        <f t="shared" ref="E67:E130" si="4">D67*365</f>
        <v>5635.5999999999995</v>
      </c>
      <c r="F67">
        <f t="shared" ref="F67:F86" si="5">D67*1000</f>
        <v>15440</v>
      </c>
      <c r="G67">
        <v>478.15000000000003</v>
      </c>
    </row>
    <row r="68" spans="1:7" x14ac:dyDescent="0.2">
      <c r="A68" s="188">
        <v>1.33</v>
      </c>
      <c r="B68" s="188">
        <f t="shared" si="3"/>
        <v>485.45000000000005</v>
      </c>
      <c r="C68">
        <v>52</v>
      </c>
      <c r="D68">
        <v>17.260000000000002</v>
      </c>
      <c r="E68" s="188">
        <f t="shared" si="4"/>
        <v>6299.9000000000005</v>
      </c>
      <c r="F68">
        <f t="shared" si="5"/>
        <v>17260</v>
      </c>
      <c r="G68">
        <v>485.45000000000005</v>
      </c>
    </row>
    <row r="69" spans="1:7" x14ac:dyDescent="0.2">
      <c r="A69" s="188">
        <v>1.35</v>
      </c>
      <c r="B69" s="188">
        <f t="shared" si="3"/>
        <v>492.75000000000006</v>
      </c>
      <c r="C69">
        <v>53.1</v>
      </c>
      <c r="D69">
        <v>17.989999999999998</v>
      </c>
      <c r="E69" s="188">
        <f t="shared" si="4"/>
        <v>6566.3499999999995</v>
      </c>
      <c r="F69">
        <f t="shared" si="5"/>
        <v>17990</v>
      </c>
      <c r="G69">
        <v>492.75000000000006</v>
      </c>
    </row>
    <row r="70" spans="1:7" x14ac:dyDescent="0.2">
      <c r="A70" s="188">
        <v>1.37</v>
      </c>
      <c r="B70" s="188">
        <f t="shared" si="3"/>
        <v>500.05</v>
      </c>
      <c r="C70">
        <v>53.9</v>
      </c>
      <c r="D70">
        <v>18.68</v>
      </c>
      <c r="E70" s="188">
        <f t="shared" si="4"/>
        <v>6818.2</v>
      </c>
      <c r="F70">
        <f t="shared" si="5"/>
        <v>18680</v>
      </c>
      <c r="G70">
        <v>500.05</v>
      </c>
    </row>
    <row r="71" spans="1:7" x14ac:dyDescent="0.2">
      <c r="A71" s="188">
        <v>1.39</v>
      </c>
      <c r="B71" s="188">
        <f t="shared" si="3"/>
        <v>507.34999999999997</v>
      </c>
      <c r="C71">
        <v>52.6</v>
      </c>
      <c r="D71">
        <v>17.28</v>
      </c>
      <c r="E71" s="188">
        <f t="shared" si="4"/>
        <v>6307.2000000000007</v>
      </c>
      <c r="F71">
        <f t="shared" si="5"/>
        <v>17280</v>
      </c>
      <c r="G71">
        <v>507.34999999999997</v>
      </c>
    </row>
    <row r="72" spans="1:7" x14ac:dyDescent="0.2">
      <c r="A72" s="188">
        <v>1.45</v>
      </c>
      <c r="B72" s="188">
        <f t="shared" si="3"/>
        <v>529.25</v>
      </c>
      <c r="C72">
        <v>54.5</v>
      </c>
      <c r="D72">
        <v>18.760000000000002</v>
      </c>
      <c r="E72" s="188">
        <f t="shared" si="4"/>
        <v>6847.4000000000005</v>
      </c>
      <c r="F72">
        <f t="shared" si="5"/>
        <v>18760</v>
      </c>
      <c r="G72">
        <v>529.25</v>
      </c>
    </row>
    <row r="73" spans="1:7" x14ac:dyDescent="0.2">
      <c r="A73" s="188">
        <v>1.47</v>
      </c>
      <c r="B73" s="188">
        <f t="shared" si="3"/>
        <v>536.54999999999995</v>
      </c>
      <c r="C73">
        <v>55.45</v>
      </c>
      <c r="D73">
        <v>18.72</v>
      </c>
      <c r="E73" s="188">
        <f t="shared" si="4"/>
        <v>6832.7999999999993</v>
      </c>
      <c r="F73">
        <f t="shared" si="5"/>
        <v>18720</v>
      </c>
      <c r="G73">
        <v>536.54999999999995</v>
      </c>
    </row>
    <row r="74" spans="1:7" x14ac:dyDescent="0.2">
      <c r="A74" s="188">
        <v>1.49</v>
      </c>
      <c r="B74" s="188">
        <f t="shared" si="3"/>
        <v>543.85</v>
      </c>
      <c r="C74">
        <v>56.3</v>
      </c>
      <c r="D74">
        <v>19.88</v>
      </c>
      <c r="E74" s="188">
        <f t="shared" si="4"/>
        <v>7256.2</v>
      </c>
      <c r="F74">
        <f t="shared" si="5"/>
        <v>19880</v>
      </c>
      <c r="G74">
        <v>543.85</v>
      </c>
    </row>
    <row r="75" spans="1:7" x14ac:dyDescent="0.2">
      <c r="A75" s="188">
        <v>1.51</v>
      </c>
      <c r="B75" s="188">
        <f t="shared" si="3"/>
        <v>551.15</v>
      </c>
      <c r="C75">
        <v>56.1</v>
      </c>
      <c r="D75">
        <v>20.2</v>
      </c>
      <c r="E75" s="188">
        <f t="shared" si="4"/>
        <v>7373</v>
      </c>
      <c r="F75">
        <f t="shared" si="5"/>
        <v>20200</v>
      </c>
      <c r="G75">
        <v>551.15</v>
      </c>
    </row>
    <row r="76" spans="1:7" x14ac:dyDescent="0.2">
      <c r="A76" s="188">
        <v>1.53</v>
      </c>
      <c r="B76" s="188">
        <f t="shared" si="3"/>
        <v>558.45000000000005</v>
      </c>
      <c r="C76">
        <v>56.7</v>
      </c>
      <c r="D76">
        <v>20.02</v>
      </c>
      <c r="E76" s="188">
        <f t="shared" si="4"/>
        <v>7307.3</v>
      </c>
      <c r="F76">
        <f t="shared" si="5"/>
        <v>20020</v>
      </c>
      <c r="G76">
        <v>558.45000000000005</v>
      </c>
    </row>
    <row r="77" spans="1:7" x14ac:dyDescent="0.2">
      <c r="A77" s="188">
        <v>1.55</v>
      </c>
      <c r="B77" s="188">
        <f t="shared" si="3"/>
        <v>565.75</v>
      </c>
      <c r="C77">
        <v>57.1</v>
      </c>
      <c r="D77">
        <v>20.28</v>
      </c>
      <c r="E77" s="188">
        <f t="shared" si="4"/>
        <v>7402.2000000000007</v>
      </c>
      <c r="F77">
        <f t="shared" si="5"/>
        <v>20280</v>
      </c>
      <c r="G77">
        <v>565.75</v>
      </c>
    </row>
    <row r="78" spans="1:7" x14ac:dyDescent="0.2">
      <c r="A78" s="188">
        <v>1.56</v>
      </c>
      <c r="B78" s="188">
        <f t="shared" si="3"/>
        <v>569.4</v>
      </c>
      <c r="C78">
        <v>57.7</v>
      </c>
      <c r="D78">
        <v>21.14</v>
      </c>
      <c r="E78" s="188">
        <f t="shared" si="4"/>
        <v>7716.1</v>
      </c>
      <c r="F78">
        <f t="shared" si="5"/>
        <v>21140</v>
      </c>
      <c r="G78">
        <v>569.4</v>
      </c>
    </row>
    <row r="79" spans="1:7" x14ac:dyDescent="0.2">
      <c r="A79" s="188">
        <v>1.59</v>
      </c>
      <c r="B79" s="188">
        <f t="shared" si="3"/>
        <v>580.35</v>
      </c>
      <c r="C79">
        <v>58.2</v>
      </c>
      <c r="D79">
        <v>23.06</v>
      </c>
      <c r="E79" s="188">
        <f t="shared" si="4"/>
        <v>8416.9</v>
      </c>
      <c r="F79">
        <f t="shared" si="5"/>
        <v>23060</v>
      </c>
      <c r="G79">
        <v>580.35</v>
      </c>
    </row>
    <row r="80" spans="1:7" x14ac:dyDescent="0.2">
      <c r="A80" s="188">
        <v>1.6</v>
      </c>
      <c r="B80" s="188">
        <f t="shared" si="3"/>
        <v>584</v>
      </c>
      <c r="C80">
        <v>58.7</v>
      </c>
      <c r="D80">
        <v>22.92</v>
      </c>
      <c r="E80" s="188">
        <f t="shared" si="4"/>
        <v>8365.8000000000011</v>
      </c>
      <c r="F80">
        <f t="shared" si="5"/>
        <v>22920</v>
      </c>
      <c r="G80">
        <v>584</v>
      </c>
    </row>
    <row r="81" spans="1:11" x14ac:dyDescent="0.2">
      <c r="A81" s="188">
        <v>1.62</v>
      </c>
      <c r="B81" s="188">
        <f t="shared" si="3"/>
        <v>591.30000000000007</v>
      </c>
      <c r="C81">
        <v>59.5</v>
      </c>
      <c r="D81">
        <v>23.56</v>
      </c>
      <c r="E81" s="188">
        <f t="shared" si="4"/>
        <v>8599.4</v>
      </c>
      <c r="F81">
        <f t="shared" si="5"/>
        <v>23560</v>
      </c>
      <c r="G81">
        <v>591.30000000000007</v>
      </c>
    </row>
    <row r="82" spans="1:11" x14ac:dyDescent="0.2">
      <c r="A82" s="188">
        <v>1.67</v>
      </c>
      <c r="B82" s="188">
        <f t="shared" si="3"/>
        <v>609.54999999999995</v>
      </c>
      <c r="C82">
        <v>61.5</v>
      </c>
      <c r="D82">
        <v>25.6</v>
      </c>
      <c r="E82" s="188">
        <f t="shared" si="4"/>
        <v>9344</v>
      </c>
      <c r="F82">
        <f t="shared" si="5"/>
        <v>25600</v>
      </c>
      <c r="G82">
        <v>609.54999999999995</v>
      </c>
    </row>
    <row r="83" spans="1:11" x14ac:dyDescent="0.2">
      <c r="A83" s="188">
        <v>1.69</v>
      </c>
      <c r="B83" s="188">
        <f t="shared" si="3"/>
        <v>616.85</v>
      </c>
      <c r="C83">
        <v>60.2</v>
      </c>
      <c r="D83">
        <v>25.38</v>
      </c>
      <c r="E83" s="188">
        <f t="shared" si="4"/>
        <v>9263.6999999999989</v>
      </c>
      <c r="F83">
        <f t="shared" si="5"/>
        <v>25380</v>
      </c>
      <c r="G83">
        <v>616.85</v>
      </c>
    </row>
    <row r="84" spans="1:11" x14ac:dyDescent="0.2">
      <c r="A84" s="188">
        <v>1.72</v>
      </c>
      <c r="B84" s="188">
        <f t="shared" si="3"/>
        <v>627.79999999999995</v>
      </c>
      <c r="C84">
        <v>62.5</v>
      </c>
      <c r="D84">
        <v>27.2</v>
      </c>
      <c r="E84" s="188">
        <f t="shared" si="4"/>
        <v>9928</v>
      </c>
      <c r="F84">
        <f t="shared" si="5"/>
        <v>27200</v>
      </c>
      <c r="G84">
        <v>627.79999999999995</v>
      </c>
    </row>
    <row r="85" spans="1:11" x14ac:dyDescent="0.2">
      <c r="A85" s="188">
        <v>1.85</v>
      </c>
      <c r="B85" s="188">
        <f t="shared" si="3"/>
        <v>675.25</v>
      </c>
      <c r="C85">
        <v>67</v>
      </c>
      <c r="D85">
        <v>31.96</v>
      </c>
      <c r="E85" s="188">
        <f t="shared" si="4"/>
        <v>11665.4</v>
      </c>
      <c r="F85">
        <f t="shared" si="5"/>
        <v>31960</v>
      </c>
      <c r="G85">
        <v>675.25</v>
      </c>
    </row>
    <row r="86" spans="1:11" x14ac:dyDescent="0.2">
      <c r="A86" s="188">
        <v>1.93</v>
      </c>
      <c r="B86" s="188">
        <f t="shared" si="3"/>
        <v>704.44999999999993</v>
      </c>
      <c r="C86">
        <v>69</v>
      </c>
      <c r="D86">
        <v>34.840000000000003</v>
      </c>
      <c r="E86" s="188">
        <f t="shared" si="4"/>
        <v>12716.6</v>
      </c>
      <c r="F86">
        <f t="shared" si="5"/>
        <v>34840</v>
      </c>
      <c r="G86">
        <v>704.44999999999993</v>
      </c>
    </row>
    <row r="87" spans="1:11" x14ac:dyDescent="0.2">
      <c r="A87" s="188">
        <v>0</v>
      </c>
      <c r="B87" s="188">
        <f t="shared" si="3"/>
        <v>0</v>
      </c>
      <c r="C87">
        <v>6.12</v>
      </c>
      <c r="D87">
        <v>4.4200000000000003E-2</v>
      </c>
      <c r="E87" s="188">
        <f t="shared" si="4"/>
        <v>16.133000000000003</v>
      </c>
      <c r="F87" t="s">
        <v>247</v>
      </c>
      <c r="G87">
        <v>0</v>
      </c>
      <c r="H87" t="s">
        <v>248</v>
      </c>
      <c r="I87" t="s">
        <v>249</v>
      </c>
      <c r="J87" t="s">
        <v>250</v>
      </c>
      <c r="K87" t="s">
        <v>251</v>
      </c>
    </row>
    <row r="88" spans="1:11" x14ac:dyDescent="0.2">
      <c r="A88" s="188">
        <v>0</v>
      </c>
      <c r="B88" s="188">
        <f t="shared" si="3"/>
        <v>0</v>
      </c>
      <c r="C88">
        <v>5.87</v>
      </c>
      <c r="D88">
        <v>4.3999999999999997E-2</v>
      </c>
      <c r="E88" s="188">
        <f t="shared" si="4"/>
        <v>16.059999999999999</v>
      </c>
      <c r="G88">
        <v>0</v>
      </c>
    </row>
    <row r="89" spans="1:11" x14ac:dyDescent="0.2">
      <c r="A89" s="188">
        <v>0</v>
      </c>
      <c r="B89" s="188">
        <f t="shared" si="3"/>
        <v>0</v>
      </c>
      <c r="C89">
        <v>6.03</v>
      </c>
      <c r="D89">
        <v>4.3799999999999999E-2</v>
      </c>
      <c r="E89" s="188">
        <f t="shared" si="4"/>
        <v>15.987</v>
      </c>
      <c r="G89">
        <v>0</v>
      </c>
    </row>
    <row r="90" spans="1:11" x14ac:dyDescent="0.2">
      <c r="A90" s="188">
        <v>0</v>
      </c>
      <c r="B90" s="188">
        <f t="shared" si="3"/>
        <v>0</v>
      </c>
      <c r="C90">
        <v>5.85</v>
      </c>
      <c r="D90">
        <v>4.4200000000000003E-2</v>
      </c>
      <c r="E90" s="188">
        <f t="shared" si="4"/>
        <v>16.133000000000003</v>
      </c>
      <c r="G90">
        <v>0</v>
      </c>
    </row>
    <row r="91" spans="1:11" x14ac:dyDescent="0.2">
      <c r="A91" s="188">
        <v>0</v>
      </c>
      <c r="B91" s="188">
        <f t="shared" si="3"/>
        <v>0</v>
      </c>
      <c r="C91">
        <v>6.05</v>
      </c>
      <c r="D91">
        <v>4.4200000000000003E-2</v>
      </c>
      <c r="E91" s="188">
        <f t="shared" si="4"/>
        <v>16.133000000000003</v>
      </c>
      <c r="G91">
        <v>0</v>
      </c>
    </row>
    <row r="92" spans="1:11" x14ac:dyDescent="0.2">
      <c r="A92" s="188">
        <v>0</v>
      </c>
      <c r="B92" s="188">
        <f t="shared" si="3"/>
        <v>0</v>
      </c>
      <c r="C92">
        <v>6</v>
      </c>
      <c r="D92">
        <v>4.4999999999999998E-2</v>
      </c>
      <c r="E92" s="188">
        <f t="shared" si="4"/>
        <v>16.425000000000001</v>
      </c>
      <c r="G92">
        <v>0</v>
      </c>
    </row>
    <row r="93" spans="1:11" x14ac:dyDescent="0.2">
      <c r="A93" s="188">
        <v>0</v>
      </c>
      <c r="B93" s="188">
        <f t="shared" si="3"/>
        <v>0</v>
      </c>
      <c r="C93">
        <v>5.76</v>
      </c>
      <c r="D93">
        <v>4.6199999999999998E-2</v>
      </c>
      <c r="E93" s="188">
        <f t="shared" si="4"/>
        <v>16.863</v>
      </c>
      <c r="G93">
        <v>0</v>
      </c>
    </row>
    <row r="94" spans="1:11" x14ac:dyDescent="0.2">
      <c r="A94" s="188">
        <v>0</v>
      </c>
      <c r="B94" s="188">
        <f t="shared" si="3"/>
        <v>0</v>
      </c>
      <c r="C94">
        <v>5.59</v>
      </c>
      <c r="D94">
        <v>4.6199999999999998E-2</v>
      </c>
      <c r="E94" s="188">
        <f t="shared" si="4"/>
        <v>16.863</v>
      </c>
      <c r="G94">
        <v>0</v>
      </c>
    </row>
    <row r="95" spans="1:11" x14ac:dyDescent="0.2">
      <c r="A95" s="188">
        <v>0</v>
      </c>
      <c r="B95" s="188">
        <f t="shared" si="3"/>
        <v>0</v>
      </c>
      <c r="C95">
        <v>5.95</v>
      </c>
      <c r="D95">
        <v>3.8800000000000001E-2</v>
      </c>
      <c r="E95" s="188">
        <f t="shared" si="4"/>
        <v>14.162000000000001</v>
      </c>
      <c r="G95">
        <v>0</v>
      </c>
    </row>
    <row r="96" spans="1:11" x14ac:dyDescent="0.2">
      <c r="A96" s="188">
        <v>0</v>
      </c>
      <c r="B96" s="188">
        <f t="shared" si="3"/>
        <v>0</v>
      </c>
      <c r="C96">
        <v>5.91</v>
      </c>
      <c r="D96">
        <v>4.1000000000000002E-2</v>
      </c>
      <c r="E96" s="188">
        <f t="shared" si="4"/>
        <v>14.965</v>
      </c>
      <c r="G96">
        <v>0</v>
      </c>
    </row>
    <row r="97" spans="1:7" x14ac:dyDescent="0.2">
      <c r="A97" s="188">
        <v>0</v>
      </c>
      <c r="B97" s="188">
        <f t="shared" si="3"/>
        <v>0</v>
      </c>
      <c r="C97">
        <v>6.08</v>
      </c>
      <c r="D97">
        <v>4.6600000000000003E-2</v>
      </c>
      <c r="E97" s="188">
        <f t="shared" si="4"/>
        <v>17.009</v>
      </c>
      <c r="G97">
        <v>0</v>
      </c>
    </row>
    <row r="98" spans="1:7" x14ac:dyDescent="0.2">
      <c r="A98" s="188">
        <v>0</v>
      </c>
      <c r="B98" s="188">
        <f t="shared" si="3"/>
        <v>0</v>
      </c>
      <c r="C98">
        <v>6.16</v>
      </c>
      <c r="D98">
        <v>4.7199999999999999E-2</v>
      </c>
      <c r="E98" s="188">
        <f t="shared" si="4"/>
        <v>17.227999999999998</v>
      </c>
      <c r="G98">
        <v>0</v>
      </c>
    </row>
    <row r="99" spans="1:7" x14ac:dyDescent="0.2">
      <c r="A99" s="188">
        <v>0</v>
      </c>
      <c r="B99" s="188">
        <f t="shared" si="3"/>
        <v>0</v>
      </c>
      <c r="C99">
        <v>6.11</v>
      </c>
      <c r="D99">
        <v>4.5999999999999999E-2</v>
      </c>
      <c r="E99" s="188">
        <f t="shared" si="4"/>
        <v>16.79</v>
      </c>
      <c r="G99">
        <v>0</v>
      </c>
    </row>
    <row r="100" spans="1:7" x14ac:dyDescent="0.2">
      <c r="A100" s="188">
        <v>0</v>
      </c>
      <c r="B100" s="188">
        <f t="shared" si="3"/>
        <v>0</v>
      </c>
      <c r="C100">
        <v>6.12</v>
      </c>
      <c r="D100">
        <v>4.7199999999999999E-2</v>
      </c>
      <c r="E100" s="188">
        <f t="shared" si="4"/>
        <v>17.227999999999998</v>
      </c>
      <c r="G100">
        <v>0</v>
      </c>
    </row>
    <row r="101" spans="1:7" x14ac:dyDescent="0.2">
      <c r="A101" s="188">
        <v>0</v>
      </c>
      <c r="B101" s="188">
        <f t="shared" si="3"/>
        <v>0</v>
      </c>
      <c r="C101">
        <v>6.19</v>
      </c>
      <c r="D101">
        <v>4.82E-2</v>
      </c>
      <c r="E101" s="188">
        <f t="shared" si="4"/>
        <v>17.593</v>
      </c>
      <c r="G101">
        <v>0</v>
      </c>
    </row>
    <row r="102" spans="1:7" x14ac:dyDescent="0.2">
      <c r="A102" s="188">
        <v>0</v>
      </c>
      <c r="B102" s="188">
        <f t="shared" si="3"/>
        <v>0</v>
      </c>
      <c r="C102">
        <v>6.16</v>
      </c>
      <c r="D102">
        <v>4.4999999999999998E-2</v>
      </c>
      <c r="E102" s="188">
        <f t="shared" si="4"/>
        <v>16.425000000000001</v>
      </c>
      <c r="G102">
        <v>0</v>
      </c>
    </row>
    <row r="103" spans="1:7" x14ac:dyDescent="0.2">
      <c r="A103" s="188">
        <v>0</v>
      </c>
      <c r="B103" s="188">
        <f t="shared" si="3"/>
        <v>0</v>
      </c>
      <c r="C103">
        <v>6.1</v>
      </c>
      <c r="D103">
        <v>4.5999999999999999E-2</v>
      </c>
      <c r="E103" s="188">
        <f t="shared" si="4"/>
        <v>16.79</v>
      </c>
      <c r="G103">
        <v>0</v>
      </c>
    </row>
    <row r="104" spans="1:7" x14ac:dyDescent="0.2">
      <c r="A104" s="188">
        <v>0</v>
      </c>
      <c r="B104" s="188">
        <f t="shared" si="3"/>
        <v>0</v>
      </c>
      <c r="C104">
        <v>6.26</v>
      </c>
      <c r="D104">
        <v>4.5999999999999999E-2</v>
      </c>
      <c r="E104" s="188">
        <f t="shared" si="4"/>
        <v>16.79</v>
      </c>
      <c r="G104">
        <v>0</v>
      </c>
    </row>
    <row r="105" spans="1:7" x14ac:dyDescent="0.2">
      <c r="A105" s="188">
        <v>0</v>
      </c>
      <c r="B105" s="188">
        <f t="shared" si="3"/>
        <v>0</v>
      </c>
      <c r="C105">
        <v>5.94</v>
      </c>
      <c r="D105">
        <v>4.48E-2</v>
      </c>
      <c r="E105" s="188">
        <f t="shared" si="4"/>
        <v>16.352</v>
      </c>
      <c r="G105">
        <v>0</v>
      </c>
    </row>
    <row r="106" spans="1:7" x14ac:dyDescent="0.2">
      <c r="A106" s="188">
        <v>0</v>
      </c>
      <c r="B106" s="188">
        <f t="shared" si="3"/>
        <v>0</v>
      </c>
      <c r="C106">
        <v>5.94</v>
      </c>
      <c r="D106">
        <v>4.48E-2</v>
      </c>
      <c r="E106" s="188">
        <f t="shared" si="4"/>
        <v>16.352</v>
      </c>
      <c r="G106">
        <v>0</v>
      </c>
    </row>
    <row r="107" spans="1:7" x14ac:dyDescent="0.2">
      <c r="A107" s="188">
        <v>0</v>
      </c>
      <c r="B107" s="188">
        <f t="shared" si="3"/>
        <v>0</v>
      </c>
      <c r="C107">
        <v>6.12</v>
      </c>
      <c r="D107">
        <v>4.3799999999999999E-2</v>
      </c>
      <c r="E107" s="188">
        <f t="shared" si="4"/>
        <v>15.987</v>
      </c>
      <c r="G107">
        <v>0</v>
      </c>
    </row>
    <row r="108" spans="1:7" x14ac:dyDescent="0.2">
      <c r="A108" s="188">
        <v>0</v>
      </c>
      <c r="B108" s="188">
        <f t="shared" si="3"/>
        <v>0</v>
      </c>
      <c r="C108">
        <v>6.1</v>
      </c>
      <c r="D108">
        <v>4.6399999999999997E-2</v>
      </c>
      <c r="E108" s="188">
        <f t="shared" si="4"/>
        <v>16.936</v>
      </c>
      <c r="G108">
        <v>0</v>
      </c>
    </row>
    <row r="109" spans="1:7" x14ac:dyDescent="0.2">
      <c r="A109" s="188">
        <v>0</v>
      </c>
      <c r="B109" s="188">
        <f t="shared" si="3"/>
        <v>0</v>
      </c>
      <c r="C109">
        <v>6.11</v>
      </c>
      <c r="D109">
        <v>4.5999999999999999E-2</v>
      </c>
      <c r="E109" s="188">
        <f t="shared" si="4"/>
        <v>16.79</v>
      </c>
      <c r="G109">
        <v>0</v>
      </c>
    </row>
    <row r="110" spans="1:7" x14ac:dyDescent="0.2">
      <c r="A110" s="188">
        <v>0</v>
      </c>
      <c r="B110" s="188">
        <f t="shared" si="3"/>
        <v>0</v>
      </c>
      <c r="C110">
        <v>5.88</v>
      </c>
      <c r="D110">
        <v>4.3799999999999999E-2</v>
      </c>
      <c r="E110" s="188">
        <f t="shared" si="4"/>
        <v>15.987</v>
      </c>
      <c r="G110">
        <v>0</v>
      </c>
    </row>
    <row r="111" spans="1:7" x14ac:dyDescent="0.2">
      <c r="A111" s="188">
        <v>0</v>
      </c>
      <c r="B111" s="188">
        <f t="shared" si="3"/>
        <v>0</v>
      </c>
      <c r="C111">
        <v>6.05</v>
      </c>
      <c r="D111">
        <v>4.7199999999999999E-2</v>
      </c>
      <c r="E111" s="188">
        <f t="shared" si="4"/>
        <v>17.227999999999998</v>
      </c>
      <c r="G111">
        <v>0</v>
      </c>
    </row>
    <row r="112" spans="1:7" x14ac:dyDescent="0.2">
      <c r="A112" s="188">
        <v>0</v>
      </c>
      <c r="B112" s="188">
        <f t="shared" si="3"/>
        <v>0</v>
      </c>
      <c r="C112">
        <v>6.12</v>
      </c>
      <c r="D112">
        <v>4.7399999999999998E-2</v>
      </c>
      <c r="E112" s="188">
        <f t="shared" si="4"/>
        <v>17.300999999999998</v>
      </c>
      <c r="G112">
        <v>0</v>
      </c>
    </row>
    <row r="113" spans="1:7" x14ac:dyDescent="0.2">
      <c r="A113" s="188">
        <v>0</v>
      </c>
      <c r="B113" s="188">
        <f t="shared" si="3"/>
        <v>0</v>
      </c>
      <c r="C113">
        <v>6.33</v>
      </c>
      <c r="D113">
        <v>4.9399999999999999E-2</v>
      </c>
      <c r="E113" s="188">
        <f t="shared" si="4"/>
        <v>18.030999999999999</v>
      </c>
      <c r="G113">
        <v>0</v>
      </c>
    </row>
    <row r="114" spans="1:7" x14ac:dyDescent="0.2">
      <c r="A114" s="188">
        <v>0</v>
      </c>
      <c r="B114" s="188">
        <f t="shared" si="3"/>
        <v>0</v>
      </c>
      <c r="C114">
        <v>6.3</v>
      </c>
      <c r="D114">
        <v>4.82E-2</v>
      </c>
      <c r="E114" s="188">
        <f t="shared" si="4"/>
        <v>17.593</v>
      </c>
      <c r="G114">
        <v>0</v>
      </c>
    </row>
    <row r="115" spans="1:7" x14ac:dyDescent="0.2">
      <c r="A115" s="188">
        <v>0</v>
      </c>
      <c r="B115" s="188">
        <f t="shared" si="3"/>
        <v>0</v>
      </c>
      <c r="C115">
        <v>6.11</v>
      </c>
      <c r="D115">
        <v>4.8399999999999999E-2</v>
      </c>
      <c r="E115" s="188">
        <f t="shared" si="4"/>
        <v>17.666</v>
      </c>
      <c r="G115">
        <v>0</v>
      </c>
    </row>
    <row r="116" spans="1:7" x14ac:dyDescent="0.2">
      <c r="A116" s="188">
        <v>0</v>
      </c>
      <c r="B116" s="188">
        <f t="shared" si="3"/>
        <v>0</v>
      </c>
      <c r="C116">
        <v>6.09</v>
      </c>
      <c r="D116">
        <v>4.82E-2</v>
      </c>
      <c r="E116" s="188">
        <f t="shared" si="4"/>
        <v>17.593</v>
      </c>
      <c r="G116">
        <v>0</v>
      </c>
    </row>
    <row r="117" spans="1:7" x14ac:dyDescent="0.2">
      <c r="A117" s="188">
        <v>0</v>
      </c>
      <c r="B117" s="188">
        <f t="shared" si="3"/>
        <v>0</v>
      </c>
      <c r="C117">
        <v>6.35</v>
      </c>
      <c r="D117">
        <v>4.8800000000000003E-2</v>
      </c>
      <c r="E117" s="188">
        <f t="shared" si="4"/>
        <v>17.812000000000001</v>
      </c>
      <c r="G117">
        <v>0</v>
      </c>
    </row>
    <row r="118" spans="1:7" x14ac:dyDescent="0.2">
      <c r="A118" s="188">
        <v>0</v>
      </c>
      <c r="B118" s="188">
        <f t="shared" si="3"/>
        <v>0</v>
      </c>
      <c r="C118">
        <v>5.91</v>
      </c>
      <c r="D118">
        <v>4.1200000000000001E-2</v>
      </c>
      <c r="E118" s="188">
        <f t="shared" si="4"/>
        <v>15.038</v>
      </c>
      <c r="G118">
        <v>0</v>
      </c>
    </row>
    <row r="119" spans="1:7" x14ac:dyDescent="0.2">
      <c r="A119" s="188">
        <v>0</v>
      </c>
      <c r="B119" s="188">
        <f t="shared" si="3"/>
        <v>0</v>
      </c>
      <c r="C119">
        <v>5.88</v>
      </c>
      <c r="D119">
        <v>4.02E-2</v>
      </c>
      <c r="E119" s="188">
        <f t="shared" si="4"/>
        <v>14.673</v>
      </c>
      <c r="G119">
        <v>0</v>
      </c>
    </row>
    <row r="120" spans="1:7" x14ac:dyDescent="0.2">
      <c r="A120" s="188">
        <v>0</v>
      </c>
      <c r="B120" s="188">
        <f t="shared" si="3"/>
        <v>0</v>
      </c>
      <c r="C120">
        <v>5.88</v>
      </c>
      <c r="D120">
        <v>4.2799999999999998E-2</v>
      </c>
      <c r="E120" s="188">
        <f t="shared" si="4"/>
        <v>15.622</v>
      </c>
      <c r="G120">
        <v>0</v>
      </c>
    </row>
    <row r="121" spans="1:7" x14ac:dyDescent="0.2">
      <c r="A121" s="188">
        <v>0</v>
      </c>
      <c r="B121" s="188">
        <f t="shared" si="3"/>
        <v>0</v>
      </c>
      <c r="C121">
        <v>5.78</v>
      </c>
      <c r="D121">
        <v>4.0599999999999997E-2</v>
      </c>
      <c r="E121" s="188">
        <f t="shared" si="4"/>
        <v>14.818999999999999</v>
      </c>
      <c r="G121">
        <v>0</v>
      </c>
    </row>
    <row r="122" spans="1:7" x14ac:dyDescent="0.2">
      <c r="A122" s="188">
        <v>0</v>
      </c>
      <c r="B122" s="188">
        <f t="shared" si="3"/>
        <v>0</v>
      </c>
      <c r="C122">
        <v>6.15</v>
      </c>
      <c r="D122">
        <v>4.7E-2</v>
      </c>
      <c r="E122" s="188">
        <f t="shared" si="4"/>
        <v>17.155000000000001</v>
      </c>
      <c r="G122">
        <v>0</v>
      </c>
    </row>
    <row r="123" spans="1:7" x14ac:dyDescent="0.2">
      <c r="A123" s="188">
        <v>0</v>
      </c>
      <c r="B123" s="188">
        <f t="shared" si="3"/>
        <v>0</v>
      </c>
      <c r="C123">
        <v>6.11</v>
      </c>
      <c r="D123">
        <v>4.9000000000000002E-2</v>
      </c>
      <c r="E123" s="188">
        <f t="shared" si="4"/>
        <v>17.885000000000002</v>
      </c>
      <c r="G123">
        <v>0</v>
      </c>
    </row>
    <row r="124" spans="1:7" x14ac:dyDescent="0.2">
      <c r="A124" s="188">
        <v>0</v>
      </c>
      <c r="B124" s="188">
        <f t="shared" si="3"/>
        <v>0</v>
      </c>
      <c r="C124">
        <v>6.18</v>
      </c>
      <c r="D124">
        <v>4.5199999999999997E-2</v>
      </c>
      <c r="E124" s="188">
        <f t="shared" si="4"/>
        <v>16.497999999999998</v>
      </c>
      <c r="G124">
        <v>0</v>
      </c>
    </row>
    <row r="125" spans="1:7" x14ac:dyDescent="0.2">
      <c r="A125" s="188">
        <v>1.0999999999999999E-2</v>
      </c>
      <c r="B125" s="188">
        <f t="shared" si="3"/>
        <v>4.0149999999999997</v>
      </c>
      <c r="C125">
        <v>6.86</v>
      </c>
      <c r="D125">
        <v>5.1200000000000002E-2</v>
      </c>
      <c r="E125" s="188">
        <f t="shared" si="4"/>
        <v>18.688000000000002</v>
      </c>
      <c r="G125">
        <v>4.0149999999999997</v>
      </c>
    </row>
    <row r="126" spans="1:7" x14ac:dyDescent="0.2">
      <c r="A126" s="188">
        <v>1.0999999999999999E-2</v>
      </c>
      <c r="B126" s="188">
        <f t="shared" si="3"/>
        <v>4.0149999999999997</v>
      </c>
      <c r="C126">
        <v>6.37</v>
      </c>
      <c r="D126">
        <v>5.0599999999999999E-2</v>
      </c>
      <c r="E126" s="188">
        <f t="shared" si="4"/>
        <v>18.469000000000001</v>
      </c>
      <c r="G126">
        <v>4.0149999999999997</v>
      </c>
    </row>
    <row r="127" spans="1:7" x14ac:dyDescent="0.2">
      <c r="A127" s="188">
        <v>1.0999999999999999E-2</v>
      </c>
      <c r="B127" s="188">
        <f t="shared" si="3"/>
        <v>4.0149999999999997</v>
      </c>
      <c r="C127">
        <v>6.5</v>
      </c>
      <c r="D127">
        <v>5.0999999999999997E-2</v>
      </c>
      <c r="E127" s="188">
        <f t="shared" si="4"/>
        <v>18.614999999999998</v>
      </c>
      <c r="G127">
        <v>4.0149999999999997</v>
      </c>
    </row>
    <row r="128" spans="1:7" x14ac:dyDescent="0.2">
      <c r="A128" s="188">
        <v>1.0999999999999999E-2</v>
      </c>
      <c r="B128" s="188">
        <f t="shared" si="3"/>
        <v>4.0149999999999997</v>
      </c>
      <c r="C128">
        <v>6.49</v>
      </c>
      <c r="D128">
        <v>4.8800000000000003E-2</v>
      </c>
      <c r="E128" s="188">
        <f t="shared" si="4"/>
        <v>17.812000000000001</v>
      </c>
      <c r="G128">
        <v>4.0149999999999997</v>
      </c>
    </row>
    <row r="129" spans="1:7" x14ac:dyDescent="0.2">
      <c r="A129" s="188">
        <v>1.0999999999999999E-2</v>
      </c>
      <c r="B129" s="188">
        <f t="shared" si="3"/>
        <v>4.0149999999999997</v>
      </c>
      <c r="C129">
        <v>6.63</v>
      </c>
      <c r="D129">
        <v>5.0799999999999998E-2</v>
      </c>
      <c r="E129" s="188">
        <f t="shared" si="4"/>
        <v>18.541999999999998</v>
      </c>
      <c r="G129">
        <v>4.0149999999999997</v>
      </c>
    </row>
    <row r="130" spans="1:7" x14ac:dyDescent="0.2">
      <c r="A130" s="188">
        <v>1.4E-2</v>
      </c>
      <c r="B130" s="188">
        <f t="shared" si="3"/>
        <v>5.1100000000000003</v>
      </c>
      <c r="C130">
        <v>6.69</v>
      </c>
      <c r="D130">
        <v>5.3999999999999999E-2</v>
      </c>
      <c r="E130" s="188">
        <f t="shared" si="4"/>
        <v>19.71</v>
      </c>
      <c r="G130">
        <v>5.1100000000000003</v>
      </c>
    </row>
    <row r="131" spans="1:7" x14ac:dyDescent="0.2">
      <c r="A131" s="188">
        <v>1.4E-2</v>
      </c>
      <c r="B131" s="188">
        <f t="shared" ref="B131:B194" si="6">A131*365</f>
        <v>5.1100000000000003</v>
      </c>
      <c r="C131">
        <v>6.78</v>
      </c>
      <c r="D131">
        <v>5.4600000000000003E-2</v>
      </c>
      <c r="E131" s="188">
        <f t="shared" ref="E131:E194" si="7">D131*365</f>
        <v>19.929000000000002</v>
      </c>
      <c r="G131">
        <v>5.1100000000000003</v>
      </c>
    </row>
    <row r="132" spans="1:7" x14ac:dyDescent="0.2">
      <c r="A132" s="188">
        <v>1.4E-2</v>
      </c>
      <c r="B132" s="188">
        <f t="shared" si="6"/>
        <v>5.1100000000000003</v>
      </c>
      <c r="C132">
        <v>6.71</v>
      </c>
      <c r="D132">
        <v>5.5199999999999999E-2</v>
      </c>
      <c r="E132" s="188">
        <f t="shared" si="7"/>
        <v>20.148</v>
      </c>
      <c r="G132">
        <v>5.1100000000000003</v>
      </c>
    </row>
    <row r="133" spans="1:7" x14ac:dyDescent="0.2">
      <c r="A133" s="188">
        <v>1.6E-2</v>
      </c>
      <c r="B133" s="188">
        <f t="shared" si="6"/>
        <v>5.84</v>
      </c>
      <c r="C133">
        <v>6.42</v>
      </c>
      <c r="D133">
        <v>4.9799999999999997E-2</v>
      </c>
      <c r="E133" s="188">
        <f t="shared" si="7"/>
        <v>18.177</v>
      </c>
      <c r="G133">
        <v>5.84</v>
      </c>
    </row>
    <row r="134" spans="1:7" x14ac:dyDescent="0.2">
      <c r="A134" s="188">
        <v>1.6E-2</v>
      </c>
      <c r="B134" s="188">
        <f t="shared" si="6"/>
        <v>5.84</v>
      </c>
      <c r="C134">
        <v>6.56</v>
      </c>
      <c r="D134">
        <v>5.2499999999999998E-2</v>
      </c>
      <c r="E134" s="188">
        <f t="shared" si="7"/>
        <v>19.162499999999998</v>
      </c>
      <c r="G134">
        <v>5.84</v>
      </c>
    </row>
    <row r="135" spans="1:7" x14ac:dyDescent="0.2">
      <c r="A135" s="188">
        <v>1.6E-2</v>
      </c>
      <c r="B135" s="188">
        <f t="shared" si="6"/>
        <v>5.84</v>
      </c>
      <c r="C135">
        <v>6.4</v>
      </c>
      <c r="D135">
        <v>4.99E-2</v>
      </c>
      <c r="E135" s="188">
        <f t="shared" si="7"/>
        <v>18.2135</v>
      </c>
      <c r="G135">
        <v>5.84</v>
      </c>
    </row>
    <row r="136" spans="1:7" x14ac:dyDescent="0.2">
      <c r="A136" s="188">
        <v>1.6E-2</v>
      </c>
      <c r="B136" s="188">
        <f t="shared" si="6"/>
        <v>5.84</v>
      </c>
      <c r="C136">
        <v>6.8</v>
      </c>
      <c r="D136">
        <v>5.7599999999999998E-2</v>
      </c>
      <c r="E136" s="188">
        <f t="shared" si="7"/>
        <v>21.024000000000001</v>
      </c>
      <c r="G136">
        <v>5.84</v>
      </c>
    </row>
    <row r="137" spans="1:7" x14ac:dyDescent="0.2">
      <c r="A137" s="188">
        <v>1.6E-2</v>
      </c>
      <c r="B137" s="188">
        <f t="shared" si="6"/>
        <v>5.84</v>
      </c>
      <c r="C137">
        <v>6.65</v>
      </c>
      <c r="D137">
        <v>5.6000000000000001E-2</v>
      </c>
      <c r="E137" s="188">
        <f t="shared" si="7"/>
        <v>20.440000000000001</v>
      </c>
      <c r="G137">
        <v>5.84</v>
      </c>
    </row>
    <row r="138" spans="1:7" x14ac:dyDescent="0.2">
      <c r="A138" s="188">
        <v>1.6E-2</v>
      </c>
      <c r="B138" s="188">
        <f t="shared" si="6"/>
        <v>5.84</v>
      </c>
      <c r="C138">
        <v>6.65</v>
      </c>
      <c r="D138">
        <v>5.3999999999999999E-2</v>
      </c>
      <c r="E138" s="188">
        <f t="shared" si="7"/>
        <v>19.71</v>
      </c>
      <c r="G138">
        <v>5.84</v>
      </c>
    </row>
    <row r="139" spans="1:7" x14ac:dyDescent="0.2">
      <c r="A139" s="188">
        <v>1.9E-2</v>
      </c>
      <c r="B139" s="188">
        <f t="shared" si="6"/>
        <v>6.9349999999999996</v>
      </c>
      <c r="C139">
        <v>6.26</v>
      </c>
      <c r="D139">
        <v>4.7800000000000002E-2</v>
      </c>
      <c r="E139" s="188">
        <f t="shared" si="7"/>
        <v>17.446999999999999</v>
      </c>
      <c r="G139">
        <v>6.9349999999999996</v>
      </c>
    </row>
    <row r="140" spans="1:7" x14ac:dyDescent="0.2">
      <c r="A140" s="188">
        <v>2.1999999999999999E-2</v>
      </c>
      <c r="B140" s="188">
        <f t="shared" si="6"/>
        <v>8.0299999999999994</v>
      </c>
      <c r="C140">
        <v>7.03</v>
      </c>
      <c r="D140">
        <v>6.2E-2</v>
      </c>
      <c r="E140" s="188">
        <f t="shared" si="7"/>
        <v>22.63</v>
      </c>
      <c r="G140">
        <v>8.0299999999999994</v>
      </c>
    </row>
    <row r="141" spans="1:7" x14ac:dyDescent="0.2">
      <c r="A141" s="188">
        <v>2.1999999999999999E-2</v>
      </c>
      <c r="B141" s="188">
        <f t="shared" si="6"/>
        <v>8.0299999999999994</v>
      </c>
      <c r="C141">
        <v>7.03</v>
      </c>
      <c r="D141">
        <v>5.9400000000000001E-2</v>
      </c>
      <c r="E141" s="188">
        <f t="shared" si="7"/>
        <v>21.681000000000001</v>
      </c>
      <c r="G141">
        <v>8.0299999999999994</v>
      </c>
    </row>
    <row r="142" spans="1:7" x14ac:dyDescent="0.2">
      <c r="A142" s="188">
        <v>2.1999999999999999E-2</v>
      </c>
      <c r="B142" s="188">
        <f t="shared" si="6"/>
        <v>8.0299999999999994</v>
      </c>
      <c r="C142">
        <v>7.03</v>
      </c>
      <c r="D142">
        <v>5.8200000000000002E-2</v>
      </c>
      <c r="E142" s="188">
        <f t="shared" si="7"/>
        <v>21.243000000000002</v>
      </c>
      <c r="G142">
        <v>8.0299999999999994</v>
      </c>
    </row>
    <row r="143" spans="1:7" x14ac:dyDescent="0.2">
      <c r="A143" s="188">
        <v>2.1999999999999999E-2</v>
      </c>
      <c r="B143" s="188">
        <f t="shared" si="6"/>
        <v>8.0299999999999994</v>
      </c>
      <c r="C143">
        <v>6.72</v>
      </c>
      <c r="D143">
        <v>5.62E-2</v>
      </c>
      <c r="E143" s="188">
        <f t="shared" si="7"/>
        <v>20.513000000000002</v>
      </c>
      <c r="G143">
        <v>8.0299999999999994</v>
      </c>
    </row>
    <row r="144" spans="1:7" x14ac:dyDescent="0.2">
      <c r="A144" s="188">
        <v>2.1999999999999999E-2</v>
      </c>
      <c r="B144" s="188">
        <f t="shared" si="6"/>
        <v>8.0299999999999994</v>
      </c>
      <c r="C144">
        <v>7.05</v>
      </c>
      <c r="D144">
        <v>5.7799999999999997E-2</v>
      </c>
      <c r="E144" s="188">
        <f t="shared" si="7"/>
        <v>21.096999999999998</v>
      </c>
      <c r="G144">
        <v>8.0299999999999994</v>
      </c>
    </row>
    <row r="145" spans="1:7" x14ac:dyDescent="0.2">
      <c r="A145" s="188">
        <v>2.1999999999999999E-2</v>
      </c>
      <c r="B145" s="188">
        <f t="shared" si="6"/>
        <v>8.0299999999999994</v>
      </c>
      <c r="C145">
        <v>7.33</v>
      </c>
      <c r="D145">
        <v>6.6600000000000006E-2</v>
      </c>
      <c r="E145" s="188">
        <f t="shared" si="7"/>
        <v>24.309000000000001</v>
      </c>
      <c r="G145">
        <v>8.0299999999999994</v>
      </c>
    </row>
    <row r="146" spans="1:7" x14ac:dyDescent="0.2">
      <c r="A146" s="188">
        <v>2.1999999999999999E-2</v>
      </c>
      <c r="B146" s="188">
        <f t="shared" si="6"/>
        <v>8.0299999999999994</v>
      </c>
      <c r="C146">
        <v>6.96</v>
      </c>
      <c r="D146">
        <v>6.4399999999999999E-2</v>
      </c>
      <c r="E146" s="188">
        <f t="shared" si="7"/>
        <v>23.506</v>
      </c>
      <c r="G146">
        <v>8.0299999999999994</v>
      </c>
    </row>
    <row r="147" spans="1:7" x14ac:dyDescent="0.2">
      <c r="A147" s="188">
        <v>2.1999999999999999E-2</v>
      </c>
      <c r="B147" s="188">
        <f t="shared" si="6"/>
        <v>8.0299999999999994</v>
      </c>
      <c r="C147">
        <v>6.94</v>
      </c>
      <c r="D147">
        <v>6.1800000000000001E-2</v>
      </c>
      <c r="E147" s="188">
        <f t="shared" si="7"/>
        <v>22.556999999999999</v>
      </c>
      <c r="G147">
        <v>8.0299999999999994</v>
      </c>
    </row>
    <row r="148" spans="1:7" x14ac:dyDescent="0.2">
      <c r="A148" s="188">
        <v>2.1999999999999999E-2</v>
      </c>
      <c r="B148" s="188">
        <f t="shared" si="6"/>
        <v>8.0299999999999994</v>
      </c>
      <c r="C148">
        <v>7.1</v>
      </c>
      <c r="D148">
        <v>6.7000000000000004E-2</v>
      </c>
      <c r="E148" s="188">
        <f t="shared" si="7"/>
        <v>24.455000000000002</v>
      </c>
      <c r="G148">
        <v>8.0299999999999994</v>
      </c>
    </row>
    <row r="149" spans="1:7" x14ac:dyDescent="0.2">
      <c r="A149" s="188">
        <v>2.1999999999999999E-2</v>
      </c>
      <c r="B149" s="188">
        <f t="shared" si="6"/>
        <v>8.0299999999999994</v>
      </c>
      <c r="C149">
        <v>7.2</v>
      </c>
      <c r="D149">
        <v>6.2799999999999995E-2</v>
      </c>
      <c r="E149" s="188">
        <f t="shared" si="7"/>
        <v>22.921999999999997</v>
      </c>
      <c r="G149">
        <v>8.0299999999999994</v>
      </c>
    </row>
    <row r="150" spans="1:7" x14ac:dyDescent="0.2">
      <c r="A150" s="188">
        <v>2.1999999999999999E-2</v>
      </c>
      <c r="B150" s="188">
        <f t="shared" si="6"/>
        <v>8.0299999999999994</v>
      </c>
      <c r="C150">
        <v>6.77</v>
      </c>
      <c r="D150">
        <v>5.5800000000000002E-2</v>
      </c>
      <c r="E150" s="188">
        <f t="shared" si="7"/>
        <v>20.367000000000001</v>
      </c>
      <c r="G150">
        <v>8.0299999999999994</v>
      </c>
    </row>
    <row r="151" spans="1:7" x14ac:dyDescent="0.2">
      <c r="A151" s="188">
        <v>2.1999999999999999E-2</v>
      </c>
      <c r="B151" s="188">
        <f t="shared" si="6"/>
        <v>8.0299999999999994</v>
      </c>
      <c r="C151">
        <v>6.66</v>
      </c>
      <c r="D151">
        <v>5.3800000000000001E-2</v>
      </c>
      <c r="E151" s="188">
        <f t="shared" si="7"/>
        <v>19.637</v>
      </c>
      <c r="G151">
        <v>8.0299999999999994</v>
      </c>
    </row>
    <row r="152" spans="1:7" x14ac:dyDescent="0.2">
      <c r="A152" s="188">
        <v>2.1999999999999999E-2</v>
      </c>
      <c r="B152" s="188">
        <f t="shared" si="6"/>
        <v>8.0299999999999994</v>
      </c>
      <c r="C152">
        <v>6.51</v>
      </c>
      <c r="D152">
        <v>5.3999999999999999E-2</v>
      </c>
      <c r="E152" s="188">
        <f t="shared" si="7"/>
        <v>19.71</v>
      </c>
      <c r="G152">
        <v>8.0299999999999994</v>
      </c>
    </row>
    <row r="153" spans="1:7" x14ac:dyDescent="0.2">
      <c r="A153" s="188">
        <v>2.1999999999999999E-2</v>
      </c>
      <c r="B153" s="188">
        <f t="shared" si="6"/>
        <v>8.0299999999999994</v>
      </c>
      <c r="C153">
        <v>6.43</v>
      </c>
      <c r="D153">
        <v>4.9200000000000001E-2</v>
      </c>
      <c r="E153" s="188">
        <f t="shared" si="7"/>
        <v>17.958000000000002</v>
      </c>
      <c r="G153">
        <v>8.0299999999999994</v>
      </c>
    </row>
    <row r="154" spans="1:7" x14ac:dyDescent="0.2">
      <c r="A154" s="188">
        <v>2.5000000000000001E-2</v>
      </c>
      <c r="B154" s="188">
        <f t="shared" si="6"/>
        <v>9.125</v>
      </c>
      <c r="C154">
        <v>6.81</v>
      </c>
      <c r="D154">
        <v>5.8799999999999998E-2</v>
      </c>
      <c r="E154" s="188">
        <f t="shared" si="7"/>
        <v>21.462</v>
      </c>
      <c r="G154">
        <v>9.125</v>
      </c>
    </row>
    <row r="155" spans="1:7" x14ac:dyDescent="0.2">
      <c r="A155" s="188">
        <v>2.5000000000000001E-2</v>
      </c>
      <c r="B155" s="188">
        <f t="shared" si="6"/>
        <v>9.125</v>
      </c>
      <c r="C155">
        <v>6.6</v>
      </c>
      <c r="D155">
        <v>5.4600000000000003E-2</v>
      </c>
      <c r="E155" s="188">
        <f t="shared" si="7"/>
        <v>19.929000000000002</v>
      </c>
      <c r="G155">
        <v>9.125</v>
      </c>
    </row>
    <row r="156" spans="1:7" x14ac:dyDescent="0.2">
      <c r="A156" s="188">
        <v>2.5000000000000001E-2</v>
      </c>
      <c r="B156" s="188">
        <f t="shared" si="6"/>
        <v>9.125</v>
      </c>
      <c r="C156">
        <v>6.56</v>
      </c>
      <c r="D156">
        <v>5.5399999999999998E-2</v>
      </c>
      <c r="E156" s="188">
        <f t="shared" si="7"/>
        <v>20.221</v>
      </c>
      <c r="G156">
        <v>9.125</v>
      </c>
    </row>
    <row r="157" spans="1:7" x14ac:dyDescent="0.2">
      <c r="A157" s="188">
        <v>2.5000000000000001E-2</v>
      </c>
      <c r="B157" s="188">
        <f t="shared" si="6"/>
        <v>9.125</v>
      </c>
      <c r="C157">
        <v>7.12</v>
      </c>
      <c r="D157">
        <v>6.3E-2</v>
      </c>
      <c r="E157" s="188">
        <f t="shared" si="7"/>
        <v>22.995000000000001</v>
      </c>
      <c r="G157">
        <v>9.125</v>
      </c>
    </row>
    <row r="158" spans="1:7" x14ac:dyDescent="0.2">
      <c r="A158" s="188">
        <v>2.5000000000000001E-2</v>
      </c>
      <c r="B158" s="188">
        <f t="shared" si="6"/>
        <v>9.125</v>
      </c>
      <c r="C158">
        <v>6.72</v>
      </c>
      <c r="D158">
        <v>6.1800000000000001E-2</v>
      </c>
      <c r="E158" s="188">
        <f t="shared" si="7"/>
        <v>22.556999999999999</v>
      </c>
      <c r="G158">
        <v>9.125</v>
      </c>
    </row>
    <row r="159" spans="1:7" x14ac:dyDescent="0.2">
      <c r="A159" s="188">
        <v>2.5000000000000001E-2</v>
      </c>
      <c r="B159" s="188">
        <f t="shared" si="6"/>
        <v>9.125</v>
      </c>
      <c r="C159">
        <v>6.85</v>
      </c>
      <c r="D159">
        <v>5.9799999999999999E-2</v>
      </c>
      <c r="E159" s="188">
        <f t="shared" si="7"/>
        <v>21.826999999999998</v>
      </c>
      <c r="G159">
        <v>9.125</v>
      </c>
    </row>
    <row r="160" spans="1:7" x14ac:dyDescent="0.2">
      <c r="A160" s="188">
        <v>2.5000000000000001E-2</v>
      </c>
      <c r="B160" s="188">
        <f t="shared" si="6"/>
        <v>9.125</v>
      </c>
      <c r="C160">
        <v>6.75</v>
      </c>
      <c r="D160">
        <v>6.0199999999999997E-2</v>
      </c>
      <c r="E160" s="188">
        <f t="shared" si="7"/>
        <v>21.972999999999999</v>
      </c>
      <c r="G160">
        <v>9.125</v>
      </c>
    </row>
    <row r="161" spans="1:7" x14ac:dyDescent="0.2">
      <c r="A161" s="188">
        <v>2.5000000000000001E-2</v>
      </c>
      <c r="B161" s="188">
        <f t="shared" si="6"/>
        <v>9.125</v>
      </c>
      <c r="C161">
        <v>6.88</v>
      </c>
      <c r="D161">
        <v>6.2799999999999995E-2</v>
      </c>
      <c r="E161" s="188">
        <f t="shared" si="7"/>
        <v>22.921999999999997</v>
      </c>
      <c r="G161">
        <v>9.125</v>
      </c>
    </row>
    <row r="162" spans="1:7" x14ac:dyDescent="0.2">
      <c r="A162" s="188">
        <v>2.5000000000000001E-2</v>
      </c>
      <c r="B162" s="188">
        <f t="shared" si="6"/>
        <v>9.125</v>
      </c>
      <c r="C162">
        <v>6.91</v>
      </c>
      <c r="D162">
        <v>6.0600000000000001E-2</v>
      </c>
      <c r="E162" s="188">
        <f t="shared" si="7"/>
        <v>22.119</v>
      </c>
      <c r="G162">
        <v>9.125</v>
      </c>
    </row>
    <row r="163" spans="1:7" x14ac:dyDescent="0.2">
      <c r="A163" s="188">
        <v>0.03</v>
      </c>
      <c r="B163" s="188">
        <f t="shared" si="6"/>
        <v>10.95</v>
      </c>
      <c r="C163">
        <v>7.33</v>
      </c>
      <c r="D163">
        <v>5.9799999999999999E-2</v>
      </c>
      <c r="E163" s="188">
        <f t="shared" si="7"/>
        <v>21.826999999999998</v>
      </c>
      <c r="G163">
        <v>10.95</v>
      </c>
    </row>
    <row r="164" spans="1:7" x14ac:dyDescent="0.2">
      <c r="A164" s="188">
        <v>0.03</v>
      </c>
      <c r="B164" s="188">
        <f t="shared" si="6"/>
        <v>10.95</v>
      </c>
      <c r="C164">
        <v>6.95</v>
      </c>
      <c r="D164">
        <v>5.7799999999999997E-2</v>
      </c>
      <c r="E164" s="188">
        <f t="shared" si="7"/>
        <v>21.096999999999998</v>
      </c>
      <c r="G164">
        <v>10.95</v>
      </c>
    </row>
    <row r="165" spans="1:7" x14ac:dyDescent="0.2">
      <c r="A165" s="188">
        <v>0.03</v>
      </c>
      <c r="B165" s="188">
        <f t="shared" si="6"/>
        <v>10.95</v>
      </c>
      <c r="C165">
        <v>6.85</v>
      </c>
      <c r="D165">
        <v>5.8200000000000002E-2</v>
      </c>
      <c r="E165" s="188">
        <f t="shared" si="7"/>
        <v>21.243000000000002</v>
      </c>
      <c r="G165">
        <v>10.95</v>
      </c>
    </row>
    <row r="166" spans="1:7" x14ac:dyDescent="0.2">
      <c r="A166" s="188">
        <v>0.03</v>
      </c>
      <c r="B166" s="188">
        <f t="shared" si="6"/>
        <v>10.95</v>
      </c>
      <c r="C166">
        <v>7.06</v>
      </c>
      <c r="D166">
        <v>6.2600000000000003E-2</v>
      </c>
      <c r="E166" s="188">
        <f t="shared" si="7"/>
        <v>22.849</v>
      </c>
      <c r="G166">
        <v>10.95</v>
      </c>
    </row>
    <row r="167" spans="1:7" x14ac:dyDescent="0.2">
      <c r="A167" s="188">
        <v>0.03</v>
      </c>
      <c r="B167" s="188">
        <f t="shared" si="6"/>
        <v>10.95</v>
      </c>
      <c r="C167">
        <v>6.99</v>
      </c>
      <c r="D167">
        <v>6.3200000000000006E-2</v>
      </c>
      <c r="E167" s="188">
        <f t="shared" si="7"/>
        <v>23.068000000000001</v>
      </c>
      <c r="G167">
        <v>10.95</v>
      </c>
    </row>
    <row r="168" spans="1:7" x14ac:dyDescent="0.2">
      <c r="A168" s="188">
        <v>3.3000000000000002E-2</v>
      </c>
      <c r="B168" s="188">
        <f t="shared" si="6"/>
        <v>12.045</v>
      </c>
      <c r="C168">
        <v>7.21</v>
      </c>
      <c r="D168">
        <v>6.9400000000000003E-2</v>
      </c>
      <c r="E168" s="188">
        <f t="shared" si="7"/>
        <v>25.331</v>
      </c>
      <c r="G168">
        <v>12.045</v>
      </c>
    </row>
    <row r="169" spans="1:7" x14ac:dyDescent="0.2">
      <c r="A169" s="188">
        <v>3.3000000000000002E-2</v>
      </c>
      <c r="B169" s="188">
        <f t="shared" si="6"/>
        <v>12.045</v>
      </c>
      <c r="C169">
        <v>7.44</v>
      </c>
      <c r="D169">
        <v>7.0999999999999994E-2</v>
      </c>
      <c r="E169" s="188">
        <f t="shared" si="7"/>
        <v>25.914999999999999</v>
      </c>
      <c r="G169">
        <v>12.045</v>
      </c>
    </row>
    <row r="170" spans="1:7" x14ac:dyDescent="0.2">
      <c r="A170" s="188">
        <v>3.3000000000000002E-2</v>
      </c>
      <c r="B170" s="188">
        <f t="shared" si="6"/>
        <v>12.045</v>
      </c>
      <c r="C170">
        <v>7.3</v>
      </c>
      <c r="D170">
        <v>7.1199999999999999E-2</v>
      </c>
      <c r="E170" s="188">
        <f t="shared" si="7"/>
        <v>25.988</v>
      </c>
      <c r="G170">
        <v>12.045</v>
      </c>
    </row>
    <row r="171" spans="1:7" x14ac:dyDescent="0.2">
      <c r="A171" s="188">
        <v>3.3000000000000002E-2</v>
      </c>
      <c r="B171" s="188">
        <f t="shared" si="6"/>
        <v>12.045</v>
      </c>
      <c r="C171">
        <v>7.32</v>
      </c>
      <c r="D171">
        <v>6.8400000000000002E-2</v>
      </c>
      <c r="E171" s="188">
        <f t="shared" si="7"/>
        <v>24.966000000000001</v>
      </c>
      <c r="G171">
        <v>12.045</v>
      </c>
    </row>
    <row r="172" spans="1:7" x14ac:dyDescent="0.2">
      <c r="A172" s="188">
        <v>3.3000000000000002E-2</v>
      </c>
      <c r="B172" s="188">
        <f t="shared" si="6"/>
        <v>12.045</v>
      </c>
      <c r="C172">
        <v>7.26</v>
      </c>
      <c r="D172">
        <v>6.9599999999999995E-2</v>
      </c>
      <c r="E172" s="188">
        <f t="shared" si="7"/>
        <v>25.404</v>
      </c>
      <c r="G172">
        <v>12.045</v>
      </c>
    </row>
    <row r="173" spans="1:7" x14ac:dyDescent="0.2">
      <c r="A173" s="188">
        <v>3.3000000000000002E-2</v>
      </c>
      <c r="B173" s="188">
        <f t="shared" si="6"/>
        <v>12.045</v>
      </c>
      <c r="C173">
        <v>7.04</v>
      </c>
      <c r="D173">
        <v>6.7199999999999996E-2</v>
      </c>
      <c r="E173" s="188">
        <f t="shared" si="7"/>
        <v>24.527999999999999</v>
      </c>
      <c r="G173">
        <v>12.045</v>
      </c>
    </row>
    <row r="174" spans="1:7" x14ac:dyDescent="0.2">
      <c r="A174" s="188">
        <v>3.5999999999999997E-2</v>
      </c>
      <c r="B174" s="188">
        <f t="shared" si="6"/>
        <v>13.139999999999999</v>
      </c>
      <c r="C174">
        <v>6.87</v>
      </c>
      <c r="D174">
        <v>6.1400000000000003E-2</v>
      </c>
      <c r="E174" s="188">
        <f t="shared" si="7"/>
        <v>22.411000000000001</v>
      </c>
      <c r="G174">
        <v>13.139999999999999</v>
      </c>
    </row>
    <row r="175" spans="1:7" x14ac:dyDescent="0.2">
      <c r="A175" s="188">
        <v>3.5999999999999997E-2</v>
      </c>
      <c r="B175" s="188">
        <f t="shared" si="6"/>
        <v>13.139999999999999</v>
      </c>
      <c r="C175">
        <v>7.24</v>
      </c>
      <c r="D175">
        <v>6.5799999999999997E-2</v>
      </c>
      <c r="E175" s="188">
        <f t="shared" si="7"/>
        <v>24.016999999999999</v>
      </c>
      <c r="G175">
        <v>13.139999999999999</v>
      </c>
    </row>
    <row r="176" spans="1:7" x14ac:dyDescent="0.2">
      <c r="A176" s="188">
        <v>3.5999999999999997E-2</v>
      </c>
      <c r="B176" s="188">
        <f t="shared" si="6"/>
        <v>13.139999999999999</v>
      </c>
      <c r="C176">
        <v>7.15</v>
      </c>
      <c r="D176">
        <v>6.4000000000000001E-2</v>
      </c>
      <c r="E176" s="188">
        <f t="shared" si="7"/>
        <v>23.36</v>
      </c>
      <c r="G176">
        <v>13.139999999999999</v>
      </c>
    </row>
    <row r="177" spans="1:7" x14ac:dyDescent="0.2">
      <c r="A177" s="188">
        <v>3.7999999999999999E-2</v>
      </c>
      <c r="B177" s="188">
        <f t="shared" si="6"/>
        <v>13.87</v>
      </c>
      <c r="C177">
        <v>6.78</v>
      </c>
      <c r="D177">
        <v>6.0999999999999999E-2</v>
      </c>
      <c r="E177" s="188">
        <f t="shared" si="7"/>
        <v>22.265000000000001</v>
      </c>
      <c r="G177">
        <v>13.87</v>
      </c>
    </row>
    <row r="178" spans="1:7" x14ac:dyDescent="0.2">
      <c r="A178" s="188">
        <v>4.1000000000000002E-2</v>
      </c>
      <c r="B178" s="188">
        <f t="shared" si="6"/>
        <v>14.965</v>
      </c>
      <c r="C178">
        <v>7.32</v>
      </c>
      <c r="D178">
        <v>6.5799999999999997E-2</v>
      </c>
      <c r="E178" s="188">
        <f t="shared" si="7"/>
        <v>24.016999999999999</v>
      </c>
      <c r="G178">
        <v>14.965</v>
      </c>
    </row>
    <row r="179" spans="1:7" x14ac:dyDescent="0.2">
      <c r="A179" s="188">
        <v>4.1000000000000002E-2</v>
      </c>
      <c r="B179" s="188">
        <f t="shared" si="6"/>
        <v>14.965</v>
      </c>
      <c r="C179">
        <v>7.19</v>
      </c>
      <c r="D179">
        <v>6.4799999999999996E-2</v>
      </c>
      <c r="E179" s="188">
        <f t="shared" si="7"/>
        <v>23.651999999999997</v>
      </c>
      <c r="G179">
        <v>14.965</v>
      </c>
    </row>
    <row r="180" spans="1:7" x14ac:dyDescent="0.2">
      <c r="A180" s="188">
        <v>4.1000000000000002E-2</v>
      </c>
      <c r="B180" s="188">
        <f t="shared" si="6"/>
        <v>14.965</v>
      </c>
      <c r="C180">
        <v>7.1</v>
      </c>
      <c r="D180">
        <v>6.3799999999999996E-2</v>
      </c>
      <c r="E180" s="188">
        <f t="shared" si="7"/>
        <v>23.286999999999999</v>
      </c>
      <c r="G180">
        <v>14.965</v>
      </c>
    </row>
    <row r="181" spans="1:7" x14ac:dyDescent="0.2">
      <c r="A181" s="188">
        <v>4.1000000000000002E-2</v>
      </c>
      <c r="B181" s="188">
        <f t="shared" si="6"/>
        <v>14.965</v>
      </c>
      <c r="C181">
        <v>7.49</v>
      </c>
      <c r="D181">
        <v>7.7399999999999997E-2</v>
      </c>
      <c r="E181" s="188">
        <f t="shared" si="7"/>
        <v>28.250999999999998</v>
      </c>
      <c r="G181">
        <v>14.965</v>
      </c>
    </row>
    <row r="182" spans="1:7" x14ac:dyDescent="0.2">
      <c r="A182" s="188">
        <v>4.1000000000000002E-2</v>
      </c>
      <c r="B182" s="188">
        <f t="shared" si="6"/>
        <v>14.965</v>
      </c>
      <c r="C182">
        <v>7.49</v>
      </c>
      <c r="D182">
        <v>7.3200000000000001E-2</v>
      </c>
      <c r="E182" s="188">
        <f t="shared" si="7"/>
        <v>26.718</v>
      </c>
      <c r="G182">
        <v>14.965</v>
      </c>
    </row>
    <row r="183" spans="1:7" x14ac:dyDescent="0.2">
      <c r="A183" s="188">
        <v>4.1000000000000002E-2</v>
      </c>
      <c r="B183" s="188">
        <f t="shared" si="6"/>
        <v>14.965</v>
      </c>
      <c r="C183">
        <v>7.52</v>
      </c>
      <c r="D183">
        <v>7.2599999999999998E-2</v>
      </c>
      <c r="E183" s="188">
        <f t="shared" si="7"/>
        <v>26.498999999999999</v>
      </c>
      <c r="G183">
        <v>14.965</v>
      </c>
    </row>
    <row r="184" spans="1:7" x14ac:dyDescent="0.2">
      <c r="A184" s="188">
        <v>4.1000000000000002E-2</v>
      </c>
      <c r="B184" s="188">
        <f t="shared" si="6"/>
        <v>14.965</v>
      </c>
      <c r="C184">
        <v>7.33</v>
      </c>
      <c r="D184">
        <v>6.9599999999999995E-2</v>
      </c>
      <c r="E184" s="188">
        <f t="shared" si="7"/>
        <v>25.404</v>
      </c>
      <c r="G184">
        <v>14.965</v>
      </c>
    </row>
    <row r="185" spans="1:7" x14ac:dyDescent="0.2">
      <c r="A185" s="188">
        <v>4.1000000000000002E-2</v>
      </c>
      <c r="B185" s="188">
        <f t="shared" si="6"/>
        <v>14.965</v>
      </c>
      <c r="C185">
        <v>7.37</v>
      </c>
      <c r="D185">
        <v>7.2800000000000004E-2</v>
      </c>
      <c r="E185" s="188">
        <f t="shared" si="7"/>
        <v>26.572000000000003</v>
      </c>
      <c r="G185">
        <v>14.965</v>
      </c>
    </row>
    <row r="186" spans="1:7" x14ac:dyDescent="0.2">
      <c r="A186" s="188">
        <v>4.1000000000000002E-2</v>
      </c>
      <c r="B186" s="188">
        <f t="shared" si="6"/>
        <v>14.965</v>
      </c>
      <c r="C186">
        <v>8.15</v>
      </c>
      <c r="D186">
        <v>9.0800000000000006E-2</v>
      </c>
      <c r="E186" s="188">
        <f t="shared" si="7"/>
        <v>33.142000000000003</v>
      </c>
      <c r="G186">
        <v>14.965</v>
      </c>
    </row>
    <row r="187" spans="1:7" x14ac:dyDescent="0.2">
      <c r="A187" s="188">
        <v>4.1000000000000002E-2</v>
      </c>
      <c r="B187" s="188">
        <f t="shared" si="6"/>
        <v>14.965</v>
      </c>
      <c r="C187">
        <v>7.6</v>
      </c>
      <c r="D187">
        <v>8.1000000000000003E-2</v>
      </c>
      <c r="E187" s="188">
        <f t="shared" si="7"/>
        <v>29.565000000000001</v>
      </c>
      <c r="G187">
        <v>14.965</v>
      </c>
    </row>
    <row r="188" spans="1:7" x14ac:dyDescent="0.2">
      <c r="A188" s="188">
        <v>4.1000000000000002E-2</v>
      </c>
      <c r="B188" s="188">
        <f t="shared" si="6"/>
        <v>14.965</v>
      </c>
      <c r="C188">
        <v>7.68</v>
      </c>
      <c r="D188">
        <v>8.1600000000000006E-2</v>
      </c>
      <c r="E188" s="188">
        <f t="shared" si="7"/>
        <v>29.784000000000002</v>
      </c>
      <c r="G188">
        <v>14.965</v>
      </c>
    </row>
    <row r="189" spans="1:7" x14ac:dyDescent="0.2">
      <c r="A189" s="188">
        <v>4.1000000000000002E-2</v>
      </c>
      <c r="B189" s="188">
        <f t="shared" si="6"/>
        <v>14.965</v>
      </c>
      <c r="C189">
        <v>7.6</v>
      </c>
      <c r="D189">
        <v>7.9000000000000001E-2</v>
      </c>
      <c r="E189" s="188">
        <f t="shared" si="7"/>
        <v>28.835000000000001</v>
      </c>
      <c r="G189">
        <v>14.965</v>
      </c>
    </row>
    <row r="190" spans="1:7" x14ac:dyDescent="0.2">
      <c r="A190" s="188">
        <v>4.1000000000000002E-2</v>
      </c>
      <c r="B190" s="188">
        <f t="shared" si="6"/>
        <v>14.965</v>
      </c>
      <c r="C190">
        <v>7.8</v>
      </c>
      <c r="D190">
        <v>8.2000000000000003E-2</v>
      </c>
      <c r="E190" s="188">
        <f t="shared" si="7"/>
        <v>29.93</v>
      </c>
      <c r="G190">
        <v>14.965</v>
      </c>
    </row>
    <row r="191" spans="1:7" x14ac:dyDescent="0.2">
      <c r="A191" s="188">
        <v>4.3999999999999997E-2</v>
      </c>
      <c r="B191" s="188">
        <f t="shared" si="6"/>
        <v>16.059999999999999</v>
      </c>
      <c r="C191">
        <v>7.27</v>
      </c>
      <c r="D191">
        <v>7.4399999999999994E-2</v>
      </c>
      <c r="E191" s="188">
        <f t="shared" si="7"/>
        <v>27.155999999999999</v>
      </c>
      <c r="G191">
        <v>16.059999999999999</v>
      </c>
    </row>
    <row r="192" spans="1:7" x14ac:dyDescent="0.2">
      <c r="A192" s="188">
        <v>4.3999999999999997E-2</v>
      </c>
      <c r="B192" s="188">
        <f t="shared" si="6"/>
        <v>16.059999999999999</v>
      </c>
      <c r="C192">
        <v>7.28</v>
      </c>
      <c r="D192">
        <v>7.0199999999999999E-2</v>
      </c>
      <c r="E192" s="188">
        <f t="shared" si="7"/>
        <v>25.623000000000001</v>
      </c>
      <c r="G192">
        <v>16.059999999999999</v>
      </c>
    </row>
    <row r="193" spans="1:7" x14ac:dyDescent="0.2">
      <c r="A193" s="188">
        <v>4.3999999999999997E-2</v>
      </c>
      <c r="B193" s="188">
        <f t="shared" si="6"/>
        <v>16.059999999999999</v>
      </c>
      <c r="C193">
        <v>7.38</v>
      </c>
      <c r="D193">
        <v>7.5600000000000001E-2</v>
      </c>
      <c r="E193" s="188">
        <f t="shared" si="7"/>
        <v>27.594000000000001</v>
      </c>
      <c r="G193">
        <v>16.059999999999999</v>
      </c>
    </row>
    <row r="194" spans="1:7" x14ac:dyDescent="0.2">
      <c r="A194" s="188">
        <v>4.3999999999999997E-2</v>
      </c>
      <c r="B194" s="188">
        <f t="shared" si="6"/>
        <v>16.059999999999999</v>
      </c>
      <c r="C194">
        <v>7.3</v>
      </c>
      <c r="D194">
        <v>7.5399999999999995E-2</v>
      </c>
      <c r="E194" s="188">
        <f t="shared" si="7"/>
        <v>27.520999999999997</v>
      </c>
      <c r="G194">
        <v>16.059999999999999</v>
      </c>
    </row>
    <row r="195" spans="1:7" x14ac:dyDescent="0.2">
      <c r="A195" s="188">
        <v>4.3999999999999997E-2</v>
      </c>
      <c r="B195" s="188">
        <f t="shared" ref="B195:B258" si="8">A195*365</f>
        <v>16.059999999999999</v>
      </c>
      <c r="C195">
        <v>7.33</v>
      </c>
      <c r="D195">
        <v>6.9599999999999995E-2</v>
      </c>
      <c r="E195" s="188">
        <f t="shared" ref="E195:E258" si="9">D195*365</f>
        <v>25.404</v>
      </c>
      <c r="G195">
        <v>16.059999999999999</v>
      </c>
    </row>
    <row r="196" spans="1:7" x14ac:dyDescent="0.2">
      <c r="A196" s="188">
        <v>4.3999999999999997E-2</v>
      </c>
      <c r="B196" s="188">
        <f t="shared" si="8"/>
        <v>16.059999999999999</v>
      </c>
      <c r="C196">
        <v>7.07</v>
      </c>
      <c r="D196">
        <v>6.3E-2</v>
      </c>
      <c r="E196" s="188">
        <f t="shared" si="9"/>
        <v>22.995000000000001</v>
      </c>
      <c r="G196">
        <v>16.059999999999999</v>
      </c>
    </row>
    <row r="197" spans="1:7" x14ac:dyDescent="0.2">
      <c r="A197" s="188">
        <v>4.3999999999999997E-2</v>
      </c>
      <c r="B197" s="188">
        <f t="shared" si="8"/>
        <v>16.059999999999999</v>
      </c>
      <c r="C197">
        <v>7.24</v>
      </c>
      <c r="D197">
        <v>6.3E-2</v>
      </c>
      <c r="E197" s="188">
        <f t="shared" si="9"/>
        <v>22.995000000000001</v>
      </c>
      <c r="G197">
        <v>16.059999999999999</v>
      </c>
    </row>
    <row r="198" spans="1:7" x14ac:dyDescent="0.2">
      <c r="A198" s="188">
        <v>4.3999999999999997E-2</v>
      </c>
      <c r="B198" s="188">
        <f t="shared" si="8"/>
        <v>16.059999999999999</v>
      </c>
      <c r="C198">
        <v>7</v>
      </c>
      <c r="D198">
        <v>6.6199999999999995E-2</v>
      </c>
      <c r="E198" s="188">
        <f t="shared" si="9"/>
        <v>24.162999999999997</v>
      </c>
      <c r="G198">
        <v>16.059999999999999</v>
      </c>
    </row>
    <row r="199" spans="1:7" x14ac:dyDescent="0.2">
      <c r="A199" s="188">
        <v>4.3999999999999997E-2</v>
      </c>
      <c r="B199" s="188">
        <f t="shared" si="8"/>
        <v>16.059999999999999</v>
      </c>
      <c r="C199">
        <v>6.75</v>
      </c>
      <c r="D199">
        <v>5.8200000000000002E-2</v>
      </c>
      <c r="E199" s="188">
        <f t="shared" si="9"/>
        <v>21.243000000000002</v>
      </c>
      <c r="G199">
        <v>16.059999999999999</v>
      </c>
    </row>
    <row r="200" spans="1:7" x14ac:dyDescent="0.2">
      <c r="A200" s="188">
        <v>4.7E-2</v>
      </c>
      <c r="B200" s="188">
        <f t="shared" si="8"/>
        <v>17.155000000000001</v>
      </c>
      <c r="C200">
        <v>7.56</v>
      </c>
      <c r="D200">
        <v>7.7399999999999997E-2</v>
      </c>
      <c r="E200" s="188">
        <f t="shared" si="9"/>
        <v>28.250999999999998</v>
      </c>
      <c r="G200">
        <v>17.155000000000001</v>
      </c>
    </row>
    <row r="201" spans="1:7" x14ac:dyDescent="0.2">
      <c r="A201" s="188">
        <v>5.1999999999999998E-2</v>
      </c>
      <c r="B201" s="188">
        <f t="shared" si="8"/>
        <v>18.98</v>
      </c>
      <c r="C201">
        <v>7.63</v>
      </c>
      <c r="D201">
        <v>7.1800000000000003E-2</v>
      </c>
      <c r="E201" s="188">
        <f t="shared" si="9"/>
        <v>26.207000000000001</v>
      </c>
      <c r="G201">
        <v>18.98</v>
      </c>
    </row>
    <row r="202" spans="1:7" x14ac:dyDescent="0.2">
      <c r="A202" s="188">
        <v>5.1999999999999998E-2</v>
      </c>
      <c r="B202" s="188">
        <f t="shared" si="8"/>
        <v>18.98</v>
      </c>
      <c r="C202">
        <v>7.45</v>
      </c>
      <c r="D202">
        <v>7.3200000000000001E-2</v>
      </c>
      <c r="E202" s="188">
        <f t="shared" si="9"/>
        <v>26.718</v>
      </c>
      <c r="G202">
        <v>18.98</v>
      </c>
    </row>
    <row r="203" spans="1:7" x14ac:dyDescent="0.2">
      <c r="A203" s="188">
        <v>5.1999999999999998E-2</v>
      </c>
      <c r="B203" s="188">
        <f t="shared" si="8"/>
        <v>18.98</v>
      </c>
      <c r="C203">
        <v>7.49</v>
      </c>
      <c r="D203">
        <v>6.9400000000000003E-2</v>
      </c>
      <c r="E203" s="188">
        <f t="shared" si="9"/>
        <v>25.331</v>
      </c>
      <c r="G203">
        <v>18.98</v>
      </c>
    </row>
    <row r="204" spans="1:7" x14ac:dyDescent="0.2">
      <c r="A204" s="188">
        <v>5.1999999999999998E-2</v>
      </c>
      <c r="B204" s="188">
        <f t="shared" si="8"/>
        <v>18.98</v>
      </c>
      <c r="C204">
        <v>7.51</v>
      </c>
      <c r="D204">
        <v>7.2800000000000004E-2</v>
      </c>
      <c r="E204" s="188">
        <f t="shared" si="9"/>
        <v>26.572000000000003</v>
      </c>
      <c r="G204">
        <v>18.98</v>
      </c>
    </row>
    <row r="205" spans="1:7" x14ac:dyDescent="0.2">
      <c r="A205" s="188">
        <v>5.1999999999999998E-2</v>
      </c>
      <c r="B205" s="188">
        <f t="shared" si="8"/>
        <v>18.98</v>
      </c>
      <c r="C205">
        <v>7.63</v>
      </c>
      <c r="D205">
        <v>7.6999999999999999E-2</v>
      </c>
      <c r="E205" s="188">
        <f t="shared" si="9"/>
        <v>28.105</v>
      </c>
      <c r="G205">
        <v>18.98</v>
      </c>
    </row>
    <row r="206" spans="1:7" x14ac:dyDescent="0.2">
      <c r="A206" s="188">
        <v>5.1999999999999998E-2</v>
      </c>
      <c r="B206" s="188">
        <f t="shared" si="8"/>
        <v>18.98</v>
      </c>
      <c r="C206">
        <v>7.76</v>
      </c>
      <c r="D206">
        <v>8.1199999999999994E-2</v>
      </c>
      <c r="E206" s="188">
        <f t="shared" si="9"/>
        <v>29.637999999999998</v>
      </c>
      <c r="G206">
        <v>18.98</v>
      </c>
    </row>
    <row r="207" spans="1:7" x14ac:dyDescent="0.2">
      <c r="A207" s="188">
        <v>5.1999999999999998E-2</v>
      </c>
      <c r="B207" s="188">
        <f t="shared" si="8"/>
        <v>18.98</v>
      </c>
      <c r="C207">
        <v>7.96</v>
      </c>
      <c r="D207">
        <v>8.4400000000000003E-2</v>
      </c>
      <c r="E207" s="188">
        <f t="shared" si="9"/>
        <v>30.806000000000001</v>
      </c>
      <c r="G207">
        <v>18.98</v>
      </c>
    </row>
    <row r="208" spans="1:7" x14ac:dyDescent="0.2">
      <c r="A208" s="188">
        <v>5.1999999999999998E-2</v>
      </c>
      <c r="B208" s="188">
        <f t="shared" si="8"/>
        <v>18.98</v>
      </c>
      <c r="C208">
        <v>7.74</v>
      </c>
      <c r="D208">
        <v>8.2600000000000007E-2</v>
      </c>
      <c r="E208" s="188">
        <f t="shared" si="9"/>
        <v>30.149000000000001</v>
      </c>
      <c r="G208">
        <v>18.98</v>
      </c>
    </row>
    <row r="209" spans="1:7" x14ac:dyDescent="0.2">
      <c r="A209" s="188">
        <v>5.1999999999999998E-2</v>
      </c>
      <c r="B209" s="188">
        <f t="shared" si="8"/>
        <v>18.98</v>
      </c>
      <c r="C209">
        <v>7.51</v>
      </c>
      <c r="D209">
        <v>7.9600000000000004E-2</v>
      </c>
      <c r="E209" s="188">
        <f t="shared" si="9"/>
        <v>29.054000000000002</v>
      </c>
      <c r="G209">
        <v>18.98</v>
      </c>
    </row>
    <row r="210" spans="1:7" x14ac:dyDescent="0.2">
      <c r="A210" s="188">
        <v>5.5E-2</v>
      </c>
      <c r="B210" s="188">
        <f t="shared" si="8"/>
        <v>20.074999999999999</v>
      </c>
      <c r="C210">
        <v>7.3</v>
      </c>
      <c r="D210">
        <v>7.3999999999999996E-2</v>
      </c>
      <c r="E210" s="188">
        <f t="shared" si="9"/>
        <v>27.009999999999998</v>
      </c>
      <c r="G210">
        <v>20.074999999999999</v>
      </c>
    </row>
    <row r="211" spans="1:7" x14ac:dyDescent="0.2">
      <c r="A211" s="188">
        <v>5.8000000000000003E-2</v>
      </c>
      <c r="B211" s="188">
        <f t="shared" si="8"/>
        <v>21.17</v>
      </c>
      <c r="C211">
        <v>7.2</v>
      </c>
      <c r="D211">
        <v>6.8400000000000002E-2</v>
      </c>
      <c r="E211" s="188">
        <f t="shared" si="9"/>
        <v>24.966000000000001</v>
      </c>
      <c r="G211">
        <v>21.17</v>
      </c>
    </row>
    <row r="212" spans="1:7" x14ac:dyDescent="0.2">
      <c r="A212" s="188">
        <v>5.8000000000000003E-2</v>
      </c>
      <c r="B212" s="188">
        <f t="shared" si="8"/>
        <v>21.17</v>
      </c>
      <c r="C212">
        <v>7.82</v>
      </c>
      <c r="D212">
        <v>7.9899999999999999E-2</v>
      </c>
      <c r="E212" s="188">
        <f t="shared" si="9"/>
        <v>29.163499999999999</v>
      </c>
      <c r="G212">
        <v>21.17</v>
      </c>
    </row>
    <row r="213" spans="1:7" x14ac:dyDescent="0.2">
      <c r="A213" s="188">
        <v>5.8000000000000003E-2</v>
      </c>
      <c r="B213" s="188">
        <f t="shared" si="8"/>
        <v>21.17</v>
      </c>
      <c r="C213">
        <v>7.46</v>
      </c>
      <c r="D213">
        <v>7.7200000000000005E-2</v>
      </c>
      <c r="E213" s="188">
        <f t="shared" si="9"/>
        <v>28.178000000000001</v>
      </c>
      <c r="G213">
        <v>21.17</v>
      </c>
    </row>
    <row r="214" spans="1:7" x14ac:dyDescent="0.2">
      <c r="A214" s="188">
        <v>0.06</v>
      </c>
      <c r="B214" s="188">
        <f t="shared" si="8"/>
        <v>21.9</v>
      </c>
      <c r="C214">
        <v>7.72</v>
      </c>
      <c r="D214">
        <v>7.7200000000000005E-2</v>
      </c>
      <c r="E214" s="188">
        <f t="shared" si="9"/>
        <v>28.178000000000001</v>
      </c>
      <c r="G214">
        <v>21.9</v>
      </c>
    </row>
    <row r="215" spans="1:7" x14ac:dyDescent="0.2">
      <c r="A215" s="188">
        <v>0.06</v>
      </c>
      <c r="B215" s="188">
        <f t="shared" si="8"/>
        <v>21.9</v>
      </c>
      <c r="C215">
        <v>7.5</v>
      </c>
      <c r="D215">
        <v>7.5600000000000001E-2</v>
      </c>
      <c r="E215" s="188">
        <f t="shared" si="9"/>
        <v>27.594000000000001</v>
      </c>
      <c r="G215">
        <v>21.9</v>
      </c>
    </row>
    <row r="216" spans="1:7" x14ac:dyDescent="0.2">
      <c r="A216" s="188">
        <v>0.06</v>
      </c>
      <c r="B216" s="188">
        <f t="shared" si="8"/>
        <v>21.9</v>
      </c>
      <c r="C216">
        <v>7.48</v>
      </c>
      <c r="D216">
        <v>7.5399999999999995E-2</v>
      </c>
      <c r="E216" s="188">
        <f t="shared" si="9"/>
        <v>27.520999999999997</v>
      </c>
      <c r="G216">
        <v>21.9</v>
      </c>
    </row>
    <row r="217" spans="1:7" x14ac:dyDescent="0.2">
      <c r="A217" s="188">
        <v>0.06</v>
      </c>
      <c r="B217" s="188">
        <f t="shared" si="8"/>
        <v>21.9</v>
      </c>
      <c r="C217">
        <v>8.1199999999999992</v>
      </c>
      <c r="D217">
        <v>9.2600000000000002E-2</v>
      </c>
      <c r="E217" s="188">
        <f t="shared" si="9"/>
        <v>33.798999999999999</v>
      </c>
      <c r="G217">
        <v>21.9</v>
      </c>
    </row>
    <row r="218" spans="1:7" x14ac:dyDescent="0.2">
      <c r="A218" s="188">
        <v>0.06</v>
      </c>
      <c r="B218" s="188">
        <f t="shared" si="8"/>
        <v>21.9</v>
      </c>
      <c r="C218">
        <v>7.84</v>
      </c>
      <c r="D218">
        <v>8.6999999999999994E-2</v>
      </c>
      <c r="E218" s="188">
        <f t="shared" si="9"/>
        <v>31.754999999999999</v>
      </c>
      <c r="G218">
        <v>21.9</v>
      </c>
    </row>
    <row r="219" spans="1:7" x14ac:dyDescent="0.2">
      <c r="A219" s="188">
        <v>0.06</v>
      </c>
      <c r="B219" s="188">
        <f t="shared" si="8"/>
        <v>21.9</v>
      </c>
      <c r="C219">
        <v>7.89</v>
      </c>
      <c r="D219">
        <v>8.5800000000000001E-2</v>
      </c>
      <c r="E219" s="188">
        <f t="shared" si="9"/>
        <v>31.317</v>
      </c>
      <c r="G219">
        <v>21.9</v>
      </c>
    </row>
    <row r="220" spans="1:7" x14ac:dyDescent="0.2">
      <c r="A220" s="188">
        <v>0.06</v>
      </c>
      <c r="B220" s="188">
        <f t="shared" si="8"/>
        <v>21.9</v>
      </c>
      <c r="C220">
        <v>7.74</v>
      </c>
      <c r="D220">
        <v>8.3799999999999999E-2</v>
      </c>
      <c r="E220" s="188">
        <f t="shared" si="9"/>
        <v>30.587</v>
      </c>
      <c r="G220">
        <v>21.9</v>
      </c>
    </row>
    <row r="221" spans="1:7" x14ac:dyDescent="0.2">
      <c r="A221" s="188">
        <v>0.06</v>
      </c>
      <c r="B221" s="188">
        <f t="shared" si="8"/>
        <v>21.9</v>
      </c>
      <c r="C221">
        <v>7.9</v>
      </c>
      <c r="D221">
        <v>8.5999999999999993E-2</v>
      </c>
      <c r="E221" s="188">
        <f t="shared" si="9"/>
        <v>31.389999999999997</v>
      </c>
      <c r="G221">
        <v>21.9</v>
      </c>
    </row>
    <row r="222" spans="1:7" x14ac:dyDescent="0.2">
      <c r="A222" s="188">
        <v>0.06</v>
      </c>
      <c r="B222" s="188">
        <f t="shared" si="8"/>
        <v>21.9</v>
      </c>
      <c r="C222">
        <v>8.68</v>
      </c>
      <c r="D222">
        <v>0.11219999999999999</v>
      </c>
      <c r="E222" s="188">
        <f t="shared" si="9"/>
        <v>40.952999999999996</v>
      </c>
      <c r="G222">
        <v>21.9</v>
      </c>
    </row>
    <row r="223" spans="1:7" x14ac:dyDescent="0.2">
      <c r="A223" s="188">
        <v>0.06</v>
      </c>
      <c r="B223" s="188">
        <f t="shared" si="8"/>
        <v>21.9</v>
      </c>
      <c r="C223">
        <v>8.1199999999999992</v>
      </c>
      <c r="D223">
        <v>0.10100000000000001</v>
      </c>
      <c r="E223" s="188">
        <f t="shared" si="9"/>
        <v>36.865000000000002</v>
      </c>
      <c r="G223">
        <v>21.9</v>
      </c>
    </row>
    <row r="224" spans="1:7" x14ac:dyDescent="0.2">
      <c r="A224" s="188">
        <v>0.06</v>
      </c>
      <c r="B224" s="188">
        <f t="shared" si="8"/>
        <v>21.9</v>
      </c>
      <c r="C224">
        <v>8.2200000000000006</v>
      </c>
      <c r="D224">
        <v>0.10340000000000001</v>
      </c>
      <c r="E224" s="188">
        <f t="shared" si="9"/>
        <v>37.741</v>
      </c>
      <c r="G224">
        <v>21.9</v>
      </c>
    </row>
    <row r="225" spans="1:7" x14ac:dyDescent="0.2">
      <c r="A225" s="188">
        <v>0.06</v>
      </c>
      <c r="B225" s="188">
        <f t="shared" si="8"/>
        <v>21.9</v>
      </c>
      <c r="C225">
        <v>8.06</v>
      </c>
      <c r="D225">
        <v>0.1008</v>
      </c>
      <c r="E225" s="188">
        <f t="shared" si="9"/>
        <v>36.792000000000002</v>
      </c>
      <c r="G225">
        <v>21.9</v>
      </c>
    </row>
    <row r="226" spans="1:7" x14ac:dyDescent="0.2">
      <c r="A226" s="188">
        <v>0.06</v>
      </c>
      <c r="B226" s="188">
        <f t="shared" si="8"/>
        <v>21.9</v>
      </c>
      <c r="C226">
        <v>8.1999999999999993</v>
      </c>
      <c r="D226">
        <v>9.8799999999999999E-2</v>
      </c>
      <c r="E226" s="188">
        <f t="shared" si="9"/>
        <v>36.061999999999998</v>
      </c>
      <c r="G226">
        <v>21.9</v>
      </c>
    </row>
    <row r="227" spans="1:7" x14ac:dyDescent="0.2">
      <c r="A227" s="188">
        <v>0.06</v>
      </c>
      <c r="B227" s="188">
        <f t="shared" si="8"/>
        <v>21.9</v>
      </c>
      <c r="C227">
        <v>7.47</v>
      </c>
      <c r="D227">
        <v>7.5399999999999995E-2</v>
      </c>
      <c r="E227" s="188">
        <f t="shared" si="9"/>
        <v>27.520999999999997</v>
      </c>
      <c r="G227">
        <v>21.9</v>
      </c>
    </row>
    <row r="228" spans="1:7" x14ac:dyDescent="0.2">
      <c r="A228" s="188">
        <v>0.06</v>
      </c>
      <c r="B228" s="188">
        <f t="shared" si="8"/>
        <v>21.9</v>
      </c>
      <c r="C228">
        <v>7.52</v>
      </c>
      <c r="D228">
        <v>7.5200000000000003E-2</v>
      </c>
      <c r="E228" s="188">
        <f t="shared" si="9"/>
        <v>27.448</v>
      </c>
      <c r="G228">
        <v>21.9</v>
      </c>
    </row>
    <row r="229" spans="1:7" x14ac:dyDescent="0.2">
      <c r="A229" s="188">
        <v>0.06</v>
      </c>
      <c r="B229" s="188">
        <f t="shared" si="8"/>
        <v>21.9</v>
      </c>
      <c r="C229">
        <v>7.42</v>
      </c>
      <c r="D229">
        <v>7.8600000000000003E-2</v>
      </c>
      <c r="E229" s="188">
        <f t="shared" si="9"/>
        <v>28.689</v>
      </c>
      <c r="G229">
        <v>21.9</v>
      </c>
    </row>
    <row r="230" spans="1:7" x14ac:dyDescent="0.2">
      <c r="A230" s="188">
        <v>0.06</v>
      </c>
      <c r="B230" s="188">
        <f t="shared" si="8"/>
        <v>21.9</v>
      </c>
      <c r="C230">
        <v>7.14</v>
      </c>
      <c r="D230">
        <v>7.0000000000000007E-2</v>
      </c>
      <c r="E230" s="188">
        <f t="shared" si="9"/>
        <v>25.55</v>
      </c>
      <c r="G230">
        <v>21.9</v>
      </c>
    </row>
    <row r="231" spans="1:7" x14ac:dyDescent="0.2">
      <c r="A231" s="188">
        <v>6.3E-2</v>
      </c>
      <c r="B231" s="188">
        <f t="shared" si="8"/>
        <v>22.995000000000001</v>
      </c>
      <c r="C231">
        <v>7.75</v>
      </c>
      <c r="D231">
        <v>8.5999999999999993E-2</v>
      </c>
      <c r="E231" s="188">
        <f t="shared" si="9"/>
        <v>31.389999999999997</v>
      </c>
      <c r="G231">
        <v>22.995000000000001</v>
      </c>
    </row>
    <row r="232" spans="1:7" x14ac:dyDescent="0.2">
      <c r="A232" s="188">
        <v>6.3E-2</v>
      </c>
      <c r="B232" s="188">
        <f t="shared" si="8"/>
        <v>22.995000000000001</v>
      </c>
      <c r="C232">
        <v>7.6</v>
      </c>
      <c r="D232">
        <v>8.3000000000000004E-2</v>
      </c>
      <c r="E232" s="188">
        <f t="shared" si="9"/>
        <v>30.295000000000002</v>
      </c>
      <c r="G232">
        <v>22.995000000000001</v>
      </c>
    </row>
    <row r="233" spans="1:7" x14ac:dyDescent="0.2">
      <c r="A233" s="188">
        <v>6.3E-2</v>
      </c>
      <c r="B233" s="188">
        <f t="shared" si="8"/>
        <v>22.995000000000001</v>
      </c>
      <c r="C233">
        <v>7.9</v>
      </c>
      <c r="D233">
        <v>8.7599999999999997E-2</v>
      </c>
      <c r="E233" s="188">
        <f t="shared" si="9"/>
        <v>31.974</v>
      </c>
      <c r="G233">
        <v>22.995000000000001</v>
      </c>
    </row>
    <row r="234" spans="1:7" x14ac:dyDescent="0.2">
      <c r="A234" s="188">
        <v>6.3E-2</v>
      </c>
      <c r="B234" s="188">
        <f t="shared" si="8"/>
        <v>22.995000000000001</v>
      </c>
      <c r="C234">
        <v>7.64</v>
      </c>
      <c r="D234">
        <v>8.6400000000000005E-2</v>
      </c>
      <c r="E234" s="188">
        <f t="shared" si="9"/>
        <v>31.536000000000001</v>
      </c>
      <c r="G234">
        <v>22.995000000000001</v>
      </c>
    </row>
    <row r="235" spans="1:7" x14ac:dyDescent="0.2">
      <c r="A235" s="188">
        <v>6.3E-2</v>
      </c>
      <c r="B235" s="188">
        <f t="shared" si="8"/>
        <v>22.995000000000001</v>
      </c>
      <c r="C235">
        <v>7.8</v>
      </c>
      <c r="D235">
        <v>8.3000000000000004E-2</v>
      </c>
      <c r="E235" s="188">
        <f t="shared" si="9"/>
        <v>30.295000000000002</v>
      </c>
      <c r="G235">
        <v>22.995000000000001</v>
      </c>
    </row>
    <row r="236" spans="1:7" x14ac:dyDescent="0.2">
      <c r="A236" s="188">
        <v>6.8000000000000005E-2</v>
      </c>
      <c r="B236" s="188">
        <f t="shared" si="8"/>
        <v>24.82</v>
      </c>
      <c r="C236">
        <v>8.0299999999999994</v>
      </c>
      <c r="D236">
        <v>8.8200000000000001E-2</v>
      </c>
      <c r="E236" s="188">
        <f t="shared" si="9"/>
        <v>32.192999999999998</v>
      </c>
      <c r="G236">
        <v>24.82</v>
      </c>
    </row>
    <row r="237" spans="1:7" x14ac:dyDescent="0.2">
      <c r="A237" s="188">
        <v>7.0999999999999994E-2</v>
      </c>
      <c r="B237" s="188">
        <f t="shared" si="8"/>
        <v>25.914999999999999</v>
      </c>
      <c r="C237">
        <v>8.19</v>
      </c>
      <c r="D237">
        <v>8.7400000000000005E-2</v>
      </c>
      <c r="E237" s="188">
        <f t="shared" si="9"/>
        <v>31.901000000000003</v>
      </c>
      <c r="G237">
        <v>25.914999999999999</v>
      </c>
    </row>
    <row r="238" spans="1:7" x14ac:dyDescent="0.2">
      <c r="A238" s="188">
        <v>7.0999999999999994E-2</v>
      </c>
      <c r="B238" s="188">
        <f t="shared" si="8"/>
        <v>25.914999999999999</v>
      </c>
      <c r="C238">
        <v>7.87</v>
      </c>
      <c r="D238">
        <v>8.8599999999999998E-2</v>
      </c>
      <c r="E238" s="188">
        <f t="shared" si="9"/>
        <v>32.338999999999999</v>
      </c>
      <c r="G238">
        <v>25.914999999999999</v>
      </c>
    </row>
    <row r="239" spans="1:7" x14ac:dyDescent="0.2">
      <c r="A239" s="188">
        <v>7.0999999999999994E-2</v>
      </c>
      <c r="B239" s="188">
        <f t="shared" si="8"/>
        <v>25.914999999999999</v>
      </c>
      <c r="C239">
        <v>7.87</v>
      </c>
      <c r="D239">
        <v>8.5000000000000006E-2</v>
      </c>
      <c r="E239" s="188">
        <f t="shared" si="9"/>
        <v>31.025000000000002</v>
      </c>
      <c r="G239">
        <v>25.914999999999999</v>
      </c>
    </row>
    <row r="240" spans="1:7" x14ac:dyDescent="0.2">
      <c r="A240" s="188">
        <v>7.0999999999999994E-2</v>
      </c>
      <c r="B240" s="188">
        <f t="shared" si="8"/>
        <v>25.914999999999999</v>
      </c>
      <c r="C240">
        <v>7.92</v>
      </c>
      <c r="D240">
        <v>8.5199999999999998E-2</v>
      </c>
      <c r="E240" s="188">
        <f t="shared" si="9"/>
        <v>31.097999999999999</v>
      </c>
      <c r="G240">
        <v>25.914999999999999</v>
      </c>
    </row>
    <row r="241" spans="1:7" x14ac:dyDescent="0.2">
      <c r="A241" s="188">
        <v>7.0999999999999994E-2</v>
      </c>
      <c r="B241" s="188">
        <f t="shared" si="8"/>
        <v>25.914999999999999</v>
      </c>
      <c r="C241">
        <v>8.18</v>
      </c>
      <c r="D241">
        <v>9.2200000000000004E-2</v>
      </c>
      <c r="E241" s="188">
        <f t="shared" si="9"/>
        <v>33.652999999999999</v>
      </c>
      <c r="G241">
        <v>25.914999999999999</v>
      </c>
    </row>
    <row r="242" spans="1:7" x14ac:dyDescent="0.2">
      <c r="A242" s="188">
        <v>7.0999999999999994E-2</v>
      </c>
      <c r="B242" s="188">
        <f t="shared" si="8"/>
        <v>25.914999999999999</v>
      </c>
      <c r="C242">
        <v>7.97</v>
      </c>
      <c r="D242">
        <v>9.2799999999999994E-2</v>
      </c>
      <c r="E242" s="188">
        <f t="shared" si="9"/>
        <v>33.872</v>
      </c>
      <c r="G242">
        <v>25.914999999999999</v>
      </c>
    </row>
    <row r="243" spans="1:7" x14ac:dyDescent="0.2">
      <c r="A243" s="188">
        <v>7.0999999999999994E-2</v>
      </c>
      <c r="B243" s="188">
        <f t="shared" si="8"/>
        <v>25.914999999999999</v>
      </c>
      <c r="C243">
        <v>8.3000000000000007</v>
      </c>
      <c r="D243">
        <v>9.6600000000000005E-2</v>
      </c>
      <c r="E243" s="188">
        <f t="shared" si="9"/>
        <v>35.259</v>
      </c>
      <c r="G243">
        <v>25.914999999999999</v>
      </c>
    </row>
    <row r="244" spans="1:7" x14ac:dyDescent="0.2">
      <c r="A244" s="188">
        <v>7.0999999999999994E-2</v>
      </c>
      <c r="B244" s="188">
        <f t="shared" si="8"/>
        <v>25.914999999999999</v>
      </c>
      <c r="C244">
        <v>8.14</v>
      </c>
      <c r="D244">
        <v>9.7000000000000003E-2</v>
      </c>
      <c r="E244" s="188">
        <f t="shared" si="9"/>
        <v>35.405000000000001</v>
      </c>
      <c r="G244">
        <v>25.914999999999999</v>
      </c>
    </row>
    <row r="245" spans="1:7" x14ac:dyDescent="0.2">
      <c r="A245" s="188">
        <v>7.0999999999999994E-2</v>
      </c>
      <c r="B245" s="188">
        <f t="shared" si="8"/>
        <v>25.914999999999999</v>
      </c>
      <c r="C245">
        <v>7.94</v>
      </c>
      <c r="D245">
        <v>9.6000000000000002E-2</v>
      </c>
      <c r="E245" s="188">
        <f t="shared" si="9"/>
        <v>35.04</v>
      </c>
      <c r="G245">
        <v>25.914999999999999</v>
      </c>
    </row>
    <row r="246" spans="1:7" x14ac:dyDescent="0.2">
      <c r="A246" s="188">
        <v>7.3999999999999996E-2</v>
      </c>
      <c r="B246" s="188">
        <f t="shared" si="8"/>
        <v>27.009999999999998</v>
      </c>
      <c r="C246">
        <v>7.54</v>
      </c>
      <c r="D246">
        <v>8.6800000000000002E-2</v>
      </c>
      <c r="E246" s="188">
        <f t="shared" si="9"/>
        <v>31.682000000000002</v>
      </c>
      <c r="G246">
        <v>27.009999999999998</v>
      </c>
    </row>
    <row r="247" spans="1:7" x14ac:dyDescent="0.2">
      <c r="A247" s="188">
        <v>7.6999999999999999E-2</v>
      </c>
      <c r="B247" s="188">
        <f t="shared" si="8"/>
        <v>28.105</v>
      </c>
      <c r="C247">
        <v>7.57</v>
      </c>
      <c r="D247">
        <v>7.8200000000000006E-2</v>
      </c>
      <c r="E247" s="188">
        <f t="shared" si="9"/>
        <v>28.543000000000003</v>
      </c>
      <c r="G247">
        <v>28.105</v>
      </c>
    </row>
    <row r="248" spans="1:7" x14ac:dyDescent="0.2">
      <c r="A248" s="188">
        <v>7.9000000000000001E-2</v>
      </c>
      <c r="B248" s="188">
        <f t="shared" si="8"/>
        <v>28.835000000000001</v>
      </c>
      <c r="C248">
        <v>8.15</v>
      </c>
      <c r="D248">
        <v>9.2399999999999996E-2</v>
      </c>
      <c r="E248" s="188">
        <f t="shared" si="9"/>
        <v>33.725999999999999</v>
      </c>
      <c r="G248">
        <v>28.835000000000001</v>
      </c>
    </row>
    <row r="249" spans="1:7" x14ac:dyDescent="0.2">
      <c r="A249" s="188">
        <v>7.9000000000000001E-2</v>
      </c>
      <c r="B249" s="188">
        <f t="shared" si="8"/>
        <v>28.835000000000001</v>
      </c>
      <c r="C249">
        <v>7.97</v>
      </c>
      <c r="D249">
        <v>8.8800000000000004E-2</v>
      </c>
      <c r="E249" s="188">
        <f t="shared" si="9"/>
        <v>32.411999999999999</v>
      </c>
      <c r="G249">
        <v>28.835000000000001</v>
      </c>
    </row>
    <row r="250" spans="1:7" x14ac:dyDescent="0.2">
      <c r="A250" s="188">
        <v>7.9000000000000001E-2</v>
      </c>
      <c r="B250" s="188">
        <f t="shared" si="8"/>
        <v>28.835000000000001</v>
      </c>
      <c r="C250">
        <v>7.79</v>
      </c>
      <c r="D250">
        <v>8.5999999999999993E-2</v>
      </c>
      <c r="E250" s="188">
        <f t="shared" si="9"/>
        <v>31.389999999999997</v>
      </c>
      <c r="G250">
        <v>28.835000000000001</v>
      </c>
    </row>
    <row r="251" spans="1:7" x14ac:dyDescent="0.2">
      <c r="A251" s="188">
        <v>7.9000000000000001E-2</v>
      </c>
      <c r="B251" s="188">
        <f t="shared" si="8"/>
        <v>28.835000000000001</v>
      </c>
      <c r="C251">
        <v>8.42</v>
      </c>
      <c r="D251">
        <v>0.1094</v>
      </c>
      <c r="E251" s="188">
        <f t="shared" si="9"/>
        <v>39.930999999999997</v>
      </c>
      <c r="G251">
        <v>28.835000000000001</v>
      </c>
    </row>
    <row r="252" spans="1:7" x14ac:dyDescent="0.2">
      <c r="A252" s="188">
        <v>7.9000000000000001E-2</v>
      </c>
      <c r="B252" s="188">
        <f t="shared" si="8"/>
        <v>28.835000000000001</v>
      </c>
      <c r="C252">
        <v>8.4499999999999993</v>
      </c>
      <c r="D252">
        <v>0.1074</v>
      </c>
      <c r="E252" s="188">
        <f t="shared" si="9"/>
        <v>39.201000000000001</v>
      </c>
      <c r="G252">
        <v>28.835000000000001</v>
      </c>
    </row>
    <row r="253" spans="1:7" x14ac:dyDescent="0.2">
      <c r="A253" s="188">
        <v>7.9000000000000001E-2</v>
      </c>
      <c r="B253" s="188">
        <f t="shared" si="8"/>
        <v>28.835000000000001</v>
      </c>
      <c r="C253">
        <v>8.4499999999999993</v>
      </c>
      <c r="D253">
        <v>0.1012</v>
      </c>
      <c r="E253" s="188">
        <f t="shared" si="9"/>
        <v>36.938000000000002</v>
      </c>
      <c r="G253">
        <v>28.835000000000001</v>
      </c>
    </row>
    <row r="254" spans="1:7" x14ac:dyDescent="0.2">
      <c r="A254" s="188">
        <v>7.9000000000000001E-2</v>
      </c>
      <c r="B254" s="188">
        <f t="shared" si="8"/>
        <v>28.835000000000001</v>
      </c>
      <c r="C254">
        <v>8.24</v>
      </c>
      <c r="D254">
        <v>9.8599999999999993E-2</v>
      </c>
      <c r="E254" s="188">
        <f t="shared" si="9"/>
        <v>35.988999999999997</v>
      </c>
      <c r="G254">
        <v>28.835000000000001</v>
      </c>
    </row>
    <row r="255" spans="1:7" x14ac:dyDescent="0.2">
      <c r="A255" s="188">
        <v>7.9000000000000001E-2</v>
      </c>
      <c r="B255" s="188">
        <f t="shared" si="8"/>
        <v>28.835000000000001</v>
      </c>
      <c r="C255">
        <v>8.3800000000000008</v>
      </c>
      <c r="D255">
        <v>9.8799999999999999E-2</v>
      </c>
      <c r="E255" s="188">
        <f t="shared" si="9"/>
        <v>36.061999999999998</v>
      </c>
      <c r="G255">
        <v>28.835000000000001</v>
      </c>
    </row>
    <row r="256" spans="1:7" x14ac:dyDescent="0.2">
      <c r="A256" s="188">
        <v>7.9000000000000001E-2</v>
      </c>
      <c r="B256" s="188">
        <f t="shared" si="8"/>
        <v>28.835000000000001</v>
      </c>
      <c r="C256">
        <v>8.2200000000000006</v>
      </c>
      <c r="D256">
        <v>9.1800000000000007E-2</v>
      </c>
      <c r="E256" s="188">
        <f t="shared" si="9"/>
        <v>33.507000000000005</v>
      </c>
      <c r="G256">
        <v>28.835000000000001</v>
      </c>
    </row>
    <row r="257" spans="1:7" x14ac:dyDescent="0.2">
      <c r="A257" s="188">
        <v>7.9000000000000001E-2</v>
      </c>
      <c r="B257" s="188">
        <f t="shared" si="8"/>
        <v>28.835000000000001</v>
      </c>
      <c r="C257">
        <v>7.85</v>
      </c>
      <c r="D257">
        <v>8.7599999999999997E-2</v>
      </c>
      <c r="E257" s="188">
        <f t="shared" si="9"/>
        <v>31.974</v>
      </c>
      <c r="G257">
        <v>28.835000000000001</v>
      </c>
    </row>
    <row r="258" spans="1:7" x14ac:dyDescent="0.2">
      <c r="A258" s="188">
        <v>7.9000000000000001E-2</v>
      </c>
      <c r="B258" s="188">
        <f t="shared" si="8"/>
        <v>28.835000000000001</v>
      </c>
      <c r="C258">
        <v>9.0399999999999991</v>
      </c>
      <c r="D258">
        <v>0.12280000000000001</v>
      </c>
      <c r="E258" s="188">
        <f t="shared" si="9"/>
        <v>44.822000000000003</v>
      </c>
      <c r="G258">
        <v>28.835000000000001</v>
      </c>
    </row>
    <row r="259" spans="1:7" x14ac:dyDescent="0.2">
      <c r="A259" s="188">
        <v>7.9000000000000001E-2</v>
      </c>
      <c r="B259" s="188">
        <f t="shared" ref="B259:B322" si="10">A259*365</f>
        <v>28.835000000000001</v>
      </c>
      <c r="C259">
        <v>8.6</v>
      </c>
      <c r="D259">
        <v>0.1114</v>
      </c>
      <c r="E259" s="188">
        <f t="shared" ref="E259:E322" si="11">D259*365</f>
        <v>40.661000000000001</v>
      </c>
      <c r="G259">
        <v>28.835000000000001</v>
      </c>
    </row>
    <row r="260" spans="1:7" x14ac:dyDescent="0.2">
      <c r="A260" s="188">
        <v>7.9000000000000001E-2</v>
      </c>
      <c r="B260" s="188">
        <f t="shared" si="10"/>
        <v>28.835000000000001</v>
      </c>
      <c r="C260">
        <v>8.73</v>
      </c>
      <c r="D260">
        <v>0.114</v>
      </c>
      <c r="E260" s="188">
        <f t="shared" si="11"/>
        <v>41.61</v>
      </c>
      <c r="G260">
        <v>28.835000000000001</v>
      </c>
    </row>
    <row r="261" spans="1:7" x14ac:dyDescent="0.2">
      <c r="A261" s="188">
        <v>7.9000000000000001E-2</v>
      </c>
      <c r="B261" s="188">
        <f t="shared" si="10"/>
        <v>28.835000000000001</v>
      </c>
      <c r="C261">
        <v>8.5399999999999991</v>
      </c>
      <c r="D261">
        <v>0.11600000000000001</v>
      </c>
      <c r="E261" s="188">
        <f t="shared" si="11"/>
        <v>42.34</v>
      </c>
      <c r="G261">
        <v>28.835000000000001</v>
      </c>
    </row>
    <row r="262" spans="1:7" x14ac:dyDescent="0.2">
      <c r="A262" s="188">
        <v>7.9000000000000001E-2</v>
      </c>
      <c r="B262" s="188">
        <f t="shared" si="10"/>
        <v>28.835000000000001</v>
      </c>
      <c r="C262">
        <v>8.84</v>
      </c>
      <c r="D262">
        <v>0.1168</v>
      </c>
      <c r="E262" s="188">
        <f t="shared" si="11"/>
        <v>42.631999999999998</v>
      </c>
      <c r="G262">
        <v>28.835000000000001</v>
      </c>
    </row>
    <row r="263" spans="1:7" x14ac:dyDescent="0.2">
      <c r="A263" s="188">
        <v>8.2000000000000003E-2</v>
      </c>
      <c r="B263" s="188">
        <f t="shared" si="10"/>
        <v>29.93</v>
      </c>
      <c r="C263">
        <v>8.07</v>
      </c>
      <c r="D263">
        <v>0.1</v>
      </c>
      <c r="E263" s="188">
        <f t="shared" si="11"/>
        <v>36.5</v>
      </c>
      <c r="G263">
        <v>29.93</v>
      </c>
    </row>
    <row r="264" spans="1:7" x14ac:dyDescent="0.2">
      <c r="A264" s="188">
        <v>8.2000000000000003E-2</v>
      </c>
      <c r="B264" s="188">
        <f t="shared" si="10"/>
        <v>29.93</v>
      </c>
      <c r="C264">
        <v>7.94</v>
      </c>
      <c r="D264">
        <v>9.1600000000000001E-2</v>
      </c>
      <c r="E264" s="188">
        <f t="shared" si="11"/>
        <v>33.433999999999997</v>
      </c>
      <c r="G264">
        <v>29.93</v>
      </c>
    </row>
    <row r="265" spans="1:7" x14ac:dyDescent="0.2">
      <c r="A265" s="188">
        <v>8.2000000000000003E-2</v>
      </c>
      <c r="B265" s="188">
        <f t="shared" si="10"/>
        <v>29.93</v>
      </c>
      <c r="C265">
        <v>8.2200000000000006</v>
      </c>
      <c r="D265">
        <v>9.8599999999999993E-2</v>
      </c>
      <c r="E265" s="188">
        <f t="shared" si="11"/>
        <v>35.988999999999997</v>
      </c>
      <c r="G265">
        <v>29.93</v>
      </c>
    </row>
    <row r="266" spans="1:7" x14ac:dyDescent="0.2">
      <c r="A266" s="188">
        <v>8.2000000000000003E-2</v>
      </c>
      <c r="B266" s="188">
        <f t="shared" si="10"/>
        <v>29.93</v>
      </c>
      <c r="C266">
        <v>8.07</v>
      </c>
      <c r="D266">
        <v>9.5799999999999996E-2</v>
      </c>
      <c r="E266" s="188">
        <f t="shared" si="11"/>
        <v>34.966999999999999</v>
      </c>
      <c r="G266">
        <v>29.93</v>
      </c>
    </row>
    <row r="267" spans="1:7" x14ac:dyDescent="0.2">
      <c r="A267" s="188">
        <v>8.2000000000000003E-2</v>
      </c>
      <c r="B267" s="188">
        <f t="shared" si="10"/>
        <v>29.93</v>
      </c>
      <c r="C267">
        <v>8.0299999999999994</v>
      </c>
      <c r="D267">
        <v>9.3200000000000005E-2</v>
      </c>
      <c r="E267" s="188">
        <f t="shared" si="11"/>
        <v>34.018000000000001</v>
      </c>
      <c r="G267">
        <v>29.93</v>
      </c>
    </row>
    <row r="268" spans="1:7" x14ac:dyDescent="0.2">
      <c r="A268" s="188">
        <v>8.7999999999999995E-2</v>
      </c>
      <c r="B268" s="188">
        <f t="shared" si="10"/>
        <v>32.119999999999997</v>
      </c>
      <c r="C268">
        <v>8.48</v>
      </c>
      <c r="D268">
        <v>9.3799999999999994E-2</v>
      </c>
      <c r="E268" s="188">
        <f t="shared" si="11"/>
        <v>34.236999999999995</v>
      </c>
      <c r="G268">
        <v>32.119999999999997</v>
      </c>
    </row>
    <row r="269" spans="1:7" x14ac:dyDescent="0.2">
      <c r="A269" s="188">
        <v>8.7999999999999995E-2</v>
      </c>
      <c r="B269" s="188">
        <f t="shared" si="10"/>
        <v>32.119999999999997</v>
      </c>
      <c r="C269">
        <v>8.18</v>
      </c>
      <c r="D269">
        <v>9.7000000000000003E-2</v>
      </c>
      <c r="E269" s="188">
        <f t="shared" si="11"/>
        <v>35.405000000000001</v>
      </c>
      <c r="G269">
        <v>32.119999999999997</v>
      </c>
    </row>
    <row r="270" spans="1:7" x14ac:dyDescent="0.2">
      <c r="A270" s="188">
        <v>8.7999999999999995E-2</v>
      </c>
      <c r="B270" s="188">
        <f t="shared" si="10"/>
        <v>32.119999999999997</v>
      </c>
      <c r="C270">
        <v>8.0299999999999994</v>
      </c>
      <c r="D270">
        <v>9.2999999999999999E-2</v>
      </c>
      <c r="E270" s="188">
        <f t="shared" si="11"/>
        <v>33.945</v>
      </c>
      <c r="G270">
        <v>32.119999999999997</v>
      </c>
    </row>
    <row r="271" spans="1:7" x14ac:dyDescent="0.2">
      <c r="A271" s="188">
        <v>8.7999999999999995E-2</v>
      </c>
      <c r="B271" s="188">
        <f t="shared" si="10"/>
        <v>32.119999999999997</v>
      </c>
      <c r="C271">
        <v>8.18</v>
      </c>
      <c r="D271">
        <v>9.4200000000000006E-2</v>
      </c>
      <c r="E271" s="188">
        <f t="shared" si="11"/>
        <v>34.383000000000003</v>
      </c>
      <c r="G271">
        <v>32.119999999999997</v>
      </c>
    </row>
    <row r="272" spans="1:7" x14ac:dyDescent="0.2">
      <c r="A272" s="188">
        <v>8.7999999999999995E-2</v>
      </c>
      <c r="B272" s="188">
        <f t="shared" si="10"/>
        <v>32.119999999999997</v>
      </c>
      <c r="C272">
        <v>8.6999999999999993</v>
      </c>
      <c r="D272">
        <v>0.1072</v>
      </c>
      <c r="E272" s="188">
        <f t="shared" si="11"/>
        <v>39.128</v>
      </c>
      <c r="G272">
        <v>32.119999999999997</v>
      </c>
    </row>
    <row r="273" spans="1:7" x14ac:dyDescent="0.2">
      <c r="A273" s="188">
        <v>8.7999999999999995E-2</v>
      </c>
      <c r="B273" s="188">
        <f t="shared" si="10"/>
        <v>32.119999999999997</v>
      </c>
      <c r="C273">
        <v>8.3699999999999992</v>
      </c>
      <c r="D273">
        <v>9.9599999999999994E-2</v>
      </c>
      <c r="E273" s="188">
        <f t="shared" si="11"/>
        <v>36.353999999999999</v>
      </c>
      <c r="G273">
        <v>32.119999999999997</v>
      </c>
    </row>
    <row r="274" spans="1:7" x14ac:dyDescent="0.2">
      <c r="A274" s="188">
        <v>0.09</v>
      </c>
      <c r="B274" s="188">
        <f t="shared" si="10"/>
        <v>32.85</v>
      </c>
      <c r="C274">
        <v>8.36</v>
      </c>
      <c r="D274">
        <v>0.111</v>
      </c>
      <c r="E274" s="188">
        <f t="shared" si="11"/>
        <v>40.515000000000001</v>
      </c>
      <c r="G274">
        <v>32.85</v>
      </c>
    </row>
    <row r="275" spans="1:7" x14ac:dyDescent="0.2">
      <c r="A275" s="188">
        <v>0.09</v>
      </c>
      <c r="B275" s="188">
        <f t="shared" si="10"/>
        <v>32.85</v>
      </c>
      <c r="C275">
        <v>8.6199999999999992</v>
      </c>
      <c r="D275">
        <v>0.1066</v>
      </c>
      <c r="E275" s="188">
        <f t="shared" si="11"/>
        <v>38.908999999999999</v>
      </c>
      <c r="G275">
        <v>32.85</v>
      </c>
    </row>
    <row r="276" spans="1:7" x14ac:dyDescent="0.2">
      <c r="A276" s="188">
        <v>0.09</v>
      </c>
      <c r="B276" s="188">
        <f t="shared" si="10"/>
        <v>32.85</v>
      </c>
      <c r="C276">
        <v>8.35</v>
      </c>
      <c r="D276">
        <v>0.111</v>
      </c>
      <c r="E276" s="188">
        <f t="shared" si="11"/>
        <v>40.515000000000001</v>
      </c>
      <c r="G276">
        <v>32.85</v>
      </c>
    </row>
    <row r="277" spans="1:7" x14ac:dyDescent="0.2">
      <c r="A277" s="188">
        <v>0.09</v>
      </c>
      <c r="B277" s="188">
        <f t="shared" si="10"/>
        <v>32.85</v>
      </c>
      <c r="C277">
        <v>8.25</v>
      </c>
      <c r="D277">
        <v>0.10299999999999999</v>
      </c>
      <c r="E277" s="188">
        <f t="shared" si="11"/>
        <v>37.594999999999999</v>
      </c>
      <c r="G277">
        <v>32.85</v>
      </c>
    </row>
    <row r="278" spans="1:7" x14ac:dyDescent="0.2">
      <c r="A278" s="188">
        <v>9.2999999999999999E-2</v>
      </c>
      <c r="B278" s="188">
        <f t="shared" si="10"/>
        <v>33.945</v>
      </c>
      <c r="C278">
        <v>7.92</v>
      </c>
      <c r="D278">
        <v>0.10340000000000001</v>
      </c>
      <c r="E278" s="188">
        <f t="shared" si="11"/>
        <v>37.741</v>
      </c>
      <c r="G278">
        <v>33.945</v>
      </c>
    </row>
    <row r="279" spans="1:7" x14ac:dyDescent="0.2">
      <c r="A279" s="188">
        <v>9.2999999999999999E-2</v>
      </c>
      <c r="B279" s="188">
        <f t="shared" si="10"/>
        <v>33.945</v>
      </c>
      <c r="C279">
        <v>8.82</v>
      </c>
      <c r="D279">
        <v>0.1234</v>
      </c>
      <c r="E279" s="188">
        <f t="shared" si="11"/>
        <v>45.040999999999997</v>
      </c>
      <c r="G279">
        <v>33.945</v>
      </c>
    </row>
    <row r="280" spans="1:7" x14ac:dyDescent="0.2">
      <c r="A280" s="188">
        <v>9.2999999999999999E-2</v>
      </c>
      <c r="B280" s="188">
        <f t="shared" si="10"/>
        <v>33.945</v>
      </c>
      <c r="C280">
        <v>9.43</v>
      </c>
      <c r="D280">
        <v>0.1386</v>
      </c>
      <c r="E280" s="188">
        <f t="shared" si="11"/>
        <v>50.588999999999999</v>
      </c>
      <c r="G280">
        <v>33.945</v>
      </c>
    </row>
    <row r="281" spans="1:7" x14ac:dyDescent="0.2">
      <c r="A281" s="188">
        <v>9.2999999999999999E-2</v>
      </c>
      <c r="B281" s="188">
        <f t="shared" si="10"/>
        <v>33.945</v>
      </c>
      <c r="C281">
        <v>8.8800000000000008</v>
      </c>
      <c r="D281">
        <v>0.1234</v>
      </c>
      <c r="E281" s="188">
        <f t="shared" si="11"/>
        <v>45.040999999999997</v>
      </c>
      <c r="G281">
        <v>33.945</v>
      </c>
    </row>
    <row r="282" spans="1:7" x14ac:dyDescent="0.2">
      <c r="A282" s="188">
        <v>9.2999999999999999E-2</v>
      </c>
      <c r="B282" s="188">
        <f t="shared" si="10"/>
        <v>33.945</v>
      </c>
      <c r="C282">
        <v>9.15</v>
      </c>
      <c r="D282">
        <v>0.1278</v>
      </c>
      <c r="E282" s="188">
        <f t="shared" si="11"/>
        <v>46.646999999999998</v>
      </c>
      <c r="G282">
        <v>33.945</v>
      </c>
    </row>
    <row r="283" spans="1:7" x14ac:dyDescent="0.2">
      <c r="A283" s="188">
        <v>9.2999999999999999E-2</v>
      </c>
      <c r="B283" s="188">
        <f t="shared" si="10"/>
        <v>33.945</v>
      </c>
      <c r="C283">
        <v>8.82</v>
      </c>
      <c r="D283">
        <v>0.1234</v>
      </c>
      <c r="E283" s="188">
        <f t="shared" si="11"/>
        <v>45.040999999999997</v>
      </c>
      <c r="G283">
        <v>33.945</v>
      </c>
    </row>
    <row r="284" spans="1:7" x14ac:dyDescent="0.2">
      <c r="A284" s="188">
        <v>9.2999999999999999E-2</v>
      </c>
      <c r="B284" s="188">
        <f t="shared" si="10"/>
        <v>33.945</v>
      </c>
      <c r="C284">
        <v>9.1199999999999992</v>
      </c>
      <c r="D284">
        <v>0.12540000000000001</v>
      </c>
      <c r="E284" s="188">
        <f t="shared" si="11"/>
        <v>45.771000000000001</v>
      </c>
      <c r="G284">
        <v>33.945</v>
      </c>
    </row>
    <row r="285" spans="1:7" x14ac:dyDescent="0.2">
      <c r="A285" s="188">
        <v>9.6000000000000002E-2</v>
      </c>
      <c r="B285" s="188">
        <f t="shared" si="10"/>
        <v>35.04</v>
      </c>
      <c r="C285">
        <v>8.1</v>
      </c>
      <c r="D285">
        <v>8.6999999999999994E-2</v>
      </c>
      <c r="E285" s="188">
        <f t="shared" si="11"/>
        <v>31.754999999999999</v>
      </c>
      <c r="G285">
        <v>35.04</v>
      </c>
    </row>
    <row r="286" spans="1:7" x14ac:dyDescent="0.2">
      <c r="A286" s="188">
        <v>9.6000000000000002E-2</v>
      </c>
      <c r="B286" s="188">
        <f t="shared" si="10"/>
        <v>35.04</v>
      </c>
      <c r="C286">
        <v>8.7200000000000006</v>
      </c>
      <c r="D286">
        <v>0.1084</v>
      </c>
      <c r="E286" s="188">
        <f t="shared" si="11"/>
        <v>39.565999999999995</v>
      </c>
      <c r="G286">
        <v>35.04</v>
      </c>
    </row>
    <row r="287" spans="1:7" x14ac:dyDescent="0.2">
      <c r="A287" s="188">
        <v>9.6000000000000002E-2</v>
      </c>
      <c r="B287" s="188">
        <f t="shared" si="10"/>
        <v>35.04</v>
      </c>
      <c r="C287">
        <v>8.6999999999999993</v>
      </c>
      <c r="D287">
        <v>0.1079</v>
      </c>
      <c r="E287" s="188">
        <f t="shared" si="11"/>
        <v>39.383499999999998</v>
      </c>
      <c r="G287">
        <v>35.04</v>
      </c>
    </row>
    <row r="288" spans="1:7" x14ac:dyDescent="0.2">
      <c r="A288" s="188">
        <v>9.6000000000000002E-2</v>
      </c>
      <c r="B288" s="188">
        <f t="shared" si="10"/>
        <v>35.04</v>
      </c>
      <c r="C288">
        <v>8.7200000000000006</v>
      </c>
      <c r="D288">
        <v>0.1087</v>
      </c>
      <c r="E288" s="188">
        <f t="shared" si="11"/>
        <v>39.6755</v>
      </c>
      <c r="G288">
        <v>35.04</v>
      </c>
    </row>
    <row r="289" spans="1:7" x14ac:dyDescent="0.2">
      <c r="A289" s="188">
        <v>9.9000000000000005E-2</v>
      </c>
      <c r="B289" s="188">
        <f t="shared" si="10"/>
        <v>36.135000000000005</v>
      </c>
      <c r="C289">
        <v>8.32</v>
      </c>
      <c r="D289">
        <v>0.10780000000000001</v>
      </c>
      <c r="E289" s="188">
        <f t="shared" si="11"/>
        <v>39.347000000000001</v>
      </c>
      <c r="G289">
        <v>36.135000000000005</v>
      </c>
    </row>
    <row r="290" spans="1:7" x14ac:dyDescent="0.2">
      <c r="A290" s="188">
        <v>9.9000000000000005E-2</v>
      </c>
      <c r="B290" s="188">
        <f t="shared" si="10"/>
        <v>36.135000000000005</v>
      </c>
      <c r="C290">
        <v>8.34</v>
      </c>
      <c r="D290">
        <v>0.1018</v>
      </c>
      <c r="E290" s="188">
        <f t="shared" si="11"/>
        <v>37.157000000000004</v>
      </c>
      <c r="G290">
        <v>36.135000000000005</v>
      </c>
    </row>
    <row r="291" spans="1:7" x14ac:dyDescent="0.2">
      <c r="A291" s="188">
        <v>9.9000000000000005E-2</v>
      </c>
      <c r="B291" s="188">
        <f t="shared" si="10"/>
        <v>36.135000000000005</v>
      </c>
      <c r="C291">
        <v>8.0500000000000007</v>
      </c>
      <c r="D291">
        <v>9.6600000000000005E-2</v>
      </c>
      <c r="E291" s="188">
        <f t="shared" si="11"/>
        <v>35.259</v>
      </c>
      <c r="G291">
        <v>36.135000000000005</v>
      </c>
    </row>
    <row r="292" spans="1:7" x14ac:dyDescent="0.2">
      <c r="A292" s="188">
        <v>9.9000000000000005E-2</v>
      </c>
      <c r="B292" s="188">
        <f t="shared" si="10"/>
        <v>36.135000000000005</v>
      </c>
      <c r="C292">
        <v>8.6300000000000008</v>
      </c>
      <c r="D292">
        <v>0.1074</v>
      </c>
      <c r="E292" s="188">
        <f t="shared" si="11"/>
        <v>39.201000000000001</v>
      </c>
      <c r="G292">
        <v>36.135000000000005</v>
      </c>
    </row>
    <row r="293" spans="1:7" x14ac:dyDescent="0.2">
      <c r="A293" s="188">
        <v>9.9000000000000005E-2</v>
      </c>
      <c r="B293" s="188">
        <f t="shared" si="10"/>
        <v>36.135000000000005</v>
      </c>
      <c r="C293">
        <v>8.2200000000000006</v>
      </c>
      <c r="D293">
        <v>9.7799999999999998E-2</v>
      </c>
      <c r="E293" s="188">
        <f t="shared" si="11"/>
        <v>35.697000000000003</v>
      </c>
      <c r="G293">
        <v>36.135000000000005</v>
      </c>
    </row>
    <row r="294" spans="1:7" x14ac:dyDescent="0.2">
      <c r="A294" s="188">
        <v>0.10100000000000001</v>
      </c>
      <c r="B294" s="188">
        <f t="shared" si="10"/>
        <v>36.865000000000002</v>
      </c>
      <c r="C294">
        <v>8.3800000000000008</v>
      </c>
      <c r="D294">
        <v>0.10780000000000001</v>
      </c>
      <c r="E294" s="188">
        <f t="shared" si="11"/>
        <v>39.347000000000001</v>
      </c>
      <c r="G294">
        <v>36.865000000000002</v>
      </c>
    </row>
    <row r="295" spans="1:7" x14ac:dyDescent="0.2">
      <c r="A295" s="188">
        <v>0.10100000000000001</v>
      </c>
      <c r="B295" s="188">
        <f t="shared" si="10"/>
        <v>36.865000000000002</v>
      </c>
      <c r="C295">
        <v>8.36</v>
      </c>
      <c r="D295">
        <v>0.1048</v>
      </c>
      <c r="E295" s="188">
        <f t="shared" si="11"/>
        <v>38.252000000000002</v>
      </c>
      <c r="G295">
        <v>36.865000000000002</v>
      </c>
    </row>
    <row r="296" spans="1:7" x14ac:dyDescent="0.2">
      <c r="A296" s="188">
        <v>0.10100000000000001</v>
      </c>
      <c r="B296" s="188">
        <f t="shared" si="10"/>
        <v>36.865000000000002</v>
      </c>
      <c r="C296">
        <v>8.68</v>
      </c>
      <c r="D296">
        <v>0.113</v>
      </c>
      <c r="E296" s="188">
        <f t="shared" si="11"/>
        <v>41.245000000000005</v>
      </c>
      <c r="G296">
        <v>36.865000000000002</v>
      </c>
    </row>
    <row r="297" spans="1:7" x14ac:dyDescent="0.2">
      <c r="A297" s="188">
        <v>0.10100000000000001</v>
      </c>
      <c r="B297" s="188">
        <f t="shared" si="10"/>
        <v>36.865000000000002</v>
      </c>
      <c r="C297">
        <v>8.4</v>
      </c>
      <c r="D297">
        <v>0.11360000000000001</v>
      </c>
      <c r="E297" s="188">
        <f t="shared" si="11"/>
        <v>41.464000000000006</v>
      </c>
      <c r="G297">
        <v>36.865000000000002</v>
      </c>
    </row>
    <row r="298" spans="1:7" x14ac:dyDescent="0.2">
      <c r="A298" s="188">
        <v>0.10100000000000001</v>
      </c>
      <c r="B298" s="188">
        <f t="shared" si="10"/>
        <v>36.865000000000002</v>
      </c>
      <c r="C298">
        <v>8.3800000000000008</v>
      </c>
      <c r="D298">
        <v>0.106</v>
      </c>
      <c r="E298" s="188">
        <f t="shared" si="11"/>
        <v>38.69</v>
      </c>
      <c r="G298">
        <v>36.865000000000002</v>
      </c>
    </row>
    <row r="299" spans="1:7" x14ac:dyDescent="0.2">
      <c r="A299" s="188">
        <v>0.107</v>
      </c>
      <c r="B299" s="188">
        <f t="shared" si="10"/>
        <v>39.055</v>
      </c>
      <c r="C299">
        <v>8.7200000000000006</v>
      </c>
      <c r="D299">
        <v>0.10879999999999999</v>
      </c>
      <c r="E299" s="188">
        <f t="shared" si="11"/>
        <v>39.711999999999996</v>
      </c>
      <c r="G299">
        <v>39.055</v>
      </c>
    </row>
    <row r="300" spans="1:7" x14ac:dyDescent="0.2">
      <c r="A300" s="188">
        <v>0.107</v>
      </c>
      <c r="B300" s="188">
        <f t="shared" si="10"/>
        <v>39.055</v>
      </c>
      <c r="C300">
        <v>8.68</v>
      </c>
      <c r="D300">
        <v>0.112</v>
      </c>
      <c r="E300" s="188">
        <f t="shared" si="11"/>
        <v>40.880000000000003</v>
      </c>
      <c r="G300">
        <v>39.055</v>
      </c>
    </row>
    <row r="301" spans="1:7" x14ac:dyDescent="0.2">
      <c r="A301" s="188">
        <v>0.107</v>
      </c>
      <c r="B301" s="188">
        <f t="shared" si="10"/>
        <v>39.055</v>
      </c>
      <c r="C301">
        <v>8.51</v>
      </c>
      <c r="D301">
        <v>0.1022</v>
      </c>
      <c r="E301" s="188">
        <f t="shared" si="11"/>
        <v>37.302999999999997</v>
      </c>
      <c r="G301">
        <v>39.055</v>
      </c>
    </row>
    <row r="302" spans="1:7" x14ac:dyDescent="0.2">
      <c r="A302" s="188">
        <v>0.107</v>
      </c>
      <c r="B302" s="188">
        <f t="shared" si="10"/>
        <v>39.055</v>
      </c>
      <c r="C302">
        <v>8.67</v>
      </c>
      <c r="D302">
        <v>0.1022</v>
      </c>
      <c r="E302" s="188">
        <f t="shared" si="11"/>
        <v>37.302999999999997</v>
      </c>
      <c r="G302">
        <v>39.055</v>
      </c>
    </row>
    <row r="303" spans="1:7" x14ac:dyDescent="0.2">
      <c r="A303" s="188">
        <v>0.107</v>
      </c>
      <c r="B303" s="188">
        <f t="shared" si="10"/>
        <v>39.055</v>
      </c>
      <c r="C303">
        <v>8.9499999999999993</v>
      </c>
      <c r="D303">
        <v>0.1192</v>
      </c>
      <c r="E303" s="188">
        <f t="shared" si="11"/>
        <v>43.508000000000003</v>
      </c>
      <c r="G303">
        <v>39.055</v>
      </c>
    </row>
    <row r="304" spans="1:7" x14ac:dyDescent="0.2">
      <c r="A304" s="188">
        <v>0.107</v>
      </c>
      <c r="B304" s="188">
        <f t="shared" si="10"/>
        <v>39.055</v>
      </c>
      <c r="C304">
        <v>8.6999999999999993</v>
      </c>
      <c r="D304">
        <v>0.1082</v>
      </c>
      <c r="E304" s="188">
        <f t="shared" si="11"/>
        <v>39.493000000000002</v>
      </c>
      <c r="G304">
        <v>39.055</v>
      </c>
    </row>
    <row r="305" spans="1:7" x14ac:dyDescent="0.2">
      <c r="A305" s="188">
        <v>0.11</v>
      </c>
      <c r="B305" s="188">
        <f t="shared" si="10"/>
        <v>40.15</v>
      </c>
      <c r="C305">
        <v>8.76</v>
      </c>
      <c r="D305">
        <v>0.12280000000000001</v>
      </c>
      <c r="E305" s="188">
        <f t="shared" si="11"/>
        <v>44.822000000000003</v>
      </c>
      <c r="G305">
        <v>40.15</v>
      </c>
    </row>
    <row r="306" spans="1:7" x14ac:dyDescent="0.2">
      <c r="A306" s="188">
        <v>0.11</v>
      </c>
      <c r="B306" s="188">
        <f t="shared" si="10"/>
        <v>40.15</v>
      </c>
      <c r="C306">
        <v>8.9600000000000009</v>
      </c>
      <c r="D306">
        <v>0.1186</v>
      </c>
      <c r="E306" s="188">
        <f t="shared" si="11"/>
        <v>43.289000000000001</v>
      </c>
      <c r="G306">
        <v>40.15</v>
      </c>
    </row>
    <row r="307" spans="1:7" x14ac:dyDescent="0.2">
      <c r="A307" s="188">
        <v>0.11</v>
      </c>
      <c r="B307" s="188">
        <f t="shared" si="10"/>
        <v>40.15</v>
      </c>
      <c r="C307">
        <v>8.6300000000000008</v>
      </c>
      <c r="D307">
        <v>0.11940000000000001</v>
      </c>
      <c r="E307" s="188">
        <f t="shared" si="11"/>
        <v>43.581000000000003</v>
      </c>
      <c r="G307">
        <v>40.15</v>
      </c>
    </row>
    <row r="308" spans="1:7" x14ac:dyDescent="0.2">
      <c r="A308" s="188">
        <v>0.11</v>
      </c>
      <c r="B308" s="188">
        <f t="shared" si="10"/>
        <v>40.15</v>
      </c>
      <c r="C308">
        <v>8.49</v>
      </c>
      <c r="D308">
        <v>0.11260000000000001</v>
      </c>
      <c r="E308" s="188">
        <f t="shared" si="11"/>
        <v>41.099000000000004</v>
      </c>
      <c r="G308">
        <v>40.15</v>
      </c>
    </row>
    <row r="309" spans="1:7" x14ac:dyDescent="0.2">
      <c r="A309" s="188">
        <v>0.112</v>
      </c>
      <c r="B309" s="188">
        <f t="shared" si="10"/>
        <v>40.880000000000003</v>
      </c>
      <c r="C309">
        <v>8.1199999999999992</v>
      </c>
      <c r="D309">
        <v>0.1154</v>
      </c>
      <c r="E309" s="188">
        <f t="shared" si="11"/>
        <v>42.121000000000002</v>
      </c>
      <c r="G309">
        <v>40.880000000000003</v>
      </c>
    </row>
    <row r="310" spans="1:7" x14ac:dyDescent="0.2">
      <c r="A310" s="188">
        <v>0.115</v>
      </c>
      <c r="B310" s="188">
        <f t="shared" si="10"/>
        <v>41.975000000000001</v>
      </c>
      <c r="C310">
        <v>8.3800000000000008</v>
      </c>
      <c r="D310">
        <v>9.8799999999999999E-2</v>
      </c>
      <c r="E310" s="188">
        <f t="shared" si="11"/>
        <v>36.061999999999998</v>
      </c>
      <c r="G310">
        <v>41.975000000000001</v>
      </c>
    </row>
    <row r="311" spans="1:7" x14ac:dyDescent="0.2">
      <c r="A311" s="188">
        <v>0.115</v>
      </c>
      <c r="B311" s="188">
        <f t="shared" si="10"/>
        <v>41.975000000000001</v>
      </c>
      <c r="C311">
        <v>8.9600000000000009</v>
      </c>
      <c r="D311">
        <v>0.11260000000000001</v>
      </c>
      <c r="E311" s="188">
        <f t="shared" si="11"/>
        <v>41.099000000000004</v>
      </c>
      <c r="G311">
        <v>41.975000000000001</v>
      </c>
    </row>
    <row r="312" spans="1:7" x14ac:dyDescent="0.2">
      <c r="A312" s="188">
        <v>0.115</v>
      </c>
      <c r="B312" s="188">
        <f t="shared" si="10"/>
        <v>41.975000000000001</v>
      </c>
      <c r="C312">
        <v>9.06</v>
      </c>
      <c r="D312">
        <v>0.1226</v>
      </c>
      <c r="E312" s="188">
        <f t="shared" si="11"/>
        <v>44.749000000000002</v>
      </c>
      <c r="G312">
        <v>41.975000000000001</v>
      </c>
    </row>
    <row r="313" spans="1:7" x14ac:dyDescent="0.2">
      <c r="A313" s="188">
        <v>0.115</v>
      </c>
      <c r="B313" s="188">
        <f t="shared" si="10"/>
        <v>41.975000000000001</v>
      </c>
      <c r="C313">
        <v>9.06</v>
      </c>
      <c r="D313">
        <v>0.1178</v>
      </c>
      <c r="E313" s="188">
        <f t="shared" si="11"/>
        <v>42.997</v>
      </c>
      <c r="G313">
        <v>41.975000000000001</v>
      </c>
    </row>
    <row r="314" spans="1:7" x14ac:dyDescent="0.2">
      <c r="A314" s="188">
        <v>0.11799999999999999</v>
      </c>
      <c r="B314" s="188">
        <f t="shared" si="10"/>
        <v>43.07</v>
      </c>
      <c r="C314">
        <v>8.6999999999999993</v>
      </c>
      <c r="D314">
        <v>0.1094</v>
      </c>
      <c r="E314" s="188">
        <f t="shared" si="11"/>
        <v>39.930999999999997</v>
      </c>
      <c r="G314">
        <v>43.07</v>
      </c>
    </row>
    <row r="315" spans="1:7" x14ac:dyDescent="0.2">
      <c r="A315" s="188">
        <v>0.11799999999999999</v>
      </c>
      <c r="B315" s="188">
        <f t="shared" si="10"/>
        <v>43.07</v>
      </c>
      <c r="C315">
        <v>8.69</v>
      </c>
      <c r="D315">
        <v>0.1116</v>
      </c>
      <c r="E315" s="188">
        <f t="shared" si="11"/>
        <v>40.734000000000002</v>
      </c>
      <c r="G315">
        <v>43.07</v>
      </c>
    </row>
    <row r="316" spans="1:7" x14ac:dyDescent="0.2">
      <c r="A316" s="188">
        <v>0.11799999999999999</v>
      </c>
      <c r="B316" s="188">
        <f t="shared" si="10"/>
        <v>43.07</v>
      </c>
      <c r="C316">
        <v>8.5299999999999994</v>
      </c>
      <c r="D316">
        <v>0.1026</v>
      </c>
      <c r="E316" s="188">
        <f t="shared" si="11"/>
        <v>37.448999999999998</v>
      </c>
      <c r="G316">
        <v>43.07</v>
      </c>
    </row>
    <row r="317" spans="1:7" x14ac:dyDescent="0.2">
      <c r="A317" s="188">
        <v>0.11799999999999999</v>
      </c>
      <c r="B317" s="188">
        <f t="shared" si="10"/>
        <v>43.07</v>
      </c>
      <c r="C317">
        <v>8.9</v>
      </c>
      <c r="D317">
        <v>0.1208</v>
      </c>
      <c r="E317" s="188">
        <f t="shared" si="11"/>
        <v>44.091999999999999</v>
      </c>
      <c r="G317">
        <v>43.07</v>
      </c>
    </row>
    <row r="318" spans="1:7" x14ac:dyDescent="0.2">
      <c r="A318" s="188">
        <v>0.11799999999999999</v>
      </c>
      <c r="B318" s="188">
        <f t="shared" si="10"/>
        <v>43.07</v>
      </c>
      <c r="C318">
        <v>8.61</v>
      </c>
      <c r="D318">
        <v>0.10920000000000001</v>
      </c>
      <c r="E318" s="188">
        <f t="shared" si="11"/>
        <v>39.858000000000004</v>
      </c>
      <c r="G318">
        <v>43.07</v>
      </c>
    </row>
    <row r="319" spans="1:7" x14ac:dyDescent="0.2">
      <c r="A319" s="188">
        <v>0.121</v>
      </c>
      <c r="B319" s="188">
        <f t="shared" si="10"/>
        <v>44.164999999999999</v>
      </c>
      <c r="C319">
        <v>8.69</v>
      </c>
      <c r="D319">
        <v>0.1154</v>
      </c>
      <c r="E319" s="188">
        <f t="shared" si="11"/>
        <v>42.121000000000002</v>
      </c>
      <c r="G319">
        <v>44.164999999999999</v>
      </c>
    </row>
    <row r="320" spans="1:7" x14ac:dyDescent="0.2">
      <c r="A320" s="188">
        <v>0.121</v>
      </c>
      <c r="B320" s="188">
        <f t="shared" si="10"/>
        <v>44.164999999999999</v>
      </c>
      <c r="C320">
        <v>8.66</v>
      </c>
      <c r="D320">
        <v>0.113</v>
      </c>
      <c r="E320" s="188">
        <f t="shared" si="11"/>
        <v>41.245000000000005</v>
      </c>
      <c r="G320">
        <v>44.164999999999999</v>
      </c>
    </row>
    <row r="321" spans="1:7" x14ac:dyDescent="0.2">
      <c r="A321" s="188">
        <v>0.121</v>
      </c>
      <c r="B321" s="188">
        <f t="shared" si="10"/>
        <v>44.164999999999999</v>
      </c>
      <c r="C321">
        <v>8.7200000000000006</v>
      </c>
      <c r="D321">
        <v>0.10580000000000001</v>
      </c>
      <c r="E321" s="188">
        <f t="shared" si="11"/>
        <v>38.617000000000004</v>
      </c>
      <c r="G321">
        <v>44.164999999999999</v>
      </c>
    </row>
    <row r="322" spans="1:7" x14ac:dyDescent="0.2">
      <c r="A322" s="188">
        <v>0.121</v>
      </c>
      <c r="B322" s="188">
        <f t="shared" si="10"/>
        <v>44.164999999999999</v>
      </c>
      <c r="C322">
        <v>8.6</v>
      </c>
      <c r="D322">
        <v>0.1192</v>
      </c>
      <c r="E322" s="188">
        <f t="shared" si="11"/>
        <v>43.508000000000003</v>
      </c>
      <c r="G322">
        <v>44.164999999999999</v>
      </c>
    </row>
    <row r="323" spans="1:7" x14ac:dyDescent="0.2">
      <c r="A323" s="188">
        <v>0.121</v>
      </c>
      <c r="B323" s="188">
        <f t="shared" ref="B323:B359" si="12">A323*365</f>
        <v>44.164999999999999</v>
      </c>
      <c r="C323">
        <v>8.6999999999999993</v>
      </c>
      <c r="D323">
        <v>0.1142</v>
      </c>
      <c r="E323" s="188">
        <f t="shared" ref="E323:E359" si="13">D323*365</f>
        <v>41.683</v>
      </c>
      <c r="G323">
        <v>44.164999999999999</v>
      </c>
    </row>
    <row r="324" spans="1:7" x14ac:dyDescent="0.2">
      <c r="A324" s="188">
        <v>0.126</v>
      </c>
      <c r="B324" s="188">
        <f t="shared" si="12"/>
        <v>45.99</v>
      </c>
      <c r="C324">
        <v>9.27</v>
      </c>
      <c r="D324">
        <v>0.1168</v>
      </c>
      <c r="E324" s="188">
        <f t="shared" si="13"/>
        <v>42.631999999999998</v>
      </c>
      <c r="G324">
        <v>45.99</v>
      </c>
    </row>
    <row r="325" spans="1:7" x14ac:dyDescent="0.2">
      <c r="A325" s="188">
        <v>0.126</v>
      </c>
      <c r="B325" s="188">
        <f t="shared" si="12"/>
        <v>45.99</v>
      </c>
      <c r="C325">
        <v>9.0399999999999991</v>
      </c>
      <c r="D325">
        <v>0.12180000000000001</v>
      </c>
      <c r="E325" s="188">
        <f t="shared" si="13"/>
        <v>44.457000000000001</v>
      </c>
      <c r="G325">
        <v>45.99</v>
      </c>
    </row>
    <row r="326" spans="1:7" x14ac:dyDescent="0.2">
      <c r="A326" s="188">
        <v>0.126</v>
      </c>
      <c r="B326" s="188">
        <f t="shared" si="12"/>
        <v>45.99</v>
      </c>
      <c r="C326">
        <v>8.69</v>
      </c>
      <c r="D326">
        <v>0.1082</v>
      </c>
      <c r="E326" s="188">
        <f t="shared" si="13"/>
        <v>39.493000000000002</v>
      </c>
      <c r="G326">
        <v>45.99</v>
      </c>
    </row>
    <row r="327" spans="1:7" x14ac:dyDescent="0.2">
      <c r="A327" s="188">
        <v>0.126</v>
      </c>
      <c r="B327" s="188">
        <f t="shared" si="12"/>
        <v>45.99</v>
      </c>
      <c r="C327">
        <v>9.0299999999999994</v>
      </c>
      <c r="D327">
        <v>0.1158</v>
      </c>
      <c r="E327" s="188">
        <f t="shared" si="13"/>
        <v>42.267000000000003</v>
      </c>
      <c r="G327">
        <v>45.99</v>
      </c>
    </row>
    <row r="328" spans="1:7" x14ac:dyDescent="0.2">
      <c r="A328" s="188">
        <v>0.126</v>
      </c>
      <c r="B328" s="188">
        <f t="shared" si="12"/>
        <v>45.99</v>
      </c>
      <c r="C328">
        <v>9.36</v>
      </c>
      <c r="D328">
        <v>0.12959999999999999</v>
      </c>
      <c r="E328" s="188">
        <f t="shared" si="13"/>
        <v>47.303999999999995</v>
      </c>
      <c r="G328">
        <v>45.99</v>
      </c>
    </row>
    <row r="329" spans="1:7" x14ac:dyDescent="0.2">
      <c r="A329" s="188">
        <v>0.126</v>
      </c>
      <c r="B329" s="188">
        <f t="shared" si="12"/>
        <v>45.99</v>
      </c>
      <c r="C329">
        <v>8.9</v>
      </c>
      <c r="D329">
        <v>0.1158</v>
      </c>
      <c r="E329" s="188">
        <f t="shared" si="13"/>
        <v>42.267000000000003</v>
      </c>
      <c r="G329">
        <v>45.99</v>
      </c>
    </row>
    <row r="330" spans="1:7" x14ac:dyDescent="0.2">
      <c r="A330" s="188">
        <v>0.129</v>
      </c>
      <c r="B330" s="188">
        <f t="shared" si="12"/>
        <v>47.085000000000001</v>
      </c>
      <c r="C330">
        <v>8.76</v>
      </c>
      <c r="D330">
        <v>0.123</v>
      </c>
      <c r="E330" s="188">
        <f t="shared" si="13"/>
        <v>44.894999999999996</v>
      </c>
      <c r="G330">
        <v>47.085000000000001</v>
      </c>
    </row>
    <row r="331" spans="1:7" x14ac:dyDescent="0.2">
      <c r="A331" s="188">
        <v>0.129</v>
      </c>
      <c r="B331" s="188">
        <f t="shared" si="12"/>
        <v>47.085000000000001</v>
      </c>
      <c r="C331">
        <v>8.99</v>
      </c>
      <c r="D331">
        <v>0.122</v>
      </c>
      <c r="E331" s="188">
        <f t="shared" si="13"/>
        <v>44.53</v>
      </c>
      <c r="G331">
        <v>47.085000000000001</v>
      </c>
    </row>
    <row r="332" spans="1:7" x14ac:dyDescent="0.2">
      <c r="A332" s="188">
        <v>0.129</v>
      </c>
      <c r="B332" s="188">
        <f t="shared" si="12"/>
        <v>47.085000000000001</v>
      </c>
      <c r="C332">
        <v>8.6300000000000008</v>
      </c>
      <c r="D332">
        <v>0.12379999999999999</v>
      </c>
      <c r="E332" s="188">
        <f t="shared" si="13"/>
        <v>45.186999999999998</v>
      </c>
      <c r="G332">
        <v>47.085000000000001</v>
      </c>
    </row>
    <row r="333" spans="1:7" x14ac:dyDescent="0.2">
      <c r="A333" s="188">
        <v>0.129</v>
      </c>
      <c r="B333" s="188">
        <f t="shared" si="12"/>
        <v>47.085000000000001</v>
      </c>
      <c r="C333">
        <v>8.93</v>
      </c>
      <c r="D333">
        <v>0.1188</v>
      </c>
      <c r="E333" s="188">
        <f t="shared" si="13"/>
        <v>43.362000000000002</v>
      </c>
      <c r="G333">
        <v>47.085000000000001</v>
      </c>
    </row>
    <row r="334" spans="1:7" x14ac:dyDescent="0.2">
      <c r="A334" s="188">
        <v>0.13200000000000001</v>
      </c>
      <c r="B334" s="188">
        <f t="shared" si="12"/>
        <v>48.18</v>
      </c>
      <c r="C334">
        <v>8.43</v>
      </c>
      <c r="D334">
        <v>0.1216</v>
      </c>
      <c r="E334" s="188">
        <f t="shared" si="13"/>
        <v>44.384</v>
      </c>
      <c r="G334">
        <v>48.18</v>
      </c>
    </row>
    <row r="335" spans="1:7" x14ac:dyDescent="0.2">
      <c r="A335" s="188">
        <v>0.13200000000000001</v>
      </c>
      <c r="B335" s="188">
        <f t="shared" si="12"/>
        <v>48.18</v>
      </c>
      <c r="C335">
        <v>0</v>
      </c>
      <c r="D335">
        <v>0.12820000000000001</v>
      </c>
      <c r="E335" s="188">
        <f t="shared" si="13"/>
        <v>46.793000000000006</v>
      </c>
      <c r="G335">
        <v>48.18</v>
      </c>
    </row>
    <row r="336" spans="1:7" x14ac:dyDescent="0.2">
      <c r="A336" s="188">
        <v>0.13200000000000001</v>
      </c>
      <c r="B336" s="188">
        <f t="shared" si="12"/>
        <v>48.18</v>
      </c>
      <c r="C336">
        <v>0</v>
      </c>
      <c r="D336">
        <v>0.1166</v>
      </c>
      <c r="E336" s="188">
        <f t="shared" si="13"/>
        <v>42.558999999999997</v>
      </c>
      <c r="G336">
        <v>48.18</v>
      </c>
    </row>
    <row r="337" spans="1:7" x14ac:dyDescent="0.2">
      <c r="A337" s="188">
        <v>0.13700000000000001</v>
      </c>
      <c r="B337" s="188">
        <f t="shared" si="12"/>
        <v>50.005000000000003</v>
      </c>
      <c r="C337">
        <v>8.5500000000000007</v>
      </c>
      <c r="D337">
        <v>0.108</v>
      </c>
      <c r="E337" s="188">
        <f t="shared" si="13"/>
        <v>39.42</v>
      </c>
      <c r="G337">
        <v>50.005000000000003</v>
      </c>
    </row>
    <row r="338" spans="1:7" x14ac:dyDescent="0.2">
      <c r="A338" s="188">
        <v>0.13700000000000001</v>
      </c>
      <c r="B338" s="188">
        <f t="shared" si="12"/>
        <v>50.005000000000003</v>
      </c>
      <c r="C338">
        <v>9.4600000000000009</v>
      </c>
      <c r="D338">
        <v>0.1242</v>
      </c>
      <c r="E338" s="188">
        <f t="shared" si="13"/>
        <v>45.332999999999998</v>
      </c>
      <c r="G338">
        <v>50.005000000000003</v>
      </c>
    </row>
    <row r="339" spans="1:7" x14ac:dyDescent="0.2">
      <c r="A339" s="188">
        <v>0.13700000000000001</v>
      </c>
      <c r="B339" s="188">
        <f t="shared" si="12"/>
        <v>50.005000000000003</v>
      </c>
      <c r="C339">
        <v>9.2200000000000006</v>
      </c>
      <c r="D339">
        <v>0.13239999999999999</v>
      </c>
      <c r="E339" s="188">
        <f t="shared" si="13"/>
        <v>48.325999999999993</v>
      </c>
      <c r="G339">
        <v>50.005000000000003</v>
      </c>
    </row>
    <row r="340" spans="1:7" x14ac:dyDescent="0.2">
      <c r="A340" s="188">
        <v>0.13700000000000001</v>
      </c>
      <c r="B340" s="188">
        <f t="shared" si="12"/>
        <v>50.005000000000003</v>
      </c>
      <c r="C340">
        <v>9.35</v>
      </c>
      <c r="D340">
        <v>0.13100000000000001</v>
      </c>
      <c r="E340" s="188">
        <f t="shared" si="13"/>
        <v>47.815000000000005</v>
      </c>
      <c r="G340">
        <v>50.005000000000003</v>
      </c>
    </row>
    <row r="341" spans="1:7" x14ac:dyDescent="0.2">
      <c r="A341" s="188">
        <v>0.13700000000000001</v>
      </c>
      <c r="B341" s="188">
        <f t="shared" si="12"/>
        <v>50.005000000000003</v>
      </c>
      <c r="C341">
        <v>8.7200000000000006</v>
      </c>
      <c r="D341">
        <v>0.1142</v>
      </c>
      <c r="E341" s="188">
        <f t="shared" si="13"/>
        <v>41.683</v>
      </c>
      <c r="G341">
        <v>50.005000000000003</v>
      </c>
    </row>
    <row r="342" spans="1:7" x14ac:dyDescent="0.2">
      <c r="A342" s="188">
        <v>0.13700000000000001</v>
      </c>
      <c r="B342" s="188">
        <f t="shared" si="12"/>
        <v>50.005000000000003</v>
      </c>
      <c r="C342">
        <v>8.33</v>
      </c>
      <c r="D342">
        <v>0.1066</v>
      </c>
      <c r="E342" s="188">
        <f t="shared" si="13"/>
        <v>38.908999999999999</v>
      </c>
      <c r="G342">
        <v>50.005000000000003</v>
      </c>
    </row>
    <row r="343" spans="1:7" x14ac:dyDescent="0.2">
      <c r="A343" s="188">
        <v>0.13700000000000001</v>
      </c>
      <c r="B343" s="188">
        <f t="shared" si="12"/>
        <v>50.005000000000003</v>
      </c>
      <c r="C343">
        <v>8.8000000000000007</v>
      </c>
      <c r="D343">
        <v>0.1206</v>
      </c>
      <c r="E343" s="188">
        <f t="shared" si="13"/>
        <v>44.018999999999998</v>
      </c>
      <c r="G343">
        <v>50.005000000000003</v>
      </c>
    </row>
    <row r="344" spans="1:7" x14ac:dyDescent="0.2">
      <c r="A344" s="188">
        <v>0.13700000000000001</v>
      </c>
      <c r="B344" s="188">
        <f t="shared" si="12"/>
        <v>50.005000000000003</v>
      </c>
      <c r="C344">
        <v>8.61</v>
      </c>
      <c r="D344">
        <v>0.111</v>
      </c>
      <c r="E344" s="188">
        <f t="shared" si="13"/>
        <v>40.515000000000001</v>
      </c>
      <c r="G344">
        <v>50.005000000000003</v>
      </c>
    </row>
    <row r="345" spans="1:7" x14ac:dyDescent="0.2">
      <c r="A345" s="188">
        <v>0.13700000000000001</v>
      </c>
      <c r="B345" s="188">
        <f t="shared" si="12"/>
        <v>50.005000000000003</v>
      </c>
      <c r="C345">
        <v>8.83</v>
      </c>
      <c r="D345">
        <v>0.1172</v>
      </c>
      <c r="E345" s="188">
        <f t="shared" si="13"/>
        <v>42.777999999999999</v>
      </c>
      <c r="G345">
        <v>50.005000000000003</v>
      </c>
    </row>
    <row r="346" spans="1:7" x14ac:dyDescent="0.2">
      <c r="A346" s="188">
        <v>0.14199999999999999</v>
      </c>
      <c r="B346" s="188">
        <f t="shared" si="12"/>
        <v>51.83</v>
      </c>
      <c r="C346">
        <v>8.9</v>
      </c>
      <c r="D346">
        <v>0.127</v>
      </c>
      <c r="E346" s="188">
        <f t="shared" si="13"/>
        <v>46.355000000000004</v>
      </c>
      <c r="G346">
        <v>51.83</v>
      </c>
    </row>
    <row r="347" spans="1:7" x14ac:dyDescent="0.2">
      <c r="A347" s="188">
        <v>0.14199999999999999</v>
      </c>
      <c r="B347" s="188">
        <f t="shared" si="12"/>
        <v>51.83</v>
      </c>
      <c r="C347">
        <v>9.11</v>
      </c>
      <c r="D347">
        <v>0.13100000000000001</v>
      </c>
      <c r="E347" s="188">
        <f t="shared" si="13"/>
        <v>47.815000000000005</v>
      </c>
      <c r="G347">
        <v>51.83</v>
      </c>
    </row>
    <row r="348" spans="1:7" x14ac:dyDescent="0.2">
      <c r="A348" s="188">
        <v>0.14199999999999999</v>
      </c>
      <c r="B348" s="188">
        <f t="shared" si="12"/>
        <v>51.83</v>
      </c>
      <c r="C348">
        <v>8.74</v>
      </c>
      <c r="D348">
        <v>0.1278</v>
      </c>
      <c r="E348" s="188">
        <f t="shared" si="13"/>
        <v>46.646999999999998</v>
      </c>
      <c r="G348">
        <v>51.83</v>
      </c>
    </row>
    <row r="349" spans="1:7" x14ac:dyDescent="0.2">
      <c r="A349" s="188">
        <v>0.14199999999999999</v>
      </c>
      <c r="B349" s="188">
        <f t="shared" si="12"/>
        <v>51.83</v>
      </c>
      <c r="C349">
        <v>9.2100000000000009</v>
      </c>
      <c r="D349">
        <v>0.1172</v>
      </c>
      <c r="E349" s="188">
        <f t="shared" si="13"/>
        <v>42.777999999999999</v>
      </c>
      <c r="G349">
        <v>51.83</v>
      </c>
    </row>
    <row r="350" spans="1:7" x14ac:dyDescent="0.2">
      <c r="A350" s="188">
        <v>0.14499999999999999</v>
      </c>
      <c r="B350" s="188">
        <f t="shared" si="12"/>
        <v>52.924999999999997</v>
      </c>
      <c r="C350">
        <v>9.15</v>
      </c>
      <c r="D350">
        <v>0.125</v>
      </c>
      <c r="E350" s="188">
        <f t="shared" si="13"/>
        <v>45.625</v>
      </c>
      <c r="G350">
        <v>52.924999999999997</v>
      </c>
    </row>
    <row r="351" spans="1:7" x14ac:dyDescent="0.2">
      <c r="A351" s="188">
        <v>0.14799999999999999</v>
      </c>
      <c r="B351" s="188">
        <f t="shared" si="12"/>
        <v>54.019999999999996</v>
      </c>
      <c r="C351">
        <v>8.74</v>
      </c>
      <c r="D351">
        <v>0.1129</v>
      </c>
      <c r="E351" s="188">
        <f t="shared" si="13"/>
        <v>41.208500000000001</v>
      </c>
      <c r="G351">
        <v>54.019999999999996</v>
      </c>
    </row>
    <row r="352" spans="1:7" x14ac:dyDescent="0.2">
      <c r="A352" s="188">
        <v>0.153</v>
      </c>
      <c r="B352" s="188">
        <f t="shared" si="12"/>
        <v>55.844999999999999</v>
      </c>
      <c r="C352">
        <v>9.2799999999999994</v>
      </c>
      <c r="D352">
        <v>0.12920000000000001</v>
      </c>
      <c r="E352" s="188">
        <f t="shared" si="13"/>
        <v>47.158000000000001</v>
      </c>
      <c r="G352">
        <v>55.844999999999999</v>
      </c>
    </row>
    <row r="353" spans="1:7" x14ac:dyDescent="0.2">
      <c r="A353" s="188">
        <v>0.153</v>
      </c>
      <c r="B353" s="188">
        <f t="shared" si="12"/>
        <v>55.844999999999999</v>
      </c>
      <c r="C353">
        <v>8.82</v>
      </c>
      <c r="D353">
        <v>0.1172</v>
      </c>
      <c r="E353" s="188">
        <f t="shared" si="13"/>
        <v>42.777999999999999</v>
      </c>
      <c r="G353">
        <v>55.844999999999999</v>
      </c>
    </row>
    <row r="354" spans="1:7" x14ac:dyDescent="0.2">
      <c r="A354" s="188">
        <v>0.156</v>
      </c>
      <c r="B354" s="188">
        <f t="shared" si="12"/>
        <v>56.94</v>
      </c>
      <c r="C354">
        <v>8.65</v>
      </c>
      <c r="D354">
        <v>0.1038</v>
      </c>
      <c r="E354" s="188">
        <f t="shared" si="13"/>
        <v>37.887</v>
      </c>
      <c r="G354">
        <v>56.94</v>
      </c>
    </row>
    <row r="355" spans="1:7" x14ac:dyDescent="0.2">
      <c r="A355" s="188">
        <v>0.159</v>
      </c>
      <c r="B355" s="188">
        <f t="shared" si="12"/>
        <v>58.035000000000004</v>
      </c>
      <c r="C355">
        <v>9.1</v>
      </c>
      <c r="D355">
        <v>0.13</v>
      </c>
      <c r="E355" s="188">
        <f t="shared" si="13"/>
        <v>47.45</v>
      </c>
      <c r="G355">
        <v>58.035000000000004</v>
      </c>
    </row>
    <row r="356" spans="1:7" x14ac:dyDescent="0.2">
      <c r="A356" s="188">
        <v>0.159</v>
      </c>
      <c r="B356" s="188">
        <f t="shared" si="12"/>
        <v>58.035000000000004</v>
      </c>
      <c r="C356">
        <v>8.8000000000000007</v>
      </c>
      <c r="D356">
        <v>0.1164</v>
      </c>
      <c r="E356" s="188">
        <f t="shared" si="13"/>
        <v>42.486000000000004</v>
      </c>
      <c r="G356">
        <v>58.035000000000004</v>
      </c>
    </row>
    <row r="357" spans="1:7" x14ac:dyDescent="0.2">
      <c r="A357" s="188">
        <v>0.159</v>
      </c>
      <c r="B357" s="188">
        <f t="shared" si="12"/>
        <v>58.035000000000004</v>
      </c>
      <c r="C357">
        <v>9</v>
      </c>
      <c r="D357">
        <v>0.1186</v>
      </c>
      <c r="E357" s="188">
        <f t="shared" si="13"/>
        <v>43.289000000000001</v>
      </c>
      <c r="G357">
        <v>58.035000000000004</v>
      </c>
    </row>
    <row r="358" spans="1:7" x14ac:dyDescent="0.2">
      <c r="A358" s="188">
        <v>0.16700000000000001</v>
      </c>
      <c r="B358" s="188">
        <f t="shared" si="12"/>
        <v>60.955000000000005</v>
      </c>
      <c r="C358">
        <v>9.44</v>
      </c>
      <c r="D358">
        <v>0.13739999999999999</v>
      </c>
      <c r="E358" s="188">
        <f t="shared" si="13"/>
        <v>50.150999999999996</v>
      </c>
      <c r="G358">
        <v>60.955000000000005</v>
      </c>
    </row>
    <row r="359" spans="1:7" x14ac:dyDescent="0.2">
      <c r="A359" s="188">
        <v>0.17499999999999999</v>
      </c>
      <c r="B359" s="188">
        <f t="shared" si="12"/>
        <v>63.874999999999993</v>
      </c>
      <c r="C359">
        <v>8.75</v>
      </c>
      <c r="D359">
        <v>0.10780000000000001</v>
      </c>
      <c r="E359" s="188">
        <f t="shared" si="13"/>
        <v>39.347000000000001</v>
      </c>
      <c r="G359">
        <v>63.874999999999993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10A9-BEDB-0644-A716-1ECC0FD3CB07}">
  <dimension ref="A1:I791"/>
  <sheetViews>
    <sheetView zoomScale="125" zoomScaleNormal="125" workbookViewId="0">
      <selection activeCell="B1" sqref="B1:C1048576"/>
    </sheetView>
  </sheetViews>
  <sheetFormatPr baseColWidth="10" defaultColWidth="11" defaultRowHeight="16" x14ac:dyDescent="0.2"/>
  <cols>
    <col min="1" max="1" width="10" bestFit="1" customWidth="1"/>
    <col min="2" max="2" width="4.83203125" bestFit="1" customWidth="1"/>
    <col min="3" max="3" width="9" bestFit="1" customWidth="1"/>
    <col min="5" max="5" width="12.5" customWidth="1"/>
    <col min="8" max="8" width="11.5" customWidth="1"/>
  </cols>
  <sheetData>
    <row r="1" spans="1:3" ht="17" x14ac:dyDescent="0.2">
      <c r="A1" s="40" t="s">
        <v>0</v>
      </c>
      <c r="B1" s="41" t="s">
        <v>1</v>
      </c>
      <c r="C1" s="42" t="s">
        <v>3</v>
      </c>
    </row>
    <row r="2" spans="1:3" x14ac:dyDescent="0.2">
      <c r="A2" s="43">
        <v>44022</v>
      </c>
      <c r="B2" s="44">
        <f>A2-$A$2</f>
        <v>0</v>
      </c>
      <c r="C2" s="45">
        <v>42.2</v>
      </c>
    </row>
    <row r="3" spans="1:3" x14ac:dyDescent="0.2">
      <c r="A3" s="46">
        <v>44026</v>
      </c>
      <c r="B3" s="37">
        <f t="shared" ref="B3:B41" si="0">A3-$A$2</f>
        <v>4</v>
      </c>
      <c r="C3" s="47">
        <v>47.5</v>
      </c>
    </row>
    <row r="4" spans="1:3" x14ac:dyDescent="0.2">
      <c r="A4" s="46">
        <v>44033</v>
      </c>
      <c r="B4" s="37">
        <f t="shared" si="0"/>
        <v>11</v>
      </c>
      <c r="C4" s="47">
        <v>53.6</v>
      </c>
    </row>
    <row r="5" spans="1:3" x14ac:dyDescent="0.2">
      <c r="A5" s="46">
        <v>44041</v>
      </c>
      <c r="B5" s="37">
        <f t="shared" si="0"/>
        <v>19</v>
      </c>
      <c r="C5" s="47">
        <v>56.4</v>
      </c>
    </row>
    <row r="6" spans="1:3" x14ac:dyDescent="0.2">
      <c r="A6" s="46">
        <v>44048</v>
      </c>
      <c r="B6" s="37">
        <f t="shared" si="0"/>
        <v>26</v>
      </c>
      <c r="C6" s="47">
        <v>60.1</v>
      </c>
    </row>
    <row r="7" spans="1:3" x14ac:dyDescent="0.2">
      <c r="A7" s="46">
        <v>44054</v>
      </c>
      <c r="B7" s="37">
        <f t="shared" si="0"/>
        <v>32</v>
      </c>
      <c r="C7" s="47">
        <v>61.6</v>
      </c>
    </row>
    <row r="8" spans="1:3" x14ac:dyDescent="0.2">
      <c r="A8" s="46">
        <v>44061</v>
      </c>
      <c r="B8" s="37">
        <f t="shared" si="0"/>
        <v>39</v>
      </c>
      <c r="C8" s="47">
        <v>63.5</v>
      </c>
    </row>
    <row r="9" spans="1:3" x14ac:dyDescent="0.2">
      <c r="A9" s="46">
        <v>44068</v>
      </c>
      <c r="B9" s="37">
        <f t="shared" si="0"/>
        <v>46</v>
      </c>
      <c r="C9" s="47">
        <v>66.8</v>
      </c>
    </row>
    <row r="10" spans="1:3" x14ac:dyDescent="0.2">
      <c r="A10" s="46">
        <v>44022</v>
      </c>
      <c r="B10" s="37">
        <f t="shared" si="0"/>
        <v>0</v>
      </c>
      <c r="C10" s="47">
        <v>41.4</v>
      </c>
    </row>
    <row r="11" spans="1:3" x14ac:dyDescent="0.2">
      <c r="A11" s="46">
        <v>44026</v>
      </c>
      <c r="B11" s="37">
        <f t="shared" si="0"/>
        <v>4</v>
      </c>
      <c r="C11" s="47">
        <v>46.2</v>
      </c>
    </row>
    <row r="12" spans="1:3" x14ac:dyDescent="0.2">
      <c r="A12" s="46">
        <v>44033</v>
      </c>
      <c r="B12" s="37">
        <f t="shared" si="0"/>
        <v>11</v>
      </c>
      <c r="C12" s="47">
        <v>51.2</v>
      </c>
    </row>
    <row r="13" spans="1:3" x14ac:dyDescent="0.2">
      <c r="A13" s="46">
        <v>44041</v>
      </c>
      <c r="B13" s="37">
        <f t="shared" si="0"/>
        <v>19</v>
      </c>
      <c r="C13" s="47">
        <v>54.7</v>
      </c>
    </row>
    <row r="14" spans="1:3" x14ac:dyDescent="0.2">
      <c r="A14" s="46">
        <v>44048</v>
      </c>
      <c r="B14" s="37">
        <f t="shared" si="0"/>
        <v>26</v>
      </c>
      <c r="C14" s="47">
        <v>58.1</v>
      </c>
    </row>
    <row r="15" spans="1:3" x14ac:dyDescent="0.2">
      <c r="A15" s="46">
        <v>44054</v>
      </c>
      <c r="B15" s="37">
        <f t="shared" si="0"/>
        <v>32</v>
      </c>
      <c r="C15" s="47">
        <v>60</v>
      </c>
    </row>
    <row r="16" spans="1:3" x14ac:dyDescent="0.2">
      <c r="A16" s="46">
        <v>44061</v>
      </c>
      <c r="B16" s="37">
        <f t="shared" si="0"/>
        <v>39</v>
      </c>
      <c r="C16" s="47">
        <v>62.9</v>
      </c>
    </row>
    <row r="17" spans="1:3" x14ac:dyDescent="0.2">
      <c r="A17" s="46">
        <v>44068</v>
      </c>
      <c r="B17" s="37">
        <f t="shared" si="0"/>
        <v>46</v>
      </c>
      <c r="C17" s="47">
        <v>64.3</v>
      </c>
    </row>
    <row r="18" spans="1:3" x14ac:dyDescent="0.2">
      <c r="A18" s="46">
        <v>44022</v>
      </c>
      <c r="B18" s="37">
        <f t="shared" si="0"/>
        <v>0</v>
      </c>
      <c r="C18" s="48">
        <v>41.9</v>
      </c>
    </row>
    <row r="19" spans="1:3" x14ac:dyDescent="0.2">
      <c r="A19" s="46">
        <v>44026</v>
      </c>
      <c r="B19" s="37">
        <f t="shared" si="0"/>
        <v>4</v>
      </c>
      <c r="C19" s="48">
        <v>46.9</v>
      </c>
    </row>
    <row r="20" spans="1:3" x14ac:dyDescent="0.2">
      <c r="A20" s="46">
        <v>44033</v>
      </c>
      <c r="B20" s="37">
        <f t="shared" si="0"/>
        <v>11</v>
      </c>
      <c r="C20" s="48">
        <v>50.4</v>
      </c>
    </row>
    <row r="21" spans="1:3" x14ac:dyDescent="0.2">
      <c r="A21" s="46">
        <v>44041</v>
      </c>
      <c r="B21" s="37">
        <f t="shared" si="0"/>
        <v>19</v>
      </c>
      <c r="C21" s="48">
        <v>54.1</v>
      </c>
    </row>
    <row r="22" spans="1:3" x14ac:dyDescent="0.2">
      <c r="A22" s="46">
        <v>44048</v>
      </c>
      <c r="B22" s="37">
        <f t="shared" si="0"/>
        <v>26</v>
      </c>
      <c r="C22" s="48">
        <v>57.2</v>
      </c>
    </row>
    <row r="23" spans="1:3" x14ac:dyDescent="0.2">
      <c r="A23" s="46">
        <v>44054</v>
      </c>
      <c r="B23" s="37">
        <f t="shared" si="0"/>
        <v>32</v>
      </c>
      <c r="C23" s="48">
        <v>58.8</v>
      </c>
    </row>
    <row r="24" spans="1:3" x14ac:dyDescent="0.2">
      <c r="A24" s="46">
        <v>44061</v>
      </c>
      <c r="B24" s="37">
        <f t="shared" si="0"/>
        <v>39</v>
      </c>
      <c r="C24" s="48">
        <v>62</v>
      </c>
    </row>
    <row r="25" spans="1:3" x14ac:dyDescent="0.2">
      <c r="A25" s="46">
        <v>44068</v>
      </c>
      <c r="B25" s="37">
        <f t="shared" si="0"/>
        <v>46</v>
      </c>
      <c r="C25" s="48">
        <v>62.2</v>
      </c>
    </row>
    <row r="26" spans="1:3" x14ac:dyDescent="0.2">
      <c r="A26" s="46">
        <v>44022</v>
      </c>
      <c r="B26" s="37">
        <f t="shared" si="0"/>
        <v>0</v>
      </c>
      <c r="C26" s="48">
        <v>42.3</v>
      </c>
    </row>
    <row r="27" spans="1:3" x14ac:dyDescent="0.2">
      <c r="A27" s="46">
        <v>44026</v>
      </c>
      <c r="B27" s="37">
        <f t="shared" si="0"/>
        <v>4</v>
      </c>
      <c r="C27" s="48">
        <v>46.9</v>
      </c>
    </row>
    <row r="28" spans="1:3" x14ac:dyDescent="0.2">
      <c r="A28" s="46">
        <v>44033</v>
      </c>
      <c r="B28" s="37">
        <f t="shared" si="0"/>
        <v>11</v>
      </c>
      <c r="C28" s="48">
        <v>52.2</v>
      </c>
    </row>
    <row r="29" spans="1:3" x14ac:dyDescent="0.2">
      <c r="A29" s="46">
        <v>44041</v>
      </c>
      <c r="B29" s="37">
        <f t="shared" si="0"/>
        <v>19</v>
      </c>
      <c r="C29" s="48">
        <v>54.9</v>
      </c>
    </row>
    <row r="30" spans="1:3" x14ac:dyDescent="0.2">
      <c r="A30" s="46">
        <v>44048</v>
      </c>
      <c r="B30" s="37">
        <f t="shared" si="0"/>
        <v>26</v>
      </c>
      <c r="C30" s="47">
        <v>58.6</v>
      </c>
    </row>
    <row r="31" spans="1:3" x14ac:dyDescent="0.2">
      <c r="A31" s="46">
        <v>44054</v>
      </c>
      <c r="B31" s="37">
        <f t="shared" si="0"/>
        <v>32</v>
      </c>
      <c r="C31" s="48">
        <v>60.3</v>
      </c>
    </row>
    <row r="32" spans="1:3" x14ac:dyDescent="0.2">
      <c r="A32" s="46">
        <v>44061</v>
      </c>
      <c r="B32" s="37">
        <f t="shared" si="0"/>
        <v>39</v>
      </c>
      <c r="C32" s="48">
        <v>63.9</v>
      </c>
    </row>
    <row r="33" spans="1:3" x14ac:dyDescent="0.2">
      <c r="A33" s="46">
        <v>44068</v>
      </c>
      <c r="B33" s="37">
        <f t="shared" si="0"/>
        <v>46</v>
      </c>
      <c r="C33" s="48">
        <v>64.8</v>
      </c>
    </row>
    <row r="34" spans="1:3" x14ac:dyDescent="0.2">
      <c r="A34" s="46">
        <v>44022</v>
      </c>
      <c r="B34" s="37">
        <f t="shared" si="0"/>
        <v>0</v>
      </c>
      <c r="C34" s="48">
        <v>41.2</v>
      </c>
    </row>
    <row r="35" spans="1:3" x14ac:dyDescent="0.2">
      <c r="A35" s="46">
        <v>44026</v>
      </c>
      <c r="B35" s="37">
        <f t="shared" si="0"/>
        <v>4</v>
      </c>
      <c r="C35" s="48">
        <v>46.7</v>
      </c>
    </row>
    <row r="36" spans="1:3" x14ac:dyDescent="0.2">
      <c r="A36" s="46">
        <v>44033</v>
      </c>
      <c r="B36" s="37">
        <f t="shared" si="0"/>
        <v>11</v>
      </c>
      <c r="C36" s="48">
        <v>50.2</v>
      </c>
    </row>
    <row r="37" spans="1:3" x14ac:dyDescent="0.2">
      <c r="A37" s="46">
        <v>44041</v>
      </c>
      <c r="B37" s="37">
        <f t="shared" si="0"/>
        <v>19</v>
      </c>
      <c r="C37" s="48">
        <v>53.4</v>
      </c>
    </row>
    <row r="38" spans="1:3" x14ac:dyDescent="0.2">
      <c r="A38" s="46">
        <v>44048</v>
      </c>
      <c r="B38" s="37">
        <f t="shared" si="0"/>
        <v>26</v>
      </c>
      <c r="C38" s="48">
        <v>59</v>
      </c>
    </row>
    <row r="39" spans="1:3" x14ac:dyDescent="0.2">
      <c r="A39" s="46">
        <v>44054</v>
      </c>
      <c r="B39" s="37">
        <f t="shared" si="0"/>
        <v>32</v>
      </c>
      <c r="C39" s="48">
        <v>60.7</v>
      </c>
    </row>
    <row r="40" spans="1:3" x14ac:dyDescent="0.2">
      <c r="A40" s="46">
        <v>44061</v>
      </c>
      <c r="B40" s="37">
        <f t="shared" si="0"/>
        <v>39</v>
      </c>
      <c r="C40" s="48">
        <v>63.6</v>
      </c>
    </row>
    <row r="41" spans="1:3" x14ac:dyDescent="0.2">
      <c r="A41" s="46">
        <v>44068</v>
      </c>
      <c r="B41" s="37">
        <f t="shared" si="0"/>
        <v>46</v>
      </c>
      <c r="C41" s="48">
        <v>64.7</v>
      </c>
    </row>
    <row r="42" spans="1:3" x14ac:dyDescent="0.2">
      <c r="A42" s="46">
        <v>44025</v>
      </c>
      <c r="B42" s="37">
        <f t="shared" ref="B42:B65" si="1">A42-$A$42</f>
        <v>0</v>
      </c>
      <c r="C42" s="47">
        <v>41</v>
      </c>
    </row>
    <row r="43" spans="1:3" x14ac:dyDescent="0.2">
      <c r="A43" s="46">
        <v>44034</v>
      </c>
      <c r="B43" s="37">
        <f t="shared" si="1"/>
        <v>9</v>
      </c>
      <c r="C43" s="47">
        <v>48.8</v>
      </c>
    </row>
    <row r="44" spans="1:3" x14ac:dyDescent="0.2">
      <c r="A44" s="46">
        <v>44040</v>
      </c>
      <c r="B44" s="37">
        <f t="shared" si="1"/>
        <v>15</v>
      </c>
      <c r="C44" s="47">
        <v>55.2</v>
      </c>
    </row>
    <row r="45" spans="1:3" x14ac:dyDescent="0.2">
      <c r="A45" s="46">
        <v>44047</v>
      </c>
      <c r="B45" s="37">
        <f t="shared" si="1"/>
        <v>22</v>
      </c>
      <c r="C45" s="47">
        <v>57.1</v>
      </c>
    </row>
    <row r="46" spans="1:3" x14ac:dyDescent="0.2">
      <c r="A46" s="46">
        <v>44054</v>
      </c>
      <c r="B46" s="37">
        <f t="shared" si="1"/>
        <v>29</v>
      </c>
      <c r="C46" s="47">
        <v>61.3</v>
      </c>
    </row>
    <row r="47" spans="1:3" x14ac:dyDescent="0.2">
      <c r="A47" s="46">
        <v>44061</v>
      </c>
      <c r="B47" s="37">
        <f t="shared" si="1"/>
        <v>36</v>
      </c>
      <c r="C47" s="47">
        <v>62.5</v>
      </c>
    </row>
    <row r="48" spans="1:3" x14ac:dyDescent="0.2">
      <c r="A48" s="46">
        <v>44068</v>
      </c>
      <c r="B48" s="37">
        <f t="shared" si="1"/>
        <v>43</v>
      </c>
      <c r="C48" s="47">
        <v>65.5</v>
      </c>
    </row>
    <row r="49" spans="1:9" x14ac:dyDescent="0.2">
      <c r="A49" s="46">
        <v>44025</v>
      </c>
      <c r="B49" s="37">
        <f t="shared" si="1"/>
        <v>0</v>
      </c>
      <c r="C49" s="47">
        <v>41.5</v>
      </c>
    </row>
    <row r="50" spans="1:9" x14ac:dyDescent="0.2">
      <c r="A50" s="46">
        <v>44034</v>
      </c>
      <c r="B50" s="37">
        <f t="shared" si="1"/>
        <v>9</v>
      </c>
      <c r="C50" s="47">
        <v>47.2</v>
      </c>
    </row>
    <row r="51" spans="1:9" x14ac:dyDescent="0.2">
      <c r="A51" s="46">
        <v>44040</v>
      </c>
      <c r="B51" s="37">
        <f t="shared" si="1"/>
        <v>15</v>
      </c>
      <c r="C51" s="47">
        <v>52.8</v>
      </c>
    </row>
    <row r="52" spans="1:9" x14ac:dyDescent="0.2">
      <c r="A52" s="46">
        <v>44047</v>
      </c>
      <c r="B52" s="37">
        <f t="shared" si="1"/>
        <v>22</v>
      </c>
      <c r="C52" s="47">
        <v>55.1</v>
      </c>
    </row>
    <row r="53" spans="1:9" x14ac:dyDescent="0.2">
      <c r="A53" s="46">
        <v>44054</v>
      </c>
      <c r="B53" s="37">
        <f t="shared" si="1"/>
        <v>29</v>
      </c>
      <c r="C53" s="47">
        <v>59.1</v>
      </c>
    </row>
    <row r="54" spans="1:9" x14ac:dyDescent="0.2">
      <c r="A54" s="46">
        <v>44061</v>
      </c>
      <c r="B54" s="37">
        <f t="shared" si="1"/>
        <v>36</v>
      </c>
      <c r="C54" s="47">
        <v>61.2</v>
      </c>
    </row>
    <row r="55" spans="1:9" x14ac:dyDescent="0.2">
      <c r="A55" s="46">
        <v>44068</v>
      </c>
      <c r="B55" s="37">
        <f t="shared" si="1"/>
        <v>43</v>
      </c>
      <c r="C55" s="47">
        <v>64.599999999999994</v>
      </c>
    </row>
    <row r="56" spans="1:9" x14ac:dyDescent="0.2">
      <c r="A56" s="46">
        <v>44025</v>
      </c>
      <c r="B56" s="37">
        <f t="shared" si="1"/>
        <v>0</v>
      </c>
      <c r="C56" s="48">
        <v>41.7</v>
      </c>
    </row>
    <row r="57" spans="1:9" x14ac:dyDescent="0.2">
      <c r="A57" s="46">
        <v>44034</v>
      </c>
      <c r="B57" s="37">
        <f t="shared" si="1"/>
        <v>9</v>
      </c>
      <c r="C57" s="48">
        <v>48.7</v>
      </c>
    </row>
    <row r="58" spans="1:9" x14ac:dyDescent="0.2">
      <c r="A58" s="46">
        <v>44040</v>
      </c>
      <c r="B58" s="37">
        <f t="shared" si="1"/>
        <v>15</v>
      </c>
      <c r="C58" s="48">
        <v>53.3</v>
      </c>
      <c r="H58" s="34"/>
      <c r="I58" s="34"/>
    </row>
    <row r="59" spans="1:9" x14ac:dyDescent="0.2">
      <c r="A59" s="46">
        <v>44047</v>
      </c>
      <c r="B59" s="37">
        <f t="shared" si="1"/>
        <v>22</v>
      </c>
      <c r="C59" s="48">
        <v>55.2</v>
      </c>
      <c r="H59" s="34"/>
      <c r="I59" s="34"/>
    </row>
    <row r="60" spans="1:9" x14ac:dyDescent="0.2">
      <c r="A60" s="46">
        <v>44054</v>
      </c>
      <c r="B60" s="37">
        <f t="shared" si="1"/>
        <v>29</v>
      </c>
      <c r="C60" s="48">
        <v>57.5</v>
      </c>
      <c r="H60" s="34"/>
      <c r="I60" s="34"/>
    </row>
    <row r="61" spans="1:9" x14ac:dyDescent="0.2">
      <c r="A61" s="46">
        <v>44061</v>
      </c>
      <c r="B61" s="37">
        <f t="shared" si="1"/>
        <v>36</v>
      </c>
      <c r="C61" s="48">
        <v>60.1</v>
      </c>
      <c r="H61" s="34"/>
      <c r="I61" s="34"/>
    </row>
    <row r="62" spans="1:9" x14ac:dyDescent="0.2">
      <c r="A62" s="46">
        <v>44068</v>
      </c>
      <c r="B62" s="37">
        <f t="shared" si="1"/>
        <v>43</v>
      </c>
      <c r="C62" s="48">
        <v>62.2</v>
      </c>
      <c r="H62" s="34"/>
      <c r="I62" s="34"/>
    </row>
    <row r="63" spans="1:9" x14ac:dyDescent="0.2">
      <c r="A63" s="46">
        <v>44075</v>
      </c>
      <c r="B63" s="37">
        <f t="shared" si="1"/>
        <v>50</v>
      </c>
      <c r="C63" s="48">
        <v>63.4</v>
      </c>
      <c r="H63" s="34"/>
      <c r="I63" s="34"/>
    </row>
    <row r="64" spans="1:9" x14ac:dyDescent="0.2">
      <c r="A64" s="46">
        <v>44082</v>
      </c>
      <c r="B64" s="37">
        <f t="shared" si="1"/>
        <v>57</v>
      </c>
      <c r="C64" s="48">
        <v>62</v>
      </c>
      <c r="H64" s="34"/>
      <c r="I64" s="34"/>
    </row>
    <row r="65" spans="1:9" x14ac:dyDescent="0.2">
      <c r="A65" s="46">
        <v>44089</v>
      </c>
      <c r="B65" s="37">
        <f t="shared" si="1"/>
        <v>64</v>
      </c>
      <c r="C65" s="48">
        <v>62.5</v>
      </c>
      <c r="H65" s="34"/>
      <c r="I65" s="34"/>
    </row>
    <row r="66" spans="1:9" x14ac:dyDescent="0.2">
      <c r="A66" s="46">
        <v>44047</v>
      </c>
      <c r="B66" s="37">
        <f>A66-$A$66</f>
        <v>0</v>
      </c>
      <c r="C66" s="48">
        <v>41</v>
      </c>
      <c r="H66" s="34"/>
      <c r="I66" s="34"/>
    </row>
    <row r="67" spans="1:9" x14ac:dyDescent="0.2">
      <c r="A67" s="46">
        <v>44054</v>
      </c>
      <c r="B67" s="37">
        <f t="shared" ref="B67:B72" si="2">A67-$A$66</f>
        <v>7</v>
      </c>
      <c r="C67" s="48">
        <v>46.7</v>
      </c>
      <c r="H67" s="34"/>
      <c r="I67" s="34"/>
    </row>
    <row r="68" spans="1:9" x14ac:dyDescent="0.2">
      <c r="A68" s="46">
        <v>44061</v>
      </c>
      <c r="B68" s="37">
        <f t="shared" si="2"/>
        <v>14</v>
      </c>
      <c r="C68" s="48">
        <v>50</v>
      </c>
      <c r="H68" s="34"/>
      <c r="I68" s="34"/>
    </row>
    <row r="69" spans="1:9" x14ac:dyDescent="0.2">
      <c r="A69" s="49">
        <v>44068</v>
      </c>
      <c r="B69" s="37">
        <f t="shared" si="2"/>
        <v>21</v>
      </c>
      <c r="C69" s="47">
        <v>52.5</v>
      </c>
      <c r="H69" s="34"/>
      <c r="I69" s="34"/>
    </row>
    <row r="70" spans="1:9" x14ac:dyDescent="0.2">
      <c r="A70" s="46">
        <v>44075</v>
      </c>
      <c r="B70" s="37">
        <f t="shared" si="2"/>
        <v>28</v>
      </c>
      <c r="C70" s="48">
        <v>54.2</v>
      </c>
      <c r="H70" s="34"/>
      <c r="I70" s="34"/>
    </row>
    <row r="71" spans="1:9" x14ac:dyDescent="0.2">
      <c r="A71" s="46">
        <v>44082</v>
      </c>
      <c r="B71" s="37">
        <f t="shared" si="2"/>
        <v>35</v>
      </c>
      <c r="C71" s="48">
        <v>56.6</v>
      </c>
      <c r="H71" s="34"/>
      <c r="I71" s="34"/>
    </row>
    <row r="72" spans="1:9" x14ac:dyDescent="0.2">
      <c r="A72" s="46">
        <v>44089</v>
      </c>
      <c r="B72" s="37">
        <f t="shared" si="2"/>
        <v>42</v>
      </c>
      <c r="C72" s="48">
        <v>59</v>
      </c>
      <c r="H72" s="34"/>
      <c r="I72" s="34"/>
    </row>
    <row r="73" spans="1:9" x14ac:dyDescent="0.2">
      <c r="A73" s="50">
        <v>44356</v>
      </c>
      <c r="B73" s="36">
        <f>A73-$A$73</f>
        <v>0</v>
      </c>
      <c r="C73" s="51">
        <v>39.5</v>
      </c>
      <c r="H73" s="34"/>
      <c r="I73" s="34"/>
    </row>
    <row r="74" spans="1:9" x14ac:dyDescent="0.2">
      <c r="A74" s="50">
        <v>44362</v>
      </c>
      <c r="B74" s="36">
        <f t="shared" ref="B74:B81" si="3">A74-$A$73</f>
        <v>6</v>
      </c>
      <c r="C74" s="51">
        <v>42.6</v>
      </c>
      <c r="H74" s="34"/>
      <c r="I74" s="34"/>
    </row>
    <row r="75" spans="1:9" x14ac:dyDescent="0.2">
      <c r="A75" s="50">
        <v>44369</v>
      </c>
      <c r="B75" s="36">
        <f t="shared" si="3"/>
        <v>13</v>
      </c>
      <c r="C75" s="51">
        <v>49.6</v>
      </c>
      <c r="H75" s="34"/>
      <c r="I75" s="34"/>
    </row>
    <row r="76" spans="1:9" x14ac:dyDescent="0.2">
      <c r="A76" s="50">
        <v>44376</v>
      </c>
      <c r="B76" s="36">
        <f t="shared" si="3"/>
        <v>20</v>
      </c>
      <c r="C76" s="51">
        <v>53.4</v>
      </c>
      <c r="H76" s="34"/>
      <c r="I76" s="34"/>
    </row>
    <row r="77" spans="1:9" x14ac:dyDescent="0.2">
      <c r="A77" s="50">
        <v>44383</v>
      </c>
      <c r="B77" s="36">
        <f t="shared" si="3"/>
        <v>27</v>
      </c>
      <c r="C77" s="51">
        <v>56.3</v>
      </c>
      <c r="H77" s="34"/>
      <c r="I77" s="34"/>
    </row>
    <row r="78" spans="1:9" x14ac:dyDescent="0.2">
      <c r="A78" s="50">
        <v>44390</v>
      </c>
      <c r="B78" s="36">
        <f t="shared" si="3"/>
        <v>34</v>
      </c>
      <c r="C78" s="51">
        <v>61</v>
      </c>
      <c r="H78" s="34"/>
      <c r="I78" s="34"/>
    </row>
    <row r="79" spans="1:9" x14ac:dyDescent="0.2">
      <c r="A79" s="50">
        <v>44397</v>
      </c>
      <c r="B79" s="36">
        <f t="shared" si="3"/>
        <v>41</v>
      </c>
      <c r="C79" s="51">
        <v>63.2</v>
      </c>
      <c r="H79" s="34"/>
      <c r="I79" s="34"/>
    </row>
    <row r="80" spans="1:9" x14ac:dyDescent="0.2">
      <c r="A80" s="50">
        <v>44404</v>
      </c>
      <c r="B80" s="36">
        <f t="shared" si="3"/>
        <v>48</v>
      </c>
      <c r="C80" s="51">
        <v>61.5</v>
      </c>
      <c r="H80" s="34"/>
      <c r="I80" s="34"/>
    </row>
    <row r="81" spans="1:9" x14ac:dyDescent="0.2">
      <c r="A81" s="50">
        <v>44410</v>
      </c>
      <c r="B81" s="36">
        <f t="shared" si="3"/>
        <v>54</v>
      </c>
      <c r="C81" s="52">
        <v>60.5</v>
      </c>
      <c r="H81" s="34"/>
      <c r="I81" s="34"/>
    </row>
    <row r="82" spans="1:9" x14ac:dyDescent="0.2">
      <c r="A82" s="50">
        <v>44357</v>
      </c>
      <c r="B82" s="36">
        <f t="shared" ref="B82:B108" si="4">A82-$A$82</f>
        <v>0</v>
      </c>
      <c r="C82" s="51">
        <v>40.4</v>
      </c>
      <c r="H82" s="34"/>
      <c r="I82" s="34"/>
    </row>
    <row r="83" spans="1:9" x14ac:dyDescent="0.2">
      <c r="A83" s="50">
        <v>44362</v>
      </c>
      <c r="B83" s="36">
        <f t="shared" si="4"/>
        <v>5</v>
      </c>
      <c r="C83" s="51">
        <v>45.3</v>
      </c>
      <c r="H83" s="34"/>
      <c r="I83" s="34"/>
    </row>
    <row r="84" spans="1:9" x14ac:dyDescent="0.2">
      <c r="A84" s="50">
        <v>44369</v>
      </c>
      <c r="B84" s="36">
        <f t="shared" si="4"/>
        <v>12</v>
      </c>
      <c r="C84" s="51">
        <v>50.6</v>
      </c>
      <c r="H84" s="34"/>
      <c r="I84" s="34"/>
    </row>
    <row r="85" spans="1:9" x14ac:dyDescent="0.2">
      <c r="A85" s="50">
        <v>44376</v>
      </c>
      <c r="B85" s="36">
        <f t="shared" si="4"/>
        <v>19</v>
      </c>
      <c r="C85" s="51">
        <v>55</v>
      </c>
      <c r="H85" s="34"/>
      <c r="I85" s="34"/>
    </row>
    <row r="86" spans="1:9" x14ac:dyDescent="0.2">
      <c r="A86" s="50">
        <v>44383</v>
      </c>
      <c r="B86" s="36">
        <f t="shared" si="4"/>
        <v>26</v>
      </c>
      <c r="C86" s="51">
        <v>56.5</v>
      </c>
      <c r="H86" s="34"/>
      <c r="I86" s="34"/>
    </row>
    <row r="87" spans="1:9" x14ac:dyDescent="0.2">
      <c r="A87" s="50">
        <v>44390</v>
      </c>
      <c r="B87" s="36">
        <f t="shared" si="4"/>
        <v>33</v>
      </c>
      <c r="C87" s="51">
        <v>60</v>
      </c>
      <c r="H87" s="34"/>
      <c r="I87" s="34"/>
    </row>
    <row r="88" spans="1:9" x14ac:dyDescent="0.2">
      <c r="A88" s="50">
        <v>44397</v>
      </c>
      <c r="B88" s="36">
        <f t="shared" si="4"/>
        <v>40</v>
      </c>
      <c r="C88" s="51">
        <v>62.7</v>
      </c>
      <c r="H88" s="34"/>
      <c r="I88" s="34"/>
    </row>
    <row r="89" spans="1:9" x14ac:dyDescent="0.2">
      <c r="A89" s="50">
        <v>44404</v>
      </c>
      <c r="B89" s="36">
        <f t="shared" si="4"/>
        <v>47</v>
      </c>
      <c r="C89" s="51">
        <v>63.4</v>
      </c>
      <c r="H89" s="34"/>
      <c r="I89" s="34"/>
    </row>
    <row r="90" spans="1:9" x14ac:dyDescent="0.2">
      <c r="A90" s="50">
        <v>44409</v>
      </c>
      <c r="B90" s="36">
        <f t="shared" si="4"/>
        <v>52</v>
      </c>
      <c r="C90" s="52">
        <v>64</v>
      </c>
      <c r="H90" s="34"/>
      <c r="I90" s="34"/>
    </row>
    <row r="91" spans="1:9" x14ac:dyDescent="0.2">
      <c r="A91" s="50">
        <v>44357</v>
      </c>
      <c r="B91" s="36">
        <f t="shared" si="4"/>
        <v>0</v>
      </c>
      <c r="C91" s="51">
        <v>42</v>
      </c>
      <c r="H91" s="34"/>
      <c r="I91" s="34"/>
    </row>
    <row r="92" spans="1:9" x14ac:dyDescent="0.2">
      <c r="A92" s="50">
        <v>44362</v>
      </c>
      <c r="B92" s="36">
        <f t="shared" si="4"/>
        <v>5</v>
      </c>
      <c r="C92" s="52">
        <v>46</v>
      </c>
      <c r="H92" s="34"/>
      <c r="I92" s="34"/>
    </row>
    <row r="93" spans="1:9" x14ac:dyDescent="0.2">
      <c r="A93" s="50">
        <v>44369</v>
      </c>
      <c r="B93" s="36">
        <f t="shared" si="4"/>
        <v>12</v>
      </c>
      <c r="C93" s="52">
        <v>52</v>
      </c>
      <c r="H93" s="34"/>
      <c r="I93" s="34"/>
    </row>
    <row r="94" spans="1:9" x14ac:dyDescent="0.2">
      <c r="A94" s="50">
        <v>44376</v>
      </c>
      <c r="B94" s="36">
        <f t="shared" si="4"/>
        <v>19</v>
      </c>
      <c r="C94" s="52">
        <v>55.5</v>
      </c>
      <c r="H94" s="34"/>
      <c r="I94" s="34"/>
    </row>
    <row r="95" spans="1:9" x14ac:dyDescent="0.2">
      <c r="A95" s="50">
        <v>44383</v>
      </c>
      <c r="B95" s="36">
        <f t="shared" si="4"/>
        <v>26</v>
      </c>
      <c r="C95" s="52">
        <v>58.9</v>
      </c>
      <c r="H95" s="34"/>
      <c r="I95" s="34"/>
    </row>
    <row r="96" spans="1:9" x14ac:dyDescent="0.2">
      <c r="A96" s="50">
        <v>44390</v>
      </c>
      <c r="B96" s="36">
        <f t="shared" si="4"/>
        <v>33</v>
      </c>
      <c r="C96" s="52">
        <v>61.5</v>
      </c>
      <c r="H96" s="34"/>
      <c r="I96" s="34"/>
    </row>
    <row r="97" spans="1:9" x14ac:dyDescent="0.2">
      <c r="A97" s="50">
        <v>44397</v>
      </c>
      <c r="B97" s="36">
        <f t="shared" si="4"/>
        <v>40</v>
      </c>
      <c r="C97" s="52">
        <v>64</v>
      </c>
      <c r="H97" s="34"/>
      <c r="I97" s="34"/>
    </row>
    <row r="98" spans="1:9" x14ac:dyDescent="0.2">
      <c r="A98" s="50">
        <v>44404</v>
      </c>
      <c r="B98" s="36">
        <f t="shared" si="4"/>
        <v>47</v>
      </c>
      <c r="C98" s="52">
        <v>62.4</v>
      </c>
      <c r="H98" s="34"/>
      <c r="I98" s="34"/>
    </row>
    <row r="99" spans="1:9" x14ac:dyDescent="0.2">
      <c r="A99" s="50">
        <v>44409</v>
      </c>
      <c r="B99" s="36">
        <f t="shared" si="4"/>
        <v>52</v>
      </c>
      <c r="C99" s="52">
        <v>65.5</v>
      </c>
      <c r="H99" s="34"/>
      <c r="I99" s="34"/>
    </row>
    <row r="100" spans="1:9" x14ac:dyDescent="0.2">
      <c r="A100" s="50">
        <v>44357</v>
      </c>
      <c r="B100" s="36">
        <f t="shared" si="4"/>
        <v>0</v>
      </c>
      <c r="C100" s="51">
        <v>40.1</v>
      </c>
      <c r="H100" s="34"/>
      <c r="I100" s="34"/>
    </row>
    <row r="101" spans="1:9" x14ac:dyDescent="0.2">
      <c r="A101" s="50">
        <v>44362</v>
      </c>
      <c r="B101" s="36">
        <f t="shared" si="4"/>
        <v>5</v>
      </c>
      <c r="C101" s="52">
        <v>46.5</v>
      </c>
      <c r="H101" s="34"/>
      <c r="I101" s="34"/>
    </row>
    <row r="102" spans="1:9" x14ac:dyDescent="0.2">
      <c r="A102" s="50">
        <v>44369</v>
      </c>
      <c r="B102" s="36">
        <f t="shared" si="4"/>
        <v>12</v>
      </c>
      <c r="C102" s="52">
        <v>52</v>
      </c>
      <c r="H102" s="34"/>
      <c r="I102" s="34"/>
    </row>
    <row r="103" spans="1:9" x14ac:dyDescent="0.2">
      <c r="A103" s="50">
        <v>44376</v>
      </c>
      <c r="B103" s="36">
        <f t="shared" si="4"/>
        <v>19</v>
      </c>
      <c r="C103" s="52">
        <v>55.9</v>
      </c>
      <c r="H103" s="34"/>
      <c r="I103" s="34"/>
    </row>
    <row r="104" spans="1:9" x14ac:dyDescent="0.2">
      <c r="A104" s="50">
        <v>44383</v>
      </c>
      <c r="B104" s="36">
        <f t="shared" si="4"/>
        <v>26</v>
      </c>
      <c r="C104" s="52">
        <v>58.5</v>
      </c>
      <c r="H104" s="34"/>
      <c r="I104" s="34"/>
    </row>
    <row r="105" spans="1:9" x14ac:dyDescent="0.2">
      <c r="A105" s="50">
        <v>44390</v>
      </c>
      <c r="B105" s="36">
        <f t="shared" si="4"/>
        <v>33</v>
      </c>
      <c r="C105" s="52">
        <v>61.4</v>
      </c>
      <c r="H105" s="34"/>
      <c r="I105" s="34"/>
    </row>
    <row r="106" spans="1:9" x14ac:dyDescent="0.2">
      <c r="A106" s="50">
        <v>44397</v>
      </c>
      <c r="B106" s="36">
        <f t="shared" si="4"/>
        <v>40</v>
      </c>
      <c r="C106" s="52">
        <v>64.7</v>
      </c>
      <c r="H106" s="34"/>
      <c r="I106" s="34"/>
    </row>
    <row r="107" spans="1:9" x14ac:dyDescent="0.2">
      <c r="A107" s="50">
        <v>44404</v>
      </c>
      <c r="B107" s="36">
        <f t="shared" si="4"/>
        <v>47</v>
      </c>
      <c r="C107" s="52">
        <v>63.3</v>
      </c>
      <c r="H107" s="34"/>
      <c r="I107" s="34"/>
    </row>
    <row r="108" spans="1:9" x14ac:dyDescent="0.2">
      <c r="A108" s="50">
        <v>44409</v>
      </c>
      <c r="B108" s="36">
        <f t="shared" si="4"/>
        <v>52</v>
      </c>
      <c r="C108" s="52">
        <v>65.3</v>
      </c>
      <c r="H108" s="34"/>
      <c r="I108" s="34"/>
    </row>
    <row r="109" spans="1:9" x14ac:dyDescent="0.2">
      <c r="A109" s="50">
        <v>44375</v>
      </c>
      <c r="B109" s="36">
        <f t="shared" ref="B109:B143" si="5">A109-$A$109</f>
        <v>0</v>
      </c>
      <c r="C109" s="51">
        <v>41.5</v>
      </c>
      <c r="H109" s="34"/>
      <c r="I109" s="34"/>
    </row>
    <row r="110" spans="1:9" x14ac:dyDescent="0.2">
      <c r="A110" s="50">
        <v>44383</v>
      </c>
      <c r="B110" s="36">
        <f t="shared" si="5"/>
        <v>8</v>
      </c>
      <c r="C110" s="51">
        <v>48.8</v>
      </c>
      <c r="H110" s="34"/>
      <c r="I110" s="34"/>
    </row>
    <row r="111" spans="1:9" x14ac:dyDescent="0.2">
      <c r="A111" s="50">
        <v>44390</v>
      </c>
      <c r="B111" s="36">
        <f t="shared" si="5"/>
        <v>15</v>
      </c>
      <c r="C111" s="51">
        <v>52.4</v>
      </c>
      <c r="H111" s="34"/>
      <c r="I111" s="34"/>
    </row>
    <row r="112" spans="1:9" x14ac:dyDescent="0.2">
      <c r="A112" s="50">
        <v>44397</v>
      </c>
      <c r="B112" s="36">
        <f t="shared" si="5"/>
        <v>22</v>
      </c>
      <c r="C112" s="51">
        <v>57.6</v>
      </c>
      <c r="H112" s="34"/>
      <c r="I112" s="34"/>
    </row>
    <row r="113" spans="1:9" x14ac:dyDescent="0.2">
      <c r="A113" s="50">
        <v>44404</v>
      </c>
      <c r="B113" s="36">
        <f t="shared" si="5"/>
        <v>29</v>
      </c>
      <c r="C113" s="51">
        <v>61</v>
      </c>
      <c r="H113" s="34"/>
      <c r="I113" s="34"/>
    </row>
    <row r="114" spans="1:9" x14ac:dyDescent="0.2">
      <c r="A114" s="50">
        <v>44409</v>
      </c>
      <c r="B114" s="36">
        <f t="shared" si="5"/>
        <v>34</v>
      </c>
      <c r="C114" s="51">
        <v>63.4</v>
      </c>
      <c r="H114" s="34"/>
      <c r="I114" s="34"/>
    </row>
    <row r="115" spans="1:9" x14ac:dyDescent="0.2">
      <c r="A115" s="50">
        <v>44375</v>
      </c>
      <c r="B115" s="36">
        <f t="shared" si="5"/>
        <v>0</v>
      </c>
      <c r="C115" s="51">
        <v>43</v>
      </c>
      <c r="H115" s="34"/>
      <c r="I115" s="34"/>
    </row>
    <row r="116" spans="1:9" x14ac:dyDescent="0.2">
      <c r="A116" s="50">
        <v>44383</v>
      </c>
      <c r="B116" s="36">
        <f t="shared" si="5"/>
        <v>8</v>
      </c>
      <c r="C116" s="52">
        <v>48.1</v>
      </c>
      <c r="H116" s="34"/>
      <c r="I116" s="34"/>
    </row>
    <row r="117" spans="1:9" x14ac:dyDescent="0.2">
      <c r="A117" s="50">
        <v>44390</v>
      </c>
      <c r="B117" s="36">
        <f t="shared" si="5"/>
        <v>15</v>
      </c>
      <c r="C117" s="52">
        <v>50.9</v>
      </c>
      <c r="H117" s="34"/>
      <c r="I117" s="34"/>
    </row>
    <row r="118" spans="1:9" x14ac:dyDescent="0.2">
      <c r="A118" s="50">
        <v>44397</v>
      </c>
      <c r="B118" s="36">
        <f t="shared" si="5"/>
        <v>22</v>
      </c>
      <c r="C118" s="52">
        <v>54.5</v>
      </c>
      <c r="H118" s="34"/>
      <c r="I118" s="34"/>
    </row>
    <row r="119" spans="1:9" x14ac:dyDescent="0.2">
      <c r="A119" s="50">
        <v>44404</v>
      </c>
      <c r="B119" s="36">
        <f t="shared" si="5"/>
        <v>29</v>
      </c>
      <c r="C119" s="52">
        <v>60.7</v>
      </c>
      <c r="H119" s="34"/>
      <c r="I119" s="34"/>
    </row>
    <row r="120" spans="1:9" x14ac:dyDescent="0.2">
      <c r="A120" s="50">
        <v>44375</v>
      </c>
      <c r="B120" s="36">
        <f t="shared" si="5"/>
        <v>0</v>
      </c>
      <c r="C120" s="51">
        <v>40.200000000000003</v>
      </c>
      <c r="H120" s="34"/>
      <c r="I120" s="34"/>
    </row>
    <row r="121" spans="1:9" x14ac:dyDescent="0.2">
      <c r="A121" s="50">
        <v>44383</v>
      </c>
      <c r="B121" s="36">
        <f t="shared" si="5"/>
        <v>8</v>
      </c>
      <c r="C121" s="52">
        <v>47.5</v>
      </c>
      <c r="H121" s="34"/>
      <c r="I121" s="34"/>
    </row>
    <row r="122" spans="1:9" x14ac:dyDescent="0.2">
      <c r="A122" s="50">
        <v>44390</v>
      </c>
      <c r="B122" s="36">
        <f t="shared" si="5"/>
        <v>15</v>
      </c>
      <c r="C122" s="52">
        <v>51.4</v>
      </c>
      <c r="H122" s="34"/>
      <c r="I122" s="34"/>
    </row>
    <row r="123" spans="1:9" x14ac:dyDescent="0.2">
      <c r="A123" s="50">
        <v>44397</v>
      </c>
      <c r="B123" s="36">
        <f t="shared" si="5"/>
        <v>22</v>
      </c>
      <c r="C123" s="52">
        <v>54.9</v>
      </c>
      <c r="H123" s="34"/>
      <c r="I123" s="34"/>
    </row>
    <row r="124" spans="1:9" x14ac:dyDescent="0.2">
      <c r="A124" s="50">
        <v>44404</v>
      </c>
      <c r="B124" s="36">
        <f t="shared" si="5"/>
        <v>29</v>
      </c>
      <c r="C124" s="52">
        <v>58.8</v>
      </c>
      <c r="H124" s="34"/>
      <c r="I124" s="34"/>
    </row>
    <row r="125" spans="1:9" x14ac:dyDescent="0.2">
      <c r="A125" s="50">
        <v>44410</v>
      </c>
      <c r="B125" s="36">
        <f t="shared" si="5"/>
        <v>35</v>
      </c>
      <c r="C125" s="52">
        <v>61</v>
      </c>
      <c r="H125" s="34"/>
      <c r="I125" s="34"/>
    </row>
    <row r="126" spans="1:9" x14ac:dyDescent="0.2">
      <c r="A126" s="50">
        <v>44417</v>
      </c>
      <c r="B126" s="36">
        <f t="shared" si="5"/>
        <v>42</v>
      </c>
      <c r="C126" s="52">
        <v>62.1</v>
      </c>
      <c r="H126" s="34"/>
      <c r="I126" s="34"/>
    </row>
    <row r="127" spans="1:9" x14ac:dyDescent="0.2">
      <c r="A127" s="50">
        <v>44425</v>
      </c>
      <c r="B127" s="36">
        <f t="shared" si="5"/>
        <v>50</v>
      </c>
      <c r="C127" s="52">
        <v>63.6</v>
      </c>
      <c r="H127" s="34"/>
      <c r="I127" s="34"/>
    </row>
    <row r="128" spans="1:9" x14ac:dyDescent="0.2">
      <c r="A128" s="50">
        <v>44375</v>
      </c>
      <c r="B128" s="36">
        <f t="shared" si="5"/>
        <v>0</v>
      </c>
      <c r="C128" s="51">
        <v>41.4</v>
      </c>
      <c r="H128" s="34"/>
      <c r="I128" s="34"/>
    </row>
    <row r="129" spans="1:9" x14ac:dyDescent="0.2">
      <c r="A129" s="50">
        <v>44383</v>
      </c>
      <c r="B129" s="36">
        <f t="shared" si="5"/>
        <v>8</v>
      </c>
      <c r="C129" s="52">
        <v>46.4</v>
      </c>
      <c r="H129" s="34"/>
      <c r="I129" s="34"/>
    </row>
    <row r="130" spans="1:9" x14ac:dyDescent="0.2">
      <c r="A130" s="50">
        <v>44390</v>
      </c>
      <c r="B130" s="36">
        <f t="shared" si="5"/>
        <v>15</v>
      </c>
      <c r="C130" s="52">
        <v>51</v>
      </c>
      <c r="H130" s="34"/>
      <c r="I130" s="34"/>
    </row>
    <row r="131" spans="1:9" x14ac:dyDescent="0.2">
      <c r="A131" s="50">
        <v>44397</v>
      </c>
      <c r="B131" s="36">
        <f t="shared" si="5"/>
        <v>22</v>
      </c>
      <c r="C131" s="52">
        <v>56.1</v>
      </c>
      <c r="H131" s="34"/>
      <c r="I131" s="34"/>
    </row>
    <row r="132" spans="1:9" x14ac:dyDescent="0.2">
      <c r="A132" s="50">
        <v>44404</v>
      </c>
      <c r="B132" s="36">
        <f t="shared" si="5"/>
        <v>29</v>
      </c>
      <c r="C132" s="52">
        <v>59.4</v>
      </c>
      <c r="H132" s="34"/>
      <c r="I132" s="34"/>
    </row>
    <row r="133" spans="1:9" x14ac:dyDescent="0.2">
      <c r="A133" s="50">
        <v>44410</v>
      </c>
      <c r="B133" s="36">
        <f t="shared" si="5"/>
        <v>35</v>
      </c>
      <c r="C133" s="52">
        <v>61</v>
      </c>
      <c r="H133" s="34"/>
      <c r="I133" s="34"/>
    </row>
    <row r="134" spans="1:9" x14ac:dyDescent="0.2">
      <c r="A134" s="50">
        <v>44417</v>
      </c>
      <c r="B134" s="36">
        <f t="shared" si="5"/>
        <v>42</v>
      </c>
      <c r="C134" s="52">
        <v>62.6</v>
      </c>
      <c r="H134" s="34"/>
      <c r="I134" s="34"/>
    </row>
    <row r="135" spans="1:9" x14ac:dyDescent="0.2">
      <c r="A135" s="50">
        <v>44425</v>
      </c>
      <c r="B135" s="36">
        <f t="shared" si="5"/>
        <v>50</v>
      </c>
      <c r="C135" s="52">
        <v>63.2</v>
      </c>
      <c r="H135" s="34"/>
      <c r="I135" s="34"/>
    </row>
    <row r="136" spans="1:9" x14ac:dyDescent="0.2">
      <c r="A136" s="50">
        <v>44375</v>
      </c>
      <c r="B136" s="36">
        <f t="shared" si="5"/>
        <v>0</v>
      </c>
      <c r="C136" s="51">
        <v>42</v>
      </c>
      <c r="H136" s="34"/>
      <c r="I136" s="34"/>
    </row>
    <row r="137" spans="1:9" x14ac:dyDescent="0.2">
      <c r="A137" s="50">
        <v>44383</v>
      </c>
      <c r="B137" s="36">
        <f t="shared" si="5"/>
        <v>8</v>
      </c>
      <c r="C137" s="52">
        <v>47.9</v>
      </c>
      <c r="H137" s="34"/>
      <c r="I137" s="34"/>
    </row>
    <row r="138" spans="1:9" x14ac:dyDescent="0.2">
      <c r="A138" s="50">
        <v>44390</v>
      </c>
      <c r="B138" s="36">
        <f t="shared" si="5"/>
        <v>15</v>
      </c>
      <c r="C138" s="52">
        <v>51.5</v>
      </c>
      <c r="H138" s="34"/>
      <c r="I138" s="34"/>
    </row>
    <row r="139" spans="1:9" x14ac:dyDescent="0.2">
      <c r="A139" s="50">
        <v>44397</v>
      </c>
      <c r="B139" s="36">
        <f t="shared" si="5"/>
        <v>22</v>
      </c>
      <c r="C139" s="52">
        <v>54.6</v>
      </c>
      <c r="H139" s="34"/>
      <c r="I139" s="34"/>
    </row>
    <row r="140" spans="1:9" x14ac:dyDescent="0.2">
      <c r="A140" s="50">
        <v>44404</v>
      </c>
      <c r="B140" s="36">
        <f t="shared" si="5"/>
        <v>29</v>
      </c>
      <c r="C140" s="52">
        <v>57.8</v>
      </c>
      <c r="H140" s="34"/>
      <c r="I140" s="34"/>
    </row>
    <row r="141" spans="1:9" x14ac:dyDescent="0.2">
      <c r="A141" s="50">
        <v>44410</v>
      </c>
      <c r="B141" s="36">
        <f t="shared" si="5"/>
        <v>35</v>
      </c>
      <c r="C141" s="52">
        <v>59.1</v>
      </c>
      <c r="H141" s="34"/>
      <c r="I141" s="34"/>
    </row>
    <row r="142" spans="1:9" x14ac:dyDescent="0.2">
      <c r="A142" s="50">
        <v>44417</v>
      </c>
      <c r="B142" s="36">
        <f t="shared" si="5"/>
        <v>42</v>
      </c>
      <c r="C142" s="52">
        <v>61.7</v>
      </c>
      <c r="H142" s="34"/>
      <c r="I142" s="34"/>
    </row>
    <row r="143" spans="1:9" x14ac:dyDescent="0.2">
      <c r="A143" s="50">
        <v>44425</v>
      </c>
      <c r="B143" s="36">
        <f t="shared" si="5"/>
        <v>50</v>
      </c>
      <c r="C143" s="52">
        <v>63.4</v>
      </c>
      <c r="H143" s="34"/>
      <c r="I143" s="34"/>
    </row>
    <row r="144" spans="1:9" x14ac:dyDescent="0.2">
      <c r="A144" s="50">
        <v>44404</v>
      </c>
      <c r="B144" s="36">
        <f t="shared" ref="B144:B163" si="6">A144-$A$144</f>
        <v>0</v>
      </c>
      <c r="C144" s="51">
        <v>41.9</v>
      </c>
      <c r="H144" s="34"/>
      <c r="I144" s="34"/>
    </row>
    <row r="145" spans="1:9" x14ac:dyDescent="0.2">
      <c r="A145" s="50">
        <v>44410</v>
      </c>
      <c r="B145" s="36">
        <f t="shared" si="6"/>
        <v>6</v>
      </c>
      <c r="C145" s="52">
        <v>45.9</v>
      </c>
      <c r="H145" s="34"/>
      <c r="I145" s="34"/>
    </row>
    <row r="146" spans="1:9" x14ac:dyDescent="0.2">
      <c r="A146" s="50">
        <v>44417</v>
      </c>
      <c r="B146" s="36">
        <f t="shared" si="6"/>
        <v>13</v>
      </c>
      <c r="C146" s="52">
        <v>51.5</v>
      </c>
      <c r="H146" s="34"/>
      <c r="I146" s="34"/>
    </row>
    <row r="147" spans="1:9" x14ac:dyDescent="0.2">
      <c r="A147" s="50">
        <v>44425</v>
      </c>
      <c r="B147" s="36">
        <f t="shared" si="6"/>
        <v>21</v>
      </c>
      <c r="C147" s="52">
        <v>55.3</v>
      </c>
      <c r="H147" s="34"/>
      <c r="I147" s="34"/>
    </row>
    <row r="148" spans="1:9" x14ac:dyDescent="0.2">
      <c r="A148" s="50">
        <v>44433</v>
      </c>
      <c r="B148" s="36">
        <f t="shared" si="6"/>
        <v>29</v>
      </c>
      <c r="C148" s="52">
        <v>58.7</v>
      </c>
      <c r="H148" s="34"/>
      <c r="I148" s="34"/>
    </row>
    <row r="149" spans="1:9" x14ac:dyDescent="0.2">
      <c r="A149" s="50">
        <v>44440</v>
      </c>
      <c r="B149" s="36">
        <f t="shared" si="6"/>
        <v>36</v>
      </c>
      <c r="C149" s="52">
        <v>62.6</v>
      </c>
      <c r="H149" s="34"/>
      <c r="I149" s="34"/>
    </row>
    <row r="150" spans="1:9" x14ac:dyDescent="0.2">
      <c r="A150" s="50">
        <v>44447</v>
      </c>
      <c r="B150" s="36">
        <f t="shared" si="6"/>
        <v>43</v>
      </c>
      <c r="C150" s="52">
        <v>63.2</v>
      </c>
      <c r="H150" s="34"/>
      <c r="I150" s="34"/>
    </row>
    <row r="151" spans="1:9" x14ac:dyDescent="0.2">
      <c r="A151" s="50">
        <v>44452</v>
      </c>
      <c r="B151" s="36">
        <f t="shared" si="6"/>
        <v>48</v>
      </c>
      <c r="C151" s="51"/>
      <c r="H151" s="34"/>
      <c r="I151" s="34"/>
    </row>
    <row r="152" spans="1:9" x14ac:dyDescent="0.2">
      <c r="A152" s="50">
        <v>44454</v>
      </c>
      <c r="B152" s="36">
        <f t="shared" si="6"/>
        <v>50</v>
      </c>
      <c r="C152" s="52">
        <v>63.2</v>
      </c>
      <c r="H152" s="34"/>
      <c r="I152" s="34"/>
    </row>
    <row r="153" spans="1:9" x14ac:dyDescent="0.2">
      <c r="A153" s="50">
        <v>44460</v>
      </c>
      <c r="B153" s="36">
        <f t="shared" si="6"/>
        <v>56</v>
      </c>
      <c r="C153" s="52">
        <v>66.400000000000006</v>
      </c>
      <c r="H153" s="34"/>
      <c r="I153" s="34"/>
    </row>
    <row r="154" spans="1:9" x14ac:dyDescent="0.2">
      <c r="A154" s="50">
        <v>44404</v>
      </c>
      <c r="B154" s="36">
        <f t="shared" si="6"/>
        <v>0</v>
      </c>
      <c r="C154" s="51">
        <v>41.9</v>
      </c>
      <c r="H154" s="34"/>
      <c r="I154" s="34"/>
    </row>
    <row r="155" spans="1:9" x14ac:dyDescent="0.2">
      <c r="A155" s="50">
        <v>44410</v>
      </c>
      <c r="B155" s="36">
        <f t="shared" si="6"/>
        <v>6</v>
      </c>
      <c r="C155" s="52">
        <v>44.4</v>
      </c>
      <c r="H155" s="34"/>
      <c r="I155" s="34"/>
    </row>
    <row r="156" spans="1:9" x14ac:dyDescent="0.2">
      <c r="A156" s="50">
        <v>44417</v>
      </c>
      <c r="B156" s="36">
        <f t="shared" si="6"/>
        <v>13</v>
      </c>
      <c r="C156" s="52">
        <v>51</v>
      </c>
      <c r="H156" s="34"/>
      <c r="I156" s="34"/>
    </row>
    <row r="157" spans="1:9" x14ac:dyDescent="0.2">
      <c r="A157" s="50">
        <v>44425</v>
      </c>
      <c r="B157" s="36">
        <f t="shared" si="6"/>
        <v>21</v>
      </c>
      <c r="C157" s="52">
        <v>55.4</v>
      </c>
      <c r="H157" s="34"/>
      <c r="I157" s="34"/>
    </row>
    <row r="158" spans="1:9" x14ac:dyDescent="0.2">
      <c r="A158" s="50">
        <v>44433</v>
      </c>
      <c r="B158" s="36">
        <f t="shared" si="6"/>
        <v>29</v>
      </c>
      <c r="C158" s="52">
        <v>59</v>
      </c>
      <c r="H158" s="34"/>
      <c r="I158" s="34"/>
    </row>
    <row r="159" spans="1:9" x14ac:dyDescent="0.2">
      <c r="A159" s="50">
        <v>44440</v>
      </c>
      <c r="B159" s="36">
        <f t="shared" si="6"/>
        <v>36</v>
      </c>
      <c r="C159" s="52">
        <v>60.7</v>
      </c>
      <c r="H159" s="34"/>
      <c r="I159" s="34"/>
    </row>
    <row r="160" spans="1:9" x14ac:dyDescent="0.2">
      <c r="A160" s="50">
        <v>44447</v>
      </c>
      <c r="B160" s="36">
        <f t="shared" si="6"/>
        <v>43</v>
      </c>
      <c r="C160" s="52">
        <v>62.5</v>
      </c>
      <c r="H160" s="34"/>
      <c r="I160" s="34"/>
    </row>
    <row r="161" spans="1:9" x14ac:dyDescent="0.2">
      <c r="A161" s="50">
        <v>44452</v>
      </c>
      <c r="B161" s="36">
        <f t="shared" si="6"/>
        <v>48</v>
      </c>
      <c r="C161" s="51"/>
      <c r="H161" s="34"/>
      <c r="I161" s="34"/>
    </row>
    <row r="162" spans="1:9" x14ac:dyDescent="0.2">
      <c r="A162" s="50">
        <v>44454</v>
      </c>
      <c r="B162" s="36">
        <f t="shared" si="6"/>
        <v>50</v>
      </c>
      <c r="C162" s="52">
        <v>62.5</v>
      </c>
      <c r="H162" s="34"/>
      <c r="I162" s="34"/>
    </row>
    <row r="163" spans="1:9" x14ac:dyDescent="0.2">
      <c r="A163" s="50">
        <v>44460</v>
      </c>
      <c r="B163" s="36">
        <f t="shared" si="6"/>
        <v>56</v>
      </c>
      <c r="C163" s="52">
        <v>65</v>
      </c>
      <c r="H163" s="34"/>
      <c r="I163" s="34"/>
    </row>
    <row r="164" spans="1:9" x14ac:dyDescent="0.2">
      <c r="A164" s="50">
        <v>44408</v>
      </c>
      <c r="B164" s="36">
        <f>A164-$A$164</f>
        <v>0</v>
      </c>
      <c r="C164" s="51">
        <v>41.5</v>
      </c>
      <c r="H164" s="34"/>
      <c r="I164" s="34"/>
    </row>
    <row r="165" spans="1:9" x14ac:dyDescent="0.2">
      <c r="A165" s="50">
        <v>44417</v>
      </c>
      <c r="B165" s="36">
        <f t="shared" ref="B165:B171" si="7">A165-$A$164</f>
        <v>9</v>
      </c>
      <c r="C165" s="51">
        <v>49.7</v>
      </c>
      <c r="H165" s="34"/>
      <c r="I165" s="34"/>
    </row>
    <row r="166" spans="1:9" x14ac:dyDescent="0.2">
      <c r="A166" s="50">
        <v>44425</v>
      </c>
      <c r="B166" s="36">
        <f t="shared" si="7"/>
        <v>17</v>
      </c>
      <c r="C166" s="51">
        <v>55</v>
      </c>
      <c r="H166" s="34"/>
      <c r="I166" s="34"/>
    </row>
    <row r="167" spans="1:9" x14ac:dyDescent="0.2">
      <c r="A167" s="50">
        <v>44433</v>
      </c>
      <c r="B167" s="36">
        <f t="shared" si="7"/>
        <v>25</v>
      </c>
      <c r="C167" s="51">
        <v>57.8</v>
      </c>
      <c r="H167" s="34"/>
      <c r="I167" s="34"/>
    </row>
    <row r="168" spans="1:9" x14ac:dyDescent="0.2">
      <c r="A168" s="50">
        <v>44440</v>
      </c>
      <c r="B168" s="36">
        <f t="shared" si="7"/>
        <v>32</v>
      </c>
      <c r="C168" s="51">
        <v>61</v>
      </c>
      <c r="H168" s="34"/>
      <c r="I168" s="34"/>
    </row>
    <row r="169" spans="1:9" x14ac:dyDescent="0.2">
      <c r="A169" s="50">
        <v>44447</v>
      </c>
      <c r="B169" s="36">
        <f t="shared" si="7"/>
        <v>39</v>
      </c>
      <c r="C169" s="51">
        <v>62.4</v>
      </c>
      <c r="H169" s="34"/>
      <c r="I169" s="34"/>
    </row>
    <row r="170" spans="1:9" x14ac:dyDescent="0.2">
      <c r="A170" s="50">
        <v>44454</v>
      </c>
      <c r="B170" s="36">
        <f t="shared" si="7"/>
        <v>46</v>
      </c>
      <c r="C170" s="51">
        <v>64</v>
      </c>
      <c r="H170" s="34"/>
      <c r="I170" s="34"/>
    </row>
    <row r="171" spans="1:9" x14ac:dyDescent="0.2">
      <c r="A171" s="50">
        <v>44460</v>
      </c>
      <c r="B171" s="36">
        <f t="shared" si="7"/>
        <v>52</v>
      </c>
      <c r="C171" s="51">
        <v>63.8</v>
      </c>
      <c r="H171" s="34"/>
      <c r="I171" s="34"/>
    </row>
    <row r="172" spans="1:9" x14ac:dyDescent="0.2">
      <c r="A172" s="50">
        <v>44424</v>
      </c>
      <c r="B172" s="36">
        <f t="shared" ref="B172:B212" si="8">A172-$A$172</f>
        <v>0</v>
      </c>
      <c r="C172" s="51">
        <v>43.2</v>
      </c>
      <c r="H172" s="34"/>
      <c r="I172" s="34"/>
    </row>
    <row r="173" spans="1:9" x14ac:dyDescent="0.2">
      <c r="A173" s="50">
        <v>44433</v>
      </c>
      <c r="B173" s="36">
        <f t="shared" si="8"/>
        <v>9</v>
      </c>
      <c r="C173" s="51">
        <v>48.5</v>
      </c>
      <c r="H173" s="34"/>
      <c r="I173" s="34"/>
    </row>
    <row r="174" spans="1:9" x14ac:dyDescent="0.2">
      <c r="A174" s="50">
        <v>44440</v>
      </c>
      <c r="B174" s="36">
        <f t="shared" si="8"/>
        <v>16</v>
      </c>
      <c r="C174" s="51">
        <v>52.4</v>
      </c>
      <c r="H174" s="34"/>
      <c r="I174" s="34"/>
    </row>
    <row r="175" spans="1:9" x14ac:dyDescent="0.2">
      <c r="A175" s="50">
        <v>44447</v>
      </c>
      <c r="B175" s="36">
        <f t="shared" si="8"/>
        <v>23</v>
      </c>
      <c r="C175" s="51">
        <v>55.9</v>
      </c>
      <c r="H175" s="34"/>
      <c r="I175" s="34"/>
    </row>
    <row r="176" spans="1:9" x14ac:dyDescent="0.2">
      <c r="A176" s="50">
        <v>44454</v>
      </c>
      <c r="B176" s="36">
        <f t="shared" si="8"/>
        <v>30</v>
      </c>
      <c r="C176" s="51">
        <v>57.5</v>
      </c>
      <c r="H176" s="34"/>
      <c r="I176" s="34"/>
    </row>
    <row r="177" spans="1:9" x14ac:dyDescent="0.2">
      <c r="A177" s="50">
        <v>44461</v>
      </c>
      <c r="B177" s="36">
        <f t="shared" si="8"/>
        <v>37</v>
      </c>
      <c r="C177" s="51">
        <v>61.6</v>
      </c>
      <c r="H177" s="34"/>
      <c r="I177" s="34"/>
    </row>
    <row r="178" spans="1:9" x14ac:dyDescent="0.2">
      <c r="A178" s="50">
        <v>44468</v>
      </c>
      <c r="B178" s="36">
        <f t="shared" si="8"/>
        <v>44</v>
      </c>
      <c r="C178" s="51">
        <v>62.4</v>
      </c>
      <c r="H178" s="34"/>
      <c r="I178" s="34"/>
    </row>
    <row r="179" spans="1:9" x14ac:dyDescent="0.2">
      <c r="A179" s="50">
        <v>44474</v>
      </c>
      <c r="B179" s="36">
        <f t="shared" si="8"/>
        <v>50</v>
      </c>
      <c r="C179" s="51">
        <v>63.3</v>
      </c>
      <c r="H179" s="34"/>
      <c r="I179" s="34"/>
    </row>
    <row r="180" spans="1:9" x14ac:dyDescent="0.2">
      <c r="A180" s="50">
        <v>44482</v>
      </c>
      <c r="B180" s="36">
        <f t="shared" si="8"/>
        <v>58</v>
      </c>
      <c r="C180" s="52">
        <v>64</v>
      </c>
      <c r="H180" s="34"/>
      <c r="I180" s="34"/>
    </row>
    <row r="181" spans="1:9" x14ac:dyDescent="0.2">
      <c r="A181" s="50">
        <v>44424</v>
      </c>
      <c r="B181" s="36">
        <f t="shared" si="8"/>
        <v>0</v>
      </c>
      <c r="C181" s="51">
        <v>42.3</v>
      </c>
      <c r="H181" s="34"/>
      <c r="I181" s="34"/>
    </row>
    <row r="182" spans="1:9" x14ac:dyDescent="0.2">
      <c r="A182" s="50">
        <v>44433</v>
      </c>
      <c r="B182" s="36">
        <f t="shared" si="8"/>
        <v>9</v>
      </c>
      <c r="C182" s="52">
        <v>50</v>
      </c>
      <c r="H182" s="34"/>
      <c r="I182" s="34"/>
    </row>
    <row r="183" spans="1:9" x14ac:dyDescent="0.2">
      <c r="A183" s="50">
        <v>44440</v>
      </c>
      <c r="B183" s="36">
        <f t="shared" si="8"/>
        <v>16</v>
      </c>
      <c r="C183" s="52">
        <v>52.2</v>
      </c>
      <c r="H183" s="34"/>
      <c r="I183" s="34"/>
    </row>
    <row r="184" spans="1:9" x14ac:dyDescent="0.2">
      <c r="A184" s="50">
        <v>44447</v>
      </c>
      <c r="B184" s="36">
        <f t="shared" si="8"/>
        <v>23</v>
      </c>
      <c r="C184" s="52">
        <v>56.2</v>
      </c>
      <c r="H184" s="34"/>
      <c r="I184" s="34"/>
    </row>
    <row r="185" spans="1:9" x14ac:dyDescent="0.2">
      <c r="A185" s="50">
        <v>44454</v>
      </c>
      <c r="B185" s="36">
        <f t="shared" si="8"/>
        <v>30</v>
      </c>
      <c r="C185" s="52">
        <v>59.2</v>
      </c>
      <c r="H185" s="34"/>
      <c r="I185" s="34"/>
    </row>
    <row r="186" spans="1:9" x14ac:dyDescent="0.2">
      <c r="A186" s="50">
        <v>44461</v>
      </c>
      <c r="B186" s="36">
        <f t="shared" si="8"/>
        <v>37</v>
      </c>
      <c r="C186" s="52">
        <v>61.1</v>
      </c>
      <c r="H186" s="34"/>
      <c r="I186" s="34"/>
    </row>
    <row r="187" spans="1:9" x14ac:dyDescent="0.2">
      <c r="A187" s="50">
        <v>44468</v>
      </c>
      <c r="B187" s="36">
        <f t="shared" si="8"/>
        <v>44</v>
      </c>
      <c r="C187" s="52">
        <v>63.7</v>
      </c>
      <c r="H187" s="34"/>
      <c r="I187" s="34"/>
    </row>
    <row r="188" spans="1:9" x14ac:dyDescent="0.2">
      <c r="A188" s="50">
        <v>44474</v>
      </c>
      <c r="B188" s="36">
        <f t="shared" si="8"/>
        <v>50</v>
      </c>
      <c r="C188" s="52">
        <v>63.5</v>
      </c>
      <c r="H188" s="34"/>
      <c r="I188" s="34"/>
    </row>
    <row r="189" spans="1:9" x14ac:dyDescent="0.2">
      <c r="A189" s="50">
        <v>44482</v>
      </c>
      <c r="B189" s="36">
        <f t="shared" si="8"/>
        <v>58</v>
      </c>
      <c r="C189" s="52">
        <v>63.7</v>
      </c>
      <c r="H189" s="34"/>
      <c r="I189" s="34"/>
    </row>
    <row r="190" spans="1:9" x14ac:dyDescent="0.2">
      <c r="A190" s="50">
        <v>44424</v>
      </c>
      <c r="B190" s="36">
        <f t="shared" si="8"/>
        <v>0</v>
      </c>
      <c r="C190" s="51">
        <v>41.5</v>
      </c>
      <c r="H190" s="34"/>
      <c r="I190" s="34"/>
    </row>
    <row r="191" spans="1:9" x14ac:dyDescent="0.2">
      <c r="A191" s="50">
        <v>44433</v>
      </c>
      <c r="B191" s="36">
        <f t="shared" si="8"/>
        <v>9</v>
      </c>
      <c r="C191" s="52">
        <v>49.7</v>
      </c>
      <c r="H191" s="34"/>
      <c r="I191" s="34"/>
    </row>
    <row r="192" spans="1:9" x14ac:dyDescent="0.2">
      <c r="A192" s="50">
        <v>44440</v>
      </c>
      <c r="B192" s="36">
        <f t="shared" si="8"/>
        <v>16</v>
      </c>
      <c r="C192" s="52">
        <v>52.9</v>
      </c>
      <c r="H192" s="34"/>
      <c r="I192" s="34"/>
    </row>
    <row r="193" spans="1:9" x14ac:dyDescent="0.2">
      <c r="A193" s="50">
        <v>44447</v>
      </c>
      <c r="B193" s="36">
        <f t="shared" si="8"/>
        <v>23</v>
      </c>
      <c r="C193" s="52">
        <v>56.6</v>
      </c>
      <c r="H193" s="34"/>
      <c r="I193" s="34"/>
    </row>
    <row r="194" spans="1:9" x14ac:dyDescent="0.2">
      <c r="A194" s="50">
        <v>44454</v>
      </c>
      <c r="B194" s="36">
        <f t="shared" si="8"/>
        <v>30</v>
      </c>
      <c r="C194" s="52">
        <v>59</v>
      </c>
      <c r="H194" s="34"/>
      <c r="I194" s="34"/>
    </row>
    <row r="195" spans="1:9" x14ac:dyDescent="0.2">
      <c r="A195" s="50">
        <v>44461</v>
      </c>
      <c r="B195" s="36">
        <f t="shared" si="8"/>
        <v>37</v>
      </c>
      <c r="C195" s="52">
        <v>62.6</v>
      </c>
      <c r="H195" s="34"/>
      <c r="I195" s="34"/>
    </row>
    <row r="196" spans="1:9" x14ac:dyDescent="0.2">
      <c r="A196" s="50">
        <v>44468</v>
      </c>
      <c r="B196" s="36">
        <f t="shared" si="8"/>
        <v>44</v>
      </c>
      <c r="C196" s="52">
        <v>61.7</v>
      </c>
      <c r="H196" s="34"/>
      <c r="I196" s="34"/>
    </row>
    <row r="197" spans="1:9" x14ac:dyDescent="0.2">
      <c r="A197" s="50">
        <v>44424</v>
      </c>
      <c r="B197" s="36">
        <f t="shared" si="8"/>
        <v>0</v>
      </c>
      <c r="C197" s="51">
        <v>43</v>
      </c>
      <c r="H197" s="34"/>
      <c r="I197" s="34"/>
    </row>
    <row r="198" spans="1:9" x14ac:dyDescent="0.2">
      <c r="A198" s="50">
        <v>44433</v>
      </c>
      <c r="B198" s="36">
        <f t="shared" si="8"/>
        <v>9</v>
      </c>
      <c r="C198" s="52">
        <v>48.3</v>
      </c>
      <c r="H198" s="34"/>
      <c r="I198" s="34"/>
    </row>
    <row r="199" spans="1:9" x14ac:dyDescent="0.2">
      <c r="A199" s="50">
        <v>44440</v>
      </c>
      <c r="B199" s="36">
        <f t="shared" si="8"/>
        <v>16</v>
      </c>
      <c r="C199" s="52">
        <v>52</v>
      </c>
      <c r="H199" s="34"/>
      <c r="I199" s="34"/>
    </row>
    <row r="200" spans="1:9" x14ac:dyDescent="0.2">
      <c r="A200" s="50">
        <v>44447</v>
      </c>
      <c r="B200" s="36">
        <f t="shared" si="8"/>
        <v>23</v>
      </c>
      <c r="C200" s="52">
        <v>55.5</v>
      </c>
      <c r="H200" s="34"/>
      <c r="I200" s="34"/>
    </row>
    <row r="201" spans="1:9" x14ac:dyDescent="0.2">
      <c r="A201" s="50">
        <v>44454</v>
      </c>
      <c r="B201" s="36">
        <f t="shared" si="8"/>
        <v>30</v>
      </c>
      <c r="C201" s="52">
        <v>57.5</v>
      </c>
      <c r="H201" s="34"/>
      <c r="I201" s="34"/>
    </row>
    <row r="202" spans="1:9" x14ac:dyDescent="0.2">
      <c r="A202" s="50">
        <v>44461</v>
      </c>
      <c r="B202" s="36">
        <f t="shared" si="8"/>
        <v>37</v>
      </c>
      <c r="C202" s="52">
        <v>61.4</v>
      </c>
      <c r="H202" s="34"/>
      <c r="I202" s="34"/>
    </row>
    <row r="203" spans="1:9" x14ac:dyDescent="0.2">
      <c r="A203" s="50">
        <v>44468</v>
      </c>
      <c r="B203" s="36">
        <f t="shared" si="8"/>
        <v>44</v>
      </c>
      <c r="C203" s="52">
        <v>62.2</v>
      </c>
      <c r="H203" s="34"/>
      <c r="I203" s="34"/>
    </row>
    <row r="204" spans="1:9" x14ac:dyDescent="0.2">
      <c r="A204" s="50">
        <v>44424</v>
      </c>
      <c r="B204" s="36">
        <f t="shared" si="8"/>
        <v>0</v>
      </c>
      <c r="C204" s="51">
        <v>43</v>
      </c>
      <c r="H204" s="34"/>
      <c r="I204" s="34"/>
    </row>
    <row r="205" spans="1:9" x14ac:dyDescent="0.2">
      <c r="A205" s="50">
        <v>44433</v>
      </c>
      <c r="B205" s="36">
        <f t="shared" si="8"/>
        <v>9</v>
      </c>
      <c r="C205" s="52">
        <v>48.8</v>
      </c>
      <c r="H205" s="34"/>
      <c r="I205" s="34"/>
    </row>
    <row r="206" spans="1:9" x14ac:dyDescent="0.2">
      <c r="A206" s="50">
        <v>44440</v>
      </c>
      <c r="B206" s="36">
        <f t="shared" si="8"/>
        <v>16</v>
      </c>
      <c r="C206" s="52">
        <v>52</v>
      </c>
      <c r="H206" s="34"/>
      <c r="I206" s="34"/>
    </row>
    <row r="207" spans="1:9" x14ac:dyDescent="0.2">
      <c r="A207" s="50">
        <v>44447</v>
      </c>
      <c r="B207" s="36">
        <f t="shared" si="8"/>
        <v>23</v>
      </c>
      <c r="C207" s="52">
        <v>55.3</v>
      </c>
      <c r="H207" s="34"/>
      <c r="I207" s="34"/>
    </row>
    <row r="208" spans="1:9" x14ac:dyDescent="0.2">
      <c r="A208" s="50">
        <v>44454</v>
      </c>
      <c r="B208" s="36">
        <f t="shared" si="8"/>
        <v>30</v>
      </c>
      <c r="C208" s="52">
        <v>57.6</v>
      </c>
      <c r="H208" s="34"/>
      <c r="I208" s="34"/>
    </row>
    <row r="209" spans="1:9" x14ac:dyDescent="0.2">
      <c r="A209" s="50">
        <v>44461</v>
      </c>
      <c r="B209" s="36">
        <f t="shared" si="8"/>
        <v>37</v>
      </c>
      <c r="C209" s="52">
        <v>59.5</v>
      </c>
      <c r="H209" s="34"/>
      <c r="I209" s="34"/>
    </row>
    <row r="210" spans="1:9" x14ac:dyDescent="0.2">
      <c r="A210" s="50">
        <v>44468</v>
      </c>
      <c r="B210" s="36">
        <f t="shared" si="8"/>
        <v>44</v>
      </c>
      <c r="C210" s="52">
        <v>62.3</v>
      </c>
      <c r="H210" s="34"/>
      <c r="I210" s="34"/>
    </row>
    <row r="211" spans="1:9" x14ac:dyDescent="0.2">
      <c r="A211" s="50">
        <v>44474</v>
      </c>
      <c r="B211" s="36">
        <f t="shared" si="8"/>
        <v>50</v>
      </c>
      <c r="C211" s="52">
        <v>61.5</v>
      </c>
      <c r="H211" s="34"/>
      <c r="I211" s="34"/>
    </row>
    <row r="212" spans="1:9" x14ac:dyDescent="0.2">
      <c r="A212" s="50">
        <v>44482</v>
      </c>
      <c r="B212" s="36">
        <f t="shared" si="8"/>
        <v>58</v>
      </c>
      <c r="C212" s="52">
        <v>63.5</v>
      </c>
      <c r="H212" s="34"/>
      <c r="I212" s="34"/>
    </row>
    <row r="213" spans="1:9" x14ac:dyDescent="0.2">
      <c r="A213" s="53">
        <v>44719</v>
      </c>
      <c r="B213" s="39">
        <f t="shared" ref="B213:B242" si="9">A213-$A$213</f>
        <v>0</v>
      </c>
      <c r="C213" s="51">
        <v>41.6</v>
      </c>
      <c r="H213" s="34"/>
      <c r="I213" s="34"/>
    </row>
    <row r="214" spans="1:9" x14ac:dyDescent="0.2">
      <c r="A214" s="53">
        <v>44727</v>
      </c>
      <c r="B214" s="39">
        <f t="shared" si="9"/>
        <v>8</v>
      </c>
      <c r="C214" s="51">
        <v>50</v>
      </c>
      <c r="H214" s="34"/>
      <c r="I214" s="34"/>
    </row>
    <row r="215" spans="1:9" x14ac:dyDescent="0.2">
      <c r="A215" s="53">
        <v>44734</v>
      </c>
      <c r="B215" s="39">
        <f t="shared" si="9"/>
        <v>15</v>
      </c>
      <c r="C215" s="51">
        <v>56.6</v>
      </c>
      <c r="H215" s="34"/>
      <c r="I215" s="34"/>
    </row>
    <row r="216" spans="1:9" x14ac:dyDescent="0.2">
      <c r="A216" s="53">
        <v>44741</v>
      </c>
      <c r="B216" s="39">
        <f t="shared" si="9"/>
        <v>22</v>
      </c>
      <c r="C216" s="51">
        <v>61.7</v>
      </c>
      <c r="H216" s="34"/>
      <c r="I216" s="34"/>
    </row>
    <row r="217" spans="1:9" x14ac:dyDescent="0.2">
      <c r="A217" s="53">
        <v>44748</v>
      </c>
      <c r="B217" s="39">
        <f t="shared" si="9"/>
        <v>29</v>
      </c>
      <c r="C217" s="51">
        <v>64.3</v>
      </c>
      <c r="H217" s="34"/>
      <c r="I217" s="34"/>
    </row>
    <row r="218" spans="1:9" x14ac:dyDescent="0.2">
      <c r="A218" s="53">
        <v>44753</v>
      </c>
      <c r="B218" s="39">
        <f t="shared" si="9"/>
        <v>34</v>
      </c>
      <c r="C218" s="51">
        <v>67.3</v>
      </c>
      <c r="H218" s="34"/>
      <c r="I218" s="34"/>
    </row>
    <row r="219" spans="1:9" x14ac:dyDescent="0.2">
      <c r="A219" s="53">
        <v>44719</v>
      </c>
      <c r="B219" s="39">
        <f t="shared" si="9"/>
        <v>0</v>
      </c>
      <c r="C219" s="51">
        <v>42.5</v>
      </c>
      <c r="H219" s="34"/>
      <c r="I219" s="34"/>
    </row>
    <row r="220" spans="1:9" x14ac:dyDescent="0.2">
      <c r="A220" s="53">
        <v>44727</v>
      </c>
      <c r="B220" s="39">
        <f t="shared" si="9"/>
        <v>8</v>
      </c>
      <c r="C220" s="51">
        <v>49.2</v>
      </c>
      <c r="H220" s="34"/>
      <c r="I220" s="34"/>
    </row>
    <row r="221" spans="1:9" x14ac:dyDescent="0.2">
      <c r="A221" s="53">
        <v>44734</v>
      </c>
      <c r="B221" s="39">
        <f t="shared" si="9"/>
        <v>15</v>
      </c>
      <c r="C221" s="51">
        <v>56</v>
      </c>
      <c r="H221" s="34"/>
      <c r="I221" s="34"/>
    </row>
    <row r="222" spans="1:9" x14ac:dyDescent="0.2">
      <c r="A222" s="53">
        <v>44741</v>
      </c>
      <c r="B222" s="39">
        <f t="shared" si="9"/>
        <v>22</v>
      </c>
      <c r="C222" s="51">
        <v>60</v>
      </c>
      <c r="H222" s="34"/>
      <c r="I222" s="34"/>
    </row>
    <row r="223" spans="1:9" x14ac:dyDescent="0.2">
      <c r="A223" s="53">
        <v>44748</v>
      </c>
      <c r="B223" s="39">
        <f t="shared" si="9"/>
        <v>29</v>
      </c>
      <c r="C223" s="51">
        <v>64.5</v>
      </c>
      <c r="H223" s="34"/>
      <c r="I223" s="34"/>
    </row>
    <row r="224" spans="1:9" x14ac:dyDescent="0.2">
      <c r="A224" s="53">
        <v>44753</v>
      </c>
      <c r="B224" s="39">
        <f t="shared" si="9"/>
        <v>34</v>
      </c>
      <c r="C224" s="51">
        <v>65.8</v>
      </c>
      <c r="H224" s="34"/>
      <c r="I224" s="34"/>
    </row>
    <row r="225" spans="1:9" x14ac:dyDescent="0.2">
      <c r="A225" s="53">
        <v>44719</v>
      </c>
      <c r="B225" s="39">
        <f t="shared" si="9"/>
        <v>0</v>
      </c>
      <c r="C225" s="51">
        <v>41.3</v>
      </c>
      <c r="H225" s="34"/>
      <c r="I225" s="34"/>
    </row>
    <row r="226" spans="1:9" x14ac:dyDescent="0.2">
      <c r="A226" s="53">
        <v>44727</v>
      </c>
      <c r="B226" s="39">
        <f t="shared" si="9"/>
        <v>8</v>
      </c>
      <c r="C226" s="51">
        <v>48</v>
      </c>
      <c r="H226" s="34"/>
      <c r="I226" s="34"/>
    </row>
    <row r="227" spans="1:9" x14ac:dyDescent="0.2">
      <c r="A227" s="53">
        <v>44734</v>
      </c>
      <c r="B227" s="39">
        <f t="shared" si="9"/>
        <v>15</v>
      </c>
      <c r="C227" s="51">
        <v>54.1</v>
      </c>
      <c r="H227" s="34"/>
      <c r="I227" s="34"/>
    </row>
    <row r="228" spans="1:9" x14ac:dyDescent="0.2">
      <c r="A228" s="53">
        <v>44741</v>
      </c>
      <c r="B228" s="39">
        <f t="shared" si="9"/>
        <v>22</v>
      </c>
      <c r="C228" s="51">
        <v>58.8</v>
      </c>
      <c r="H228" s="34"/>
      <c r="I228" s="34"/>
    </row>
    <row r="229" spans="1:9" x14ac:dyDescent="0.2">
      <c r="A229" s="53">
        <v>44748</v>
      </c>
      <c r="B229" s="39">
        <f t="shared" si="9"/>
        <v>29</v>
      </c>
      <c r="C229" s="51">
        <v>61.9</v>
      </c>
      <c r="H229" s="34"/>
      <c r="I229" s="34"/>
    </row>
    <row r="230" spans="1:9" x14ac:dyDescent="0.2">
      <c r="A230" s="53">
        <v>44753</v>
      </c>
      <c r="B230" s="39">
        <f t="shared" si="9"/>
        <v>34</v>
      </c>
      <c r="C230" s="51">
        <v>63.8</v>
      </c>
      <c r="H230" s="34"/>
      <c r="I230" s="34"/>
    </row>
    <row r="231" spans="1:9" x14ac:dyDescent="0.2">
      <c r="A231" s="53">
        <v>44719</v>
      </c>
      <c r="B231" s="39">
        <f t="shared" si="9"/>
        <v>0</v>
      </c>
      <c r="C231" s="51">
        <v>43.2</v>
      </c>
      <c r="H231" s="34"/>
      <c r="I231" s="34"/>
    </row>
    <row r="232" spans="1:9" x14ac:dyDescent="0.2">
      <c r="A232" s="53">
        <v>44727</v>
      </c>
      <c r="B232" s="39">
        <f t="shared" si="9"/>
        <v>8</v>
      </c>
      <c r="C232" s="51">
        <v>49.4</v>
      </c>
      <c r="H232" s="34"/>
      <c r="I232" s="34"/>
    </row>
    <row r="233" spans="1:9" x14ac:dyDescent="0.2">
      <c r="A233" s="53">
        <v>44734</v>
      </c>
      <c r="B233" s="39">
        <f t="shared" si="9"/>
        <v>15</v>
      </c>
      <c r="C233" s="51">
        <v>55.4</v>
      </c>
      <c r="H233" s="34"/>
      <c r="I233" s="34"/>
    </row>
    <row r="234" spans="1:9" x14ac:dyDescent="0.2">
      <c r="A234" s="53">
        <v>44741</v>
      </c>
      <c r="B234" s="39">
        <f t="shared" si="9"/>
        <v>22</v>
      </c>
      <c r="C234" s="51">
        <v>59.5</v>
      </c>
      <c r="H234" s="34"/>
      <c r="I234" s="34"/>
    </row>
    <row r="235" spans="1:9" x14ac:dyDescent="0.2">
      <c r="A235" s="53">
        <v>44748</v>
      </c>
      <c r="B235" s="39">
        <f t="shared" si="9"/>
        <v>29</v>
      </c>
      <c r="C235" s="51">
        <v>63.3</v>
      </c>
      <c r="H235" s="34"/>
      <c r="I235" s="34"/>
    </row>
    <row r="236" spans="1:9" x14ac:dyDescent="0.2">
      <c r="A236" s="53">
        <v>44753</v>
      </c>
      <c r="B236" s="39">
        <f t="shared" si="9"/>
        <v>34</v>
      </c>
      <c r="C236" s="51">
        <v>65.5</v>
      </c>
      <c r="H236" s="34"/>
      <c r="I236" s="34"/>
    </row>
    <row r="237" spans="1:9" x14ac:dyDescent="0.2">
      <c r="A237" s="53">
        <v>44719</v>
      </c>
      <c r="B237" s="39">
        <f t="shared" si="9"/>
        <v>0</v>
      </c>
      <c r="C237" s="51">
        <v>42.4</v>
      </c>
      <c r="H237" s="34"/>
      <c r="I237" s="34"/>
    </row>
    <row r="238" spans="1:9" x14ac:dyDescent="0.2">
      <c r="A238" s="53">
        <v>44727</v>
      </c>
      <c r="B238" s="39">
        <f t="shared" si="9"/>
        <v>8</v>
      </c>
      <c r="C238" s="51">
        <v>48.7</v>
      </c>
      <c r="H238" s="34"/>
      <c r="I238" s="34"/>
    </row>
    <row r="239" spans="1:9" x14ac:dyDescent="0.2">
      <c r="A239" s="53">
        <v>44734</v>
      </c>
      <c r="B239" s="39">
        <f t="shared" si="9"/>
        <v>15</v>
      </c>
      <c r="C239" s="51">
        <v>55.4</v>
      </c>
      <c r="H239" s="34"/>
      <c r="I239" s="34"/>
    </row>
    <row r="240" spans="1:9" x14ac:dyDescent="0.2">
      <c r="A240" s="53">
        <v>44741</v>
      </c>
      <c r="B240" s="39">
        <f t="shared" si="9"/>
        <v>22</v>
      </c>
      <c r="C240" s="51">
        <v>59.8</v>
      </c>
      <c r="H240" s="34"/>
      <c r="I240" s="34"/>
    </row>
    <row r="241" spans="1:9" x14ac:dyDescent="0.2">
      <c r="A241" s="53">
        <v>44748</v>
      </c>
      <c r="B241" s="39">
        <f t="shared" si="9"/>
        <v>29</v>
      </c>
      <c r="C241" s="51">
        <v>63.2</v>
      </c>
      <c r="H241" s="34"/>
      <c r="I241" s="34"/>
    </row>
    <row r="242" spans="1:9" x14ac:dyDescent="0.2">
      <c r="A242" s="53">
        <v>44753</v>
      </c>
      <c r="B242" s="39">
        <f t="shared" si="9"/>
        <v>34</v>
      </c>
      <c r="C242" s="51">
        <v>64.900000000000006</v>
      </c>
      <c r="H242" s="34"/>
      <c r="I242" s="34"/>
    </row>
    <row r="243" spans="1:9" x14ac:dyDescent="0.2">
      <c r="A243" s="53">
        <v>44754</v>
      </c>
      <c r="B243" s="39">
        <f t="shared" ref="B243:B258" si="10">A243-$A$243</f>
        <v>0</v>
      </c>
      <c r="C243" s="51">
        <v>40</v>
      </c>
      <c r="H243" s="34"/>
      <c r="I243" s="34"/>
    </row>
    <row r="244" spans="1:9" x14ac:dyDescent="0.2">
      <c r="A244" s="53">
        <v>44762</v>
      </c>
      <c r="B244" s="39">
        <f t="shared" si="10"/>
        <v>8</v>
      </c>
      <c r="C244" s="51">
        <v>46.6</v>
      </c>
      <c r="H244" s="34"/>
      <c r="I244" s="34"/>
    </row>
    <row r="245" spans="1:9" x14ac:dyDescent="0.2">
      <c r="A245" s="53">
        <v>44770</v>
      </c>
      <c r="B245" s="39">
        <f t="shared" si="10"/>
        <v>16</v>
      </c>
      <c r="C245" s="51">
        <v>50.3</v>
      </c>
      <c r="H245" s="34"/>
      <c r="I245" s="34"/>
    </row>
    <row r="246" spans="1:9" x14ac:dyDescent="0.2">
      <c r="A246" s="53">
        <v>44776</v>
      </c>
      <c r="B246" s="39">
        <f t="shared" si="10"/>
        <v>22</v>
      </c>
      <c r="C246" s="51">
        <v>53.8</v>
      </c>
      <c r="H246" s="34"/>
      <c r="I246" s="34"/>
    </row>
    <row r="247" spans="1:9" x14ac:dyDescent="0.2">
      <c r="A247" s="53">
        <v>44754</v>
      </c>
      <c r="B247" s="39">
        <f t="shared" si="10"/>
        <v>0</v>
      </c>
      <c r="C247" s="51">
        <v>39.5</v>
      </c>
      <c r="H247" s="34"/>
      <c r="I247" s="34"/>
    </row>
    <row r="248" spans="1:9" x14ac:dyDescent="0.2">
      <c r="A248" s="53">
        <v>44762</v>
      </c>
      <c r="B248" s="39">
        <f t="shared" si="10"/>
        <v>8</v>
      </c>
      <c r="C248" s="51">
        <v>46</v>
      </c>
      <c r="H248" s="34"/>
      <c r="I248" s="34"/>
    </row>
    <row r="249" spans="1:9" x14ac:dyDescent="0.2">
      <c r="A249" s="53">
        <v>44770</v>
      </c>
      <c r="B249" s="39">
        <f t="shared" si="10"/>
        <v>16</v>
      </c>
      <c r="C249" s="51">
        <v>48.7</v>
      </c>
      <c r="H249" s="34"/>
      <c r="I249" s="34"/>
    </row>
    <row r="250" spans="1:9" x14ac:dyDescent="0.2">
      <c r="A250" s="53">
        <v>44776</v>
      </c>
      <c r="B250" s="39">
        <f t="shared" si="10"/>
        <v>22</v>
      </c>
      <c r="C250" s="51">
        <v>53</v>
      </c>
      <c r="H250" s="34"/>
      <c r="I250" s="34"/>
    </row>
    <row r="251" spans="1:9" x14ac:dyDescent="0.2">
      <c r="A251" s="53">
        <v>44754</v>
      </c>
      <c r="B251" s="39">
        <f t="shared" si="10"/>
        <v>0</v>
      </c>
      <c r="C251" s="51">
        <v>41.2</v>
      </c>
      <c r="H251" s="34"/>
      <c r="I251" s="34"/>
    </row>
    <row r="252" spans="1:9" x14ac:dyDescent="0.2">
      <c r="A252" s="53">
        <v>44762</v>
      </c>
      <c r="B252" s="39">
        <f t="shared" si="10"/>
        <v>8</v>
      </c>
      <c r="C252" s="51">
        <v>47.7</v>
      </c>
      <c r="H252" s="34"/>
      <c r="I252" s="34"/>
    </row>
    <row r="253" spans="1:9" x14ac:dyDescent="0.2">
      <c r="A253" s="53">
        <v>44770</v>
      </c>
      <c r="B253" s="39">
        <f t="shared" si="10"/>
        <v>16</v>
      </c>
      <c r="C253" s="51">
        <v>52.5</v>
      </c>
      <c r="H253" s="34"/>
      <c r="I253" s="34"/>
    </row>
    <row r="254" spans="1:9" x14ac:dyDescent="0.2">
      <c r="A254" s="53">
        <v>44776</v>
      </c>
      <c r="B254" s="39">
        <f t="shared" si="10"/>
        <v>22</v>
      </c>
      <c r="C254" s="51">
        <v>55</v>
      </c>
      <c r="H254" s="34"/>
      <c r="I254" s="34"/>
    </row>
    <row r="255" spans="1:9" x14ac:dyDescent="0.2">
      <c r="A255" s="53">
        <v>44754</v>
      </c>
      <c r="B255" s="39">
        <f t="shared" si="10"/>
        <v>0</v>
      </c>
      <c r="C255" s="51">
        <v>39.799999999999997</v>
      </c>
      <c r="H255" s="34"/>
      <c r="I255" s="34"/>
    </row>
    <row r="256" spans="1:9" x14ac:dyDescent="0.2">
      <c r="A256" s="53">
        <v>44762</v>
      </c>
      <c r="B256" s="39">
        <f t="shared" si="10"/>
        <v>8</v>
      </c>
      <c r="C256" s="51">
        <v>45.5</v>
      </c>
      <c r="H256" s="34"/>
      <c r="I256" s="34"/>
    </row>
    <row r="257" spans="1:9" x14ac:dyDescent="0.2">
      <c r="A257" s="53">
        <v>44770</v>
      </c>
      <c r="B257" s="39">
        <f t="shared" si="10"/>
        <v>16</v>
      </c>
      <c r="C257" s="51">
        <v>49.5</v>
      </c>
      <c r="H257" s="34"/>
      <c r="I257" s="34"/>
    </row>
    <row r="258" spans="1:9" x14ac:dyDescent="0.2">
      <c r="A258" s="53">
        <v>44776</v>
      </c>
      <c r="B258" s="39">
        <f t="shared" si="10"/>
        <v>22</v>
      </c>
      <c r="C258" s="51">
        <v>53.2</v>
      </c>
      <c r="H258" s="34"/>
      <c r="I258" s="34"/>
    </row>
    <row r="259" spans="1:9" x14ac:dyDescent="0.2">
      <c r="A259" s="53">
        <v>44764</v>
      </c>
      <c r="B259" s="39">
        <f t="shared" ref="B259:B274" si="11">A259-$A$259</f>
        <v>0</v>
      </c>
      <c r="C259" s="51">
        <v>42.6</v>
      </c>
      <c r="H259" s="34"/>
      <c r="I259" s="34"/>
    </row>
    <row r="260" spans="1:9" x14ac:dyDescent="0.2">
      <c r="A260" s="53">
        <v>44770</v>
      </c>
      <c r="B260" s="39">
        <f t="shared" si="11"/>
        <v>6</v>
      </c>
      <c r="C260" s="51">
        <v>47.3</v>
      </c>
      <c r="H260" s="34"/>
      <c r="I260" s="34"/>
    </row>
    <row r="261" spans="1:9" x14ac:dyDescent="0.2">
      <c r="A261" s="53">
        <v>44776</v>
      </c>
      <c r="B261" s="39">
        <f t="shared" si="11"/>
        <v>12</v>
      </c>
      <c r="C261" s="51">
        <v>51.5</v>
      </c>
      <c r="H261" s="34"/>
      <c r="I261" s="34"/>
    </row>
    <row r="262" spans="1:9" x14ac:dyDescent="0.2">
      <c r="A262" s="53">
        <v>44764</v>
      </c>
      <c r="B262" s="39">
        <f t="shared" si="11"/>
        <v>0</v>
      </c>
      <c r="C262" s="51">
        <v>41</v>
      </c>
      <c r="H262" s="34"/>
      <c r="I262" s="34"/>
    </row>
    <row r="263" spans="1:9" x14ac:dyDescent="0.2">
      <c r="A263" s="53">
        <v>44770</v>
      </c>
      <c r="B263" s="39">
        <f t="shared" si="11"/>
        <v>6</v>
      </c>
      <c r="C263" s="51">
        <v>45.1</v>
      </c>
      <c r="H263" s="34"/>
      <c r="I263" s="34"/>
    </row>
    <row r="264" spans="1:9" x14ac:dyDescent="0.2">
      <c r="A264" s="53">
        <v>44776</v>
      </c>
      <c r="B264" s="39">
        <f t="shared" si="11"/>
        <v>12</v>
      </c>
      <c r="C264" s="51">
        <v>49.1</v>
      </c>
      <c r="H264" s="34"/>
      <c r="I264" s="34"/>
    </row>
    <row r="265" spans="1:9" x14ac:dyDescent="0.2">
      <c r="A265" s="53">
        <v>44764</v>
      </c>
      <c r="B265" s="39">
        <f t="shared" si="11"/>
        <v>0</v>
      </c>
      <c r="C265" s="51">
        <v>41.9</v>
      </c>
      <c r="H265" s="34"/>
      <c r="I265" s="34"/>
    </row>
    <row r="266" spans="1:9" x14ac:dyDescent="0.2">
      <c r="A266" s="53">
        <v>44770</v>
      </c>
      <c r="B266" s="39">
        <f t="shared" si="11"/>
        <v>6</v>
      </c>
      <c r="C266" s="51">
        <v>45.3</v>
      </c>
      <c r="H266" s="34"/>
      <c r="I266" s="34"/>
    </row>
    <row r="267" spans="1:9" x14ac:dyDescent="0.2">
      <c r="A267" s="53">
        <v>44776</v>
      </c>
      <c r="B267" s="39">
        <f t="shared" si="11"/>
        <v>12</v>
      </c>
      <c r="C267" s="51">
        <v>50.5</v>
      </c>
      <c r="H267" s="34"/>
      <c r="I267" s="34"/>
    </row>
    <row r="268" spans="1:9" x14ac:dyDescent="0.2">
      <c r="A268" s="53">
        <v>44783</v>
      </c>
      <c r="B268" s="39">
        <f t="shared" si="11"/>
        <v>19</v>
      </c>
      <c r="C268" s="51">
        <v>53.9</v>
      </c>
      <c r="H268" s="34"/>
      <c r="I268" s="34"/>
    </row>
    <row r="269" spans="1:9" x14ac:dyDescent="0.2">
      <c r="A269" s="53">
        <v>44790</v>
      </c>
      <c r="B269" s="39">
        <f t="shared" si="11"/>
        <v>26</v>
      </c>
      <c r="C269" s="51">
        <v>57.9</v>
      </c>
      <c r="H269" s="34"/>
      <c r="I269" s="34"/>
    </row>
    <row r="270" spans="1:9" x14ac:dyDescent="0.2">
      <c r="A270" s="53">
        <v>44797</v>
      </c>
      <c r="B270" s="39">
        <f t="shared" si="11"/>
        <v>33</v>
      </c>
      <c r="C270" s="51">
        <v>60.7</v>
      </c>
      <c r="H270" s="34"/>
      <c r="I270" s="34"/>
    </row>
    <row r="271" spans="1:9" x14ac:dyDescent="0.2">
      <c r="A271" s="53">
        <v>44804</v>
      </c>
      <c r="B271" s="39">
        <f t="shared" si="11"/>
        <v>40</v>
      </c>
      <c r="C271" s="51">
        <v>63.3</v>
      </c>
      <c r="H271" s="34"/>
      <c r="I271" s="34"/>
    </row>
    <row r="272" spans="1:9" x14ac:dyDescent="0.2">
      <c r="A272" s="53">
        <v>44811</v>
      </c>
      <c r="B272" s="39">
        <f t="shared" si="11"/>
        <v>47</v>
      </c>
      <c r="C272" s="51">
        <v>65</v>
      </c>
      <c r="H272" s="34"/>
      <c r="I272" s="34"/>
    </row>
    <row r="273" spans="1:9" x14ac:dyDescent="0.2">
      <c r="A273" s="53">
        <v>44817</v>
      </c>
      <c r="B273" s="39">
        <f t="shared" si="11"/>
        <v>53</v>
      </c>
      <c r="C273" s="51">
        <v>65.5</v>
      </c>
      <c r="H273" s="34"/>
      <c r="I273" s="34"/>
    </row>
    <row r="274" spans="1:9" x14ac:dyDescent="0.2">
      <c r="A274" s="54">
        <v>44825</v>
      </c>
      <c r="B274" s="55">
        <f t="shared" si="11"/>
        <v>61</v>
      </c>
      <c r="C274" s="56">
        <v>66.3</v>
      </c>
      <c r="H274" s="34"/>
      <c r="I274" s="34"/>
    </row>
    <row r="275" spans="1:9" x14ac:dyDescent="0.2">
      <c r="H275" s="34"/>
      <c r="I275" s="34"/>
    </row>
    <row r="276" spans="1:9" x14ac:dyDescent="0.2">
      <c r="H276" s="34"/>
      <c r="I276" s="34"/>
    </row>
    <row r="277" spans="1:9" x14ac:dyDescent="0.2">
      <c r="H277" s="34"/>
      <c r="I277" s="34"/>
    </row>
    <row r="278" spans="1:9" x14ac:dyDescent="0.2">
      <c r="H278" s="34"/>
      <c r="I278" s="34"/>
    </row>
    <row r="279" spans="1:9" x14ac:dyDescent="0.2">
      <c r="H279" s="34"/>
      <c r="I279" s="34"/>
    </row>
    <row r="280" spans="1:9" x14ac:dyDescent="0.2">
      <c r="H280" s="34"/>
      <c r="I280" s="34"/>
    </row>
    <row r="281" spans="1:9" x14ac:dyDescent="0.2">
      <c r="H281" s="34"/>
      <c r="I281" s="34"/>
    </row>
    <row r="282" spans="1:9" x14ac:dyDescent="0.2">
      <c r="H282" s="34"/>
      <c r="I282" s="34"/>
    </row>
    <row r="283" spans="1:9" x14ac:dyDescent="0.2">
      <c r="H283" s="34"/>
      <c r="I283" s="34"/>
    </row>
    <row r="284" spans="1:9" x14ac:dyDescent="0.2">
      <c r="H284" s="34"/>
      <c r="I284" s="34"/>
    </row>
    <row r="285" spans="1:9" x14ac:dyDescent="0.2">
      <c r="H285" s="34"/>
      <c r="I285" s="34"/>
    </row>
    <row r="286" spans="1:9" x14ac:dyDescent="0.2">
      <c r="H286" s="34"/>
      <c r="I286" s="34"/>
    </row>
    <row r="287" spans="1:9" x14ac:dyDescent="0.2">
      <c r="H287" s="34"/>
      <c r="I287" s="34"/>
    </row>
    <row r="288" spans="1:9" x14ac:dyDescent="0.2">
      <c r="H288" s="34"/>
      <c r="I288" s="34"/>
    </row>
    <row r="289" spans="8:9" x14ac:dyDescent="0.2">
      <c r="H289" s="34"/>
      <c r="I289" s="34"/>
    </row>
    <row r="290" spans="8:9" x14ac:dyDescent="0.2">
      <c r="H290" s="34"/>
      <c r="I290" s="34"/>
    </row>
    <row r="291" spans="8:9" x14ac:dyDescent="0.2">
      <c r="H291" s="34"/>
      <c r="I291" s="34"/>
    </row>
    <row r="292" spans="8:9" x14ac:dyDescent="0.2">
      <c r="H292" s="34"/>
      <c r="I292" s="34"/>
    </row>
    <row r="293" spans="8:9" x14ac:dyDescent="0.2">
      <c r="H293" s="34"/>
      <c r="I293" s="34"/>
    </row>
    <row r="294" spans="8:9" x14ac:dyDescent="0.2">
      <c r="H294" s="34"/>
      <c r="I294" s="34"/>
    </row>
    <row r="295" spans="8:9" x14ac:dyDescent="0.2">
      <c r="H295" s="34"/>
      <c r="I295" s="34"/>
    </row>
    <row r="296" spans="8:9" x14ac:dyDescent="0.2">
      <c r="H296" s="34"/>
      <c r="I296" s="34"/>
    </row>
    <row r="297" spans="8:9" x14ac:dyDescent="0.2">
      <c r="H297" s="34"/>
      <c r="I297" s="34"/>
    </row>
    <row r="298" spans="8:9" x14ac:dyDescent="0.2">
      <c r="H298" s="34"/>
      <c r="I298" s="34"/>
    </row>
    <row r="299" spans="8:9" x14ac:dyDescent="0.2">
      <c r="H299" s="34"/>
      <c r="I299" s="34"/>
    </row>
    <row r="300" spans="8:9" x14ac:dyDescent="0.2">
      <c r="H300" s="34"/>
      <c r="I300" s="34"/>
    </row>
    <row r="301" spans="8:9" x14ac:dyDescent="0.2">
      <c r="H301" s="34"/>
      <c r="I301" s="34"/>
    </row>
    <row r="302" spans="8:9" x14ac:dyDescent="0.2">
      <c r="H302" s="34"/>
      <c r="I302" s="34"/>
    </row>
    <row r="303" spans="8:9" x14ac:dyDescent="0.2">
      <c r="H303" s="34"/>
      <c r="I303" s="34"/>
    </row>
    <row r="304" spans="8:9" x14ac:dyDescent="0.2">
      <c r="H304" s="34"/>
      <c r="I304" s="34"/>
    </row>
    <row r="305" spans="8:9" x14ac:dyDescent="0.2">
      <c r="H305" s="34"/>
      <c r="I305" s="34"/>
    </row>
    <row r="306" spans="8:9" x14ac:dyDescent="0.2">
      <c r="H306" s="34"/>
      <c r="I306" s="34"/>
    </row>
    <row r="307" spans="8:9" x14ac:dyDescent="0.2">
      <c r="H307" s="34"/>
      <c r="I307" s="34"/>
    </row>
    <row r="308" spans="8:9" x14ac:dyDescent="0.2">
      <c r="H308" s="34"/>
      <c r="I308" s="34"/>
    </row>
    <row r="309" spans="8:9" x14ac:dyDescent="0.2">
      <c r="H309" s="34"/>
      <c r="I309" s="34"/>
    </row>
    <row r="310" spans="8:9" x14ac:dyDescent="0.2">
      <c r="H310" s="34"/>
      <c r="I310" s="34"/>
    </row>
    <row r="311" spans="8:9" x14ac:dyDescent="0.2">
      <c r="H311" s="34"/>
      <c r="I311" s="34"/>
    </row>
    <row r="312" spans="8:9" x14ac:dyDescent="0.2">
      <c r="H312" s="34"/>
      <c r="I312" s="34"/>
    </row>
    <row r="313" spans="8:9" x14ac:dyDescent="0.2">
      <c r="H313" s="34"/>
      <c r="I313" s="34"/>
    </row>
    <row r="314" spans="8:9" x14ac:dyDescent="0.2">
      <c r="H314" s="34"/>
      <c r="I314" s="34"/>
    </row>
    <row r="315" spans="8:9" x14ac:dyDescent="0.2">
      <c r="H315" s="34"/>
      <c r="I315" s="34"/>
    </row>
    <row r="316" spans="8:9" x14ac:dyDescent="0.2">
      <c r="H316" s="34"/>
      <c r="I316" s="34"/>
    </row>
    <row r="317" spans="8:9" x14ac:dyDescent="0.2">
      <c r="H317" s="34"/>
      <c r="I317" s="34"/>
    </row>
    <row r="318" spans="8:9" x14ac:dyDescent="0.2">
      <c r="H318" s="34"/>
      <c r="I318" s="34"/>
    </row>
    <row r="319" spans="8:9" x14ac:dyDescent="0.2">
      <c r="H319" s="34"/>
      <c r="I319" s="34"/>
    </row>
    <row r="320" spans="8:9" x14ac:dyDescent="0.2">
      <c r="H320" s="34"/>
      <c r="I320" s="34"/>
    </row>
    <row r="321" spans="8:9" x14ac:dyDescent="0.2">
      <c r="H321" s="34"/>
      <c r="I321" s="34"/>
    </row>
    <row r="322" spans="8:9" x14ac:dyDescent="0.2">
      <c r="H322" s="34"/>
      <c r="I322" s="34"/>
    </row>
    <row r="323" spans="8:9" x14ac:dyDescent="0.2">
      <c r="H323" s="34"/>
      <c r="I323" s="34"/>
    </row>
    <row r="324" spans="8:9" x14ac:dyDescent="0.2">
      <c r="H324" s="34"/>
      <c r="I324" s="34"/>
    </row>
    <row r="325" spans="8:9" x14ac:dyDescent="0.2">
      <c r="H325" s="34"/>
      <c r="I325" s="34"/>
    </row>
    <row r="326" spans="8:9" x14ac:dyDescent="0.2">
      <c r="H326" s="34"/>
      <c r="I326" s="34"/>
    </row>
    <row r="327" spans="8:9" x14ac:dyDescent="0.2">
      <c r="H327" s="34"/>
      <c r="I327" s="34"/>
    </row>
    <row r="328" spans="8:9" x14ac:dyDescent="0.2">
      <c r="H328" s="34"/>
      <c r="I328" s="34"/>
    </row>
    <row r="329" spans="8:9" x14ac:dyDescent="0.2">
      <c r="H329" s="34"/>
      <c r="I329" s="34"/>
    </row>
    <row r="330" spans="8:9" x14ac:dyDescent="0.2">
      <c r="H330" s="34"/>
      <c r="I330" s="34"/>
    </row>
    <row r="331" spans="8:9" x14ac:dyDescent="0.2">
      <c r="H331" s="34"/>
      <c r="I331" s="34"/>
    </row>
    <row r="332" spans="8:9" x14ac:dyDescent="0.2">
      <c r="H332" s="34"/>
      <c r="I332" s="34"/>
    </row>
    <row r="333" spans="8:9" x14ac:dyDescent="0.2">
      <c r="H333" s="34"/>
      <c r="I333" s="34"/>
    </row>
    <row r="334" spans="8:9" x14ac:dyDescent="0.2">
      <c r="H334" s="34"/>
      <c r="I334" s="34"/>
    </row>
    <row r="335" spans="8:9" x14ac:dyDescent="0.2">
      <c r="H335" s="34"/>
      <c r="I335" s="34"/>
    </row>
    <row r="336" spans="8:9" x14ac:dyDescent="0.2">
      <c r="H336" s="34"/>
      <c r="I336" s="34"/>
    </row>
    <row r="337" spans="8:9" x14ac:dyDescent="0.2">
      <c r="H337" s="34"/>
      <c r="I337" s="34"/>
    </row>
    <row r="338" spans="8:9" x14ac:dyDescent="0.2">
      <c r="H338" s="34"/>
      <c r="I338" s="34"/>
    </row>
    <row r="339" spans="8:9" x14ac:dyDescent="0.2">
      <c r="H339" s="34"/>
      <c r="I339" s="34"/>
    </row>
    <row r="340" spans="8:9" x14ac:dyDescent="0.2">
      <c r="H340" s="34"/>
      <c r="I340" s="34"/>
    </row>
    <row r="341" spans="8:9" x14ac:dyDescent="0.2">
      <c r="H341" s="34"/>
      <c r="I341" s="34"/>
    </row>
    <row r="342" spans="8:9" x14ac:dyDescent="0.2">
      <c r="H342" s="34"/>
      <c r="I342" s="34"/>
    </row>
    <row r="343" spans="8:9" x14ac:dyDescent="0.2">
      <c r="H343" s="34"/>
      <c r="I343" s="34"/>
    </row>
    <row r="344" spans="8:9" x14ac:dyDescent="0.2">
      <c r="H344" s="34"/>
      <c r="I344" s="34"/>
    </row>
    <row r="345" spans="8:9" x14ac:dyDescent="0.2">
      <c r="H345" s="34"/>
      <c r="I345" s="34"/>
    </row>
    <row r="346" spans="8:9" x14ac:dyDescent="0.2">
      <c r="H346" s="34"/>
      <c r="I346" s="34"/>
    </row>
    <row r="347" spans="8:9" x14ac:dyDescent="0.2">
      <c r="H347" s="34"/>
      <c r="I347" s="34"/>
    </row>
    <row r="348" spans="8:9" x14ac:dyDescent="0.2">
      <c r="H348" s="34"/>
      <c r="I348" s="34"/>
    </row>
    <row r="349" spans="8:9" x14ac:dyDescent="0.2">
      <c r="H349" s="34"/>
      <c r="I349" s="34"/>
    </row>
    <row r="350" spans="8:9" x14ac:dyDescent="0.2">
      <c r="H350" s="34"/>
      <c r="I350" s="34"/>
    </row>
    <row r="351" spans="8:9" x14ac:dyDescent="0.2">
      <c r="H351" s="34"/>
      <c r="I351" s="34"/>
    </row>
    <row r="352" spans="8:9" x14ac:dyDescent="0.2">
      <c r="H352" s="34"/>
      <c r="I352" s="34"/>
    </row>
    <row r="353" spans="8:9" x14ac:dyDescent="0.2">
      <c r="H353" s="34"/>
      <c r="I353" s="34"/>
    </row>
    <row r="354" spans="8:9" x14ac:dyDescent="0.2">
      <c r="H354" s="34"/>
      <c r="I354" s="34"/>
    </row>
    <row r="355" spans="8:9" x14ac:dyDescent="0.2">
      <c r="H355" s="34"/>
      <c r="I355" s="34"/>
    </row>
    <row r="356" spans="8:9" x14ac:dyDescent="0.2">
      <c r="H356" s="34"/>
      <c r="I356" s="34"/>
    </row>
    <row r="357" spans="8:9" x14ac:dyDescent="0.2">
      <c r="H357" s="34"/>
      <c r="I357" s="34"/>
    </row>
    <row r="358" spans="8:9" x14ac:dyDescent="0.2">
      <c r="H358" s="34"/>
      <c r="I358" s="34"/>
    </row>
    <row r="359" spans="8:9" x14ac:dyDescent="0.2">
      <c r="H359" s="34"/>
      <c r="I359" s="34"/>
    </row>
    <row r="360" spans="8:9" x14ac:dyDescent="0.2">
      <c r="H360" s="34"/>
      <c r="I360" s="34"/>
    </row>
    <row r="361" spans="8:9" x14ac:dyDescent="0.2">
      <c r="H361" s="34"/>
      <c r="I361" s="34"/>
    </row>
    <row r="362" spans="8:9" x14ac:dyDescent="0.2">
      <c r="H362" s="34"/>
      <c r="I362" s="34"/>
    </row>
    <row r="363" spans="8:9" x14ac:dyDescent="0.2">
      <c r="H363" s="34"/>
      <c r="I363" s="34"/>
    </row>
    <row r="364" spans="8:9" x14ac:dyDescent="0.2">
      <c r="H364" s="34"/>
      <c r="I364" s="34"/>
    </row>
    <row r="365" spans="8:9" x14ac:dyDescent="0.2">
      <c r="H365" s="34"/>
      <c r="I365" s="34"/>
    </row>
    <row r="366" spans="8:9" x14ac:dyDescent="0.2">
      <c r="H366" s="34"/>
      <c r="I366" s="34"/>
    </row>
    <row r="367" spans="8:9" x14ac:dyDescent="0.2">
      <c r="H367" s="34"/>
      <c r="I367" s="34"/>
    </row>
    <row r="368" spans="8:9" x14ac:dyDescent="0.2">
      <c r="H368" s="34"/>
      <c r="I368" s="34"/>
    </row>
    <row r="369" spans="8:9" x14ac:dyDescent="0.2">
      <c r="H369" s="34"/>
      <c r="I369" s="34"/>
    </row>
    <row r="370" spans="8:9" x14ac:dyDescent="0.2">
      <c r="H370" s="34"/>
      <c r="I370" s="34"/>
    </row>
    <row r="371" spans="8:9" x14ac:dyDescent="0.2">
      <c r="H371" s="34"/>
      <c r="I371" s="34"/>
    </row>
    <row r="372" spans="8:9" x14ac:dyDescent="0.2">
      <c r="H372" s="34"/>
      <c r="I372" s="34"/>
    </row>
    <row r="373" spans="8:9" x14ac:dyDescent="0.2">
      <c r="H373" s="34"/>
      <c r="I373" s="34"/>
    </row>
    <row r="374" spans="8:9" x14ac:dyDescent="0.2">
      <c r="H374" s="34"/>
      <c r="I374" s="34"/>
    </row>
    <row r="375" spans="8:9" x14ac:dyDescent="0.2">
      <c r="H375" s="34"/>
      <c r="I375" s="34"/>
    </row>
    <row r="376" spans="8:9" x14ac:dyDescent="0.2">
      <c r="H376" s="34"/>
      <c r="I376" s="34"/>
    </row>
    <row r="377" spans="8:9" x14ac:dyDescent="0.2">
      <c r="H377" s="34"/>
      <c r="I377" s="34"/>
    </row>
    <row r="378" spans="8:9" x14ac:dyDescent="0.2">
      <c r="H378" s="34"/>
      <c r="I378" s="34"/>
    </row>
    <row r="379" spans="8:9" x14ac:dyDescent="0.2">
      <c r="H379" s="34"/>
      <c r="I379" s="34"/>
    </row>
    <row r="380" spans="8:9" x14ac:dyDescent="0.2">
      <c r="H380" s="34"/>
      <c r="I380" s="34"/>
    </row>
    <row r="381" spans="8:9" x14ac:dyDescent="0.2">
      <c r="H381" s="34"/>
      <c r="I381" s="34"/>
    </row>
    <row r="382" spans="8:9" x14ac:dyDescent="0.2">
      <c r="H382" s="34"/>
      <c r="I382" s="34"/>
    </row>
    <row r="383" spans="8:9" x14ac:dyDescent="0.2">
      <c r="H383" s="34"/>
      <c r="I383" s="34"/>
    </row>
    <row r="384" spans="8:9" x14ac:dyDescent="0.2">
      <c r="H384" s="34"/>
      <c r="I384" s="34"/>
    </row>
    <row r="385" spans="8:9" x14ac:dyDescent="0.2">
      <c r="H385" s="34"/>
      <c r="I385" s="34"/>
    </row>
    <row r="386" spans="8:9" x14ac:dyDescent="0.2">
      <c r="H386" s="34"/>
      <c r="I386" s="34"/>
    </row>
    <row r="387" spans="8:9" x14ac:dyDescent="0.2">
      <c r="H387" s="34"/>
      <c r="I387" s="34"/>
    </row>
    <row r="388" spans="8:9" x14ac:dyDescent="0.2">
      <c r="H388" s="34"/>
      <c r="I388" s="34"/>
    </row>
    <row r="389" spans="8:9" x14ac:dyDescent="0.2">
      <c r="H389" s="34"/>
      <c r="I389" s="34"/>
    </row>
    <row r="390" spans="8:9" x14ac:dyDescent="0.2">
      <c r="H390" s="34"/>
      <c r="I390" s="34"/>
    </row>
    <row r="391" spans="8:9" x14ac:dyDescent="0.2">
      <c r="H391" s="34"/>
      <c r="I391" s="34"/>
    </row>
    <row r="392" spans="8:9" x14ac:dyDescent="0.2">
      <c r="H392" s="34"/>
      <c r="I392" s="34"/>
    </row>
    <row r="393" spans="8:9" x14ac:dyDescent="0.2">
      <c r="H393" s="34"/>
      <c r="I393" s="34"/>
    </row>
    <row r="394" spans="8:9" x14ac:dyDescent="0.2">
      <c r="H394" s="34"/>
      <c r="I394" s="34"/>
    </row>
    <row r="395" spans="8:9" x14ac:dyDescent="0.2">
      <c r="H395" s="34"/>
      <c r="I395" s="34"/>
    </row>
    <row r="396" spans="8:9" x14ac:dyDescent="0.2">
      <c r="H396" s="34"/>
      <c r="I396" s="34"/>
    </row>
    <row r="397" spans="8:9" x14ac:dyDescent="0.2">
      <c r="H397" s="34"/>
      <c r="I397" s="34"/>
    </row>
    <row r="398" spans="8:9" x14ac:dyDescent="0.2">
      <c r="H398" s="34"/>
      <c r="I398" s="34"/>
    </row>
    <row r="399" spans="8:9" x14ac:dyDescent="0.2">
      <c r="H399" s="34"/>
      <c r="I399" s="34"/>
    </row>
    <row r="400" spans="8:9" x14ac:dyDescent="0.2">
      <c r="H400" s="34"/>
      <c r="I400" s="34"/>
    </row>
    <row r="401" spans="8:9" x14ac:dyDescent="0.2">
      <c r="H401" s="34"/>
      <c r="I401" s="34"/>
    </row>
    <row r="402" spans="8:9" x14ac:dyDescent="0.2">
      <c r="H402" s="34"/>
      <c r="I402" s="34"/>
    </row>
    <row r="403" spans="8:9" x14ac:dyDescent="0.2">
      <c r="H403" s="34"/>
      <c r="I403" s="34"/>
    </row>
    <row r="404" spans="8:9" x14ac:dyDescent="0.2">
      <c r="H404" s="34"/>
      <c r="I404" s="34"/>
    </row>
    <row r="405" spans="8:9" x14ac:dyDescent="0.2">
      <c r="H405" s="34"/>
      <c r="I405" s="34"/>
    </row>
    <row r="406" spans="8:9" x14ac:dyDescent="0.2">
      <c r="H406" s="34"/>
      <c r="I406" s="34"/>
    </row>
    <row r="407" spans="8:9" x14ac:dyDescent="0.2">
      <c r="H407" s="34"/>
      <c r="I407" s="34"/>
    </row>
    <row r="408" spans="8:9" x14ac:dyDescent="0.2">
      <c r="H408" s="34"/>
      <c r="I408" s="34"/>
    </row>
    <row r="409" spans="8:9" x14ac:dyDescent="0.2">
      <c r="H409" s="34"/>
      <c r="I409" s="34"/>
    </row>
    <row r="410" spans="8:9" x14ac:dyDescent="0.2">
      <c r="H410" s="34"/>
      <c r="I410" s="34"/>
    </row>
    <row r="411" spans="8:9" x14ac:dyDescent="0.2">
      <c r="H411" s="34"/>
      <c r="I411" s="34"/>
    </row>
    <row r="412" spans="8:9" x14ac:dyDescent="0.2">
      <c r="H412" s="34"/>
      <c r="I412" s="34"/>
    </row>
    <row r="413" spans="8:9" x14ac:dyDescent="0.2">
      <c r="H413" s="34"/>
      <c r="I413" s="34"/>
    </row>
    <row r="414" spans="8:9" x14ac:dyDescent="0.2">
      <c r="H414" s="34"/>
      <c r="I414" s="34"/>
    </row>
    <row r="415" spans="8:9" x14ac:dyDescent="0.2">
      <c r="H415" s="34"/>
      <c r="I415" s="34"/>
    </row>
    <row r="416" spans="8:9" x14ac:dyDescent="0.2">
      <c r="H416" s="34"/>
      <c r="I416" s="34"/>
    </row>
    <row r="417" spans="8:9" x14ac:dyDescent="0.2">
      <c r="H417" s="34"/>
      <c r="I417" s="34"/>
    </row>
    <row r="418" spans="8:9" x14ac:dyDescent="0.2">
      <c r="H418" s="34"/>
      <c r="I418" s="34"/>
    </row>
    <row r="419" spans="8:9" x14ac:dyDescent="0.2">
      <c r="H419" s="34"/>
      <c r="I419" s="34"/>
    </row>
    <row r="420" spans="8:9" x14ac:dyDescent="0.2">
      <c r="H420" s="34"/>
      <c r="I420" s="34"/>
    </row>
    <row r="421" spans="8:9" x14ac:dyDescent="0.2">
      <c r="H421" s="34"/>
      <c r="I421" s="34"/>
    </row>
    <row r="422" spans="8:9" x14ac:dyDescent="0.2">
      <c r="H422" s="34"/>
      <c r="I422" s="34"/>
    </row>
    <row r="423" spans="8:9" x14ac:dyDescent="0.2">
      <c r="H423" s="34"/>
      <c r="I423" s="34"/>
    </row>
    <row r="424" spans="8:9" x14ac:dyDescent="0.2">
      <c r="H424" s="34"/>
      <c r="I424" s="34"/>
    </row>
    <row r="425" spans="8:9" x14ac:dyDescent="0.2">
      <c r="H425" s="34"/>
      <c r="I425" s="34"/>
    </row>
    <row r="426" spans="8:9" x14ac:dyDescent="0.2">
      <c r="H426" s="34"/>
      <c r="I426" s="34"/>
    </row>
    <row r="427" spans="8:9" x14ac:dyDescent="0.2">
      <c r="H427" s="34"/>
      <c r="I427" s="34"/>
    </row>
    <row r="428" spans="8:9" x14ac:dyDescent="0.2">
      <c r="H428" s="34"/>
      <c r="I428" s="34"/>
    </row>
    <row r="429" spans="8:9" x14ac:dyDescent="0.2">
      <c r="H429" s="34"/>
      <c r="I429" s="34"/>
    </row>
    <row r="430" spans="8:9" x14ac:dyDescent="0.2">
      <c r="H430" s="34"/>
      <c r="I430" s="34"/>
    </row>
    <row r="431" spans="8:9" x14ac:dyDescent="0.2">
      <c r="H431" s="34"/>
      <c r="I431" s="34"/>
    </row>
    <row r="432" spans="8:9" x14ac:dyDescent="0.2">
      <c r="H432" s="34"/>
      <c r="I432" s="34"/>
    </row>
    <row r="433" spans="8:9" x14ac:dyDescent="0.2">
      <c r="H433" s="34"/>
      <c r="I433" s="34"/>
    </row>
    <row r="434" spans="8:9" x14ac:dyDescent="0.2">
      <c r="H434" s="34"/>
      <c r="I434" s="34"/>
    </row>
    <row r="435" spans="8:9" x14ac:dyDescent="0.2">
      <c r="H435" s="34"/>
      <c r="I435" s="34"/>
    </row>
    <row r="436" spans="8:9" x14ac:dyDescent="0.2">
      <c r="H436" s="34"/>
      <c r="I436" s="34"/>
    </row>
    <row r="437" spans="8:9" x14ac:dyDescent="0.2">
      <c r="H437" s="34"/>
      <c r="I437" s="34"/>
    </row>
    <row r="438" spans="8:9" x14ac:dyDescent="0.2">
      <c r="H438" s="34"/>
      <c r="I438" s="34"/>
    </row>
    <row r="439" spans="8:9" x14ac:dyDescent="0.2">
      <c r="H439" s="34"/>
      <c r="I439" s="34"/>
    </row>
    <row r="440" spans="8:9" x14ac:dyDescent="0.2">
      <c r="H440" s="34"/>
      <c r="I440" s="34"/>
    </row>
    <row r="441" spans="8:9" x14ac:dyDescent="0.2">
      <c r="H441" s="34"/>
      <c r="I441" s="34"/>
    </row>
    <row r="442" spans="8:9" x14ac:dyDescent="0.2">
      <c r="H442" s="34"/>
      <c r="I442" s="34"/>
    </row>
    <row r="443" spans="8:9" x14ac:dyDescent="0.2">
      <c r="H443" s="34"/>
      <c r="I443" s="34"/>
    </row>
    <row r="444" spans="8:9" x14ac:dyDescent="0.2">
      <c r="H444" s="34"/>
      <c r="I444" s="34"/>
    </row>
    <row r="445" spans="8:9" x14ac:dyDescent="0.2">
      <c r="H445" s="34"/>
      <c r="I445" s="34"/>
    </row>
    <row r="446" spans="8:9" x14ac:dyDescent="0.2">
      <c r="H446" s="34"/>
      <c r="I446" s="34"/>
    </row>
    <row r="447" spans="8:9" x14ac:dyDescent="0.2">
      <c r="H447" s="34"/>
      <c r="I447" s="34"/>
    </row>
    <row r="448" spans="8:9" x14ac:dyDescent="0.2">
      <c r="H448" s="34"/>
      <c r="I448" s="34"/>
    </row>
    <row r="449" spans="8:9" x14ac:dyDescent="0.2">
      <c r="H449" s="34"/>
      <c r="I449" s="34"/>
    </row>
    <row r="450" spans="8:9" x14ac:dyDescent="0.2">
      <c r="H450" s="34"/>
      <c r="I450" s="34"/>
    </row>
    <row r="451" spans="8:9" x14ac:dyDescent="0.2">
      <c r="H451" s="34"/>
      <c r="I451" s="34"/>
    </row>
    <row r="452" spans="8:9" x14ac:dyDescent="0.2">
      <c r="H452" s="34"/>
      <c r="I452" s="34"/>
    </row>
    <row r="453" spans="8:9" x14ac:dyDescent="0.2">
      <c r="H453" s="34"/>
      <c r="I453" s="34"/>
    </row>
    <row r="454" spans="8:9" x14ac:dyDescent="0.2">
      <c r="H454" s="34"/>
      <c r="I454" s="34"/>
    </row>
    <row r="455" spans="8:9" x14ac:dyDescent="0.2">
      <c r="H455" s="34"/>
      <c r="I455" s="34"/>
    </row>
    <row r="456" spans="8:9" x14ac:dyDescent="0.2">
      <c r="H456" s="34"/>
      <c r="I456" s="34"/>
    </row>
    <row r="457" spans="8:9" x14ac:dyDescent="0.2">
      <c r="H457" s="34"/>
      <c r="I457" s="34"/>
    </row>
    <row r="458" spans="8:9" x14ac:dyDescent="0.2">
      <c r="H458" s="34"/>
      <c r="I458" s="34"/>
    </row>
    <row r="459" spans="8:9" x14ac:dyDescent="0.2">
      <c r="H459" s="34"/>
      <c r="I459" s="34"/>
    </row>
    <row r="460" spans="8:9" x14ac:dyDescent="0.2">
      <c r="H460" s="34"/>
      <c r="I460" s="34"/>
    </row>
    <row r="461" spans="8:9" x14ac:dyDescent="0.2">
      <c r="H461" s="34"/>
      <c r="I461" s="34"/>
    </row>
    <row r="462" spans="8:9" x14ac:dyDescent="0.2">
      <c r="H462" s="34"/>
      <c r="I462" s="34"/>
    </row>
    <row r="463" spans="8:9" x14ac:dyDescent="0.2">
      <c r="H463" s="34"/>
      <c r="I463" s="34"/>
    </row>
    <row r="464" spans="8:9" x14ac:dyDescent="0.2">
      <c r="H464" s="34"/>
      <c r="I464" s="34"/>
    </row>
    <row r="465" spans="8:9" x14ac:dyDescent="0.2">
      <c r="H465" s="34"/>
      <c r="I465" s="34"/>
    </row>
    <row r="466" spans="8:9" x14ac:dyDescent="0.2">
      <c r="H466" s="34"/>
      <c r="I466" s="34"/>
    </row>
    <row r="467" spans="8:9" x14ac:dyDescent="0.2">
      <c r="H467" s="34"/>
      <c r="I467" s="34"/>
    </row>
    <row r="468" spans="8:9" x14ac:dyDescent="0.2">
      <c r="H468" s="34"/>
      <c r="I468" s="34"/>
    </row>
    <row r="469" spans="8:9" x14ac:dyDescent="0.2">
      <c r="H469" s="34"/>
      <c r="I469" s="34"/>
    </row>
    <row r="470" spans="8:9" x14ac:dyDescent="0.2">
      <c r="H470" s="34"/>
      <c r="I470" s="34"/>
    </row>
    <row r="471" spans="8:9" x14ac:dyDescent="0.2">
      <c r="H471" s="34"/>
      <c r="I471" s="34"/>
    </row>
    <row r="472" spans="8:9" x14ac:dyDescent="0.2">
      <c r="H472" s="34"/>
      <c r="I472" s="34"/>
    </row>
    <row r="473" spans="8:9" x14ac:dyDescent="0.2">
      <c r="H473" s="34"/>
      <c r="I473" s="34"/>
    </row>
    <row r="474" spans="8:9" x14ac:dyDescent="0.2">
      <c r="H474" s="34"/>
      <c r="I474" s="34"/>
    </row>
    <row r="475" spans="8:9" x14ac:dyDescent="0.2">
      <c r="H475" s="34"/>
      <c r="I475" s="34"/>
    </row>
    <row r="476" spans="8:9" x14ac:dyDescent="0.2">
      <c r="H476" s="34"/>
      <c r="I476" s="34"/>
    </row>
    <row r="477" spans="8:9" x14ac:dyDescent="0.2">
      <c r="H477" s="34"/>
      <c r="I477" s="34"/>
    </row>
    <row r="478" spans="8:9" x14ac:dyDescent="0.2">
      <c r="H478" s="34"/>
      <c r="I478" s="34"/>
    </row>
    <row r="479" spans="8:9" x14ac:dyDescent="0.2">
      <c r="H479" s="34"/>
      <c r="I479" s="34"/>
    </row>
    <row r="480" spans="8:9" x14ac:dyDescent="0.2">
      <c r="H480" s="34"/>
      <c r="I480" s="34"/>
    </row>
    <row r="481" spans="8:9" x14ac:dyDescent="0.2">
      <c r="H481" s="34"/>
      <c r="I481" s="34"/>
    </row>
    <row r="482" spans="8:9" x14ac:dyDescent="0.2">
      <c r="H482" s="34"/>
      <c r="I482" s="34"/>
    </row>
    <row r="483" spans="8:9" x14ac:dyDescent="0.2">
      <c r="H483" s="34"/>
      <c r="I483" s="34"/>
    </row>
    <row r="484" spans="8:9" x14ac:dyDescent="0.2">
      <c r="H484" s="34"/>
      <c r="I484" s="34"/>
    </row>
    <row r="485" spans="8:9" x14ac:dyDescent="0.2">
      <c r="H485" s="34"/>
      <c r="I485" s="34"/>
    </row>
    <row r="486" spans="8:9" x14ac:dyDescent="0.2">
      <c r="H486" s="34"/>
      <c r="I486" s="34"/>
    </row>
    <row r="487" spans="8:9" x14ac:dyDescent="0.2">
      <c r="H487" s="34"/>
      <c r="I487" s="34"/>
    </row>
    <row r="488" spans="8:9" x14ac:dyDescent="0.2">
      <c r="H488" s="34"/>
      <c r="I488" s="34"/>
    </row>
    <row r="489" spans="8:9" x14ac:dyDescent="0.2">
      <c r="H489" s="34"/>
      <c r="I489" s="34"/>
    </row>
    <row r="490" spans="8:9" x14ac:dyDescent="0.2">
      <c r="H490" s="34"/>
      <c r="I490" s="34"/>
    </row>
    <row r="491" spans="8:9" x14ac:dyDescent="0.2">
      <c r="H491" s="34"/>
      <c r="I491" s="34"/>
    </row>
    <row r="492" spans="8:9" x14ac:dyDescent="0.2">
      <c r="H492" s="34"/>
      <c r="I492" s="34"/>
    </row>
    <row r="493" spans="8:9" x14ac:dyDescent="0.2">
      <c r="H493" s="34"/>
      <c r="I493" s="34"/>
    </row>
    <row r="494" spans="8:9" x14ac:dyDescent="0.2">
      <c r="H494" s="34"/>
      <c r="I494" s="34"/>
    </row>
    <row r="495" spans="8:9" x14ac:dyDescent="0.2">
      <c r="H495" s="34"/>
      <c r="I495" s="34"/>
    </row>
    <row r="496" spans="8:9" x14ac:dyDescent="0.2">
      <c r="H496" s="34"/>
      <c r="I496" s="34"/>
    </row>
    <row r="497" spans="8:9" x14ac:dyDescent="0.2">
      <c r="H497" s="34"/>
      <c r="I497" s="34"/>
    </row>
    <row r="498" spans="8:9" x14ac:dyDescent="0.2">
      <c r="H498" s="34"/>
      <c r="I498" s="34"/>
    </row>
    <row r="499" spans="8:9" x14ac:dyDescent="0.2">
      <c r="H499" s="34"/>
      <c r="I499" s="34"/>
    </row>
    <row r="500" spans="8:9" x14ac:dyDescent="0.2">
      <c r="H500" s="34"/>
      <c r="I500" s="34"/>
    </row>
    <row r="501" spans="8:9" x14ac:dyDescent="0.2">
      <c r="H501" s="34"/>
      <c r="I501" s="34"/>
    </row>
    <row r="502" spans="8:9" x14ac:dyDescent="0.2">
      <c r="H502" s="34"/>
      <c r="I502" s="34"/>
    </row>
    <row r="503" spans="8:9" x14ac:dyDescent="0.2">
      <c r="H503" s="34"/>
      <c r="I503" s="34"/>
    </row>
    <row r="504" spans="8:9" x14ac:dyDescent="0.2">
      <c r="H504" s="34"/>
      <c r="I504" s="34"/>
    </row>
    <row r="505" spans="8:9" x14ac:dyDescent="0.2">
      <c r="H505" s="34"/>
      <c r="I505" s="34"/>
    </row>
    <row r="506" spans="8:9" x14ac:dyDescent="0.2">
      <c r="H506" s="34"/>
      <c r="I506" s="34"/>
    </row>
    <row r="507" spans="8:9" x14ac:dyDescent="0.2">
      <c r="H507" s="34"/>
      <c r="I507" s="34"/>
    </row>
    <row r="508" spans="8:9" x14ac:dyDescent="0.2">
      <c r="H508" s="34"/>
      <c r="I508" s="34"/>
    </row>
    <row r="509" spans="8:9" x14ac:dyDescent="0.2">
      <c r="H509" s="34"/>
      <c r="I509" s="34"/>
    </row>
    <row r="510" spans="8:9" x14ac:dyDescent="0.2">
      <c r="H510" s="34"/>
      <c r="I510" s="34"/>
    </row>
    <row r="511" spans="8:9" x14ac:dyDescent="0.2">
      <c r="H511" s="34"/>
      <c r="I511" s="34"/>
    </row>
    <row r="512" spans="8:9" x14ac:dyDescent="0.2">
      <c r="H512" s="34"/>
      <c r="I512" s="34"/>
    </row>
    <row r="513" spans="8:9" x14ac:dyDescent="0.2">
      <c r="H513" s="34"/>
      <c r="I513" s="34"/>
    </row>
    <row r="514" spans="8:9" x14ac:dyDescent="0.2">
      <c r="H514" s="34"/>
      <c r="I514" s="34"/>
    </row>
    <row r="515" spans="8:9" x14ac:dyDescent="0.2">
      <c r="H515" s="34"/>
      <c r="I515" s="34"/>
    </row>
    <row r="516" spans="8:9" x14ac:dyDescent="0.2">
      <c r="H516" s="34"/>
      <c r="I516" s="34"/>
    </row>
    <row r="517" spans="8:9" x14ac:dyDescent="0.2">
      <c r="H517" s="34"/>
      <c r="I517" s="34"/>
    </row>
    <row r="518" spans="8:9" x14ac:dyDescent="0.2">
      <c r="H518" s="34"/>
      <c r="I518" s="34"/>
    </row>
    <row r="519" spans="8:9" x14ac:dyDescent="0.2">
      <c r="H519" s="34"/>
      <c r="I519" s="34"/>
    </row>
    <row r="520" spans="8:9" x14ac:dyDescent="0.2">
      <c r="H520" s="34"/>
      <c r="I520" s="34"/>
    </row>
    <row r="521" spans="8:9" x14ac:dyDescent="0.2">
      <c r="H521" s="34"/>
      <c r="I521" s="34"/>
    </row>
    <row r="522" spans="8:9" x14ac:dyDescent="0.2">
      <c r="H522" s="34"/>
      <c r="I522" s="34"/>
    </row>
    <row r="523" spans="8:9" x14ac:dyDescent="0.2">
      <c r="H523" s="34"/>
      <c r="I523" s="34"/>
    </row>
    <row r="524" spans="8:9" x14ac:dyDescent="0.2">
      <c r="H524" s="34"/>
      <c r="I524" s="34"/>
    </row>
    <row r="525" spans="8:9" x14ac:dyDescent="0.2">
      <c r="H525" s="34"/>
      <c r="I525" s="34"/>
    </row>
    <row r="526" spans="8:9" x14ac:dyDescent="0.2">
      <c r="H526" s="34"/>
      <c r="I526" s="34"/>
    </row>
    <row r="527" spans="8:9" x14ac:dyDescent="0.2">
      <c r="H527" s="34"/>
      <c r="I527" s="34"/>
    </row>
    <row r="528" spans="8:9" x14ac:dyDescent="0.2">
      <c r="H528" s="34"/>
      <c r="I528" s="34"/>
    </row>
    <row r="529" spans="8:9" x14ac:dyDescent="0.2">
      <c r="H529" s="34"/>
      <c r="I529" s="34"/>
    </row>
    <row r="530" spans="8:9" x14ac:dyDescent="0.2">
      <c r="H530" s="34"/>
      <c r="I530" s="34"/>
    </row>
    <row r="531" spans="8:9" x14ac:dyDescent="0.2">
      <c r="H531" s="34"/>
      <c r="I531" s="34"/>
    </row>
    <row r="532" spans="8:9" x14ac:dyDescent="0.2">
      <c r="H532" s="34"/>
      <c r="I532" s="34"/>
    </row>
    <row r="533" spans="8:9" x14ac:dyDescent="0.2">
      <c r="H533" s="34"/>
      <c r="I533" s="34"/>
    </row>
    <row r="534" spans="8:9" x14ac:dyDescent="0.2">
      <c r="H534" s="34"/>
      <c r="I534" s="34"/>
    </row>
    <row r="535" spans="8:9" x14ac:dyDescent="0.2">
      <c r="H535" s="34"/>
      <c r="I535" s="34"/>
    </row>
    <row r="536" spans="8:9" x14ac:dyDescent="0.2">
      <c r="H536" s="34"/>
      <c r="I536" s="34"/>
    </row>
    <row r="537" spans="8:9" x14ac:dyDescent="0.2">
      <c r="H537" s="34"/>
      <c r="I537" s="34"/>
    </row>
    <row r="538" spans="8:9" x14ac:dyDescent="0.2">
      <c r="H538" s="34"/>
      <c r="I538" s="34"/>
    </row>
    <row r="539" spans="8:9" x14ac:dyDescent="0.2">
      <c r="H539" s="34"/>
      <c r="I539" s="34"/>
    </row>
    <row r="540" spans="8:9" x14ac:dyDescent="0.2">
      <c r="H540" s="34"/>
      <c r="I540" s="34"/>
    </row>
    <row r="541" spans="8:9" x14ac:dyDescent="0.2">
      <c r="H541" s="34"/>
      <c r="I541" s="34"/>
    </row>
    <row r="542" spans="8:9" x14ac:dyDescent="0.2">
      <c r="H542" s="34"/>
      <c r="I542" s="34"/>
    </row>
    <row r="543" spans="8:9" x14ac:dyDescent="0.2">
      <c r="H543" s="34"/>
      <c r="I543" s="34"/>
    </row>
    <row r="544" spans="8:9" x14ac:dyDescent="0.2">
      <c r="H544" s="34"/>
      <c r="I544" s="34"/>
    </row>
    <row r="545" spans="8:9" x14ac:dyDescent="0.2">
      <c r="H545" s="34"/>
      <c r="I545" s="34"/>
    </row>
    <row r="546" spans="8:9" x14ac:dyDescent="0.2">
      <c r="H546" s="34"/>
      <c r="I546" s="34"/>
    </row>
    <row r="547" spans="8:9" x14ac:dyDescent="0.2">
      <c r="H547" s="34"/>
      <c r="I547" s="34"/>
    </row>
    <row r="548" spans="8:9" x14ac:dyDescent="0.2">
      <c r="H548" s="34"/>
      <c r="I548" s="34"/>
    </row>
    <row r="549" spans="8:9" x14ac:dyDescent="0.2">
      <c r="H549" s="34"/>
      <c r="I549" s="34"/>
    </row>
    <row r="550" spans="8:9" x14ac:dyDescent="0.2">
      <c r="H550" s="34"/>
      <c r="I550" s="34"/>
    </row>
    <row r="551" spans="8:9" x14ac:dyDescent="0.2">
      <c r="H551" s="34"/>
      <c r="I551" s="34"/>
    </row>
    <row r="552" spans="8:9" x14ac:dyDescent="0.2">
      <c r="H552" s="34"/>
      <c r="I552" s="34"/>
    </row>
    <row r="553" spans="8:9" x14ac:dyDescent="0.2">
      <c r="H553" s="34"/>
      <c r="I553" s="34"/>
    </row>
    <row r="554" spans="8:9" x14ac:dyDescent="0.2">
      <c r="H554" s="34"/>
      <c r="I554" s="34"/>
    </row>
    <row r="555" spans="8:9" x14ac:dyDescent="0.2">
      <c r="H555" s="34"/>
      <c r="I555" s="34"/>
    </row>
    <row r="556" spans="8:9" x14ac:dyDescent="0.2">
      <c r="H556" s="34"/>
      <c r="I556" s="34"/>
    </row>
    <row r="557" spans="8:9" x14ac:dyDescent="0.2">
      <c r="H557" s="34"/>
      <c r="I557" s="34"/>
    </row>
    <row r="558" spans="8:9" x14ac:dyDescent="0.2">
      <c r="H558" s="34"/>
      <c r="I558" s="34"/>
    </row>
    <row r="559" spans="8:9" x14ac:dyDescent="0.2">
      <c r="H559" s="34"/>
      <c r="I559" s="34"/>
    </row>
    <row r="560" spans="8:9" x14ac:dyDescent="0.2">
      <c r="H560" s="34"/>
      <c r="I560" s="34"/>
    </row>
    <row r="561" spans="8:9" x14ac:dyDescent="0.2">
      <c r="H561" s="34"/>
      <c r="I561" s="34"/>
    </row>
    <row r="562" spans="8:9" x14ac:dyDescent="0.2">
      <c r="H562" s="34"/>
      <c r="I562" s="34"/>
    </row>
    <row r="563" spans="8:9" x14ac:dyDescent="0.2">
      <c r="H563" s="34"/>
      <c r="I563" s="34"/>
    </row>
    <row r="564" spans="8:9" x14ac:dyDescent="0.2">
      <c r="H564" s="34"/>
      <c r="I564" s="34"/>
    </row>
    <row r="565" spans="8:9" x14ac:dyDescent="0.2">
      <c r="H565" s="34"/>
      <c r="I565" s="34"/>
    </row>
    <row r="566" spans="8:9" x14ac:dyDescent="0.2">
      <c r="H566" s="34"/>
      <c r="I566" s="34"/>
    </row>
    <row r="567" spans="8:9" x14ac:dyDescent="0.2">
      <c r="H567" s="34"/>
      <c r="I567" s="34"/>
    </row>
    <row r="568" spans="8:9" x14ac:dyDescent="0.2">
      <c r="H568" s="34"/>
      <c r="I568" s="34"/>
    </row>
    <row r="569" spans="8:9" x14ac:dyDescent="0.2">
      <c r="H569" s="34"/>
      <c r="I569" s="34"/>
    </row>
    <row r="570" spans="8:9" x14ac:dyDescent="0.2">
      <c r="H570" s="34"/>
      <c r="I570" s="34"/>
    </row>
    <row r="571" spans="8:9" x14ac:dyDescent="0.2">
      <c r="H571" s="34"/>
      <c r="I571" s="34"/>
    </row>
    <row r="572" spans="8:9" x14ac:dyDescent="0.2">
      <c r="H572" s="34"/>
      <c r="I572" s="34"/>
    </row>
    <row r="573" spans="8:9" x14ac:dyDescent="0.2">
      <c r="H573" s="34"/>
      <c r="I573" s="34"/>
    </row>
    <row r="574" spans="8:9" x14ac:dyDescent="0.2">
      <c r="H574" s="34"/>
      <c r="I574" s="34"/>
    </row>
    <row r="575" spans="8:9" x14ac:dyDescent="0.2">
      <c r="H575" s="34"/>
      <c r="I575" s="34"/>
    </row>
    <row r="576" spans="8:9" x14ac:dyDescent="0.2">
      <c r="H576" s="34"/>
      <c r="I576" s="34"/>
    </row>
    <row r="577" spans="8:9" x14ac:dyDescent="0.2">
      <c r="H577" s="34"/>
      <c r="I577" s="34"/>
    </row>
    <row r="578" spans="8:9" x14ac:dyDescent="0.2">
      <c r="H578" s="34"/>
      <c r="I578" s="34"/>
    </row>
    <row r="579" spans="8:9" x14ac:dyDescent="0.2">
      <c r="H579" s="34"/>
      <c r="I579" s="34"/>
    </row>
    <row r="580" spans="8:9" x14ac:dyDescent="0.2">
      <c r="H580" s="34"/>
      <c r="I580" s="34"/>
    </row>
    <row r="581" spans="8:9" x14ac:dyDescent="0.2">
      <c r="H581" s="34"/>
      <c r="I581" s="34"/>
    </row>
    <row r="582" spans="8:9" x14ac:dyDescent="0.2">
      <c r="H582" s="34"/>
      <c r="I582" s="34"/>
    </row>
    <row r="583" spans="8:9" x14ac:dyDescent="0.2">
      <c r="H583" s="34"/>
      <c r="I583" s="34"/>
    </row>
    <row r="584" spans="8:9" x14ac:dyDescent="0.2">
      <c r="H584" s="34"/>
      <c r="I584" s="34"/>
    </row>
    <row r="585" spans="8:9" x14ac:dyDescent="0.2">
      <c r="H585" s="34"/>
      <c r="I585" s="34"/>
    </row>
    <row r="586" spans="8:9" x14ac:dyDescent="0.2">
      <c r="H586" s="34"/>
      <c r="I586" s="34"/>
    </row>
    <row r="587" spans="8:9" x14ac:dyDescent="0.2">
      <c r="H587" s="34"/>
      <c r="I587" s="34"/>
    </row>
    <row r="588" spans="8:9" x14ac:dyDescent="0.2">
      <c r="H588" s="34"/>
      <c r="I588" s="34"/>
    </row>
    <row r="589" spans="8:9" x14ac:dyDescent="0.2">
      <c r="H589" s="34"/>
      <c r="I589" s="34"/>
    </row>
    <row r="590" spans="8:9" x14ac:dyDescent="0.2">
      <c r="H590" s="34"/>
      <c r="I590" s="34"/>
    </row>
    <row r="591" spans="8:9" x14ac:dyDescent="0.2">
      <c r="H591" s="34"/>
      <c r="I591" s="34"/>
    </row>
    <row r="592" spans="8:9" x14ac:dyDescent="0.2">
      <c r="H592" s="34"/>
      <c r="I592" s="34"/>
    </row>
    <row r="593" spans="8:9" x14ac:dyDescent="0.2">
      <c r="H593" s="34"/>
      <c r="I593" s="34"/>
    </row>
    <row r="594" spans="8:9" x14ac:dyDescent="0.2">
      <c r="H594" s="34"/>
      <c r="I594" s="34"/>
    </row>
    <row r="595" spans="8:9" x14ac:dyDescent="0.2">
      <c r="H595" s="34"/>
      <c r="I595" s="34"/>
    </row>
    <row r="596" spans="8:9" x14ac:dyDescent="0.2">
      <c r="H596" s="34"/>
      <c r="I596" s="34"/>
    </row>
    <row r="597" spans="8:9" x14ac:dyDescent="0.2">
      <c r="H597" s="34"/>
      <c r="I597" s="34"/>
    </row>
    <row r="598" spans="8:9" x14ac:dyDescent="0.2">
      <c r="H598" s="34"/>
      <c r="I598" s="34"/>
    </row>
    <row r="599" spans="8:9" x14ac:dyDescent="0.2">
      <c r="H599" s="34"/>
      <c r="I599" s="34"/>
    </row>
    <row r="600" spans="8:9" x14ac:dyDescent="0.2">
      <c r="H600" s="34"/>
      <c r="I600" s="34"/>
    </row>
    <row r="601" spans="8:9" x14ac:dyDescent="0.2">
      <c r="H601" s="34"/>
      <c r="I601" s="34"/>
    </row>
    <row r="602" spans="8:9" x14ac:dyDescent="0.2">
      <c r="H602" s="34"/>
      <c r="I602" s="34"/>
    </row>
    <row r="603" spans="8:9" x14ac:dyDescent="0.2">
      <c r="H603" s="34"/>
      <c r="I603" s="34"/>
    </row>
    <row r="604" spans="8:9" x14ac:dyDescent="0.2">
      <c r="H604" s="34"/>
      <c r="I604" s="34"/>
    </row>
    <row r="605" spans="8:9" x14ac:dyDescent="0.2">
      <c r="H605" s="34"/>
      <c r="I605" s="34"/>
    </row>
    <row r="606" spans="8:9" x14ac:dyDescent="0.2">
      <c r="H606" s="34"/>
      <c r="I606" s="34"/>
    </row>
    <row r="607" spans="8:9" x14ac:dyDescent="0.2">
      <c r="H607" s="34"/>
      <c r="I607" s="34"/>
    </row>
    <row r="608" spans="8:9" x14ac:dyDescent="0.2">
      <c r="H608" s="34"/>
      <c r="I608" s="34"/>
    </row>
    <row r="609" spans="8:9" x14ac:dyDescent="0.2">
      <c r="H609" s="34"/>
      <c r="I609" s="34"/>
    </row>
    <row r="610" spans="8:9" x14ac:dyDescent="0.2">
      <c r="H610" s="34"/>
      <c r="I610" s="34"/>
    </row>
    <row r="611" spans="8:9" x14ac:dyDescent="0.2">
      <c r="H611" s="34"/>
      <c r="I611" s="34"/>
    </row>
    <row r="612" spans="8:9" x14ac:dyDescent="0.2">
      <c r="H612" s="34"/>
      <c r="I612" s="34"/>
    </row>
    <row r="613" spans="8:9" x14ac:dyDescent="0.2">
      <c r="H613" s="34"/>
      <c r="I613" s="34"/>
    </row>
    <row r="614" spans="8:9" x14ac:dyDescent="0.2">
      <c r="H614" s="34"/>
      <c r="I614" s="34"/>
    </row>
    <row r="615" spans="8:9" x14ac:dyDescent="0.2">
      <c r="H615" s="34"/>
      <c r="I615" s="34"/>
    </row>
    <row r="616" spans="8:9" x14ac:dyDescent="0.2">
      <c r="H616" s="34"/>
      <c r="I616" s="34"/>
    </row>
    <row r="617" spans="8:9" x14ac:dyDescent="0.2">
      <c r="H617" s="34"/>
      <c r="I617" s="34"/>
    </row>
    <row r="618" spans="8:9" x14ac:dyDescent="0.2">
      <c r="H618" s="34"/>
      <c r="I618" s="34"/>
    </row>
    <row r="619" spans="8:9" x14ac:dyDescent="0.2">
      <c r="H619" s="34"/>
      <c r="I619" s="34"/>
    </row>
    <row r="620" spans="8:9" x14ac:dyDescent="0.2">
      <c r="H620" s="34"/>
      <c r="I620" s="34"/>
    </row>
    <row r="621" spans="8:9" x14ac:dyDescent="0.2">
      <c r="H621" s="34"/>
      <c r="I621" s="34"/>
    </row>
    <row r="622" spans="8:9" x14ac:dyDescent="0.2">
      <c r="H622" s="34"/>
      <c r="I622" s="34"/>
    </row>
    <row r="623" spans="8:9" x14ac:dyDescent="0.2">
      <c r="H623" s="34"/>
      <c r="I623" s="34"/>
    </row>
    <row r="624" spans="8:9" x14ac:dyDescent="0.2">
      <c r="H624" s="34"/>
      <c r="I624" s="34"/>
    </row>
    <row r="625" spans="8:9" x14ac:dyDescent="0.2">
      <c r="H625" s="34"/>
      <c r="I625" s="34"/>
    </row>
    <row r="626" spans="8:9" x14ac:dyDescent="0.2">
      <c r="H626" s="34"/>
      <c r="I626" s="34"/>
    </row>
    <row r="627" spans="8:9" x14ac:dyDescent="0.2">
      <c r="H627" s="34"/>
      <c r="I627" s="34"/>
    </row>
    <row r="628" spans="8:9" x14ac:dyDescent="0.2">
      <c r="H628" s="34"/>
      <c r="I628" s="34"/>
    </row>
    <row r="629" spans="8:9" x14ac:dyDescent="0.2">
      <c r="H629" s="34"/>
      <c r="I629" s="34"/>
    </row>
    <row r="630" spans="8:9" x14ac:dyDescent="0.2">
      <c r="H630" s="34"/>
      <c r="I630" s="34"/>
    </row>
    <row r="631" spans="8:9" x14ac:dyDescent="0.2">
      <c r="H631" s="34"/>
      <c r="I631" s="34"/>
    </row>
    <row r="632" spans="8:9" x14ac:dyDescent="0.2">
      <c r="H632" s="34"/>
      <c r="I632" s="34"/>
    </row>
    <row r="633" spans="8:9" x14ac:dyDescent="0.2">
      <c r="H633" s="34"/>
      <c r="I633" s="34"/>
    </row>
    <row r="634" spans="8:9" x14ac:dyDescent="0.2">
      <c r="H634" s="34"/>
      <c r="I634" s="34"/>
    </row>
    <row r="635" spans="8:9" x14ac:dyDescent="0.2">
      <c r="H635" s="34"/>
      <c r="I635" s="34"/>
    </row>
    <row r="636" spans="8:9" x14ac:dyDescent="0.2">
      <c r="H636" s="34"/>
      <c r="I636" s="34"/>
    </row>
    <row r="637" spans="8:9" x14ac:dyDescent="0.2">
      <c r="H637" s="34"/>
      <c r="I637" s="34"/>
    </row>
    <row r="638" spans="8:9" x14ac:dyDescent="0.2">
      <c r="H638" s="34"/>
      <c r="I638" s="34"/>
    </row>
    <row r="639" spans="8:9" x14ac:dyDescent="0.2">
      <c r="H639" s="34"/>
      <c r="I639" s="34"/>
    </row>
    <row r="640" spans="8:9" x14ac:dyDescent="0.2">
      <c r="H640" s="34"/>
      <c r="I640" s="34"/>
    </row>
    <row r="641" spans="8:9" x14ac:dyDescent="0.2">
      <c r="H641" s="34"/>
      <c r="I641" s="34"/>
    </row>
    <row r="642" spans="8:9" x14ac:dyDescent="0.2">
      <c r="H642" s="34"/>
      <c r="I642" s="34"/>
    </row>
    <row r="643" spans="8:9" x14ac:dyDescent="0.2">
      <c r="H643" s="34"/>
      <c r="I643" s="34"/>
    </row>
    <row r="644" spans="8:9" x14ac:dyDescent="0.2">
      <c r="H644" s="34"/>
      <c r="I644" s="34"/>
    </row>
    <row r="645" spans="8:9" x14ac:dyDescent="0.2">
      <c r="H645" s="34"/>
      <c r="I645" s="34"/>
    </row>
    <row r="646" spans="8:9" x14ac:dyDescent="0.2">
      <c r="H646" s="34"/>
      <c r="I646" s="34"/>
    </row>
    <row r="647" spans="8:9" x14ac:dyDescent="0.2">
      <c r="H647" s="34"/>
      <c r="I647" s="34"/>
    </row>
    <row r="648" spans="8:9" x14ac:dyDescent="0.2">
      <c r="H648" s="34"/>
      <c r="I648" s="34"/>
    </row>
    <row r="649" spans="8:9" x14ac:dyDescent="0.2">
      <c r="H649" s="34"/>
      <c r="I649" s="34"/>
    </row>
    <row r="650" spans="8:9" x14ac:dyDescent="0.2">
      <c r="H650" s="34"/>
      <c r="I650" s="34"/>
    </row>
    <row r="651" spans="8:9" x14ac:dyDescent="0.2">
      <c r="H651" s="34"/>
      <c r="I651" s="34"/>
    </row>
    <row r="652" spans="8:9" x14ac:dyDescent="0.2">
      <c r="H652" s="34"/>
      <c r="I652" s="34"/>
    </row>
    <row r="653" spans="8:9" x14ac:dyDescent="0.2">
      <c r="H653" s="34"/>
      <c r="I653" s="34"/>
    </row>
    <row r="654" spans="8:9" x14ac:dyDescent="0.2">
      <c r="H654" s="34"/>
      <c r="I654" s="34"/>
    </row>
    <row r="655" spans="8:9" x14ac:dyDescent="0.2">
      <c r="H655" s="34"/>
      <c r="I655" s="34"/>
    </row>
    <row r="656" spans="8:9" x14ac:dyDescent="0.2">
      <c r="H656" s="34"/>
      <c r="I656" s="34"/>
    </row>
    <row r="657" spans="8:9" x14ac:dyDescent="0.2">
      <c r="H657" s="34"/>
      <c r="I657" s="34"/>
    </row>
    <row r="658" spans="8:9" x14ac:dyDescent="0.2">
      <c r="H658" s="34"/>
      <c r="I658" s="34"/>
    </row>
    <row r="659" spans="8:9" x14ac:dyDescent="0.2">
      <c r="H659" s="34"/>
      <c r="I659" s="34"/>
    </row>
    <row r="660" spans="8:9" x14ac:dyDescent="0.2">
      <c r="H660" s="34"/>
      <c r="I660" s="34"/>
    </row>
    <row r="661" spans="8:9" x14ac:dyDescent="0.2">
      <c r="H661" s="34"/>
      <c r="I661" s="34"/>
    </row>
    <row r="662" spans="8:9" x14ac:dyDescent="0.2">
      <c r="H662" s="34"/>
      <c r="I662" s="34"/>
    </row>
    <row r="663" spans="8:9" x14ac:dyDescent="0.2">
      <c r="H663" s="34"/>
      <c r="I663" s="34"/>
    </row>
    <row r="664" spans="8:9" x14ac:dyDescent="0.2">
      <c r="H664" s="34"/>
      <c r="I664" s="34"/>
    </row>
    <row r="665" spans="8:9" x14ac:dyDescent="0.2">
      <c r="H665" s="34"/>
      <c r="I665" s="34"/>
    </row>
    <row r="666" spans="8:9" x14ac:dyDescent="0.2">
      <c r="H666" s="34"/>
      <c r="I666" s="34"/>
    </row>
    <row r="667" spans="8:9" x14ac:dyDescent="0.2">
      <c r="H667" s="34"/>
      <c r="I667" s="34"/>
    </row>
    <row r="668" spans="8:9" x14ac:dyDescent="0.2">
      <c r="H668" s="34"/>
      <c r="I668" s="34"/>
    </row>
    <row r="669" spans="8:9" x14ac:dyDescent="0.2">
      <c r="H669" s="34"/>
      <c r="I669" s="34"/>
    </row>
    <row r="670" spans="8:9" x14ac:dyDescent="0.2">
      <c r="H670" s="34"/>
      <c r="I670" s="34"/>
    </row>
    <row r="671" spans="8:9" x14ac:dyDescent="0.2">
      <c r="H671" s="34"/>
      <c r="I671" s="34"/>
    </row>
    <row r="672" spans="8:9" x14ac:dyDescent="0.2">
      <c r="H672" s="34"/>
      <c r="I672" s="34"/>
    </row>
    <row r="673" spans="8:9" x14ac:dyDescent="0.2">
      <c r="H673" s="34"/>
      <c r="I673" s="34"/>
    </row>
    <row r="674" spans="8:9" x14ac:dyDescent="0.2">
      <c r="H674" s="34"/>
      <c r="I674" s="34"/>
    </row>
    <row r="675" spans="8:9" x14ac:dyDescent="0.2">
      <c r="H675" s="34"/>
      <c r="I675" s="34"/>
    </row>
    <row r="676" spans="8:9" x14ac:dyDescent="0.2">
      <c r="H676" s="34"/>
      <c r="I676" s="34"/>
    </row>
    <row r="677" spans="8:9" x14ac:dyDescent="0.2">
      <c r="H677" s="34"/>
      <c r="I677" s="34"/>
    </row>
    <row r="678" spans="8:9" x14ac:dyDescent="0.2">
      <c r="H678" s="34"/>
      <c r="I678" s="34"/>
    </row>
    <row r="679" spans="8:9" x14ac:dyDescent="0.2">
      <c r="H679" s="34"/>
      <c r="I679" s="34"/>
    </row>
    <row r="680" spans="8:9" x14ac:dyDescent="0.2">
      <c r="H680" s="34"/>
      <c r="I680" s="34"/>
    </row>
    <row r="681" spans="8:9" x14ac:dyDescent="0.2">
      <c r="H681" s="34"/>
      <c r="I681" s="34"/>
    </row>
    <row r="682" spans="8:9" x14ac:dyDescent="0.2">
      <c r="H682" s="34"/>
      <c r="I682" s="34"/>
    </row>
    <row r="683" spans="8:9" x14ac:dyDescent="0.2">
      <c r="H683" s="34"/>
      <c r="I683" s="34"/>
    </row>
    <row r="684" spans="8:9" x14ac:dyDescent="0.2">
      <c r="H684" s="34"/>
      <c r="I684" s="34"/>
    </row>
    <row r="685" spans="8:9" x14ac:dyDescent="0.2">
      <c r="H685" s="34"/>
      <c r="I685" s="34"/>
    </row>
    <row r="686" spans="8:9" x14ac:dyDescent="0.2">
      <c r="H686" s="34"/>
      <c r="I686" s="34"/>
    </row>
    <row r="687" spans="8:9" x14ac:dyDescent="0.2">
      <c r="H687" s="34"/>
      <c r="I687" s="34"/>
    </row>
    <row r="688" spans="8:9" x14ac:dyDescent="0.2">
      <c r="H688" s="34"/>
      <c r="I688" s="34"/>
    </row>
    <row r="689" spans="8:9" x14ac:dyDescent="0.2">
      <c r="H689" s="34"/>
      <c r="I689" s="34"/>
    </row>
    <row r="690" spans="8:9" x14ac:dyDescent="0.2">
      <c r="H690" s="34"/>
      <c r="I690" s="34"/>
    </row>
    <row r="691" spans="8:9" x14ac:dyDescent="0.2">
      <c r="H691" s="34"/>
      <c r="I691" s="34"/>
    </row>
    <row r="692" spans="8:9" x14ac:dyDescent="0.2">
      <c r="H692" s="34"/>
      <c r="I692" s="34"/>
    </row>
    <row r="693" spans="8:9" x14ac:dyDescent="0.2">
      <c r="H693" s="34"/>
      <c r="I693" s="34"/>
    </row>
    <row r="694" spans="8:9" x14ac:dyDescent="0.2">
      <c r="H694" s="34"/>
      <c r="I694" s="34"/>
    </row>
    <row r="695" spans="8:9" x14ac:dyDescent="0.2">
      <c r="H695" s="34"/>
      <c r="I695" s="34"/>
    </row>
    <row r="696" spans="8:9" x14ac:dyDescent="0.2">
      <c r="H696" s="34"/>
      <c r="I696" s="34"/>
    </row>
    <row r="697" spans="8:9" x14ac:dyDescent="0.2">
      <c r="H697" s="34"/>
      <c r="I697" s="34"/>
    </row>
    <row r="698" spans="8:9" x14ac:dyDescent="0.2">
      <c r="H698" s="34"/>
      <c r="I698" s="34"/>
    </row>
    <row r="699" spans="8:9" x14ac:dyDescent="0.2">
      <c r="H699" s="34"/>
      <c r="I699" s="34"/>
    </row>
    <row r="700" spans="8:9" x14ac:dyDescent="0.2">
      <c r="H700" s="34"/>
      <c r="I700" s="34"/>
    </row>
    <row r="701" spans="8:9" x14ac:dyDescent="0.2">
      <c r="H701" s="34"/>
      <c r="I701" s="34"/>
    </row>
    <row r="702" spans="8:9" x14ac:dyDescent="0.2">
      <c r="H702" s="34"/>
      <c r="I702" s="34"/>
    </row>
    <row r="703" spans="8:9" x14ac:dyDescent="0.2">
      <c r="H703" s="34"/>
      <c r="I703" s="34"/>
    </row>
    <row r="704" spans="8:9" x14ac:dyDescent="0.2">
      <c r="H704" s="34"/>
      <c r="I704" s="34"/>
    </row>
    <row r="705" spans="8:9" x14ac:dyDescent="0.2">
      <c r="H705" s="34"/>
      <c r="I705" s="34"/>
    </row>
    <row r="706" spans="8:9" x14ac:dyDescent="0.2">
      <c r="H706" s="34"/>
      <c r="I706" s="34"/>
    </row>
    <row r="707" spans="8:9" x14ac:dyDescent="0.2">
      <c r="H707" s="34"/>
      <c r="I707" s="34"/>
    </row>
    <row r="708" spans="8:9" x14ac:dyDescent="0.2">
      <c r="H708" s="34"/>
      <c r="I708" s="34"/>
    </row>
    <row r="709" spans="8:9" x14ac:dyDescent="0.2">
      <c r="H709" s="34"/>
      <c r="I709" s="34"/>
    </row>
    <row r="710" spans="8:9" x14ac:dyDescent="0.2">
      <c r="H710" s="34"/>
      <c r="I710" s="34"/>
    </row>
    <row r="711" spans="8:9" x14ac:dyDescent="0.2">
      <c r="H711" s="34"/>
      <c r="I711" s="34"/>
    </row>
    <row r="712" spans="8:9" x14ac:dyDescent="0.2">
      <c r="H712" s="34"/>
      <c r="I712" s="34"/>
    </row>
    <row r="713" spans="8:9" x14ac:dyDescent="0.2">
      <c r="H713" s="34"/>
      <c r="I713" s="34"/>
    </row>
    <row r="714" spans="8:9" x14ac:dyDescent="0.2">
      <c r="H714" s="34"/>
      <c r="I714" s="34"/>
    </row>
    <row r="715" spans="8:9" x14ac:dyDescent="0.2">
      <c r="H715" s="34"/>
      <c r="I715" s="34"/>
    </row>
    <row r="716" spans="8:9" x14ac:dyDescent="0.2">
      <c r="H716" s="34"/>
      <c r="I716" s="34"/>
    </row>
    <row r="717" spans="8:9" x14ac:dyDescent="0.2">
      <c r="H717" s="34"/>
      <c r="I717" s="34"/>
    </row>
    <row r="718" spans="8:9" x14ac:dyDescent="0.2">
      <c r="H718" s="34"/>
      <c r="I718" s="34"/>
    </row>
    <row r="719" spans="8:9" x14ac:dyDescent="0.2">
      <c r="H719" s="34"/>
      <c r="I719" s="34"/>
    </row>
    <row r="720" spans="8:9" x14ac:dyDescent="0.2">
      <c r="H720" s="34"/>
      <c r="I720" s="34"/>
    </row>
    <row r="721" spans="8:9" x14ac:dyDescent="0.2">
      <c r="H721" s="34"/>
      <c r="I721" s="34"/>
    </row>
    <row r="722" spans="8:9" x14ac:dyDescent="0.2">
      <c r="H722" s="34"/>
      <c r="I722" s="34"/>
    </row>
    <row r="723" spans="8:9" x14ac:dyDescent="0.2">
      <c r="H723" s="34"/>
      <c r="I723" s="34"/>
    </row>
    <row r="724" spans="8:9" x14ac:dyDescent="0.2">
      <c r="H724" s="34"/>
      <c r="I724" s="34"/>
    </row>
    <row r="725" spans="8:9" x14ac:dyDescent="0.2">
      <c r="H725" s="34"/>
      <c r="I725" s="34"/>
    </row>
    <row r="726" spans="8:9" x14ac:dyDescent="0.2">
      <c r="H726" s="34"/>
      <c r="I726" s="34"/>
    </row>
    <row r="727" spans="8:9" x14ac:dyDescent="0.2">
      <c r="H727" s="34"/>
      <c r="I727" s="34"/>
    </row>
    <row r="728" spans="8:9" x14ac:dyDescent="0.2">
      <c r="H728" s="34"/>
      <c r="I728" s="34"/>
    </row>
    <row r="729" spans="8:9" x14ac:dyDescent="0.2">
      <c r="H729" s="34"/>
      <c r="I729" s="34"/>
    </row>
    <row r="730" spans="8:9" x14ac:dyDescent="0.2">
      <c r="H730" s="34"/>
      <c r="I730" s="34"/>
    </row>
    <row r="731" spans="8:9" x14ac:dyDescent="0.2">
      <c r="H731" s="34"/>
      <c r="I731" s="34"/>
    </row>
    <row r="732" spans="8:9" x14ac:dyDescent="0.2">
      <c r="H732" s="34"/>
      <c r="I732" s="34"/>
    </row>
    <row r="733" spans="8:9" x14ac:dyDescent="0.2">
      <c r="H733" s="34"/>
      <c r="I733" s="34"/>
    </row>
    <row r="734" spans="8:9" x14ac:dyDescent="0.2">
      <c r="H734" s="34"/>
      <c r="I734" s="34"/>
    </row>
    <row r="735" spans="8:9" x14ac:dyDescent="0.2">
      <c r="H735" s="34"/>
      <c r="I735" s="34"/>
    </row>
    <row r="736" spans="8:9" x14ac:dyDescent="0.2">
      <c r="H736" s="34"/>
      <c r="I736" s="34"/>
    </row>
    <row r="737" spans="8:9" x14ac:dyDescent="0.2">
      <c r="H737" s="34"/>
      <c r="I737" s="34"/>
    </row>
    <row r="738" spans="8:9" x14ac:dyDescent="0.2">
      <c r="H738" s="34"/>
      <c r="I738" s="34"/>
    </row>
    <row r="739" spans="8:9" x14ac:dyDescent="0.2">
      <c r="H739" s="34"/>
      <c r="I739" s="34"/>
    </row>
    <row r="740" spans="8:9" x14ac:dyDescent="0.2">
      <c r="H740" s="34"/>
      <c r="I740" s="34"/>
    </row>
    <row r="741" spans="8:9" x14ac:dyDescent="0.2">
      <c r="H741" s="34"/>
      <c r="I741" s="34"/>
    </row>
    <row r="742" spans="8:9" x14ac:dyDescent="0.2">
      <c r="H742" s="34"/>
      <c r="I742" s="34"/>
    </row>
    <row r="743" spans="8:9" x14ac:dyDescent="0.2">
      <c r="H743" s="34"/>
      <c r="I743" s="34"/>
    </row>
    <row r="744" spans="8:9" x14ac:dyDescent="0.2">
      <c r="H744" s="34"/>
      <c r="I744" s="34"/>
    </row>
    <row r="745" spans="8:9" x14ac:dyDescent="0.2">
      <c r="H745" s="34"/>
      <c r="I745" s="34"/>
    </row>
    <row r="746" spans="8:9" x14ac:dyDescent="0.2">
      <c r="H746" s="34"/>
      <c r="I746" s="34"/>
    </row>
    <row r="747" spans="8:9" x14ac:dyDescent="0.2">
      <c r="H747" s="34"/>
      <c r="I747" s="34"/>
    </row>
    <row r="748" spans="8:9" x14ac:dyDescent="0.2">
      <c r="H748" s="34"/>
      <c r="I748" s="34"/>
    </row>
    <row r="749" spans="8:9" x14ac:dyDescent="0.2">
      <c r="H749" s="34"/>
      <c r="I749" s="34"/>
    </row>
    <row r="750" spans="8:9" x14ac:dyDescent="0.2">
      <c r="H750" s="34"/>
      <c r="I750" s="34"/>
    </row>
    <row r="751" spans="8:9" x14ac:dyDescent="0.2">
      <c r="H751" s="34"/>
      <c r="I751" s="34"/>
    </row>
    <row r="752" spans="8:9" x14ac:dyDescent="0.2">
      <c r="H752" s="34"/>
      <c r="I752" s="34"/>
    </row>
    <row r="753" spans="8:9" x14ac:dyDescent="0.2">
      <c r="H753" s="34"/>
      <c r="I753" s="34"/>
    </row>
    <row r="754" spans="8:9" x14ac:dyDescent="0.2">
      <c r="H754" s="34"/>
      <c r="I754" s="34"/>
    </row>
    <row r="755" spans="8:9" x14ac:dyDescent="0.2">
      <c r="H755" s="34"/>
      <c r="I755" s="34"/>
    </row>
    <row r="756" spans="8:9" x14ac:dyDescent="0.2">
      <c r="H756" s="34"/>
      <c r="I756" s="34"/>
    </row>
    <row r="757" spans="8:9" x14ac:dyDescent="0.2">
      <c r="H757" s="34"/>
      <c r="I757" s="34"/>
    </row>
    <row r="758" spans="8:9" x14ac:dyDescent="0.2">
      <c r="H758" s="34"/>
      <c r="I758" s="34"/>
    </row>
    <row r="759" spans="8:9" x14ac:dyDescent="0.2">
      <c r="H759" s="34"/>
      <c r="I759" s="34"/>
    </row>
    <row r="760" spans="8:9" x14ac:dyDescent="0.2">
      <c r="H760" s="34"/>
      <c r="I760" s="34"/>
    </row>
    <row r="761" spans="8:9" x14ac:dyDescent="0.2">
      <c r="H761" s="34"/>
      <c r="I761" s="34"/>
    </row>
    <row r="762" spans="8:9" x14ac:dyDescent="0.2">
      <c r="H762" s="34"/>
      <c r="I762" s="34"/>
    </row>
    <row r="763" spans="8:9" x14ac:dyDescent="0.2">
      <c r="H763" s="34"/>
      <c r="I763" s="34"/>
    </row>
    <row r="764" spans="8:9" x14ac:dyDescent="0.2">
      <c r="H764" s="34"/>
      <c r="I764" s="34"/>
    </row>
    <row r="765" spans="8:9" x14ac:dyDescent="0.2">
      <c r="H765" s="34"/>
      <c r="I765" s="34"/>
    </row>
    <row r="766" spans="8:9" x14ac:dyDescent="0.2">
      <c r="H766" s="34"/>
      <c r="I766" s="34"/>
    </row>
    <row r="767" spans="8:9" x14ac:dyDescent="0.2">
      <c r="H767" s="34"/>
      <c r="I767" s="34"/>
    </row>
    <row r="768" spans="8:9" x14ac:dyDescent="0.2">
      <c r="H768" s="34"/>
      <c r="I768" s="34"/>
    </row>
    <row r="769" spans="8:9" x14ac:dyDescent="0.2">
      <c r="H769" s="34"/>
      <c r="I769" s="34"/>
    </row>
    <row r="770" spans="8:9" x14ac:dyDescent="0.2">
      <c r="H770" s="34"/>
      <c r="I770" s="34"/>
    </row>
    <row r="771" spans="8:9" x14ac:dyDescent="0.2">
      <c r="H771" s="34"/>
      <c r="I771" s="34"/>
    </row>
    <row r="772" spans="8:9" x14ac:dyDescent="0.2">
      <c r="H772" s="34"/>
      <c r="I772" s="34"/>
    </row>
    <row r="773" spans="8:9" x14ac:dyDescent="0.2">
      <c r="H773" s="34"/>
      <c r="I773" s="34"/>
    </row>
    <row r="774" spans="8:9" x14ac:dyDescent="0.2">
      <c r="H774" s="34"/>
      <c r="I774" s="34"/>
    </row>
    <row r="775" spans="8:9" x14ac:dyDescent="0.2">
      <c r="H775" s="34"/>
      <c r="I775" s="34"/>
    </row>
    <row r="776" spans="8:9" x14ac:dyDescent="0.2">
      <c r="H776" s="34"/>
      <c r="I776" s="34"/>
    </row>
    <row r="777" spans="8:9" x14ac:dyDescent="0.2">
      <c r="H777" s="34"/>
      <c r="I777" s="34"/>
    </row>
    <row r="778" spans="8:9" x14ac:dyDescent="0.2">
      <c r="H778" s="34"/>
      <c r="I778" s="34"/>
    </row>
    <row r="779" spans="8:9" x14ac:dyDescent="0.2">
      <c r="H779" s="34"/>
      <c r="I779" s="34"/>
    </row>
    <row r="780" spans="8:9" x14ac:dyDescent="0.2">
      <c r="H780" s="34"/>
      <c r="I780" s="34"/>
    </row>
    <row r="781" spans="8:9" x14ac:dyDescent="0.2">
      <c r="H781" s="34"/>
      <c r="I781" s="34"/>
    </row>
    <row r="782" spans="8:9" x14ac:dyDescent="0.2">
      <c r="H782" s="34"/>
      <c r="I782" s="34"/>
    </row>
    <row r="783" spans="8:9" x14ac:dyDescent="0.2">
      <c r="H783" s="34"/>
      <c r="I783" s="34"/>
    </row>
    <row r="784" spans="8:9" x14ac:dyDescent="0.2">
      <c r="H784" s="34"/>
      <c r="I784" s="34"/>
    </row>
    <row r="785" spans="8:9" x14ac:dyDescent="0.2">
      <c r="H785" s="34"/>
      <c r="I785" s="34"/>
    </row>
    <row r="786" spans="8:9" x14ac:dyDescent="0.2">
      <c r="H786" s="34"/>
      <c r="I786" s="34"/>
    </row>
    <row r="787" spans="8:9" x14ac:dyDescent="0.2">
      <c r="H787" s="34"/>
      <c r="I787" s="34"/>
    </row>
    <row r="788" spans="8:9" x14ac:dyDescent="0.2">
      <c r="H788" s="34"/>
      <c r="I788" s="34"/>
    </row>
    <row r="789" spans="8:9" x14ac:dyDescent="0.2">
      <c r="H789" s="34"/>
      <c r="I789" s="34"/>
    </row>
    <row r="790" spans="8:9" x14ac:dyDescent="0.2">
      <c r="H790" s="34"/>
      <c r="I790" s="34"/>
    </row>
    <row r="791" spans="8:9" x14ac:dyDescent="0.2">
      <c r="H791" s="35"/>
      <c r="I791" s="3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F0E-8212-E840-A60F-D3835F5EB711}">
  <dimension ref="A1:I789"/>
  <sheetViews>
    <sheetView zoomScale="125" workbookViewId="0">
      <selection activeCell="E77" sqref="E77"/>
    </sheetView>
  </sheetViews>
  <sheetFormatPr baseColWidth="10" defaultColWidth="11.1640625" defaultRowHeight="16" x14ac:dyDescent="0.2"/>
  <cols>
    <col min="1" max="1" width="10" style="1" bestFit="1" customWidth="1"/>
    <col min="2" max="2" width="4.5" style="61" bestFit="1" customWidth="1"/>
    <col min="3" max="16384" width="11.1640625" style="1"/>
  </cols>
  <sheetData>
    <row r="1" spans="1:3" ht="17" x14ac:dyDescent="0.2">
      <c r="A1" s="40" t="s">
        <v>0</v>
      </c>
      <c r="B1" s="41" t="s">
        <v>1</v>
      </c>
      <c r="C1" s="42" t="s">
        <v>4</v>
      </c>
    </row>
    <row r="2" spans="1:3" x14ac:dyDescent="0.2">
      <c r="A2" s="46">
        <v>44022</v>
      </c>
      <c r="B2" s="37">
        <f>A2-$A$2</f>
        <v>0</v>
      </c>
      <c r="C2" s="48">
        <v>24.8</v>
      </c>
    </row>
    <row r="3" spans="1:3" x14ac:dyDescent="0.2">
      <c r="A3" s="46">
        <v>44026</v>
      </c>
      <c r="B3" s="37">
        <f t="shared" ref="B3:B41" si="0">A3-$A$2</f>
        <v>4</v>
      </c>
      <c r="C3" s="48">
        <v>26.7</v>
      </c>
    </row>
    <row r="4" spans="1:3" x14ac:dyDescent="0.2">
      <c r="A4" s="46">
        <v>44033</v>
      </c>
      <c r="B4" s="37">
        <f t="shared" si="0"/>
        <v>11</v>
      </c>
      <c r="C4" s="48">
        <v>30.2</v>
      </c>
    </row>
    <row r="5" spans="1:3" x14ac:dyDescent="0.2">
      <c r="A5" s="46">
        <v>44041</v>
      </c>
      <c r="B5" s="37">
        <f t="shared" si="0"/>
        <v>19</v>
      </c>
      <c r="C5" s="48">
        <v>31.2</v>
      </c>
    </row>
    <row r="6" spans="1:3" x14ac:dyDescent="0.2">
      <c r="A6" s="46">
        <v>44048</v>
      </c>
      <c r="B6" s="37">
        <f t="shared" si="0"/>
        <v>26</v>
      </c>
      <c r="C6" s="48">
        <v>32.5</v>
      </c>
    </row>
    <row r="7" spans="1:3" x14ac:dyDescent="0.2">
      <c r="A7" s="46">
        <v>44054</v>
      </c>
      <c r="B7" s="37">
        <f t="shared" si="0"/>
        <v>32</v>
      </c>
      <c r="C7" s="48">
        <v>35</v>
      </c>
    </row>
    <row r="8" spans="1:3" x14ac:dyDescent="0.2">
      <c r="A8" s="46">
        <v>44061</v>
      </c>
      <c r="B8" s="37">
        <f t="shared" si="0"/>
        <v>39</v>
      </c>
      <c r="C8" s="48">
        <v>38.200000000000003</v>
      </c>
    </row>
    <row r="9" spans="1:3" x14ac:dyDescent="0.2">
      <c r="A9" s="46">
        <v>44068</v>
      </c>
      <c r="B9" s="37">
        <f t="shared" si="0"/>
        <v>46</v>
      </c>
      <c r="C9" s="48">
        <v>38.5</v>
      </c>
    </row>
    <row r="10" spans="1:3" x14ac:dyDescent="0.2">
      <c r="A10" s="46">
        <v>44022</v>
      </c>
      <c r="B10" s="37">
        <f t="shared" si="0"/>
        <v>0</v>
      </c>
      <c r="C10" s="47">
        <v>24.4</v>
      </c>
    </row>
    <row r="11" spans="1:3" x14ac:dyDescent="0.2">
      <c r="A11" s="46">
        <v>44026</v>
      </c>
      <c r="B11" s="37">
        <f t="shared" si="0"/>
        <v>4</v>
      </c>
      <c r="C11" s="47">
        <v>25.9</v>
      </c>
    </row>
    <row r="12" spans="1:3" x14ac:dyDescent="0.2">
      <c r="A12" s="46">
        <v>44033</v>
      </c>
      <c r="B12" s="37">
        <f t="shared" si="0"/>
        <v>11</v>
      </c>
      <c r="C12" s="48">
        <v>30.22</v>
      </c>
    </row>
    <row r="13" spans="1:3" x14ac:dyDescent="0.2">
      <c r="A13" s="46">
        <v>44041</v>
      </c>
      <c r="B13" s="37">
        <f t="shared" si="0"/>
        <v>19</v>
      </c>
      <c r="C13" s="48">
        <v>31.9</v>
      </c>
    </row>
    <row r="14" spans="1:3" x14ac:dyDescent="0.2">
      <c r="A14" s="46">
        <v>44048</v>
      </c>
      <c r="B14" s="37">
        <f t="shared" si="0"/>
        <v>26</v>
      </c>
      <c r="C14" s="48">
        <v>34</v>
      </c>
    </row>
    <row r="15" spans="1:3" x14ac:dyDescent="0.2">
      <c r="A15" s="46">
        <v>44054</v>
      </c>
      <c r="B15" s="37">
        <f t="shared" si="0"/>
        <v>32</v>
      </c>
      <c r="C15" s="48">
        <v>35.9</v>
      </c>
    </row>
    <row r="16" spans="1:3" x14ac:dyDescent="0.2">
      <c r="A16" s="46">
        <v>44061</v>
      </c>
      <c r="B16" s="37">
        <f t="shared" si="0"/>
        <v>39</v>
      </c>
      <c r="C16" s="48">
        <v>37.6</v>
      </c>
    </row>
    <row r="17" spans="1:3" x14ac:dyDescent="0.2">
      <c r="A17" s="46">
        <v>44068</v>
      </c>
      <c r="B17" s="37">
        <f t="shared" si="0"/>
        <v>46</v>
      </c>
      <c r="C17" s="48">
        <v>39.5</v>
      </c>
    </row>
    <row r="18" spans="1:3" x14ac:dyDescent="0.2">
      <c r="A18" s="46">
        <v>44022</v>
      </c>
      <c r="B18" s="37">
        <f t="shared" si="0"/>
        <v>0</v>
      </c>
      <c r="C18" s="48">
        <v>24.8</v>
      </c>
    </row>
    <row r="19" spans="1:3" x14ac:dyDescent="0.2">
      <c r="A19" s="46">
        <v>44026</v>
      </c>
      <c r="B19" s="37">
        <f t="shared" si="0"/>
        <v>4</v>
      </c>
      <c r="C19" s="48">
        <v>24.3</v>
      </c>
    </row>
    <row r="20" spans="1:3" x14ac:dyDescent="0.2">
      <c r="A20" s="46">
        <v>44033</v>
      </c>
      <c r="B20" s="37">
        <f t="shared" si="0"/>
        <v>11</v>
      </c>
      <c r="C20" s="48">
        <v>29.7</v>
      </c>
    </row>
    <row r="21" spans="1:3" x14ac:dyDescent="0.2">
      <c r="A21" s="46">
        <v>44041</v>
      </c>
      <c r="B21" s="37">
        <f t="shared" si="0"/>
        <v>19</v>
      </c>
      <c r="C21" s="48">
        <v>31.1</v>
      </c>
    </row>
    <row r="22" spans="1:3" x14ac:dyDescent="0.2">
      <c r="A22" s="46">
        <v>44048</v>
      </c>
      <c r="B22" s="37">
        <f t="shared" si="0"/>
        <v>26</v>
      </c>
      <c r="C22" s="48">
        <v>32.4</v>
      </c>
    </row>
    <row r="23" spans="1:3" x14ac:dyDescent="0.2">
      <c r="A23" s="46">
        <v>44054</v>
      </c>
      <c r="B23" s="37">
        <f t="shared" si="0"/>
        <v>32</v>
      </c>
      <c r="C23" s="48">
        <v>34.200000000000003</v>
      </c>
    </row>
    <row r="24" spans="1:3" x14ac:dyDescent="0.2">
      <c r="A24" s="46">
        <v>44061</v>
      </c>
      <c r="B24" s="37">
        <f t="shared" si="0"/>
        <v>39</v>
      </c>
      <c r="C24" s="48">
        <v>35.4</v>
      </c>
    </row>
    <row r="25" spans="1:3" x14ac:dyDescent="0.2">
      <c r="A25" s="46">
        <v>44068</v>
      </c>
      <c r="B25" s="37">
        <f t="shared" si="0"/>
        <v>46</v>
      </c>
      <c r="C25" s="48">
        <v>37.4</v>
      </c>
    </row>
    <row r="26" spans="1:3" x14ac:dyDescent="0.2">
      <c r="A26" s="46">
        <v>44022</v>
      </c>
      <c r="B26" s="37">
        <f t="shared" si="0"/>
        <v>0</v>
      </c>
      <c r="C26" s="48">
        <v>25.7</v>
      </c>
    </row>
    <row r="27" spans="1:3" x14ac:dyDescent="0.2">
      <c r="A27" s="46">
        <v>44026</v>
      </c>
      <c r="B27" s="37">
        <f t="shared" si="0"/>
        <v>4</v>
      </c>
      <c r="C27" s="48">
        <v>25.5</v>
      </c>
    </row>
    <row r="28" spans="1:3" x14ac:dyDescent="0.2">
      <c r="A28" s="46">
        <v>44033</v>
      </c>
      <c r="B28" s="37">
        <f t="shared" si="0"/>
        <v>11</v>
      </c>
      <c r="C28" s="48">
        <v>31.6</v>
      </c>
    </row>
    <row r="29" spans="1:3" x14ac:dyDescent="0.2">
      <c r="A29" s="46">
        <v>44041</v>
      </c>
      <c r="B29" s="37">
        <f t="shared" si="0"/>
        <v>19</v>
      </c>
      <c r="C29" s="48">
        <v>31.9</v>
      </c>
    </row>
    <row r="30" spans="1:3" x14ac:dyDescent="0.2">
      <c r="A30" s="46">
        <v>44048</v>
      </c>
      <c r="B30" s="37">
        <f t="shared" si="0"/>
        <v>26</v>
      </c>
      <c r="C30" s="48">
        <v>33.200000000000003</v>
      </c>
    </row>
    <row r="31" spans="1:3" x14ac:dyDescent="0.2">
      <c r="A31" s="46">
        <v>44054</v>
      </c>
      <c r="B31" s="37">
        <f t="shared" si="0"/>
        <v>32</v>
      </c>
      <c r="C31" s="48">
        <v>35.200000000000003</v>
      </c>
    </row>
    <row r="32" spans="1:3" x14ac:dyDescent="0.2">
      <c r="A32" s="46">
        <v>44061</v>
      </c>
      <c r="B32" s="37">
        <f t="shared" si="0"/>
        <v>39</v>
      </c>
      <c r="C32" s="48">
        <v>35.9</v>
      </c>
    </row>
    <row r="33" spans="1:3" x14ac:dyDescent="0.2">
      <c r="A33" s="46">
        <v>44068</v>
      </c>
      <c r="B33" s="37">
        <f t="shared" si="0"/>
        <v>46</v>
      </c>
      <c r="C33" s="48">
        <v>39.299999999999997</v>
      </c>
    </row>
    <row r="34" spans="1:3" x14ac:dyDescent="0.2">
      <c r="A34" s="46">
        <v>44022</v>
      </c>
      <c r="B34" s="37">
        <f t="shared" si="0"/>
        <v>0</v>
      </c>
      <c r="C34" s="48">
        <v>25.8</v>
      </c>
    </row>
    <row r="35" spans="1:3" x14ac:dyDescent="0.2">
      <c r="A35" s="46">
        <v>44026</v>
      </c>
      <c r="B35" s="37">
        <f t="shared" si="0"/>
        <v>4</v>
      </c>
      <c r="C35" s="48">
        <v>26.7</v>
      </c>
    </row>
    <row r="36" spans="1:3" x14ac:dyDescent="0.2">
      <c r="A36" s="46">
        <v>44033</v>
      </c>
      <c r="B36" s="37">
        <f t="shared" si="0"/>
        <v>11</v>
      </c>
      <c r="C36" s="48">
        <v>31</v>
      </c>
    </row>
    <row r="37" spans="1:3" x14ac:dyDescent="0.2">
      <c r="A37" s="46">
        <v>44041</v>
      </c>
      <c r="B37" s="37">
        <f t="shared" si="0"/>
        <v>19</v>
      </c>
      <c r="C37" s="48">
        <v>32.799999999999997</v>
      </c>
    </row>
    <row r="38" spans="1:3" x14ac:dyDescent="0.2">
      <c r="A38" s="46">
        <v>44048</v>
      </c>
      <c r="B38" s="37">
        <f t="shared" si="0"/>
        <v>26</v>
      </c>
      <c r="C38" s="48">
        <v>35.9</v>
      </c>
    </row>
    <row r="39" spans="1:3" x14ac:dyDescent="0.2">
      <c r="A39" s="46">
        <v>44054</v>
      </c>
      <c r="B39" s="37">
        <f t="shared" si="0"/>
        <v>32</v>
      </c>
      <c r="C39" s="48">
        <v>38.200000000000003</v>
      </c>
    </row>
    <row r="40" spans="1:3" x14ac:dyDescent="0.2">
      <c r="A40" s="46">
        <v>44061</v>
      </c>
      <c r="B40" s="37">
        <f t="shared" si="0"/>
        <v>39</v>
      </c>
      <c r="C40" s="48">
        <v>38.799999999999997</v>
      </c>
    </row>
    <row r="41" spans="1:3" x14ac:dyDescent="0.2">
      <c r="A41" s="46">
        <v>44068</v>
      </c>
      <c r="B41" s="37">
        <f t="shared" si="0"/>
        <v>46</v>
      </c>
      <c r="C41" s="48">
        <v>41.3</v>
      </c>
    </row>
    <row r="42" spans="1:3" x14ac:dyDescent="0.2">
      <c r="A42" s="46">
        <v>44025</v>
      </c>
      <c r="B42" s="37">
        <f t="shared" ref="B42:B65" si="1">A42-$A$42</f>
        <v>0</v>
      </c>
      <c r="C42" s="48">
        <v>23.8</v>
      </c>
    </row>
    <row r="43" spans="1:3" x14ac:dyDescent="0.2">
      <c r="A43" s="46">
        <v>44034</v>
      </c>
      <c r="B43" s="37">
        <f t="shared" si="1"/>
        <v>9</v>
      </c>
      <c r="C43" s="48">
        <v>28.4</v>
      </c>
    </row>
    <row r="44" spans="1:3" x14ac:dyDescent="0.2">
      <c r="A44" s="46">
        <v>44040</v>
      </c>
      <c r="B44" s="37">
        <f t="shared" si="1"/>
        <v>15</v>
      </c>
      <c r="C44" s="48">
        <v>30.8</v>
      </c>
    </row>
    <row r="45" spans="1:3" x14ac:dyDescent="0.2">
      <c r="A45" s="46">
        <v>44047</v>
      </c>
      <c r="B45" s="37">
        <f t="shared" si="1"/>
        <v>22</v>
      </c>
      <c r="C45" s="48">
        <v>33.4</v>
      </c>
    </row>
    <row r="46" spans="1:3" x14ac:dyDescent="0.2">
      <c r="A46" s="46">
        <v>44054</v>
      </c>
      <c r="B46" s="37">
        <f t="shared" si="1"/>
        <v>29</v>
      </c>
      <c r="C46" s="48">
        <v>35.1</v>
      </c>
    </row>
    <row r="47" spans="1:3" x14ac:dyDescent="0.2">
      <c r="A47" s="46">
        <v>44061</v>
      </c>
      <c r="B47" s="37">
        <f t="shared" si="1"/>
        <v>36</v>
      </c>
      <c r="C47" s="48">
        <v>35.700000000000003</v>
      </c>
    </row>
    <row r="48" spans="1:3" x14ac:dyDescent="0.2">
      <c r="A48" s="46">
        <v>44068</v>
      </c>
      <c r="B48" s="37">
        <f t="shared" si="1"/>
        <v>43</v>
      </c>
      <c r="C48" s="48">
        <v>36.1</v>
      </c>
    </row>
    <row r="49" spans="1:9" x14ac:dyDescent="0.2">
      <c r="A49" s="46">
        <v>44025</v>
      </c>
      <c r="B49" s="37">
        <f t="shared" si="1"/>
        <v>0</v>
      </c>
      <c r="C49" s="47">
        <v>24.9</v>
      </c>
    </row>
    <row r="50" spans="1:9" x14ac:dyDescent="0.2">
      <c r="A50" s="46">
        <v>44034</v>
      </c>
      <c r="B50" s="37">
        <f t="shared" si="1"/>
        <v>9</v>
      </c>
      <c r="C50" s="47">
        <v>27.9</v>
      </c>
    </row>
    <row r="51" spans="1:9" x14ac:dyDescent="0.2">
      <c r="A51" s="46">
        <v>44040</v>
      </c>
      <c r="B51" s="37">
        <f t="shared" si="1"/>
        <v>15</v>
      </c>
      <c r="C51" s="48">
        <v>31.8</v>
      </c>
    </row>
    <row r="52" spans="1:9" x14ac:dyDescent="0.2">
      <c r="A52" s="46">
        <v>44047</v>
      </c>
      <c r="B52" s="37">
        <f t="shared" si="1"/>
        <v>22</v>
      </c>
      <c r="C52" s="48">
        <v>32.6</v>
      </c>
    </row>
    <row r="53" spans="1:9" x14ac:dyDescent="0.2">
      <c r="A53" s="46">
        <v>44054</v>
      </c>
      <c r="B53" s="37">
        <f t="shared" si="1"/>
        <v>29</v>
      </c>
      <c r="C53" s="48">
        <v>34.4</v>
      </c>
    </row>
    <row r="54" spans="1:9" x14ac:dyDescent="0.2">
      <c r="A54" s="46">
        <v>44061</v>
      </c>
      <c r="B54" s="37">
        <f t="shared" si="1"/>
        <v>36</v>
      </c>
      <c r="C54" s="48">
        <v>34.9</v>
      </c>
    </row>
    <row r="55" spans="1:9" x14ac:dyDescent="0.2">
      <c r="A55" s="46">
        <v>44068</v>
      </c>
      <c r="B55" s="37">
        <f t="shared" si="1"/>
        <v>43</v>
      </c>
      <c r="C55" s="48">
        <v>37.5</v>
      </c>
    </row>
    <row r="56" spans="1:9" x14ac:dyDescent="0.2">
      <c r="A56" s="46">
        <v>44025</v>
      </c>
      <c r="B56" s="37">
        <f t="shared" si="1"/>
        <v>0</v>
      </c>
      <c r="C56" s="48">
        <v>25.5</v>
      </c>
    </row>
    <row r="57" spans="1:9" x14ac:dyDescent="0.2">
      <c r="A57" s="46">
        <v>44034</v>
      </c>
      <c r="B57" s="37">
        <f t="shared" si="1"/>
        <v>9</v>
      </c>
      <c r="C57" s="48">
        <v>26.4</v>
      </c>
    </row>
    <row r="58" spans="1:9" x14ac:dyDescent="0.2">
      <c r="A58" s="46">
        <v>44040</v>
      </c>
      <c r="B58" s="37">
        <f t="shared" si="1"/>
        <v>15</v>
      </c>
      <c r="C58" s="48">
        <v>30.9</v>
      </c>
      <c r="H58" s="57"/>
      <c r="I58" s="58"/>
    </row>
    <row r="59" spans="1:9" x14ac:dyDescent="0.2">
      <c r="A59" s="46">
        <v>44047</v>
      </c>
      <c r="B59" s="37">
        <f t="shared" si="1"/>
        <v>22</v>
      </c>
      <c r="C59" s="48">
        <v>33</v>
      </c>
      <c r="H59" s="59"/>
      <c r="I59" s="60"/>
    </row>
    <row r="60" spans="1:9" x14ac:dyDescent="0.2">
      <c r="A60" s="46">
        <v>44054</v>
      </c>
      <c r="B60" s="37">
        <f t="shared" si="1"/>
        <v>29</v>
      </c>
      <c r="C60" s="48">
        <v>35</v>
      </c>
      <c r="H60" s="59"/>
      <c r="I60" s="60"/>
    </row>
    <row r="61" spans="1:9" x14ac:dyDescent="0.2">
      <c r="A61" s="46">
        <v>44061</v>
      </c>
      <c r="B61" s="37">
        <f t="shared" si="1"/>
        <v>36</v>
      </c>
      <c r="C61" s="48">
        <v>36.1</v>
      </c>
      <c r="H61" s="59"/>
      <c r="I61" s="60"/>
    </row>
    <row r="62" spans="1:9" x14ac:dyDescent="0.2">
      <c r="A62" s="46">
        <v>44068</v>
      </c>
      <c r="B62" s="37">
        <f t="shared" si="1"/>
        <v>43</v>
      </c>
      <c r="C62" s="48">
        <v>36.200000000000003</v>
      </c>
      <c r="H62" s="59"/>
      <c r="I62" s="60"/>
    </row>
    <row r="63" spans="1:9" x14ac:dyDescent="0.2">
      <c r="A63" s="46">
        <v>44075</v>
      </c>
      <c r="B63" s="37">
        <f t="shared" si="1"/>
        <v>50</v>
      </c>
      <c r="C63" s="48">
        <v>38.200000000000003</v>
      </c>
      <c r="H63" s="59"/>
      <c r="I63" s="60"/>
    </row>
    <row r="64" spans="1:9" x14ac:dyDescent="0.2">
      <c r="A64" s="46">
        <v>44082</v>
      </c>
      <c r="B64" s="37">
        <f t="shared" si="1"/>
        <v>57</v>
      </c>
      <c r="C64" s="48">
        <v>36.799999999999997</v>
      </c>
      <c r="H64" s="59"/>
      <c r="I64" s="60"/>
    </row>
    <row r="65" spans="1:9" x14ac:dyDescent="0.2">
      <c r="A65" s="46">
        <v>44089</v>
      </c>
      <c r="B65" s="37">
        <f t="shared" si="1"/>
        <v>64</v>
      </c>
      <c r="C65" s="48">
        <v>37.9</v>
      </c>
      <c r="H65" s="59"/>
      <c r="I65" s="60"/>
    </row>
    <row r="66" spans="1:9" x14ac:dyDescent="0.2">
      <c r="A66" s="46">
        <v>44047</v>
      </c>
      <c r="B66" s="37">
        <f t="shared" ref="B66:B72" si="2">A66-$A$66</f>
        <v>0</v>
      </c>
      <c r="C66" s="48">
        <v>25</v>
      </c>
      <c r="H66" s="59"/>
      <c r="I66" s="60"/>
    </row>
    <row r="67" spans="1:9" x14ac:dyDescent="0.2">
      <c r="A67" s="46">
        <v>44054</v>
      </c>
      <c r="B67" s="37">
        <f t="shared" si="2"/>
        <v>7</v>
      </c>
      <c r="C67" s="48">
        <v>29.3</v>
      </c>
      <c r="H67" s="59"/>
      <c r="I67" s="60"/>
    </row>
    <row r="68" spans="1:9" x14ac:dyDescent="0.2">
      <c r="A68" s="46">
        <v>44061</v>
      </c>
      <c r="B68" s="37">
        <f t="shared" si="2"/>
        <v>14</v>
      </c>
      <c r="C68" s="48">
        <v>29.7</v>
      </c>
      <c r="H68" s="59"/>
      <c r="I68" s="60"/>
    </row>
    <row r="69" spans="1:9" x14ac:dyDescent="0.2">
      <c r="A69" s="49">
        <v>44068</v>
      </c>
      <c r="B69" s="37">
        <f t="shared" si="2"/>
        <v>21</v>
      </c>
      <c r="C69" s="47">
        <v>32.799999999999997</v>
      </c>
      <c r="H69" s="59"/>
      <c r="I69" s="60"/>
    </row>
    <row r="70" spans="1:9" x14ac:dyDescent="0.2">
      <c r="A70" s="46">
        <v>44075</v>
      </c>
      <c r="B70" s="37">
        <f t="shared" si="2"/>
        <v>28</v>
      </c>
      <c r="C70" s="48">
        <v>33.700000000000003</v>
      </c>
      <c r="H70" s="59"/>
      <c r="I70" s="60"/>
    </row>
    <row r="71" spans="1:9" x14ac:dyDescent="0.2">
      <c r="A71" s="46">
        <v>44082</v>
      </c>
      <c r="B71" s="37">
        <f t="shared" si="2"/>
        <v>35</v>
      </c>
      <c r="C71" s="48">
        <v>37.1</v>
      </c>
      <c r="H71" s="59"/>
      <c r="I71" s="60"/>
    </row>
    <row r="72" spans="1:9" x14ac:dyDescent="0.2">
      <c r="A72" s="46">
        <v>44089</v>
      </c>
      <c r="B72" s="37">
        <f t="shared" si="2"/>
        <v>42</v>
      </c>
      <c r="C72" s="48">
        <v>38.700000000000003</v>
      </c>
      <c r="H72" s="59"/>
      <c r="I72" s="60"/>
    </row>
    <row r="73" spans="1:9" x14ac:dyDescent="0.2">
      <c r="A73" s="50">
        <v>44356</v>
      </c>
      <c r="B73" s="36">
        <f>A73-$A$73</f>
        <v>0</v>
      </c>
      <c r="C73" s="52">
        <v>25.9</v>
      </c>
      <c r="H73" s="59"/>
      <c r="I73" s="60"/>
    </row>
    <row r="74" spans="1:9" x14ac:dyDescent="0.2">
      <c r="A74" s="50">
        <v>44362</v>
      </c>
      <c r="B74" s="36">
        <f t="shared" ref="B74:B81" si="3">A74-$A$73</f>
        <v>6</v>
      </c>
      <c r="C74" s="52">
        <v>29.3</v>
      </c>
      <c r="H74" s="59"/>
      <c r="I74" s="60"/>
    </row>
    <row r="75" spans="1:9" x14ac:dyDescent="0.2">
      <c r="A75" s="50">
        <v>44369</v>
      </c>
      <c r="B75" s="36">
        <f t="shared" si="3"/>
        <v>13</v>
      </c>
      <c r="C75" s="52">
        <v>29.8</v>
      </c>
      <c r="H75" s="59"/>
      <c r="I75" s="60"/>
    </row>
    <row r="76" spans="1:9" x14ac:dyDescent="0.2">
      <c r="A76" s="50">
        <v>44376</v>
      </c>
      <c r="B76" s="36">
        <f t="shared" si="3"/>
        <v>20</v>
      </c>
      <c r="C76" s="52">
        <v>31.5</v>
      </c>
      <c r="H76" s="59"/>
      <c r="I76" s="60"/>
    </row>
    <row r="77" spans="1:9" x14ac:dyDescent="0.2">
      <c r="A77" s="50">
        <v>44383</v>
      </c>
      <c r="B77" s="36">
        <f t="shared" si="3"/>
        <v>27</v>
      </c>
      <c r="C77" s="52">
        <v>33.4</v>
      </c>
      <c r="H77" s="59"/>
      <c r="I77" s="60"/>
    </row>
    <row r="78" spans="1:9" x14ac:dyDescent="0.2">
      <c r="A78" s="50">
        <v>44390</v>
      </c>
      <c r="B78" s="36">
        <f t="shared" si="3"/>
        <v>34</v>
      </c>
      <c r="C78" s="52">
        <v>34.6</v>
      </c>
      <c r="H78" s="59"/>
      <c r="I78" s="60"/>
    </row>
    <row r="79" spans="1:9" x14ac:dyDescent="0.2">
      <c r="A79" s="50">
        <v>44397</v>
      </c>
      <c r="B79" s="36">
        <f t="shared" si="3"/>
        <v>41</v>
      </c>
      <c r="C79" s="52">
        <v>36.200000000000003</v>
      </c>
      <c r="H79" s="59"/>
      <c r="I79" s="60"/>
    </row>
    <row r="80" spans="1:9" x14ac:dyDescent="0.2">
      <c r="A80" s="50">
        <v>44404</v>
      </c>
      <c r="B80" s="36">
        <f t="shared" si="3"/>
        <v>48</v>
      </c>
      <c r="C80" s="52">
        <v>37.1</v>
      </c>
      <c r="H80" s="59"/>
      <c r="I80" s="60"/>
    </row>
    <row r="81" spans="1:9" x14ac:dyDescent="0.2">
      <c r="A81" s="50">
        <v>44410</v>
      </c>
      <c r="B81" s="36">
        <f t="shared" si="3"/>
        <v>54</v>
      </c>
      <c r="C81" s="52">
        <v>38.1</v>
      </c>
      <c r="H81" s="59"/>
      <c r="I81" s="60"/>
    </row>
    <row r="82" spans="1:9" x14ac:dyDescent="0.2">
      <c r="A82" s="50">
        <v>44357</v>
      </c>
      <c r="B82" s="36">
        <f t="shared" ref="B82:B108" si="4">A82-$A$82</f>
        <v>0</v>
      </c>
      <c r="C82" s="52">
        <v>27.1</v>
      </c>
      <c r="H82" s="59"/>
      <c r="I82" s="60"/>
    </row>
    <row r="83" spans="1:9" x14ac:dyDescent="0.2">
      <c r="A83" s="50">
        <v>44362</v>
      </c>
      <c r="B83" s="36">
        <f t="shared" si="4"/>
        <v>5</v>
      </c>
      <c r="C83" s="52">
        <v>29</v>
      </c>
      <c r="H83" s="59"/>
      <c r="I83" s="60"/>
    </row>
    <row r="84" spans="1:9" x14ac:dyDescent="0.2">
      <c r="A84" s="50">
        <v>44369</v>
      </c>
      <c r="B84" s="36">
        <f t="shared" si="4"/>
        <v>12</v>
      </c>
      <c r="C84" s="52">
        <v>31.4</v>
      </c>
      <c r="H84" s="59"/>
      <c r="I84" s="60"/>
    </row>
    <row r="85" spans="1:9" x14ac:dyDescent="0.2">
      <c r="A85" s="50">
        <v>44376</v>
      </c>
      <c r="B85" s="36">
        <f t="shared" si="4"/>
        <v>19</v>
      </c>
      <c r="C85" s="52">
        <v>32.6</v>
      </c>
      <c r="H85" s="59"/>
      <c r="I85" s="60"/>
    </row>
    <row r="86" spans="1:9" x14ac:dyDescent="0.2">
      <c r="A86" s="50">
        <v>44383</v>
      </c>
      <c r="B86" s="36">
        <f t="shared" si="4"/>
        <v>26</v>
      </c>
      <c r="C86" s="52">
        <v>34.1</v>
      </c>
      <c r="H86" s="59"/>
      <c r="I86" s="60"/>
    </row>
    <row r="87" spans="1:9" x14ac:dyDescent="0.2">
      <c r="A87" s="50">
        <v>44390</v>
      </c>
      <c r="B87" s="36">
        <f t="shared" si="4"/>
        <v>33</v>
      </c>
      <c r="C87" s="52">
        <v>34.799999999999997</v>
      </c>
      <c r="H87" s="59"/>
      <c r="I87" s="60"/>
    </row>
    <row r="88" spans="1:9" x14ac:dyDescent="0.2">
      <c r="A88" s="50">
        <v>44397</v>
      </c>
      <c r="B88" s="36">
        <f t="shared" si="4"/>
        <v>40</v>
      </c>
      <c r="C88" s="52">
        <v>36.6</v>
      </c>
      <c r="H88" s="59"/>
      <c r="I88" s="60"/>
    </row>
    <row r="89" spans="1:9" x14ac:dyDescent="0.2">
      <c r="A89" s="50">
        <v>44404</v>
      </c>
      <c r="B89" s="36">
        <f t="shared" si="4"/>
        <v>47</v>
      </c>
      <c r="C89" s="52">
        <v>36.9</v>
      </c>
      <c r="H89" s="59"/>
      <c r="I89" s="60"/>
    </row>
    <row r="90" spans="1:9" x14ac:dyDescent="0.2">
      <c r="A90" s="50">
        <v>44409</v>
      </c>
      <c r="B90" s="36">
        <f t="shared" si="4"/>
        <v>52</v>
      </c>
      <c r="C90" s="52">
        <v>40</v>
      </c>
      <c r="H90" s="59"/>
      <c r="I90" s="60"/>
    </row>
    <row r="91" spans="1:9" x14ac:dyDescent="0.2">
      <c r="A91" s="50">
        <v>44357</v>
      </c>
      <c r="B91" s="36">
        <f t="shared" si="4"/>
        <v>0</v>
      </c>
      <c r="C91" s="52">
        <v>27.1</v>
      </c>
      <c r="H91" s="59"/>
      <c r="I91" s="60"/>
    </row>
    <row r="92" spans="1:9" x14ac:dyDescent="0.2">
      <c r="A92" s="50">
        <v>44362</v>
      </c>
      <c r="B92" s="36">
        <f t="shared" si="4"/>
        <v>5</v>
      </c>
      <c r="C92" s="52">
        <v>29.2</v>
      </c>
      <c r="H92" s="59"/>
      <c r="I92" s="60"/>
    </row>
    <row r="93" spans="1:9" x14ac:dyDescent="0.2">
      <c r="A93" s="50">
        <v>44369</v>
      </c>
      <c r="B93" s="36">
        <f t="shared" si="4"/>
        <v>12</v>
      </c>
      <c r="C93" s="52">
        <v>33.299999999999997</v>
      </c>
      <c r="H93" s="59"/>
      <c r="I93" s="60"/>
    </row>
    <row r="94" spans="1:9" x14ac:dyDescent="0.2">
      <c r="A94" s="50">
        <v>44376</v>
      </c>
      <c r="B94" s="36">
        <f t="shared" si="4"/>
        <v>19</v>
      </c>
      <c r="C94" s="52">
        <v>34.200000000000003</v>
      </c>
      <c r="H94" s="59"/>
      <c r="I94" s="60"/>
    </row>
    <row r="95" spans="1:9" x14ac:dyDescent="0.2">
      <c r="A95" s="50">
        <v>44383</v>
      </c>
      <c r="B95" s="36">
        <f t="shared" si="4"/>
        <v>26</v>
      </c>
      <c r="C95" s="52">
        <v>34.799999999999997</v>
      </c>
      <c r="H95" s="59"/>
      <c r="I95" s="60"/>
    </row>
    <row r="96" spans="1:9" x14ac:dyDescent="0.2">
      <c r="A96" s="50">
        <v>44390</v>
      </c>
      <c r="B96" s="36">
        <f t="shared" si="4"/>
        <v>33</v>
      </c>
      <c r="C96" s="52">
        <v>35.799999999999997</v>
      </c>
      <c r="H96" s="59"/>
      <c r="I96" s="60"/>
    </row>
    <row r="97" spans="1:9" x14ac:dyDescent="0.2">
      <c r="A97" s="50">
        <v>44397</v>
      </c>
      <c r="B97" s="36">
        <f t="shared" si="4"/>
        <v>40</v>
      </c>
      <c r="C97" s="52">
        <v>36.700000000000003</v>
      </c>
      <c r="H97" s="59"/>
      <c r="I97" s="60"/>
    </row>
    <row r="98" spans="1:9" x14ac:dyDescent="0.2">
      <c r="A98" s="50">
        <v>44404</v>
      </c>
      <c r="B98" s="36">
        <f t="shared" si="4"/>
        <v>47</v>
      </c>
      <c r="C98" s="52">
        <v>38.200000000000003</v>
      </c>
      <c r="H98" s="59"/>
      <c r="I98" s="60"/>
    </row>
    <row r="99" spans="1:9" x14ac:dyDescent="0.2">
      <c r="A99" s="50">
        <v>44409</v>
      </c>
      <c r="B99" s="36">
        <f t="shared" si="4"/>
        <v>52</v>
      </c>
      <c r="C99" s="52">
        <v>41.2</v>
      </c>
      <c r="H99" s="59"/>
      <c r="I99" s="60"/>
    </row>
    <row r="100" spans="1:9" x14ac:dyDescent="0.2">
      <c r="A100" s="50">
        <v>44357</v>
      </c>
      <c r="B100" s="36">
        <f t="shared" si="4"/>
        <v>0</v>
      </c>
      <c r="C100" s="52">
        <v>27.1</v>
      </c>
      <c r="H100" s="59"/>
      <c r="I100" s="60"/>
    </row>
    <row r="101" spans="1:9" x14ac:dyDescent="0.2">
      <c r="A101" s="50">
        <v>44362</v>
      </c>
      <c r="B101" s="36">
        <f t="shared" si="4"/>
        <v>5</v>
      </c>
      <c r="C101" s="52">
        <v>29.6</v>
      </c>
      <c r="H101" s="59"/>
      <c r="I101" s="60"/>
    </row>
    <row r="102" spans="1:9" x14ac:dyDescent="0.2">
      <c r="A102" s="50">
        <v>44369</v>
      </c>
      <c r="B102" s="36">
        <f t="shared" si="4"/>
        <v>12</v>
      </c>
      <c r="C102" s="52">
        <v>32</v>
      </c>
      <c r="H102" s="59"/>
      <c r="I102" s="60"/>
    </row>
    <row r="103" spans="1:9" x14ac:dyDescent="0.2">
      <c r="A103" s="50">
        <v>44376</v>
      </c>
      <c r="B103" s="36">
        <f t="shared" si="4"/>
        <v>19</v>
      </c>
      <c r="C103" s="52">
        <v>32.1</v>
      </c>
      <c r="H103" s="59"/>
      <c r="I103" s="60"/>
    </row>
    <row r="104" spans="1:9" x14ac:dyDescent="0.2">
      <c r="A104" s="50">
        <v>44383</v>
      </c>
      <c r="B104" s="36">
        <f t="shared" si="4"/>
        <v>26</v>
      </c>
      <c r="C104" s="52">
        <v>34.299999999999997</v>
      </c>
      <c r="H104" s="59"/>
      <c r="I104" s="60"/>
    </row>
    <row r="105" spans="1:9" x14ac:dyDescent="0.2">
      <c r="A105" s="50">
        <v>44390</v>
      </c>
      <c r="B105" s="36">
        <f t="shared" si="4"/>
        <v>33</v>
      </c>
      <c r="C105" s="52">
        <v>35.299999999999997</v>
      </c>
      <c r="H105" s="59"/>
      <c r="I105" s="60"/>
    </row>
    <row r="106" spans="1:9" x14ac:dyDescent="0.2">
      <c r="A106" s="50">
        <v>44397</v>
      </c>
      <c r="B106" s="36">
        <f t="shared" si="4"/>
        <v>40</v>
      </c>
      <c r="C106" s="52">
        <v>36.299999999999997</v>
      </c>
      <c r="H106" s="59"/>
      <c r="I106" s="60"/>
    </row>
    <row r="107" spans="1:9" x14ac:dyDescent="0.2">
      <c r="A107" s="50">
        <v>44404</v>
      </c>
      <c r="B107" s="36">
        <f t="shared" si="4"/>
        <v>47</v>
      </c>
      <c r="C107" s="52">
        <v>35.700000000000003</v>
      </c>
      <c r="H107" s="59"/>
      <c r="I107" s="60"/>
    </row>
    <row r="108" spans="1:9" x14ac:dyDescent="0.2">
      <c r="A108" s="50">
        <v>44409</v>
      </c>
      <c r="B108" s="36">
        <f t="shared" si="4"/>
        <v>52</v>
      </c>
      <c r="C108" s="52">
        <v>38.9</v>
      </c>
      <c r="H108" s="59"/>
      <c r="I108" s="60"/>
    </row>
    <row r="109" spans="1:9" x14ac:dyDescent="0.2">
      <c r="A109" s="50">
        <v>44375</v>
      </c>
      <c r="B109" s="36">
        <f t="shared" ref="B109:B143" si="5">A109-$A$109</f>
        <v>0</v>
      </c>
      <c r="C109" s="52">
        <v>25.9</v>
      </c>
      <c r="H109" s="59"/>
      <c r="I109" s="60"/>
    </row>
    <row r="110" spans="1:9" x14ac:dyDescent="0.2">
      <c r="A110" s="50">
        <v>44383</v>
      </c>
      <c r="B110" s="36">
        <f t="shared" si="5"/>
        <v>8</v>
      </c>
      <c r="C110" s="52">
        <v>30.6</v>
      </c>
      <c r="H110" s="59"/>
      <c r="I110" s="60"/>
    </row>
    <row r="111" spans="1:9" x14ac:dyDescent="0.2">
      <c r="A111" s="50">
        <v>44390</v>
      </c>
      <c r="B111" s="36">
        <f t="shared" si="5"/>
        <v>15</v>
      </c>
      <c r="C111" s="52">
        <v>32.200000000000003</v>
      </c>
      <c r="H111" s="59"/>
      <c r="I111" s="60"/>
    </row>
    <row r="112" spans="1:9" x14ac:dyDescent="0.2">
      <c r="A112" s="50">
        <v>44397</v>
      </c>
      <c r="B112" s="36">
        <f t="shared" si="5"/>
        <v>22</v>
      </c>
      <c r="C112" s="52">
        <v>33.1</v>
      </c>
      <c r="H112" s="59"/>
      <c r="I112" s="60"/>
    </row>
    <row r="113" spans="1:9" x14ac:dyDescent="0.2">
      <c r="A113" s="50">
        <v>44404</v>
      </c>
      <c r="B113" s="36">
        <f t="shared" si="5"/>
        <v>29</v>
      </c>
      <c r="C113" s="52">
        <v>36.1</v>
      </c>
      <c r="H113" s="59"/>
      <c r="I113" s="60"/>
    </row>
    <row r="114" spans="1:9" x14ac:dyDescent="0.2">
      <c r="A114" s="50">
        <v>44409</v>
      </c>
      <c r="B114" s="36">
        <f t="shared" si="5"/>
        <v>34</v>
      </c>
      <c r="C114" s="52">
        <v>41</v>
      </c>
      <c r="H114" s="59"/>
      <c r="I114" s="60"/>
    </row>
    <row r="115" spans="1:9" x14ac:dyDescent="0.2">
      <c r="A115" s="50">
        <v>44375</v>
      </c>
      <c r="B115" s="36">
        <f t="shared" si="5"/>
        <v>0</v>
      </c>
      <c r="C115" s="52">
        <v>26</v>
      </c>
      <c r="H115" s="59"/>
      <c r="I115" s="60"/>
    </row>
    <row r="116" spans="1:9" x14ac:dyDescent="0.2">
      <c r="A116" s="50">
        <v>44383</v>
      </c>
      <c r="B116" s="36">
        <f t="shared" si="5"/>
        <v>8</v>
      </c>
      <c r="C116" s="52">
        <v>28.9</v>
      </c>
      <c r="H116" s="59"/>
      <c r="I116" s="60"/>
    </row>
    <row r="117" spans="1:9" x14ac:dyDescent="0.2">
      <c r="A117" s="50">
        <v>44390</v>
      </c>
      <c r="B117" s="36">
        <f t="shared" si="5"/>
        <v>15</v>
      </c>
      <c r="C117" s="52">
        <v>30.5</v>
      </c>
      <c r="H117" s="59"/>
      <c r="I117" s="60"/>
    </row>
    <row r="118" spans="1:9" x14ac:dyDescent="0.2">
      <c r="A118" s="50">
        <v>44397</v>
      </c>
      <c r="B118" s="36">
        <f t="shared" si="5"/>
        <v>22</v>
      </c>
      <c r="C118" s="52">
        <v>33.1</v>
      </c>
      <c r="H118" s="59"/>
      <c r="I118" s="60"/>
    </row>
    <row r="119" spans="1:9" x14ac:dyDescent="0.2">
      <c r="A119" s="50">
        <v>44404</v>
      </c>
      <c r="B119" s="36">
        <f t="shared" si="5"/>
        <v>29</v>
      </c>
      <c r="C119" s="52">
        <v>34.4</v>
      </c>
      <c r="H119" s="59"/>
      <c r="I119" s="60"/>
    </row>
    <row r="120" spans="1:9" x14ac:dyDescent="0.2">
      <c r="A120" s="50">
        <v>44375</v>
      </c>
      <c r="B120" s="36">
        <f t="shared" si="5"/>
        <v>0</v>
      </c>
      <c r="C120" s="52">
        <v>24.4</v>
      </c>
      <c r="H120" s="59"/>
      <c r="I120" s="60"/>
    </row>
    <row r="121" spans="1:9" x14ac:dyDescent="0.2">
      <c r="A121" s="50">
        <v>44383</v>
      </c>
      <c r="B121" s="36">
        <f t="shared" si="5"/>
        <v>8</v>
      </c>
      <c r="C121" s="52">
        <v>29</v>
      </c>
      <c r="H121" s="59"/>
      <c r="I121" s="60"/>
    </row>
    <row r="122" spans="1:9" x14ac:dyDescent="0.2">
      <c r="A122" s="50">
        <v>44390</v>
      </c>
      <c r="B122" s="36">
        <f t="shared" si="5"/>
        <v>15</v>
      </c>
      <c r="C122" s="52">
        <v>31.1</v>
      </c>
      <c r="H122" s="59"/>
      <c r="I122" s="60"/>
    </row>
    <row r="123" spans="1:9" x14ac:dyDescent="0.2">
      <c r="A123" s="50">
        <v>44397</v>
      </c>
      <c r="B123" s="36">
        <f t="shared" si="5"/>
        <v>22</v>
      </c>
      <c r="C123" s="52">
        <v>33.6</v>
      </c>
      <c r="H123" s="59"/>
      <c r="I123" s="60"/>
    </row>
    <row r="124" spans="1:9" x14ac:dyDescent="0.2">
      <c r="A124" s="50">
        <v>44404</v>
      </c>
      <c r="B124" s="36">
        <f t="shared" si="5"/>
        <v>29</v>
      </c>
      <c r="C124" s="52">
        <v>35.4</v>
      </c>
      <c r="H124" s="59"/>
      <c r="I124" s="60"/>
    </row>
    <row r="125" spans="1:9" x14ac:dyDescent="0.2">
      <c r="A125" s="50">
        <v>44410</v>
      </c>
      <c r="B125" s="36">
        <f t="shared" si="5"/>
        <v>35</v>
      </c>
      <c r="C125" s="52">
        <v>36.5</v>
      </c>
      <c r="H125" s="59"/>
      <c r="I125" s="60"/>
    </row>
    <row r="126" spans="1:9" x14ac:dyDescent="0.2">
      <c r="A126" s="50">
        <v>44417</v>
      </c>
      <c r="B126" s="36">
        <f t="shared" si="5"/>
        <v>42</v>
      </c>
      <c r="C126" s="52">
        <v>39.299999999999997</v>
      </c>
      <c r="H126" s="59"/>
      <c r="I126" s="60"/>
    </row>
    <row r="127" spans="1:9" x14ac:dyDescent="0.2">
      <c r="A127" s="50">
        <v>44425</v>
      </c>
      <c r="B127" s="36">
        <f t="shared" si="5"/>
        <v>50</v>
      </c>
      <c r="C127" s="52">
        <v>40.5</v>
      </c>
      <c r="H127" s="59"/>
      <c r="I127" s="60"/>
    </row>
    <row r="128" spans="1:9" x14ac:dyDescent="0.2">
      <c r="A128" s="50">
        <v>44375</v>
      </c>
      <c r="B128" s="36">
        <f t="shared" si="5"/>
        <v>0</v>
      </c>
      <c r="C128" s="52">
        <v>25.4</v>
      </c>
      <c r="H128" s="59"/>
      <c r="I128" s="60"/>
    </row>
    <row r="129" spans="1:9" x14ac:dyDescent="0.2">
      <c r="A129" s="50">
        <v>44383</v>
      </c>
      <c r="B129" s="36">
        <f t="shared" si="5"/>
        <v>8</v>
      </c>
      <c r="C129" s="52">
        <v>28.4</v>
      </c>
      <c r="H129" s="59"/>
      <c r="I129" s="60"/>
    </row>
    <row r="130" spans="1:9" x14ac:dyDescent="0.2">
      <c r="A130" s="50">
        <v>44390</v>
      </c>
      <c r="B130" s="36">
        <f t="shared" si="5"/>
        <v>15</v>
      </c>
      <c r="C130" s="52">
        <v>31.5</v>
      </c>
      <c r="H130" s="59"/>
      <c r="I130" s="60"/>
    </row>
    <row r="131" spans="1:9" x14ac:dyDescent="0.2">
      <c r="A131" s="50">
        <v>44397</v>
      </c>
      <c r="B131" s="36">
        <f t="shared" si="5"/>
        <v>22</v>
      </c>
      <c r="C131" s="52">
        <v>32.6</v>
      </c>
      <c r="H131" s="59"/>
      <c r="I131" s="60"/>
    </row>
    <row r="132" spans="1:9" x14ac:dyDescent="0.2">
      <c r="A132" s="50">
        <v>44404</v>
      </c>
      <c r="B132" s="36">
        <f t="shared" si="5"/>
        <v>29</v>
      </c>
      <c r="C132" s="52">
        <v>34.299999999999997</v>
      </c>
      <c r="H132" s="59"/>
      <c r="I132" s="60"/>
    </row>
    <row r="133" spans="1:9" x14ac:dyDescent="0.2">
      <c r="A133" s="50">
        <v>44410</v>
      </c>
      <c r="B133" s="36">
        <f t="shared" si="5"/>
        <v>35</v>
      </c>
      <c r="C133" s="52">
        <v>37</v>
      </c>
      <c r="H133" s="59"/>
      <c r="I133" s="60"/>
    </row>
    <row r="134" spans="1:9" x14ac:dyDescent="0.2">
      <c r="A134" s="50">
        <v>44417</v>
      </c>
      <c r="B134" s="36">
        <f t="shared" si="5"/>
        <v>42</v>
      </c>
      <c r="C134" s="52">
        <v>40</v>
      </c>
      <c r="H134" s="59"/>
      <c r="I134" s="60"/>
    </row>
    <row r="135" spans="1:9" x14ac:dyDescent="0.2">
      <c r="A135" s="50">
        <v>44425</v>
      </c>
      <c r="B135" s="36">
        <f t="shared" si="5"/>
        <v>50</v>
      </c>
      <c r="C135" s="52">
        <v>41</v>
      </c>
      <c r="H135" s="59"/>
      <c r="I135" s="60"/>
    </row>
    <row r="136" spans="1:9" x14ac:dyDescent="0.2">
      <c r="A136" s="50">
        <v>44375</v>
      </c>
      <c r="B136" s="36">
        <f t="shared" si="5"/>
        <v>0</v>
      </c>
      <c r="C136" s="52">
        <v>26.6</v>
      </c>
      <c r="H136" s="59"/>
      <c r="I136" s="60"/>
    </row>
    <row r="137" spans="1:9" x14ac:dyDescent="0.2">
      <c r="A137" s="50">
        <v>44383</v>
      </c>
      <c r="B137" s="36">
        <f t="shared" si="5"/>
        <v>8</v>
      </c>
      <c r="C137" s="52">
        <v>29.3</v>
      </c>
      <c r="H137" s="59"/>
      <c r="I137" s="60"/>
    </row>
    <row r="138" spans="1:9" x14ac:dyDescent="0.2">
      <c r="A138" s="50">
        <v>44390</v>
      </c>
      <c r="B138" s="36">
        <f t="shared" si="5"/>
        <v>15</v>
      </c>
      <c r="C138" s="52">
        <v>32</v>
      </c>
      <c r="H138" s="59"/>
      <c r="I138" s="60"/>
    </row>
    <row r="139" spans="1:9" x14ac:dyDescent="0.2">
      <c r="A139" s="50">
        <v>44397</v>
      </c>
      <c r="B139" s="36">
        <f t="shared" si="5"/>
        <v>22</v>
      </c>
      <c r="C139" s="52">
        <v>33</v>
      </c>
      <c r="H139" s="59"/>
      <c r="I139" s="60"/>
    </row>
    <row r="140" spans="1:9" x14ac:dyDescent="0.2">
      <c r="A140" s="50">
        <v>44404</v>
      </c>
      <c r="B140" s="36">
        <f t="shared" si="5"/>
        <v>29</v>
      </c>
      <c r="C140" s="52">
        <v>34.200000000000003</v>
      </c>
      <c r="H140" s="59"/>
      <c r="I140" s="60"/>
    </row>
    <row r="141" spans="1:9" x14ac:dyDescent="0.2">
      <c r="A141" s="50">
        <v>44410</v>
      </c>
      <c r="B141" s="36">
        <f t="shared" si="5"/>
        <v>35</v>
      </c>
      <c r="C141" s="52">
        <v>36.200000000000003</v>
      </c>
      <c r="H141" s="59"/>
      <c r="I141" s="60"/>
    </row>
    <row r="142" spans="1:9" x14ac:dyDescent="0.2">
      <c r="A142" s="50">
        <v>44417</v>
      </c>
      <c r="B142" s="36">
        <f t="shared" si="5"/>
        <v>42</v>
      </c>
      <c r="C142" s="52">
        <v>40.6</v>
      </c>
      <c r="H142" s="59"/>
      <c r="I142" s="60"/>
    </row>
    <row r="143" spans="1:9" x14ac:dyDescent="0.2">
      <c r="A143" s="50">
        <v>44425</v>
      </c>
      <c r="B143" s="36">
        <f t="shared" si="5"/>
        <v>50</v>
      </c>
      <c r="C143" s="52">
        <v>41.8</v>
      </c>
      <c r="H143" s="59"/>
      <c r="I143" s="60"/>
    </row>
    <row r="144" spans="1:9" x14ac:dyDescent="0.2">
      <c r="A144" s="50">
        <v>44404</v>
      </c>
      <c r="B144" s="36">
        <f t="shared" ref="B144:B161" si="6">A144-$A$144</f>
        <v>0</v>
      </c>
      <c r="C144" s="52">
        <v>24.4</v>
      </c>
      <c r="H144" s="59"/>
      <c r="I144" s="60"/>
    </row>
    <row r="145" spans="1:9" x14ac:dyDescent="0.2">
      <c r="A145" s="50">
        <v>44410</v>
      </c>
      <c r="B145" s="36">
        <f t="shared" si="6"/>
        <v>6</v>
      </c>
      <c r="C145" s="52">
        <v>27.1</v>
      </c>
      <c r="H145" s="59"/>
      <c r="I145" s="60"/>
    </row>
    <row r="146" spans="1:9" x14ac:dyDescent="0.2">
      <c r="A146" s="50">
        <v>44417</v>
      </c>
      <c r="B146" s="36">
        <f t="shared" si="6"/>
        <v>13</v>
      </c>
      <c r="C146" s="52">
        <v>29.8</v>
      </c>
      <c r="H146" s="59"/>
      <c r="I146" s="60"/>
    </row>
    <row r="147" spans="1:9" x14ac:dyDescent="0.2">
      <c r="A147" s="50">
        <v>44425</v>
      </c>
      <c r="B147" s="36">
        <f t="shared" si="6"/>
        <v>21</v>
      </c>
      <c r="C147" s="52">
        <v>32.1</v>
      </c>
      <c r="H147" s="59"/>
      <c r="I147" s="60"/>
    </row>
    <row r="148" spans="1:9" x14ac:dyDescent="0.2">
      <c r="A148" s="50">
        <v>44433</v>
      </c>
      <c r="B148" s="36">
        <f t="shared" si="6"/>
        <v>29</v>
      </c>
      <c r="C148" s="52">
        <v>33.6</v>
      </c>
      <c r="H148" s="59"/>
      <c r="I148" s="60"/>
    </row>
    <row r="149" spans="1:9" x14ac:dyDescent="0.2">
      <c r="A149" s="50">
        <v>44440</v>
      </c>
      <c r="B149" s="36">
        <f t="shared" si="6"/>
        <v>36</v>
      </c>
      <c r="C149" s="52">
        <v>37.200000000000003</v>
      </c>
      <c r="H149" s="59"/>
      <c r="I149" s="60"/>
    </row>
    <row r="150" spans="1:9" x14ac:dyDescent="0.2">
      <c r="A150" s="50">
        <v>44447</v>
      </c>
      <c r="B150" s="36">
        <f t="shared" si="6"/>
        <v>43</v>
      </c>
      <c r="C150" s="52">
        <v>38.4</v>
      </c>
      <c r="H150" s="59"/>
      <c r="I150" s="60"/>
    </row>
    <row r="151" spans="1:9" x14ac:dyDescent="0.2">
      <c r="A151" s="50">
        <v>44454</v>
      </c>
      <c r="B151" s="36">
        <f t="shared" si="6"/>
        <v>50</v>
      </c>
      <c r="C151" s="52">
        <v>38.4</v>
      </c>
      <c r="H151" s="59"/>
      <c r="I151" s="60"/>
    </row>
    <row r="152" spans="1:9" x14ac:dyDescent="0.2">
      <c r="A152" s="50">
        <v>44460</v>
      </c>
      <c r="B152" s="36">
        <f t="shared" si="6"/>
        <v>56</v>
      </c>
      <c r="C152" s="52">
        <v>41.1</v>
      </c>
      <c r="H152" s="59"/>
      <c r="I152" s="60"/>
    </row>
    <row r="153" spans="1:9" x14ac:dyDescent="0.2">
      <c r="A153" s="50">
        <v>44404</v>
      </c>
      <c r="B153" s="36">
        <f t="shared" si="6"/>
        <v>0</v>
      </c>
      <c r="C153" s="52">
        <v>24.5</v>
      </c>
      <c r="H153" s="59"/>
      <c r="I153" s="60"/>
    </row>
    <row r="154" spans="1:9" x14ac:dyDescent="0.2">
      <c r="A154" s="50">
        <v>44410</v>
      </c>
      <c r="B154" s="36">
        <f t="shared" si="6"/>
        <v>6</v>
      </c>
      <c r="C154" s="52">
        <v>26.5</v>
      </c>
      <c r="H154" s="59"/>
      <c r="I154" s="60"/>
    </row>
    <row r="155" spans="1:9" x14ac:dyDescent="0.2">
      <c r="A155" s="50">
        <v>44417</v>
      </c>
      <c r="B155" s="36">
        <f t="shared" si="6"/>
        <v>13</v>
      </c>
      <c r="C155" s="52">
        <v>29</v>
      </c>
      <c r="H155" s="59"/>
      <c r="I155" s="60"/>
    </row>
    <row r="156" spans="1:9" x14ac:dyDescent="0.2">
      <c r="A156" s="50">
        <v>44425</v>
      </c>
      <c r="B156" s="36">
        <f t="shared" si="6"/>
        <v>21</v>
      </c>
      <c r="C156" s="52">
        <v>31.8</v>
      </c>
      <c r="H156" s="59"/>
      <c r="I156" s="60"/>
    </row>
    <row r="157" spans="1:9" x14ac:dyDescent="0.2">
      <c r="A157" s="50">
        <v>44433</v>
      </c>
      <c r="B157" s="36">
        <f t="shared" si="6"/>
        <v>29</v>
      </c>
      <c r="C157" s="52">
        <v>32.299999999999997</v>
      </c>
      <c r="H157" s="59"/>
      <c r="I157" s="60"/>
    </row>
    <row r="158" spans="1:9" x14ac:dyDescent="0.2">
      <c r="A158" s="50">
        <v>44440</v>
      </c>
      <c r="B158" s="36">
        <f t="shared" si="6"/>
        <v>36</v>
      </c>
      <c r="C158" s="52">
        <v>35</v>
      </c>
      <c r="H158" s="59"/>
      <c r="I158" s="60"/>
    </row>
    <row r="159" spans="1:9" x14ac:dyDescent="0.2">
      <c r="A159" s="50">
        <v>44447</v>
      </c>
      <c r="B159" s="36">
        <f t="shared" si="6"/>
        <v>43</v>
      </c>
      <c r="C159" s="52">
        <v>36</v>
      </c>
      <c r="H159" s="59"/>
      <c r="I159" s="60"/>
    </row>
    <row r="160" spans="1:9" x14ac:dyDescent="0.2">
      <c r="A160" s="50">
        <v>44454</v>
      </c>
      <c r="B160" s="36">
        <f t="shared" si="6"/>
        <v>50</v>
      </c>
      <c r="C160" s="52">
        <v>36.1</v>
      </c>
      <c r="H160" s="59"/>
      <c r="I160" s="60"/>
    </row>
    <row r="161" spans="1:9" x14ac:dyDescent="0.2">
      <c r="A161" s="50">
        <v>44460</v>
      </c>
      <c r="B161" s="36">
        <f t="shared" si="6"/>
        <v>56</v>
      </c>
      <c r="C161" s="52">
        <v>38.5</v>
      </c>
      <c r="H161" s="59"/>
      <c r="I161" s="60"/>
    </row>
    <row r="162" spans="1:9" x14ac:dyDescent="0.2">
      <c r="A162" s="50">
        <v>44408</v>
      </c>
      <c r="B162" s="36">
        <f>A162-$A$162</f>
        <v>0</v>
      </c>
      <c r="C162" s="52">
        <v>25.7</v>
      </c>
      <c r="H162" s="59"/>
      <c r="I162" s="60"/>
    </row>
    <row r="163" spans="1:9" x14ac:dyDescent="0.2">
      <c r="A163" s="50">
        <v>44417</v>
      </c>
      <c r="B163" s="36">
        <f t="shared" ref="B163:B169" si="7">A163-$A$162</f>
        <v>9</v>
      </c>
      <c r="C163" s="52">
        <v>28.7</v>
      </c>
      <c r="H163" s="59"/>
      <c r="I163" s="60"/>
    </row>
    <row r="164" spans="1:9" x14ac:dyDescent="0.2">
      <c r="A164" s="50">
        <v>44425</v>
      </c>
      <c r="B164" s="36">
        <f t="shared" si="7"/>
        <v>17</v>
      </c>
      <c r="C164" s="52">
        <v>31.7</v>
      </c>
      <c r="H164" s="59"/>
      <c r="I164" s="60"/>
    </row>
    <row r="165" spans="1:9" x14ac:dyDescent="0.2">
      <c r="A165" s="50">
        <v>44433</v>
      </c>
      <c r="B165" s="36">
        <f t="shared" si="7"/>
        <v>25</v>
      </c>
      <c r="C165" s="52">
        <v>34.5</v>
      </c>
      <c r="H165" s="59"/>
      <c r="I165" s="60"/>
    </row>
    <row r="166" spans="1:9" x14ac:dyDescent="0.2">
      <c r="A166" s="50">
        <v>44440</v>
      </c>
      <c r="B166" s="36">
        <f t="shared" si="7"/>
        <v>32</v>
      </c>
      <c r="C166" s="52">
        <v>35.200000000000003</v>
      </c>
      <c r="H166" s="59"/>
      <c r="I166" s="60"/>
    </row>
    <row r="167" spans="1:9" x14ac:dyDescent="0.2">
      <c r="A167" s="50">
        <v>44447</v>
      </c>
      <c r="B167" s="36">
        <f t="shared" si="7"/>
        <v>39</v>
      </c>
      <c r="C167" s="52">
        <v>36.200000000000003</v>
      </c>
      <c r="H167" s="59"/>
      <c r="I167" s="60"/>
    </row>
    <row r="168" spans="1:9" x14ac:dyDescent="0.2">
      <c r="A168" s="50">
        <v>44454</v>
      </c>
      <c r="B168" s="36">
        <f t="shared" si="7"/>
        <v>46</v>
      </c>
      <c r="C168" s="52">
        <v>36.6</v>
      </c>
      <c r="H168" s="59"/>
      <c r="I168" s="60"/>
    </row>
    <row r="169" spans="1:9" x14ac:dyDescent="0.2">
      <c r="A169" s="50">
        <v>44460</v>
      </c>
      <c r="B169" s="36">
        <f t="shared" si="7"/>
        <v>52</v>
      </c>
      <c r="C169" s="52">
        <v>38.799999999999997</v>
      </c>
      <c r="H169" s="59"/>
      <c r="I169" s="60"/>
    </row>
    <row r="170" spans="1:9" x14ac:dyDescent="0.2">
      <c r="A170" s="50">
        <v>44424</v>
      </c>
      <c r="B170" s="36">
        <f t="shared" ref="B170:B210" si="8">A170-$A$170</f>
        <v>0</v>
      </c>
      <c r="C170" s="52">
        <v>25.5</v>
      </c>
      <c r="H170" s="59"/>
      <c r="I170" s="60"/>
    </row>
    <row r="171" spans="1:9" x14ac:dyDescent="0.2">
      <c r="A171" s="50">
        <v>44433</v>
      </c>
      <c r="B171" s="36">
        <f t="shared" si="8"/>
        <v>9</v>
      </c>
      <c r="C171" s="52">
        <v>29.5</v>
      </c>
      <c r="H171" s="59"/>
      <c r="I171" s="60"/>
    </row>
    <row r="172" spans="1:9" x14ac:dyDescent="0.2">
      <c r="A172" s="50">
        <v>44440</v>
      </c>
      <c r="B172" s="36">
        <f t="shared" si="8"/>
        <v>16</v>
      </c>
      <c r="C172" s="52">
        <v>31.5</v>
      </c>
      <c r="H172" s="59"/>
      <c r="I172" s="60"/>
    </row>
    <row r="173" spans="1:9" x14ac:dyDescent="0.2">
      <c r="A173" s="50">
        <v>44447</v>
      </c>
      <c r="B173" s="36">
        <f t="shared" si="8"/>
        <v>23</v>
      </c>
      <c r="C173" s="52">
        <v>33.299999999999997</v>
      </c>
      <c r="H173" s="59"/>
      <c r="I173" s="60"/>
    </row>
    <row r="174" spans="1:9" x14ac:dyDescent="0.2">
      <c r="A174" s="50">
        <v>44454</v>
      </c>
      <c r="B174" s="36">
        <f t="shared" si="8"/>
        <v>30</v>
      </c>
      <c r="C174" s="52">
        <v>34.5</v>
      </c>
      <c r="H174" s="59"/>
      <c r="I174" s="60"/>
    </row>
    <row r="175" spans="1:9" x14ac:dyDescent="0.2">
      <c r="A175" s="50">
        <v>44461</v>
      </c>
      <c r="B175" s="36">
        <f t="shared" si="8"/>
        <v>37</v>
      </c>
      <c r="C175" s="52">
        <v>35.5</v>
      </c>
      <c r="H175" s="59"/>
      <c r="I175" s="60"/>
    </row>
    <row r="176" spans="1:9" x14ac:dyDescent="0.2">
      <c r="A176" s="50">
        <v>44468</v>
      </c>
      <c r="B176" s="36">
        <f t="shared" si="8"/>
        <v>44</v>
      </c>
      <c r="C176" s="52">
        <v>37</v>
      </c>
      <c r="H176" s="59"/>
      <c r="I176" s="60"/>
    </row>
    <row r="177" spans="1:9" x14ac:dyDescent="0.2">
      <c r="A177" s="50">
        <v>44474</v>
      </c>
      <c r="B177" s="36">
        <f t="shared" si="8"/>
        <v>50</v>
      </c>
      <c r="C177" s="52">
        <v>39</v>
      </c>
      <c r="H177" s="59"/>
      <c r="I177" s="60"/>
    </row>
    <row r="178" spans="1:9" x14ac:dyDescent="0.2">
      <c r="A178" s="50">
        <v>44482</v>
      </c>
      <c r="B178" s="36">
        <f t="shared" si="8"/>
        <v>58</v>
      </c>
      <c r="C178" s="52">
        <v>39.4</v>
      </c>
      <c r="H178" s="59"/>
      <c r="I178" s="60"/>
    </row>
    <row r="179" spans="1:9" x14ac:dyDescent="0.2">
      <c r="A179" s="50">
        <v>44424</v>
      </c>
      <c r="B179" s="36">
        <f t="shared" si="8"/>
        <v>0</v>
      </c>
      <c r="C179" s="52">
        <v>26.6</v>
      </c>
      <c r="H179" s="59"/>
      <c r="I179" s="60"/>
    </row>
    <row r="180" spans="1:9" x14ac:dyDescent="0.2">
      <c r="A180" s="50">
        <v>44433</v>
      </c>
      <c r="B180" s="36">
        <f t="shared" si="8"/>
        <v>9</v>
      </c>
      <c r="C180" s="52">
        <v>29.5</v>
      </c>
      <c r="H180" s="59"/>
      <c r="I180" s="60"/>
    </row>
    <row r="181" spans="1:9" x14ac:dyDescent="0.2">
      <c r="A181" s="50">
        <v>44440</v>
      </c>
      <c r="B181" s="36">
        <f t="shared" si="8"/>
        <v>16</v>
      </c>
      <c r="C181" s="52">
        <v>31.3</v>
      </c>
      <c r="H181" s="59"/>
      <c r="I181" s="60"/>
    </row>
    <row r="182" spans="1:9" x14ac:dyDescent="0.2">
      <c r="A182" s="50">
        <v>44447</v>
      </c>
      <c r="B182" s="36">
        <f t="shared" si="8"/>
        <v>23</v>
      </c>
      <c r="C182" s="52">
        <v>33.200000000000003</v>
      </c>
      <c r="H182" s="59"/>
      <c r="I182" s="60"/>
    </row>
    <row r="183" spans="1:9" x14ac:dyDescent="0.2">
      <c r="A183" s="50">
        <v>44454</v>
      </c>
      <c r="B183" s="36">
        <f t="shared" si="8"/>
        <v>30</v>
      </c>
      <c r="C183" s="52">
        <v>33.4</v>
      </c>
      <c r="H183" s="59"/>
      <c r="I183" s="60"/>
    </row>
    <row r="184" spans="1:9" x14ac:dyDescent="0.2">
      <c r="A184" s="50">
        <v>44461</v>
      </c>
      <c r="B184" s="36">
        <f t="shared" si="8"/>
        <v>37</v>
      </c>
      <c r="C184" s="52">
        <v>35.1</v>
      </c>
      <c r="H184" s="59"/>
      <c r="I184" s="60"/>
    </row>
    <row r="185" spans="1:9" x14ac:dyDescent="0.2">
      <c r="A185" s="50">
        <v>44468</v>
      </c>
      <c r="B185" s="36">
        <f t="shared" si="8"/>
        <v>44</v>
      </c>
      <c r="C185" s="52">
        <v>35.5</v>
      </c>
      <c r="H185" s="59"/>
      <c r="I185" s="60"/>
    </row>
    <row r="186" spans="1:9" x14ac:dyDescent="0.2">
      <c r="A186" s="50">
        <v>44474</v>
      </c>
      <c r="B186" s="36">
        <f t="shared" si="8"/>
        <v>50</v>
      </c>
      <c r="C186" s="52">
        <v>37.799999999999997</v>
      </c>
      <c r="H186" s="59"/>
      <c r="I186" s="60"/>
    </row>
    <row r="187" spans="1:9" x14ac:dyDescent="0.2">
      <c r="A187" s="50">
        <v>44482</v>
      </c>
      <c r="B187" s="36">
        <f t="shared" si="8"/>
        <v>58</v>
      </c>
      <c r="C187" s="52">
        <v>39.6</v>
      </c>
      <c r="H187" s="59"/>
      <c r="I187" s="60"/>
    </row>
    <row r="188" spans="1:9" x14ac:dyDescent="0.2">
      <c r="A188" s="50">
        <v>44424</v>
      </c>
      <c r="B188" s="36">
        <f t="shared" si="8"/>
        <v>0</v>
      </c>
      <c r="C188" s="52">
        <v>25.3</v>
      </c>
      <c r="H188" s="59"/>
      <c r="I188" s="60"/>
    </row>
    <row r="189" spans="1:9" x14ac:dyDescent="0.2">
      <c r="A189" s="50">
        <v>44433</v>
      </c>
      <c r="B189" s="36">
        <f t="shared" si="8"/>
        <v>9</v>
      </c>
      <c r="C189" s="52">
        <v>28.7</v>
      </c>
      <c r="H189" s="59"/>
      <c r="I189" s="60"/>
    </row>
    <row r="190" spans="1:9" x14ac:dyDescent="0.2">
      <c r="A190" s="50">
        <v>44440</v>
      </c>
      <c r="B190" s="36">
        <f t="shared" si="8"/>
        <v>16</v>
      </c>
      <c r="C190" s="52">
        <v>31.6</v>
      </c>
      <c r="H190" s="59"/>
      <c r="I190" s="60"/>
    </row>
    <row r="191" spans="1:9" x14ac:dyDescent="0.2">
      <c r="A191" s="50">
        <v>44447</v>
      </c>
      <c r="B191" s="36">
        <f t="shared" si="8"/>
        <v>23</v>
      </c>
      <c r="C191" s="52">
        <v>33.200000000000003</v>
      </c>
      <c r="H191" s="59"/>
      <c r="I191" s="60"/>
    </row>
    <row r="192" spans="1:9" x14ac:dyDescent="0.2">
      <c r="A192" s="50">
        <v>44454</v>
      </c>
      <c r="B192" s="36">
        <f t="shared" si="8"/>
        <v>30</v>
      </c>
      <c r="C192" s="52">
        <v>35</v>
      </c>
      <c r="H192" s="59"/>
      <c r="I192" s="60"/>
    </row>
    <row r="193" spans="1:9" x14ac:dyDescent="0.2">
      <c r="A193" s="50">
        <v>44461</v>
      </c>
      <c r="B193" s="36">
        <f t="shared" si="8"/>
        <v>37</v>
      </c>
      <c r="C193" s="52">
        <v>35</v>
      </c>
      <c r="H193" s="59"/>
      <c r="I193" s="60"/>
    </row>
    <row r="194" spans="1:9" x14ac:dyDescent="0.2">
      <c r="A194" s="50">
        <v>44468</v>
      </c>
      <c r="B194" s="36">
        <f t="shared" si="8"/>
        <v>44</v>
      </c>
      <c r="C194" s="52">
        <v>36</v>
      </c>
      <c r="H194" s="59"/>
      <c r="I194" s="60"/>
    </row>
    <row r="195" spans="1:9" x14ac:dyDescent="0.2">
      <c r="A195" s="50">
        <v>44424</v>
      </c>
      <c r="B195" s="36">
        <f t="shared" si="8"/>
        <v>0</v>
      </c>
      <c r="C195" s="52">
        <v>26.2</v>
      </c>
      <c r="H195" s="59"/>
      <c r="I195" s="60"/>
    </row>
    <row r="196" spans="1:9" x14ac:dyDescent="0.2">
      <c r="A196" s="50">
        <v>44433</v>
      </c>
      <c r="B196" s="36">
        <f t="shared" si="8"/>
        <v>9</v>
      </c>
      <c r="C196" s="52">
        <v>30.8</v>
      </c>
      <c r="H196" s="59"/>
      <c r="I196" s="60"/>
    </row>
    <row r="197" spans="1:9" x14ac:dyDescent="0.2">
      <c r="A197" s="50">
        <v>44440</v>
      </c>
      <c r="B197" s="36">
        <f t="shared" si="8"/>
        <v>16</v>
      </c>
      <c r="C197" s="52">
        <v>32.299999999999997</v>
      </c>
      <c r="H197" s="59"/>
      <c r="I197" s="60"/>
    </row>
    <row r="198" spans="1:9" x14ac:dyDescent="0.2">
      <c r="A198" s="50">
        <v>44447</v>
      </c>
      <c r="B198" s="36">
        <f t="shared" si="8"/>
        <v>23</v>
      </c>
      <c r="C198" s="52">
        <v>33.799999999999997</v>
      </c>
      <c r="H198" s="59"/>
      <c r="I198" s="60"/>
    </row>
    <row r="199" spans="1:9" x14ac:dyDescent="0.2">
      <c r="A199" s="50">
        <v>44454</v>
      </c>
      <c r="B199" s="36">
        <f t="shared" si="8"/>
        <v>30</v>
      </c>
      <c r="C199" s="52">
        <v>34.5</v>
      </c>
      <c r="H199" s="59"/>
      <c r="I199" s="60"/>
    </row>
    <row r="200" spans="1:9" x14ac:dyDescent="0.2">
      <c r="A200" s="50">
        <v>44461</v>
      </c>
      <c r="B200" s="36">
        <f t="shared" si="8"/>
        <v>37</v>
      </c>
      <c r="C200" s="52">
        <v>36.5</v>
      </c>
      <c r="H200" s="59"/>
      <c r="I200" s="60"/>
    </row>
    <row r="201" spans="1:9" x14ac:dyDescent="0.2">
      <c r="A201" s="50">
        <v>44468</v>
      </c>
      <c r="B201" s="36">
        <f t="shared" si="8"/>
        <v>44</v>
      </c>
      <c r="C201" s="52">
        <v>37.200000000000003</v>
      </c>
      <c r="H201" s="59"/>
      <c r="I201" s="60"/>
    </row>
    <row r="202" spans="1:9" x14ac:dyDescent="0.2">
      <c r="A202" s="50">
        <v>44424</v>
      </c>
      <c r="B202" s="36">
        <f t="shared" si="8"/>
        <v>0</v>
      </c>
      <c r="C202" s="52">
        <v>26.5</v>
      </c>
      <c r="H202" s="59"/>
      <c r="I202" s="60"/>
    </row>
    <row r="203" spans="1:9" x14ac:dyDescent="0.2">
      <c r="A203" s="50">
        <v>44433</v>
      </c>
      <c r="B203" s="36">
        <f t="shared" si="8"/>
        <v>9</v>
      </c>
      <c r="C203" s="52">
        <v>29.1</v>
      </c>
      <c r="H203" s="59"/>
      <c r="I203" s="60"/>
    </row>
    <row r="204" spans="1:9" x14ac:dyDescent="0.2">
      <c r="A204" s="50">
        <v>44440</v>
      </c>
      <c r="B204" s="36">
        <f t="shared" si="8"/>
        <v>16</v>
      </c>
      <c r="C204" s="52">
        <v>29.2</v>
      </c>
      <c r="H204" s="59"/>
      <c r="I204" s="60"/>
    </row>
    <row r="205" spans="1:9" x14ac:dyDescent="0.2">
      <c r="A205" s="50">
        <v>44447</v>
      </c>
      <c r="B205" s="36">
        <f t="shared" si="8"/>
        <v>23</v>
      </c>
      <c r="C205" s="52">
        <v>31.4</v>
      </c>
      <c r="H205" s="59"/>
      <c r="I205" s="60"/>
    </row>
    <row r="206" spans="1:9" x14ac:dyDescent="0.2">
      <c r="A206" s="50">
        <v>44454</v>
      </c>
      <c r="B206" s="36">
        <f t="shared" si="8"/>
        <v>30</v>
      </c>
      <c r="C206" s="52">
        <v>33.799999999999997</v>
      </c>
      <c r="H206" s="59"/>
      <c r="I206" s="60"/>
    </row>
    <row r="207" spans="1:9" x14ac:dyDescent="0.2">
      <c r="A207" s="50">
        <v>44461</v>
      </c>
      <c r="B207" s="36">
        <f t="shared" si="8"/>
        <v>37</v>
      </c>
      <c r="C207" s="52">
        <v>34.6</v>
      </c>
      <c r="H207" s="59"/>
      <c r="I207" s="60"/>
    </row>
    <row r="208" spans="1:9" x14ac:dyDescent="0.2">
      <c r="A208" s="50">
        <v>44468</v>
      </c>
      <c r="B208" s="36">
        <f t="shared" si="8"/>
        <v>44</v>
      </c>
      <c r="C208" s="52">
        <v>36.200000000000003</v>
      </c>
      <c r="H208" s="59"/>
      <c r="I208" s="60"/>
    </row>
    <row r="209" spans="1:9" x14ac:dyDescent="0.2">
      <c r="A209" s="50">
        <v>44474</v>
      </c>
      <c r="B209" s="36">
        <f t="shared" si="8"/>
        <v>50</v>
      </c>
      <c r="C209" s="52">
        <v>39.9</v>
      </c>
      <c r="H209" s="59"/>
      <c r="I209" s="60"/>
    </row>
    <row r="210" spans="1:9" x14ac:dyDescent="0.2">
      <c r="A210" s="50">
        <v>44482</v>
      </c>
      <c r="B210" s="36">
        <f t="shared" si="8"/>
        <v>58</v>
      </c>
      <c r="C210" s="52">
        <v>37</v>
      </c>
      <c r="H210" s="59"/>
      <c r="I210" s="60"/>
    </row>
    <row r="211" spans="1:9" x14ac:dyDescent="0.2">
      <c r="A211" s="66">
        <v>44719</v>
      </c>
      <c r="B211" s="64">
        <f t="shared" ref="B211:B240" si="9">A211-$A$211</f>
        <v>0</v>
      </c>
      <c r="C211" s="67">
        <v>26</v>
      </c>
      <c r="H211" s="59"/>
      <c r="I211" s="60"/>
    </row>
    <row r="212" spans="1:9" x14ac:dyDescent="0.2">
      <c r="A212" s="66">
        <v>44727</v>
      </c>
      <c r="B212" s="64">
        <f t="shared" si="9"/>
        <v>8</v>
      </c>
      <c r="C212" s="67">
        <v>28.8</v>
      </c>
      <c r="H212" s="59"/>
      <c r="I212" s="60"/>
    </row>
    <row r="213" spans="1:9" x14ac:dyDescent="0.2">
      <c r="A213" s="66">
        <v>44734</v>
      </c>
      <c r="B213" s="64">
        <f t="shared" si="9"/>
        <v>15</v>
      </c>
      <c r="C213" s="67">
        <v>34.5</v>
      </c>
      <c r="H213" s="59"/>
      <c r="I213" s="60"/>
    </row>
    <row r="214" spans="1:9" x14ac:dyDescent="0.2">
      <c r="A214" s="66">
        <v>44741</v>
      </c>
      <c r="B214" s="64">
        <f t="shared" si="9"/>
        <v>22</v>
      </c>
      <c r="C214" s="67">
        <v>38.200000000000003</v>
      </c>
      <c r="H214" s="59"/>
      <c r="I214" s="60"/>
    </row>
    <row r="215" spans="1:9" x14ac:dyDescent="0.2">
      <c r="A215" s="66">
        <v>44748</v>
      </c>
      <c r="B215" s="64">
        <f t="shared" si="9"/>
        <v>29</v>
      </c>
      <c r="C215" s="67">
        <v>47.2</v>
      </c>
      <c r="H215" s="59"/>
      <c r="I215" s="60"/>
    </row>
    <row r="216" spans="1:9" x14ac:dyDescent="0.2">
      <c r="A216" s="66">
        <v>44753</v>
      </c>
      <c r="B216" s="64">
        <f t="shared" si="9"/>
        <v>34</v>
      </c>
      <c r="C216" s="67">
        <v>37.9</v>
      </c>
      <c r="H216" s="59"/>
      <c r="I216" s="60"/>
    </row>
    <row r="217" spans="1:9" x14ac:dyDescent="0.2">
      <c r="A217" s="66">
        <v>44719</v>
      </c>
      <c r="B217" s="64">
        <f t="shared" si="9"/>
        <v>0</v>
      </c>
      <c r="C217" s="67">
        <v>25.2</v>
      </c>
      <c r="H217" s="59"/>
      <c r="I217" s="60"/>
    </row>
    <row r="218" spans="1:9" x14ac:dyDescent="0.2">
      <c r="A218" s="66">
        <v>44727</v>
      </c>
      <c r="B218" s="64">
        <f t="shared" si="9"/>
        <v>8</v>
      </c>
      <c r="C218" s="67">
        <v>27</v>
      </c>
      <c r="H218" s="59"/>
      <c r="I218" s="60"/>
    </row>
    <row r="219" spans="1:9" x14ac:dyDescent="0.2">
      <c r="A219" s="66">
        <v>44734</v>
      </c>
      <c r="B219" s="64">
        <f t="shared" si="9"/>
        <v>15</v>
      </c>
      <c r="C219" s="67">
        <v>33.799999999999997</v>
      </c>
      <c r="H219" s="59"/>
      <c r="I219" s="60"/>
    </row>
    <row r="220" spans="1:9" x14ac:dyDescent="0.2">
      <c r="A220" s="66">
        <v>44741</v>
      </c>
      <c r="B220" s="64">
        <f t="shared" si="9"/>
        <v>22</v>
      </c>
      <c r="C220" s="67">
        <v>37</v>
      </c>
      <c r="H220" s="59"/>
      <c r="I220" s="60"/>
    </row>
    <row r="221" spans="1:9" x14ac:dyDescent="0.2">
      <c r="A221" s="66">
        <v>44748</v>
      </c>
      <c r="B221" s="64">
        <f t="shared" si="9"/>
        <v>29</v>
      </c>
      <c r="C221" s="67">
        <v>35.200000000000003</v>
      </c>
      <c r="H221" s="59"/>
      <c r="I221" s="60"/>
    </row>
    <row r="222" spans="1:9" x14ac:dyDescent="0.2">
      <c r="A222" s="66">
        <v>44753</v>
      </c>
      <c r="B222" s="64">
        <f t="shared" si="9"/>
        <v>34</v>
      </c>
      <c r="C222" s="67">
        <v>36.9</v>
      </c>
      <c r="H222" s="59"/>
      <c r="I222" s="60"/>
    </row>
    <row r="223" spans="1:9" x14ac:dyDescent="0.2">
      <c r="A223" s="66">
        <v>44719</v>
      </c>
      <c r="B223" s="64">
        <f t="shared" si="9"/>
        <v>0</v>
      </c>
      <c r="C223" s="67">
        <v>24.2</v>
      </c>
      <c r="H223" s="59"/>
      <c r="I223" s="60"/>
    </row>
    <row r="224" spans="1:9" x14ac:dyDescent="0.2">
      <c r="A224" s="66">
        <v>44727</v>
      </c>
      <c r="B224" s="64">
        <f t="shared" si="9"/>
        <v>8</v>
      </c>
      <c r="C224" s="67">
        <v>26.5</v>
      </c>
      <c r="H224" s="59"/>
      <c r="I224" s="60"/>
    </row>
    <row r="225" spans="1:9" x14ac:dyDescent="0.2">
      <c r="A225" s="66">
        <v>44734</v>
      </c>
      <c r="B225" s="64">
        <f t="shared" si="9"/>
        <v>15</v>
      </c>
      <c r="C225" s="67">
        <v>33.4</v>
      </c>
      <c r="H225" s="59"/>
      <c r="I225" s="60"/>
    </row>
    <row r="226" spans="1:9" x14ac:dyDescent="0.2">
      <c r="A226" s="66">
        <v>44741</v>
      </c>
      <c r="B226" s="64">
        <f t="shared" si="9"/>
        <v>22</v>
      </c>
      <c r="C226" s="67">
        <v>36</v>
      </c>
      <c r="H226" s="59"/>
      <c r="I226" s="60"/>
    </row>
    <row r="227" spans="1:9" x14ac:dyDescent="0.2">
      <c r="A227" s="66">
        <v>44748</v>
      </c>
      <c r="B227" s="64">
        <f t="shared" si="9"/>
        <v>29</v>
      </c>
      <c r="C227" s="67">
        <v>34.700000000000003</v>
      </c>
      <c r="H227" s="59"/>
      <c r="I227" s="60"/>
    </row>
    <row r="228" spans="1:9" x14ac:dyDescent="0.2">
      <c r="A228" s="66">
        <v>44753</v>
      </c>
      <c r="B228" s="64">
        <f t="shared" si="9"/>
        <v>34</v>
      </c>
      <c r="C228" s="67">
        <v>35.799999999999997</v>
      </c>
      <c r="H228" s="59"/>
      <c r="I228" s="60"/>
    </row>
    <row r="229" spans="1:9" x14ac:dyDescent="0.2">
      <c r="A229" s="66">
        <v>44719</v>
      </c>
      <c r="B229" s="64">
        <f t="shared" si="9"/>
        <v>0</v>
      </c>
      <c r="C229" s="67">
        <v>25</v>
      </c>
      <c r="H229" s="59"/>
      <c r="I229" s="60"/>
    </row>
    <row r="230" spans="1:9" x14ac:dyDescent="0.2">
      <c r="A230" s="66">
        <v>44727</v>
      </c>
      <c r="B230" s="64">
        <f t="shared" si="9"/>
        <v>8</v>
      </c>
      <c r="C230" s="67">
        <v>27.6</v>
      </c>
      <c r="H230" s="59"/>
      <c r="I230" s="60"/>
    </row>
    <row r="231" spans="1:9" x14ac:dyDescent="0.2">
      <c r="A231" s="66">
        <v>44734</v>
      </c>
      <c r="B231" s="64">
        <f t="shared" si="9"/>
        <v>15</v>
      </c>
      <c r="C231" s="67">
        <v>33.1</v>
      </c>
      <c r="H231" s="59"/>
      <c r="I231" s="60"/>
    </row>
    <row r="232" spans="1:9" x14ac:dyDescent="0.2">
      <c r="A232" s="66">
        <v>44741</v>
      </c>
      <c r="B232" s="64">
        <f t="shared" si="9"/>
        <v>22</v>
      </c>
      <c r="C232" s="67">
        <v>36.799999999999997</v>
      </c>
      <c r="H232" s="59"/>
      <c r="I232" s="60"/>
    </row>
    <row r="233" spans="1:9" x14ac:dyDescent="0.2">
      <c r="A233" s="66">
        <v>44748</v>
      </c>
      <c r="B233" s="64">
        <f t="shared" si="9"/>
        <v>29</v>
      </c>
      <c r="C233" s="67">
        <v>34.4</v>
      </c>
      <c r="H233" s="59"/>
      <c r="I233" s="60"/>
    </row>
    <row r="234" spans="1:9" x14ac:dyDescent="0.2">
      <c r="A234" s="66">
        <v>44753</v>
      </c>
      <c r="B234" s="64">
        <f t="shared" si="9"/>
        <v>34</v>
      </c>
      <c r="C234" s="67">
        <v>35.799999999999997</v>
      </c>
      <c r="H234" s="59"/>
      <c r="I234" s="60"/>
    </row>
    <row r="235" spans="1:9" x14ac:dyDescent="0.2">
      <c r="A235" s="66">
        <v>44719</v>
      </c>
      <c r="B235" s="64">
        <f t="shared" si="9"/>
        <v>0</v>
      </c>
      <c r="C235" s="67">
        <v>25</v>
      </c>
      <c r="H235" s="59"/>
      <c r="I235" s="60"/>
    </row>
    <row r="236" spans="1:9" x14ac:dyDescent="0.2">
      <c r="A236" s="66">
        <v>44727</v>
      </c>
      <c r="B236" s="64">
        <f t="shared" si="9"/>
        <v>8</v>
      </c>
      <c r="C236" s="67">
        <v>29.6</v>
      </c>
      <c r="H236" s="59"/>
      <c r="I236" s="60"/>
    </row>
    <row r="237" spans="1:9" x14ac:dyDescent="0.2">
      <c r="A237" s="66">
        <v>44734</v>
      </c>
      <c r="B237" s="64">
        <f t="shared" si="9"/>
        <v>15</v>
      </c>
      <c r="C237" s="67">
        <v>33.200000000000003</v>
      </c>
      <c r="H237" s="59"/>
      <c r="I237" s="60"/>
    </row>
    <row r="238" spans="1:9" x14ac:dyDescent="0.2">
      <c r="A238" s="66">
        <v>44741</v>
      </c>
      <c r="B238" s="64">
        <f t="shared" si="9"/>
        <v>22</v>
      </c>
      <c r="C238" s="67">
        <v>36</v>
      </c>
      <c r="H238" s="59"/>
      <c r="I238" s="60"/>
    </row>
    <row r="239" spans="1:9" x14ac:dyDescent="0.2">
      <c r="A239" s="66">
        <v>44748</v>
      </c>
      <c r="B239" s="64">
        <f t="shared" si="9"/>
        <v>29</v>
      </c>
      <c r="C239" s="67">
        <v>33.9</v>
      </c>
      <c r="H239" s="59"/>
      <c r="I239" s="60"/>
    </row>
    <row r="240" spans="1:9" x14ac:dyDescent="0.2">
      <c r="A240" s="66">
        <v>44753</v>
      </c>
      <c r="B240" s="64">
        <f t="shared" si="9"/>
        <v>34</v>
      </c>
      <c r="C240" s="67">
        <v>37.799999999999997</v>
      </c>
      <c r="H240" s="59"/>
      <c r="I240" s="60"/>
    </row>
    <row r="241" spans="1:9" x14ac:dyDescent="0.2">
      <c r="A241" s="66">
        <v>44754</v>
      </c>
      <c r="B241" s="64">
        <f t="shared" ref="B241:B256" si="10">A241-$A$241</f>
        <v>0</v>
      </c>
      <c r="C241" s="67">
        <v>24</v>
      </c>
      <c r="H241" s="59"/>
      <c r="I241" s="60"/>
    </row>
    <row r="242" spans="1:9" x14ac:dyDescent="0.2">
      <c r="A242" s="66">
        <v>44762</v>
      </c>
      <c r="B242" s="64">
        <f t="shared" si="10"/>
        <v>8</v>
      </c>
      <c r="C242" s="67">
        <v>28</v>
      </c>
      <c r="H242" s="59"/>
      <c r="I242" s="60"/>
    </row>
    <row r="243" spans="1:9" x14ac:dyDescent="0.2">
      <c r="A243" s="66">
        <v>44770</v>
      </c>
      <c r="B243" s="64">
        <f t="shared" si="10"/>
        <v>16</v>
      </c>
      <c r="C243" s="67">
        <v>28.3</v>
      </c>
      <c r="H243" s="59"/>
      <c r="I243" s="60"/>
    </row>
    <row r="244" spans="1:9" x14ac:dyDescent="0.2">
      <c r="A244" s="66">
        <v>44776</v>
      </c>
      <c r="B244" s="64">
        <f t="shared" si="10"/>
        <v>22</v>
      </c>
      <c r="C244" s="67">
        <v>30.6</v>
      </c>
      <c r="H244" s="59"/>
      <c r="I244" s="60"/>
    </row>
    <row r="245" spans="1:9" x14ac:dyDescent="0.2">
      <c r="A245" s="66">
        <v>44754</v>
      </c>
      <c r="B245" s="64">
        <f t="shared" si="10"/>
        <v>0</v>
      </c>
      <c r="C245" s="67">
        <v>25.1</v>
      </c>
      <c r="H245" s="59"/>
      <c r="I245" s="60"/>
    </row>
    <row r="246" spans="1:9" x14ac:dyDescent="0.2">
      <c r="A246" s="66">
        <v>44762</v>
      </c>
      <c r="B246" s="64">
        <f t="shared" si="10"/>
        <v>8</v>
      </c>
      <c r="C246" s="67">
        <v>27.3</v>
      </c>
      <c r="H246" s="59"/>
      <c r="I246" s="60"/>
    </row>
    <row r="247" spans="1:9" x14ac:dyDescent="0.2">
      <c r="A247" s="66">
        <v>44770</v>
      </c>
      <c r="B247" s="64">
        <f t="shared" si="10"/>
        <v>16</v>
      </c>
      <c r="C247" s="67">
        <v>29.3</v>
      </c>
      <c r="H247" s="59"/>
      <c r="I247" s="60"/>
    </row>
    <row r="248" spans="1:9" x14ac:dyDescent="0.2">
      <c r="A248" s="66">
        <v>44776</v>
      </c>
      <c r="B248" s="64">
        <f t="shared" si="10"/>
        <v>22</v>
      </c>
      <c r="C248" s="67">
        <v>31</v>
      </c>
      <c r="H248" s="59"/>
      <c r="I248" s="60"/>
    </row>
    <row r="249" spans="1:9" x14ac:dyDescent="0.2">
      <c r="A249" s="66">
        <v>44754</v>
      </c>
      <c r="B249" s="64">
        <f t="shared" si="10"/>
        <v>0</v>
      </c>
      <c r="C249" s="67">
        <v>24.9</v>
      </c>
      <c r="H249" s="59"/>
      <c r="I249" s="60"/>
    </row>
    <row r="250" spans="1:9" x14ac:dyDescent="0.2">
      <c r="A250" s="66">
        <v>44762</v>
      </c>
      <c r="B250" s="64">
        <f t="shared" si="10"/>
        <v>8</v>
      </c>
      <c r="C250" s="67">
        <v>28.5</v>
      </c>
      <c r="H250" s="59"/>
      <c r="I250" s="60"/>
    </row>
    <row r="251" spans="1:9" x14ac:dyDescent="0.2">
      <c r="A251" s="66">
        <v>44770</v>
      </c>
      <c r="B251" s="64">
        <f t="shared" si="10"/>
        <v>16</v>
      </c>
      <c r="C251" s="67">
        <v>29</v>
      </c>
      <c r="H251" s="59"/>
      <c r="I251" s="60"/>
    </row>
    <row r="252" spans="1:9" x14ac:dyDescent="0.2">
      <c r="A252" s="66">
        <v>44776</v>
      </c>
      <c r="B252" s="64">
        <f t="shared" si="10"/>
        <v>22</v>
      </c>
      <c r="C252" s="67">
        <v>32.1</v>
      </c>
      <c r="H252" s="59"/>
      <c r="I252" s="60"/>
    </row>
    <row r="253" spans="1:9" x14ac:dyDescent="0.2">
      <c r="A253" s="66">
        <v>44754</v>
      </c>
      <c r="B253" s="64">
        <f t="shared" si="10"/>
        <v>0</v>
      </c>
      <c r="C253" s="67">
        <v>25.2</v>
      </c>
      <c r="H253" s="59"/>
      <c r="I253" s="60"/>
    </row>
    <row r="254" spans="1:9" x14ac:dyDescent="0.2">
      <c r="A254" s="66">
        <v>44762</v>
      </c>
      <c r="B254" s="64">
        <f t="shared" si="10"/>
        <v>8</v>
      </c>
      <c r="C254" s="67">
        <v>26.2</v>
      </c>
      <c r="H254" s="59"/>
      <c r="I254" s="60"/>
    </row>
    <row r="255" spans="1:9" x14ac:dyDescent="0.2">
      <c r="A255" s="66">
        <v>44770</v>
      </c>
      <c r="B255" s="64">
        <f t="shared" si="10"/>
        <v>16</v>
      </c>
      <c r="C255" s="67">
        <v>27.8</v>
      </c>
      <c r="H255" s="59"/>
      <c r="I255" s="60"/>
    </row>
    <row r="256" spans="1:9" x14ac:dyDescent="0.2">
      <c r="A256" s="66">
        <v>44776</v>
      </c>
      <c r="B256" s="64">
        <f t="shared" si="10"/>
        <v>22</v>
      </c>
      <c r="C256" s="67">
        <v>30.3</v>
      </c>
      <c r="H256" s="59"/>
      <c r="I256" s="60"/>
    </row>
    <row r="257" spans="1:9" x14ac:dyDescent="0.2">
      <c r="A257" s="66">
        <v>44764</v>
      </c>
      <c r="B257" s="64">
        <f t="shared" ref="B257:B272" si="11">A257-$A$257</f>
        <v>0</v>
      </c>
      <c r="C257" s="67">
        <v>27.3</v>
      </c>
      <c r="H257" s="59"/>
      <c r="I257" s="60"/>
    </row>
    <row r="258" spans="1:9" x14ac:dyDescent="0.2">
      <c r="A258" s="66">
        <v>44770</v>
      </c>
      <c r="B258" s="64">
        <f t="shared" si="11"/>
        <v>6</v>
      </c>
      <c r="C258" s="67">
        <v>28.7</v>
      </c>
      <c r="H258" s="59"/>
      <c r="I258" s="60"/>
    </row>
    <row r="259" spans="1:9" x14ac:dyDescent="0.2">
      <c r="A259" s="66">
        <v>44776</v>
      </c>
      <c r="B259" s="64">
        <f t="shared" si="11"/>
        <v>12</v>
      </c>
      <c r="C259" s="67">
        <v>29.2</v>
      </c>
      <c r="H259" s="59"/>
      <c r="I259" s="60"/>
    </row>
    <row r="260" spans="1:9" x14ac:dyDescent="0.2">
      <c r="A260" s="66">
        <v>44764</v>
      </c>
      <c r="B260" s="64">
        <f t="shared" si="11"/>
        <v>0</v>
      </c>
      <c r="C260" s="67">
        <v>26.2</v>
      </c>
      <c r="H260" s="59"/>
      <c r="I260" s="60"/>
    </row>
    <row r="261" spans="1:9" x14ac:dyDescent="0.2">
      <c r="A261" s="66">
        <v>44770</v>
      </c>
      <c r="B261" s="64">
        <f t="shared" si="11"/>
        <v>6</v>
      </c>
      <c r="C261" s="67">
        <v>27.2</v>
      </c>
      <c r="H261" s="59"/>
      <c r="I261" s="60"/>
    </row>
    <row r="262" spans="1:9" x14ac:dyDescent="0.2">
      <c r="A262" s="66">
        <v>44776</v>
      </c>
      <c r="B262" s="64">
        <f t="shared" si="11"/>
        <v>12</v>
      </c>
      <c r="C262" s="67">
        <v>28.7</v>
      </c>
      <c r="H262" s="59"/>
      <c r="I262" s="60"/>
    </row>
    <row r="263" spans="1:9" x14ac:dyDescent="0.2">
      <c r="A263" s="66">
        <v>44764</v>
      </c>
      <c r="B263" s="64">
        <f t="shared" si="11"/>
        <v>0</v>
      </c>
      <c r="C263" s="67">
        <v>26.3</v>
      </c>
      <c r="H263" s="59"/>
      <c r="I263" s="60"/>
    </row>
    <row r="264" spans="1:9" x14ac:dyDescent="0.2">
      <c r="A264" s="66">
        <v>44770</v>
      </c>
      <c r="B264" s="64">
        <f t="shared" si="11"/>
        <v>6</v>
      </c>
      <c r="C264" s="67">
        <v>27.3</v>
      </c>
      <c r="H264" s="59"/>
      <c r="I264" s="60"/>
    </row>
    <row r="265" spans="1:9" x14ac:dyDescent="0.2">
      <c r="A265" s="66">
        <v>44776</v>
      </c>
      <c r="B265" s="64">
        <f t="shared" si="11"/>
        <v>12</v>
      </c>
      <c r="C265" s="67">
        <v>29</v>
      </c>
      <c r="H265" s="59"/>
      <c r="I265" s="60"/>
    </row>
    <row r="266" spans="1:9" x14ac:dyDescent="0.2">
      <c r="A266" s="66">
        <v>44783</v>
      </c>
      <c r="B266" s="64">
        <f t="shared" si="11"/>
        <v>19</v>
      </c>
      <c r="C266" s="67">
        <v>33.200000000000003</v>
      </c>
      <c r="H266" s="59"/>
      <c r="I266" s="60"/>
    </row>
    <row r="267" spans="1:9" x14ac:dyDescent="0.2">
      <c r="A267" s="66">
        <v>44790</v>
      </c>
      <c r="B267" s="64">
        <f t="shared" si="11"/>
        <v>26</v>
      </c>
      <c r="C267" s="67">
        <v>35</v>
      </c>
      <c r="H267" s="59"/>
      <c r="I267" s="60"/>
    </row>
    <row r="268" spans="1:9" x14ac:dyDescent="0.2">
      <c r="A268" s="66">
        <v>44797</v>
      </c>
      <c r="B268" s="64">
        <f t="shared" si="11"/>
        <v>33</v>
      </c>
      <c r="C268" s="67">
        <v>33.4</v>
      </c>
      <c r="H268" s="59"/>
      <c r="I268" s="60"/>
    </row>
    <row r="269" spans="1:9" x14ac:dyDescent="0.2">
      <c r="A269" s="66">
        <v>44804</v>
      </c>
      <c r="B269" s="64">
        <f t="shared" si="11"/>
        <v>40</v>
      </c>
      <c r="C269" s="67">
        <v>36.200000000000003</v>
      </c>
      <c r="H269" s="59"/>
      <c r="I269" s="60"/>
    </row>
    <row r="270" spans="1:9" x14ac:dyDescent="0.2">
      <c r="A270" s="66">
        <v>44811</v>
      </c>
      <c r="B270" s="64">
        <f t="shared" si="11"/>
        <v>47</v>
      </c>
      <c r="C270" s="67">
        <v>36.200000000000003</v>
      </c>
      <c r="H270" s="59"/>
      <c r="I270" s="60"/>
    </row>
    <row r="271" spans="1:9" x14ac:dyDescent="0.2">
      <c r="A271" s="66">
        <v>44817</v>
      </c>
      <c r="B271" s="64">
        <f t="shared" si="11"/>
        <v>53</v>
      </c>
      <c r="C271" s="67">
        <v>37.799999999999997</v>
      </c>
      <c r="H271" s="59"/>
      <c r="I271" s="60"/>
    </row>
    <row r="272" spans="1:9" x14ac:dyDescent="0.2">
      <c r="A272" s="68">
        <v>44825</v>
      </c>
      <c r="B272" s="69">
        <f t="shared" si="11"/>
        <v>61</v>
      </c>
      <c r="C272" s="70">
        <v>38.9</v>
      </c>
      <c r="H272" s="59"/>
      <c r="I272" s="60"/>
    </row>
    <row r="273" spans="8:9" x14ac:dyDescent="0.2">
      <c r="H273" s="59"/>
      <c r="I273" s="60"/>
    </row>
    <row r="274" spans="8:9" x14ac:dyDescent="0.2">
      <c r="H274" s="59"/>
      <c r="I274" s="60"/>
    </row>
    <row r="275" spans="8:9" x14ac:dyDescent="0.2">
      <c r="H275" s="59"/>
      <c r="I275" s="60"/>
    </row>
    <row r="276" spans="8:9" x14ac:dyDescent="0.2">
      <c r="H276" s="59"/>
      <c r="I276" s="60"/>
    </row>
    <row r="277" spans="8:9" x14ac:dyDescent="0.2">
      <c r="H277" s="59"/>
      <c r="I277" s="60"/>
    </row>
    <row r="278" spans="8:9" x14ac:dyDescent="0.2">
      <c r="H278" s="59"/>
      <c r="I278" s="60"/>
    </row>
    <row r="279" spans="8:9" x14ac:dyDescent="0.2">
      <c r="H279" s="59"/>
      <c r="I279" s="60"/>
    </row>
    <row r="280" spans="8:9" x14ac:dyDescent="0.2">
      <c r="H280" s="59"/>
      <c r="I280" s="60"/>
    </row>
    <row r="281" spans="8:9" x14ac:dyDescent="0.2">
      <c r="H281" s="59"/>
      <c r="I281" s="60"/>
    </row>
    <row r="282" spans="8:9" x14ac:dyDescent="0.2">
      <c r="H282" s="59"/>
      <c r="I282" s="60"/>
    </row>
    <row r="283" spans="8:9" x14ac:dyDescent="0.2">
      <c r="H283" s="59"/>
      <c r="I283" s="60"/>
    </row>
    <row r="284" spans="8:9" x14ac:dyDescent="0.2">
      <c r="H284" s="59"/>
      <c r="I284" s="60"/>
    </row>
    <row r="285" spans="8:9" x14ac:dyDescent="0.2">
      <c r="H285" s="59"/>
      <c r="I285" s="60"/>
    </row>
    <row r="286" spans="8:9" x14ac:dyDescent="0.2">
      <c r="H286" s="59"/>
      <c r="I286" s="60"/>
    </row>
    <row r="287" spans="8:9" x14ac:dyDescent="0.2">
      <c r="H287" s="59"/>
      <c r="I287" s="60"/>
    </row>
    <row r="288" spans="8:9" x14ac:dyDescent="0.2">
      <c r="H288" s="59"/>
      <c r="I288" s="60"/>
    </row>
    <row r="289" spans="8:9" x14ac:dyDescent="0.2">
      <c r="H289" s="59"/>
      <c r="I289" s="60"/>
    </row>
    <row r="290" spans="8:9" x14ac:dyDescent="0.2">
      <c r="H290" s="59"/>
      <c r="I290" s="60"/>
    </row>
    <row r="291" spans="8:9" x14ac:dyDescent="0.2">
      <c r="H291" s="59"/>
      <c r="I291" s="60"/>
    </row>
    <row r="292" spans="8:9" x14ac:dyDescent="0.2">
      <c r="H292" s="59"/>
      <c r="I292" s="60"/>
    </row>
    <row r="293" spans="8:9" x14ac:dyDescent="0.2">
      <c r="H293" s="59"/>
      <c r="I293" s="60"/>
    </row>
    <row r="294" spans="8:9" x14ac:dyDescent="0.2">
      <c r="H294" s="59"/>
      <c r="I294" s="60"/>
    </row>
    <row r="295" spans="8:9" x14ac:dyDescent="0.2">
      <c r="H295" s="59"/>
      <c r="I295" s="60"/>
    </row>
    <row r="296" spans="8:9" x14ac:dyDescent="0.2">
      <c r="H296" s="59"/>
      <c r="I296" s="60"/>
    </row>
    <row r="297" spans="8:9" x14ac:dyDescent="0.2">
      <c r="H297" s="59"/>
      <c r="I297" s="60"/>
    </row>
    <row r="298" spans="8:9" x14ac:dyDescent="0.2">
      <c r="H298" s="59"/>
      <c r="I298" s="60"/>
    </row>
    <row r="299" spans="8:9" x14ac:dyDescent="0.2">
      <c r="H299" s="59"/>
      <c r="I299" s="60"/>
    </row>
    <row r="300" spans="8:9" x14ac:dyDescent="0.2">
      <c r="H300" s="59"/>
      <c r="I300" s="60"/>
    </row>
    <row r="301" spans="8:9" x14ac:dyDescent="0.2">
      <c r="H301" s="59"/>
      <c r="I301" s="60"/>
    </row>
    <row r="302" spans="8:9" x14ac:dyDescent="0.2">
      <c r="H302" s="59"/>
      <c r="I302" s="60"/>
    </row>
    <row r="303" spans="8:9" x14ac:dyDescent="0.2">
      <c r="H303" s="59"/>
      <c r="I303" s="60"/>
    </row>
    <row r="304" spans="8:9" x14ac:dyDescent="0.2">
      <c r="H304" s="59"/>
      <c r="I304" s="60"/>
    </row>
    <row r="305" spans="8:9" x14ac:dyDescent="0.2">
      <c r="H305" s="59"/>
      <c r="I305" s="60"/>
    </row>
    <row r="306" spans="8:9" x14ac:dyDescent="0.2">
      <c r="H306" s="59"/>
      <c r="I306" s="60"/>
    </row>
    <row r="307" spans="8:9" x14ac:dyDescent="0.2">
      <c r="H307" s="59"/>
      <c r="I307" s="60"/>
    </row>
    <row r="308" spans="8:9" x14ac:dyDescent="0.2">
      <c r="H308" s="59"/>
      <c r="I308" s="60"/>
    </row>
    <row r="309" spans="8:9" x14ac:dyDescent="0.2">
      <c r="H309" s="59"/>
      <c r="I309" s="60"/>
    </row>
    <row r="310" spans="8:9" x14ac:dyDescent="0.2">
      <c r="H310" s="59"/>
      <c r="I310" s="60"/>
    </row>
    <row r="311" spans="8:9" x14ac:dyDescent="0.2">
      <c r="H311" s="59"/>
      <c r="I311" s="60"/>
    </row>
    <row r="312" spans="8:9" x14ac:dyDescent="0.2">
      <c r="H312" s="59"/>
      <c r="I312" s="60"/>
    </row>
    <row r="313" spans="8:9" x14ac:dyDescent="0.2">
      <c r="H313" s="59"/>
      <c r="I313" s="60"/>
    </row>
    <row r="314" spans="8:9" x14ac:dyDescent="0.2">
      <c r="H314" s="59"/>
      <c r="I314" s="60"/>
    </row>
    <row r="315" spans="8:9" x14ac:dyDescent="0.2">
      <c r="H315" s="59"/>
      <c r="I315" s="60"/>
    </row>
    <row r="316" spans="8:9" x14ac:dyDescent="0.2">
      <c r="H316" s="59"/>
      <c r="I316" s="60"/>
    </row>
    <row r="317" spans="8:9" x14ac:dyDescent="0.2">
      <c r="H317" s="59"/>
      <c r="I317" s="60"/>
    </row>
    <row r="318" spans="8:9" x14ac:dyDescent="0.2">
      <c r="H318" s="59"/>
      <c r="I318" s="60"/>
    </row>
    <row r="319" spans="8:9" x14ac:dyDescent="0.2">
      <c r="H319" s="59"/>
      <c r="I319" s="60"/>
    </row>
    <row r="320" spans="8:9" x14ac:dyDescent="0.2">
      <c r="H320" s="59"/>
      <c r="I320" s="60"/>
    </row>
    <row r="321" spans="8:9" x14ac:dyDescent="0.2">
      <c r="H321" s="59"/>
      <c r="I321" s="60"/>
    </row>
    <row r="322" spans="8:9" x14ac:dyDescent="0.2">
      <c r="H322" s="59"/>
      <c r="I322" s="60"/>
    </row>
    <row r="323" spans="8:9" x14ac:dyDescent="0.2">
      <c r="H323" s="59"/>
      <c r="I323" s="60"/>
    </row>
    <row r="324" spans="8:9" x14ac:dyDescent="0.2">
      <c r="H324" s="59"/>
      <c r="I324" s="60"/>
    </row>
    <row r="325" spans="8:9" x14ac:dyDescent="0.2">
      <c r="H325" s="59"/>
      <c r="I325" s="60"/>
    </row>
    <row r="326" spans="8:9" x14ac:dyDescent="0.2">
      <c r="H326" s="59"/>
      <c r="I326" s="60"/>
    </row>
    <row r="327" spans="8:9" x14ac:dyDescent="0.2">
      <c r="H327" s="59"/>
      <c r="I327" s="60"/>
    </row>
    <row r="328" spans="8:9" x14ac:dyDescent="0.2">
      <c r="H328" s="59"/>
      <c r="I328" s="60"/>
    </row>
    <row r="329" spans="8:9" x14ac:dyDescent="0.2">
      <c r="H329" s="59"/>
      <c r="I329" s="60"/>
    </row>
    <row r="330" spans="8:9" x14ac:dyDescent="0.2">
      <c r="H330" s="59"/>
      <c r="I330" s="60"/>
    </row>
    <row r="331" spans="8:9" x14ac:dyDescent="0.2">
      <c r="H331" s="59"/>
      <c r="I331" s="60"/>
    </row>
    <row r="332" spans="8:9" x14ac:dyDescent="0.2">
      <c r="H332" s="59"/>
      <c r="I332" s="60"/>
    </row>
    <row r="333" spans="8:9" x14ac:dyDescent="0.2">
      <c r="H333" s="59"/>
      <c r="I333" s="60"/>
    </row>
    <row r="334" spans="8:9" x14ac:dyDescent="0.2">
      <c r="H334" s="59"/>
      <c r="I334" s="60"/>
    </row>
    <row r="335" spans="8:9" x14ac:dyDescent="0.2">
      <c r="H335" s="59"/>
      <c r="I335" s="60"/>
    </row>
    <row r="336" spans="8:9" x14ac:dyDescent="0.2">
      <c r="H336" s="59"/>
      <c r="I336" s="60"/>
    </row>
    <row r="337" spans="8:9" x14ac:dyDescent="0.2">
      <c r="H337" s="59"/>
      <c r="I337" s="60"/>
    </row>
    <row r="338" spans="8:9" x14ac:dyDescent="0.2">
      <c r="H338" s="59"/>
      <c r="I338" s="60"/>
    </row>
    <row r="339" spans="8:9" x14ac:dyDescent="0.2">
      <c r="H339" s="59"/>
      <c r="I339" s="60"/>
    </row>
    <row r="340" spans="8:9" x14ac:dyDescent="0.2">
      <c r="H340" s="59"/>
      <c r="I340" s="60"/>
    </row>
    <row r="341" spans="8:9" x14ac:dyDescent="0.2">
      <c r="H341" s="59"/>
      <c r="I341" s="60"/>
    </row>
    <row r="342" spans="8:9" x14ac:dyDescent="0.2">
      <c r="H342" s="59"/>
      <c r="I342" s="60"/>
    </row>
    <row r="343" spans="8:9" x14ac:dyDescent="0.2">
      <c r="H343" s="59"/>
      <c r="I343" s="60"/>
    </row>
    <row r="344" spans="8:9" x14ac:dyDescent="0.2">
      <c r="H344" s="59"/>
      <c r="I344" s="60"/>
    </row>
    <row r="345" spans="8:9" x14ac:dyDescent="0.2">
      <c r="H345" s="59"/>
      <c r="I345" s="60"/>
    </row>
    <row r="346" spans="8:9" x14ac:dyDescent="0.2">
      <c r="H346" s="59"/>
      <c r="I346" s="60"/>
    </row>
    <row r="347" spans="8:9" x14ac:dyDescent="0.2">
      <c r="H347" s="59"/>
      <c r="I347" s="60"/>
    </row>
    <row r="348" spans="8:9" x14ac:dyDescent="0.2">
      <c r="H348" s="59"/>
      <c r="I348" s="60"/>
    </row>
    <row r="349" spans="8:9" x14ac:dyDescent="0.2">
      <c r="H349" s="59"/>
      <c r="I349" s="60"/>
    </row>
    <row r="350" spans="8:9" x14ac:dyDescent="0.2">
      <c r="H350" s="59"/>
      <c r="I350" s="60"/>
    </row>
    <row r="351" spans="8:9" x14ac:dyDescent="0.2">
      <c r="H351" s="59"/>
      <c r="I351" s="60"/>
    </row>
    <row r="352" spans="8:9" x14ac:dyDescent="0.2">
      <c r="H352" s="59"/>
      <c r="I352" s="60"/>
    </row>
    <row r="353" spans="8:9" x14ac:dyDescent="0.2">
      <c r="H353" s="59"/>
      <c r="I353" s="60"/>
    </row>
    <row r="354" spans="8:9" x14ac:dyDescent="0.2">
      <c r="H354" s="59"/>
      <c r="I354" s="60"/>
    </row>
    <row r="355" spans="8:9" x14ac:dyDescent="0.2">
      <c r="H355" s="59"/>
      <c r="I355" s="60"/>
    </row>
    <row r="356" spans="8:9" x14ac:dyDescent="0.2">
      <c r="H356" s="59"/>
      <c r="I356" s="60"/>
    </row>
    <row r="357" spans="8:9" x14ac:dyDescent="0.2">
      <c r="H357" s="59"/>
      <c r="I357" s="60"/>
    </row>
    <row r="358" spans="8:9" x14ac:dyDescent="0.2">
      <c r="H358" s="59"/>
      <c r="I358" s="60"/>
    </row>
    <row r="359" spans="8:9" x14ac:dyDescent="0.2">
      <c r="H359" s="59"/>
      <c r="I359" s="60"/>
    </row>
    <row r="360" spans="8:9" x14ac:dyDescent="0.2">
      <c r="H360" s="59"/>
      <c r="I360" s="60"/>
    </row>
    <row r="361" spans="8:9" x14ac:dyDescent="0.2">
      <c r="H361" s="59"/>
      <c r="I361" s="60"/>
    </row>
    <row r="362" spans="8:9" x14ac:dyDescent="0.2">
      <c r="H362" s="59"/>
      <c r="I362" s="60"/>
    </row>
    <row r="363" spans="8:9" x14ac:dyDescent="0.2">
      <c r="H363" s="59"/>
      <c r="I363" s="60"/>
    </row>
    <row r="364" spans="8:9" x14ac:dyDescent="0.2">
      <c r="H364" s="59"/>
      <c r="I364" s="60"/>
    </row>
    <row r="365" spans="8:9" x14ac:dyDescent="0.2">
      <c r="H365" s="59"/>
      <c r="I365" s="60"/>
    </row>
    <row r="366" spans="8:9" x14ac:dyDescent="0.2">
      <c r="H366" s="59"/>
      <c r="I366" s="60"/>
    </row>
    <row r="367" spans="8:9" x14ac:dyDescent="0.2">
      <c r="H367" s="59"/>
      <c r="I367" s="60"/>
    </row>
    <row r="368" spans="8:9" x14ac:dyDescent="0.2">
      <c r="H368" s="59"/>
      <c r="I368" s="60"/>
    </row>
    <row r="369" spans="8:9" x14ac:dyDescent="0.2">
      <c r="H369" s="59"/>
      <c r="I369" s="60"/>
    </row>
    <row r="370" spans="8:9" x14ac:dyDescent="0.2">
      <c r="H370" s="59"/>
      <c r="I370" s="60"/>
    </row>
    <row r="371" spans="8:9" x14ac:dyDescent="0.2">
      <c r="H371" s="59"/>
      <c r="I371" s="60"/>
    </row>
    <row r="372" spans="8:9" x14ac:dyDescent="0.2">
      <c r="H372" s="59"/>
      <c r="I372" s="60"/>
    </row>
    <row r="373" spans="8:9" x14ac:dyDescent="0.2">
      <c r="H373" s="59"/>
      <c r="I373" s="60"/>
    </row>
    <row r="374" spans="8:9" x14ac:dyDescent="0.2">
      <c r="H374" s="59"/>
      <c r="I374" s="60"/>
    </row>
    <row r="375" spans="8:9" x14ac:dyDescent="0.2">
      <c r="H375" s="59"/>
      <c r="I375" s="60"/>
    </row>
    <row r="376" spans="8:9" x14ac:dyDescent="0.2">
      <c r="H376" s="59"/>
      <c r="I376" s="60"/>
    </row>
    <row r="377" spans="8:9" x14ac:dyDescent="0.2">
      <c r="H377" s="59"/>
      <c r="I377" s="60"/>
    </row>
    <row r="378" spans="8:9" x14ac:dyDescent="0.2">
      <c r="H378" s="59"/>
      <c r="I378" s="60"/>
    </row>
    <row r="379" spans="8:9" x14ac:dyDescent="0.2">
      <c r="H379" s="59"/>
      <c r="I379" s="60"/>
    </row>
    <row r="380" spans="8:9" x14ac:dyDescent="0.2">
      <c r="H380" s="59"/>
      <c r="I380" s="60"/>
    </row>
    <row r="381" spans="8:9" x14ac:dyDescent="0.2">
      <c r="H381" s="59"/>
      <c r="I381" s="60"/>
    </row>
    <row r="382" spans="8:9" x14ac:dyDescent="0.2">
      <c r="H382" s="59"/>
      <c r="I382" s="60"/>
    </row>
    <row r="383" spans="8:9" x14ac:dyDescent="0.2">
      <c r="H383" s="59"/>
      <c r="I383" s="60"/>
    </row>
    <row r="384" spans="8:9" x14ac:dyDescent="0.2">
      <c r="H384" s="59"/>
      <c r="I384" s="60"/>
    </row>
    <row r="385" spans="8:9" x14ac:dyDescent="0.2">
      <c r="H385" s="59"/>
      <c r="I385" s="60"/>
    </row>
    <row r="386" spans="8:9" x14ac:dyDescent="0.2">
      <c r="H386" s="59"/>
      <c r="I386" s="60"/>
    </row>
    <row r="387" spans="8:9" x14ac:dyDescent="0.2">
      <c r="H387" s="59"/>
      <c r="I387" s="60"/>
    </row>
    <row r="388" spans="8:9" x14ac:dyDescent="0.2">
      <c r="H388" s="59"/>
      <c r="I388" s="60"/>
    </row>
    <row r="389" spans="8:9" x14ac:dyDescent="0.2">
      <c r="H389" s="59"/>
      <c r="I389" s="60"/>
    </row>
    <row r="390" spans="8:9" x14ac:dyDescent="0.2">
      <c r="H390" s="59"/>
      <c r="I390" s="60"/>
    </row>
    <row r="391" spans="8:9" x14ac:dyDescent="0.2">
      <c r="H391" s="59"/>
      <c r="I391" s="60"/>
    </row>
    <row r="392" spans="8:9" x14ac:dyDescent="0.2">
      <c r="H392" s="59"/>
      <c r="I392" s="60"/>
    </row>
    <row r="393" spans="8:9" x14ac:dyDescent="0.2">
      <c r="H393" s="59"/>
      <c r="I393" s="60"/>
    </row>
    <row r="394" spans="8:9" x14ac:dyDescent="0.2">
      <c r="H394" s="59"/>
      <c r="I394" s="60"/>
    </row>
    <row r="395" spans="8:9" x14ac:dyDescent="0.2">
      <c r="H395" s="59"/>
      <c r="I395" s="60"/>
    </row>
    <row r="396" spans="8:9" x14ac:dyDescent="0.2">
      <c r="H396" s="59"/>
      <c r="I396" s="60"/>
    </row>
    <row r="397" spans="8:9" x14ac:dyDescent="0.2">
      <c r="H397" s="59"/>
      <c r="I397" s="60"/>
    </row>
    <row r="398" spans="8:9" x14ac:dyDescent="0.2">
      <c r="H398" s="59"/>
      <c r="I398" s="60"/>
    </row>
    <row r="399" spans="8:9" x14ac:dyDescent="0.2">
      <c r="H399" s="59"/>
      <c r="I399" s="60"/>
    </row>
    <row r="400" spans="8:9" x14ac:dyDescent="0.2">
      <c r="H400" s="59"/>
      <c r="I400" s="60"/>
    </row>
    <row r="401" spans="8:9" x14ac:dyDescent="0.2">
      <c r="H401" s="59"/>
      <c r="I401" s="60"/>
    </row>
    <row r="402" spans="8:9" x14ac:dyDescent="0.2">
      <c r="H402" s="59"/>
      <c r="I402" s="60"/>
    </row>
    <row r="403" spans="8:9" x14ac:dyDescent="0.2">
      <c r="H403" s="59"/>
      <c r="I403" s="60"/>
    </row>
    <row r="404" spans="8:9" x14ac:dyDescent="0.2">
      <c r="H404" s="59"/>
      <c r="I404" s="60"/>
    </row>
    <row r="405" spans="8:9" x14ac:dyDescent="0.2">
      <c r="H405" s="59"/>
      <c r="I405" s="60"/>
    </row>
    <row r="406" spans="8:9" x14ac:dyDescent="0.2">
      <c r="H406" s="59"/>
      <c r="I406" s="60"/>
    </row>
    <row r="407" spans="8:9" x14ac:dyDescent="0.2">
      <c r="H407" s="59"/>
      <c r="I407" s="60"/>
    </row>
    <row r="408" spans="8:9" x14ac:dyDescent="0.2">
      <c r="H408" s="59"/>
      <c r="I408" s="60"/>
    </row>
    <row r="409" spans="8:9" x14ac:dyDescent="0.2">
      <c r="H409" s="59"/>
      <c r="I409" s="60"/>
    </row>
    <row r="410" spans="8:9" x14ac:dyDescent="0.2">
      <c r="H410" s="59"/>
      <c r="I410" s="60"/>
    </row>
    <row r="411" spans="8:9" x14ac:dyDescent="0.2">
      <c r="H411" s="59"/>
      <c r="I411" s="60"/>
    </row>
    <row r="412" spans="8:9" x14ac:dyDescent="0.2">
      <c r="H412" s="59"/>
      <c r="I412" s="60"/>
    </row>
    <row r="413" spans="8:9" x14ac:dyDescent="0.2">
      <c r="H413" s="59"/>
      <c r="I413" s="60"/>
    </row>
    <row r="414" spans="8:9" x14ac:dyDescent="0.2">
      <c r="H414" s="59"/>
      <c r="I414" s="60"/>
    </row>
    <row r="415" spans="8:9" x14ac:dyDescent="0.2">
      <c r="H415" s="59"/>
      <c r="I415" s="60"/>
    </row>
    <row r="416" spans="8:9" x14ac:dyDescent="0.2">
      <c r="H416" s="59"/>
      <c r="I416" s="60"/>
    </row>
    <row r="417" spans="8:9" x14ac:dyDescent="0.2">
      <c r="H417" s="59"/>
      <c r="I417" s="60"/>
    </row>
    <row r="418" spans="8:9" x14ac:dyDescent="0.2">
      <c r="H418" s="59"/>
      <c r="I418" s="60"/>
    </row>
    <row r="419" spans="8:9" x14ac:dyDescent="0.2">
      <c r="H419" s="59"/>
      <c r="I419" s="60"/>
    </row>
    <row r="420" spans="8:9" x14ac:dyDescent="0.2">
      <c r="H420" s="59"/>
      <c r="I420" s="60"/>
    </row>
    <row r="421" spans="8:9" x14ac:dyDescent="0.2">
      <c r="H421" s="59"/>
      <c r="I421" s="60"/>
    </row>
    <row r="422" spans="8:9" x14ac:dyDescent="0.2">
      <c r="H422" s="59"/>
      <c r="I422" s="60"/>
    </row>
    <row r="423" spans="8:9" x14ac:dyDescent="0.2">
      <c r="H423" s="59"/>
      <c r="I423" s="60"/>
    </row>
    <row r="424" spans="8:9" x14ac:dyDescent="0.2">
      <c r="H424" s="59"/>
      <c r="I424" s="60"/>
    </row>
    <row r="425" spans="8:9" x14ac:dyDescent="0.2">
      <c r="H425" s="59"/>
      <c r="I425" s="60"/>
    </row>
    <row r="426" spans="8:9" x14ac:dyDescent="0.2">
      <c r="H426" s="59"/>
      <c r="I426" s="60"/>
    </row>
    <row r="427" spans="8:9" x14ac:dyDescent="0.2">
      <c r="H427" s="59"/>
      <c r="I427" s="60"/>
    </row>
    <row r="428" spans="8:9" x14ac:dyDescent="0.2">
      <c r="H428" s="59"/>
      <c r="I428" s="60"/>
    </row>
    <row r="429" spans="8:9" x14ac:dyDescent="0.2">
      <c r="H429" s="59"/>
      <c r="I429" s="60"/>
    </row>
    <row r="430" spans="8:9" x14ac:dyDescent="0.2">
      <c r="H430" s="59"/>
      <c r="I430" s="60"/>
    </row>
    <row r="431" spans="8:9" x14ac:dyDescent="0.2">
      <c r="H431" s="59"/>
      <c r="I431" s="60"/>
    </row>
    <row r="432" spans="8:9" x14ac:dyDescent="0.2">
      <c r="H432" s="59"/>
      <c r="I432" s="60"/>
    </row>
    <row r="433" spans="8:9" x14ac:dyDescent="0.2">
      <c r="H433" s="59"/>
      <c r="I433" s="60"/>
    </row>
    <row r="434" spans="8:9" x14ac:dyDescent="0.2">
      <c r="H434" s="59"/>
      <c r="I434" s="60"/>
    </row>
    <row r="435" spans="8:9" x14ac:dyDescent="0.2">
      <c r="H435" s="59"/>
      <c r="I435" s="60"/>
    </row>
    <row r="436" spans="8:9" x14ac:dyDescent="0.2">
      <c r="H436" s="59"/>
      <c r="I436" s="60"/>
    </row>
    <row r="437" spans="8:9" x14ac:dyDescent="0.2">
      <c r="H437" s="59"/>
      <c r="I437" s="60"/>
    </row>
    <row r="438" spans="8:9" x14ac:dyDescent="0.2">
      <c r="H438" s="59"/>
      <c r="I438" s="60"/>
    </row>
    <row r="439" spans="8:9" x14ac:dyDescent="0.2">
      <c r="H439" s="59"/>
      <c r="I439" s="60"/>
    </row>
    <row r="440" spans="8:9" x14ac:dyDescent="0.2">
      <c r="H440" s="59"/>
      <c r="I440" s="60"/>
    </row>
    <row r="441" spans="8:9" x14ac:dyDescent="0.2">
      <c r="H441" s="59"/>
      <c r="I441" s="60"/>
    </row>
    <row r="442" spans="8:9" x14ac:dyDescent="0.2">
      <c r="H442" s="59"/>
      <c r="I442" s="60"/>
    </row>
    <row r="443" spans="8:9" x14ac:dyDescent="0.2">
      <c r="H443" s="59"/>
      <c r="I443" s="60"/>
    </row>
    <row r="444" spans="8:9" x14ac:dyDescent="0.2">
      <c r="H444" s="59"/>
      <c r="I444" s="60"/>
    </row>
    <row r="445" spans="8:9" x14ac:dyDescent="0.2">
      <c r="H445" s="59"/>
      <c r="I445" s="60"/>
    </row>
    <row r="446" spans="8:9" x14ac:dyDescent="0.2">
      <c r="H446" s="59"/>
      <c r="I446" s="60"/>
    </row>
    <row r="447" spans="8:9" x14ac:dyDescent="0.2">
      <c r="H447" s="59"/>
      <c r="I447" s="60"/>
    </row>
    <row r="448" spans="8:9" x14ac:dyDescent="0.2">
      <c r="H448" s="59"/>
      <c r="I448" s="60"/>
    </row>
    <row r="449" spans="8:9" x14ac:dyDescent="0.2">
      <c r="H449" s="59"/>
      <c r="I449" s="60"/>
    </row>
    <row r="450" spans="8:9" x14ac:dyDescent="0.2">
      <c r="H450" s="59"/>
      <c r="I450" s="60"/>
    </row>
    <row r="451" spans="8:9" x14ac:dyDescent="0.2">
      <c r="H451" s="59"/>
      <c r="I451" s="60"/>
    </row>
    <row r="452" spans="8:9" x14ac:dyDescent="0.2">
      <c r="H452" s="59"/>
      <c r="I452" s="60"/>
    </row>
    <row r="453" spans="8:9" x14ac:dyDescent="0.2">
      <c r="H453" s="59"/>
      <c r="I453" s="60"/>
    </row>
    <row r="454" spans="8:9" x14ac:dyDescent="0.2">
      <c r="H454" s="59"/>
      <c r="I454" s="60"/>
    </row>
    <row r="455" spans="8:9" x14ac:dyDescent="0.2">
      <c r="H455" s="59"/>
      <c r="I455" s="60"/>
    </row>
    <row r="456" spans="8:9" x14ac:dyDescent="0.2">
      <c r="H456" s="59"/>
      <c r="I456" s="60"/>
    </row>
    <row r="457" spans="8:9" x14ac:dyDescent="0.2">
      <c r="H457" s="59"/>
      <c r="I457" s="60"/>
    </row>
    <row r="458" spans="8:9" x14ac:dyDescent="0.2">
      <c r="H458" s="59"/>
      <c r="I458" s="60"/>
    </row>
    <row r="459" spans="8:9" x14ac:dyDescent="0.2">
      <c r="H459" s="59"/>
      <c r="I459" s="60"/>
    </row>
    <row r="460" spans="8:9" x14ac:dyDescent="0.2">
      <c r="H460" s="59"/>
      <c r="I460" s="60"/>
    </row>
    <row r="461" spans="8:9" x14ac:dyDescent="0.2">
      <c r="H461" s="59"/>
      <c r="I461" s="60"/>
    </row>
    <row r="462" spans="8:9" x14ac:dyDescent="0.2">
      <c r="H462" s="59"/>
      <c r="I462" s="60"/>
    </row>
    <row r="463" spans="8:9" x14ac:dyDescent="0.2">
      <c r="H463" s="59"/>
      <c r="I463" s="60"/>
    </row>
    <row r="464" spans="8:9" x14ac:dyDescent="0.2">
      <c r="H464" s="59"/>
      <c r="I464" s="60"/>
    </row>
    <row r="465" spans="8:9" x14ac:dyDescent="0.2">
      <c r="H465" s="59"/>
      <c r="I465" s="60"/>
    </row>
    <row r="466" spans="8:9" x14ac:dyDescent="0.2">
      <c r="H466" s="59"/>
      <c r="I466" s="60"/>
    </row>
    <row r="467" spans="8:9" x14ac:dyDescent="0.2">
      <c r="H467" s="59"/>
      <c r="I467" s="60"/>
    </row>
    <row r="468" spans="8:9" x14ac:dyDescent="0.2">
      <c r="H468" s="59"/>
      <c r="I468" s="60"/>
    </row>
    <row r="469" spans="8:9" x14ac:dyDescent="0.2">
      <c r="H469" s="59"/>
      <c r="I469" s="60"/>
    </row>
    <row r="470" spans="8:9" x14ac:dyDescent="0.2">
      <c r="H470" s="59"/>
      <c r="I470" s="60"/>
    </row>
    <row r="471" spans="8:9" x14ac:dyDescent="0.2">
      <c r="H471" s="59"/>
      <c r="I471" s="60"/>
    </row>
    <row r="472" spans="8:9" x14ac:dyDescent="0.2">
      <c r="H472" s="59"/>
      <c r="I472" s="60"/>
    </row>
    <row r="473" spans="8:9" x14ac:dyDescent="0.2">
      <c r="H473" s="59"/>
      <c r="I473" s="60"/>
    </row>
    <row r="474" spans="8:9" x14ac:dyDescent="0.2">
      <c r="H474" s="59"/>
      <c r="I474" s="60"/>
    </row>
    <row r="475" spans="8:9" x14ac:dyDescent="0.2">
      <c r="H475" s="59"/>
      <c r="I475" s="60"/>
    </row>
    <row r="476" spans="8:9" x14ac:dyDescent="0.2">
      <c r="H476" s="59"/>
      <c r="I476" s="60"/>
    </row>
    <row r="477" spans="8:9" x14ac:dyDescent="0.2">
      <c r="H477" s="59"/>
      <c r="I477" s="60"/>
    </row>
    <row r="478" spans="8:9" x14ac:dyDescent="0.2">
      <c r="H478" s="59"/>
      <c r="I478" s="60"/>
    </row>
    <row r="479" spans="8:9" x14ac:dyDescent="0.2">
      <c r="H479" s="59"/>
      <c r="I479" s="60"/>
    </row>
    <row r="480" spans="8:9" x14ac:dyDescent="0.2">
      <c r="H480" s="59"/>
      <c r="I480" s="60"/>
    </row>
    <row r="481" spans="8:9" x14ac:dyDescent="0.2">
      <c r="H481" s="59"/>
      <c r="I481" s="60"/>
    </row>
    <row r="482" spans="8:9" x14ac:dyDescent="0.2">
      <c r="H482" s="59"/>
      <c r="I482" s="60"/>
    </row>
    <row r="483" spans="8:9" x14ac:dyDescent="0.2">
      <c r="H483" s="59"/>
      <c r="I483" s="60"/>
    </row>
    <row r="484" spans="8:9" x14ac:dyDescent="0.2">
      <c r="H484" s="59"/>
      <c r="I484" s="60"/>
    </row>
    <row r="485" spans="8:9" x14ac:dyDescent="0.2">
      <c r="H485" s="59"/>
      <c r="I485" s="60"/>
    </row>
    <row r="486" spans="8:9" x14ac:dyDescent="0.2">
      <c r="H486" s="59"/>
      <c r="I486" s="60"/>
    </row>
    <row r="487" spans="8:9" x14ac:dyDescent="0.2">
      <c r="H487" s="59"/>
      <c r="I487" s="60"/>
    </row>
    <row r="488" spans="8:9" x14ac:dyDescent="0.2">
      <c r="H488" s="59"/>
      <c r="I488" s="60"/>
    </row>
    <row r="489" spans="8:9" x14ac:dyDescent="0.2">
      <c r="H489" s="59"/>
      <c r="I489" s="60"/>
    </row>
    <row r="490" spans="8:9" x14ac:dyDescent="0.2">
      <c r="H490" s="59"/>
      <c r="I490" s="60"/>
    </row>
    <row r="491" spans="8:9" x14ac:dyDescent="0.2">
      <c r="H491" s="59"/>
      <c r="I491" s="60"/>
    </row>
    <row r="492" spans="8:9" x14ac:dyDescent="0.2">
      <c r="H492" s="59"/>
      <c r="I492" s="60"/>
    </row>
    <row r="493" spans="8:9" x14ac:dyDescent="0.2">
      <c r="H493" s="59"/>
      <c r="I493" s="60"/>
    </row>
    <row r="494" spans="8:9" x14ac:dyDescent="0.2">
      <c r="H494" s="59"/>
      <c r="I494" s="60"/>
    </row>
    <row r="495" spans="8:9" x14ac:dyDescent="0.2">
      <c r="H495" s="59"/>
      <c r="I495" s="60"/>
    </row>
    <row r="496" spans="8:9" x14ac:dyDescent="0.2">
      <c r="H496" s="59"/>
      <c r="I496" s="60"/>
    </row>
    <row r="497" spans="8:9" x14ac:dyDescent="0.2">
      <c r="H497" s="59"/>
      <c r="I497" s="60"/>
    </row>
    <row r="498" spans="8:9" x14ac:dyDescent="0.2">
      <c r="H498" s="59"/>
      <c r="I498" s="60"/>
    </row>
    <row r="499" spans="8:9" x14ac:dyDescent="0.2">
      <c r="H499" s="59"/>
      <c r="I499" s="60"/>
    </row>
    <row r="500" spans="8:9" x14ac:dyDescent="0.2">
      <c r="H500" s="59"/>
      <c r="I500" s="60"/>
    </row>
    <row r="501" spans="8:9" x14ac:dyDescent="0.2">
      <c r="H501" s="59"/>
      <c r="I501" s="60"/>
    </row>
    <row r="502" spans="8:9" x14ac:dyDescent="0.2">
      <c r="H502" s="59"/>
      <c r="I502" s="60"/>
    </row>
    <row r="503" spans="8:9" x14ac:dyDescent="0.2">
      <c r="H503" s="59"/>
      <c r="I503" s="60"/>
    </row>
    <row r="504" spans="8:9" x14ac:dyDescent="0.2">
      <c r="H504" s="59"/>
      <c r="I504" s="60"/>
    </row>
    <row r="505" spans="8:9" x14ac:dyDescent="0.2">
      <c r="H505" s="59"/>
      <c r="I505" s="60"/>
    </row>
    <row r="506" spans="8:9" x14ac:dyDescent="0.2">
      <c r="H506" s="59"/>
      <c r="I506" s="60"/>
    </row>
    <row r="507" spans="8:9" x14ac:dyDescent="0.2">
      <c r="H507" s="59"/>
      <c r="I507" s="60"/>
    </row>
    <row r="508" spans="8:9" x14ac:dyDescent="0.2">
      <c r="H508" s="59"/>
      <c r="I508" s="60"/>
    </row>
    <row r="509" spans="8:9" x14ac:dyDescent="0.2">
      <c r="H509" s="59"/>
      <c r="I509" s="60"/>
    </row>
    <row r="510" spans="8:9" x14ac:dyDescent="0.2">
      <c r="H510" s="59"/>
      <c r="I510" s="60"/>
    </row>
    <row r="511" spans="8:9" x14ac:dyDescent="0.2">
      <c r="H511" s="59"/>
      <c r="I511" s="60"/>
    </row>
    <row r="512" spans="8:9" x14ac:dyDescent="0.2">
      <c r="H512" s="59"/>
      <c r="I512" s="60"/>
    </row>
    <row r="513" spans="8:9" x14ac:dyDescent="0.2">
      <c r="H513" s="59"/>
      <c r="I513" s="60"/>
    </row>
    <row r="514" spans="8:9" x14ac:dyDescent="0.2">
      <c r="H514" s="59"/>
      <c r="I514" s="60"/>
    </row>
    <row r="515" spans="8:9" x14ac:dyDescent="0.2">
      <c r="H515" s="59"/>
      <c r="I515" s="60"/>
    </row>
    <row r="516" spans="8:9" x14ac:dyDescent="0.2">
      <c r="H516" s="59"/>
      <c r="I516" s="60"/>
    </row>
    <row r="517" spans="8:9" x14ac:dyDescent="0.2">
      <c r="H517" s="59"/>
      <c r="I517" s="60"/>
    </row>
    <row r="518" spans="8:9" x14ac:dyDescent="0.2">
      <c r="H518" s="59"/>
      <c r="I518" s="60"/>
    </row>
    <row r="519" spans="8:9" x14ac:dyDescent="0.2">
      <c r="H519" s="59"/>
      <c r="I519" s="60"/>
    </row>
    <row r="520" spans="8:9" x14ac:dyDescent="0.2">
      <c r="H520" s="59"/>
      <c r="I520" s="60"/>
    </row>
    <row r="521" spans="8:9" x14ac:dyDescent="0.2">
      <c r="H521" s="59"/>
      <c r="I521" s="60"/>
    </row>
    <row r="522" spans="8:9" x14ac:dyDescent="0.2">
      <c r="H522" s="59"/>
      <c r="I522" s="60"/>
    </row>
    <row r="523" spans="8:9" x14ac:dyDescent="0.2">
      <c r="H523" s="59"/>
      <c r="I523" s="60"/>
    </row>
    <row r="524" spans="8:9" x14ac:dyDescent="0.2">
      <c r="H524" s="59"/>
      <c r="I524" s="60"/>
    </row>
    <row r="525" spans="8:9" x14ac:dyDescent="0.2">
      <c r="H525" s="59"/>
      <c r="I525" s="60"/>
    </row>
    <row r="526" spans="8:9" x14ac:dyDescent="0.2">
      <c r="H526" s="59"/>
      <c r="I526" s="60"/>
    </row>
    <row r="527" spans="8:9" x14ac:dyDescent="0.2">
      <c r="H527" s="59"/>
      <c r="I527" s="60"/>
    </row>
    <row r="528" spans="8:9" x14ac:dyDescent="0.2">
      <c r="H528" s="59"/>
      <c r="I528" s="60"/>
    </row>
    <row r="529" spans="8:9" x14ac:dyDescent="0.2">
      <c r="H529" s="59"/>
      <c r="I529" s="60"/>
    </row>
    <row r="530" spans="8:9" x14ac:dyDescent="0.2">
      <c r="H530" s="59"/>
      <c r="I530" s="60"/>
    </row>
    <row r="531" spans="8:9" x14ac:dyDescent="0.2">
      <c r="H531" s="59"/>
      <c r="I531" s="60"/>
    </row>
    <row r="532" spans="8:9" x14ac:dyDescent="0.2">
      <c r="H532" s="59"/>
      <c r="I532" s="60"/>
    </row>
    <row r="533" spans="8:9" x14ac:dyDescent="0.2">
      <c r="H533" s="59"/>
      <c r="I533" s="60"/>
    </row>
    <row r="534" spans="8:9" x14ac:dyDescent="0.2">
      <c r="H534" s="59"/>
      <c r="I534" s="60"/>
    </row>
    <row r="535" spans="8:9" x14ac:dyDescent="0.2">
      <c r="H535" s="59"/>
      <c r="I535" s="60"/>
    </row>
    <row r="536" spans="8:9" x14ac:dyDescent="0.2">
      <c r="H536" s="59"/>
      <c r="I536" s="60"/>
    </row>
    <row r="537" spans="8:9" x14ac:dyDescent="0.2">
      <c r="H537" s="59"/>
      <c r="I537" s="60"/>
    </row>
    <row r="538" spans="8:9" x14ac:dyDescent="0.2">
      <c r="H538" s="59"/>
      <c r="I538" s="60"/>
    </row>
    <row r="539" spans="8:9" x14ac:dyDescent="0.2">
      <c r="H539" s="59"/>
      <c r="I539" s="60"/>
    </row>
    <row r="540" spans="8:9" x14ac:dyDescent="0.2">
      <c r="H540" s="59"/>
      <c r="I540" s="60"/>
    </row>
    <row r="541" spans="8:9" x14ac:dyDescent="0.2">
      <c r="H541" s="59"/>
      <c r="I541" s="60"/>
    </row>
    <row r="542" spans="8:9" x14ac:dyDescent="0.2">
      <c r="H542" s="59"/>
      <c r="I542" s="60"/>
    </row>
    <row r="543" spans="8:9" x14ac:dyDescent="0.2">
      <c r="H543" s="59"/>
      <c r="I543" s="60"/>
    </row>
    <row r="544" spans="8:9" x14ac:dyDescent="0.2">
      <c r="H544" s="59"/>
      <c r="I544" s="60"/>
    </row>
    <row r="545" spans="8:9" x14ac:dyDescent="0.2">
      <c r="H545" s="59"/>
      <c r="I545" s="60"/>
    </row>
    <row r="546" spans="8:9" x14ac:dyDescent="0.2">
      <c r="H546" s="59"/>
      <c r="I546" s="60"/>
    </row>
    <row r="547" spans="8:9" x14ac:dyDescent="0.2">
      <c r="H547" s="59"/>
      <c r="I547" s="60"/>
    </row>
    <row r="548" spans="8:9" x14ac:dyDescent="0.2">
      <c r="H548" s="59"/>
      <c r="I548" s="60"/>
    </row>
    <row r="549" spans="8:9" x14ac:dyDescent="0.2">
      <c r="H549" s="59"/>
      <c r="I549" s="60"/>
    </row>
    <row r="550" spans="8:9" x14ac:dyDescent="0.2">
      <c r="H550" s="59"/>
      <c r="I550" s="60"/>
    </row>
    <row r="551" spans="8:9" x14ac:dyDescent="0.2">
      <c r="H551" s="59"/>
      <c r="I551" s="60"/>
    </row>
    <row r="552" spans="8:9" x14ac:dyDescent="0.2">
      <c r="H552" s="59"/>
      <c r="I552" s="60"/>
    </row>
    <row r="553" spans="8:9" x14ac:dyDescent="0.2">
      <c r="H553" s="59"/>
      <c r="I553" s="60"/>
    </row>
    <row r="554" spans="8:9" x14ac:dyDescent="0.2">
      <c r="H554" s="59"/>
      <c r="I554" s="60"/>
    </row>
    <row r="555" spans="8:9" x14ac:dyDescent="0.2">
      <c r="H555" s="59"/>
      <c r="I555" s="60"/>
    </row>
    <row r="556" spans="8:9" x14ac:dyDescent="0.2">
      <c r="H556" s="59"/>
      <c r="I556" s="60"/>
    </row>
    <row r="557" spans="8:9" x14ac:dyDescent="0.2">
      <c r="H557" s="59"/>
      <c r="I557" s="60"/>
    </row>
    <row r="558" spans="8:9" x14ac:dyDescent="0.2">
      <c r="H558" s="59"/>
      <c r="I558" s="60"/>
    </row>
    <row r="559" spans="8:9" x14ac:dyDescent="0.2">
      <c r="H559" s="59"/>
      <c r="I559" s="60"/>
    </row>
    <row r="560" spans="8:9" x14ac:dyDescent="0.2">
      <c r="H560" s="59"/>
      <c r="I560" s="60"/>
    </row>
    <row r="561" spans="8:9" x14ac:dyDescent="0.2">
      <c r="H561" s="59"/>
      <c r="I561" s="60"/>
    </row>
    <row r="562" spans="8:9" x14ac:dyDescent="0.2">
      <c r="H562" s="59"/>
      <c r="I562" s="60"/>
    </row>
    <row r="563" spans="8:9" x14ac:dyDescent="0.2">
      <c r="H563" s="59"/>
      <c r="I563" s="60"/>
    </row>
    <row r="564" spans="8:9" x14ac:dyDescent="0.2">
      <c r="H564" s="59"/>
      <c r="I564" s="60"/>
    </row>
    <row r="565" spans="8:9" x14ac:dyDescent="0.2">
      <c r="H565" s="59"/>
      <c r="I565" s="60"/>
    </row>
    <row r="566" spans="8:9" x14ac:dyDescent="0.2">
      <c r="H566" s="59"/>
      <c r="I566" s="60"/>
    </row>
    <row r="567" spans="8:9" x14ac:dyDescent="0.2">
      <c r="H567" s="59"/>
      <c r="I567" s="60"/>
    </row>
    <row r="568" spans="8:9" x14ac:dyDescent="0.2">
      <c r="H568" s="59"/>
      <c r="I568" s="60"/>
    </row>
    <row r="569" spans="8:9" x14ac:dyDescent="0.2">
      <c r="H569" s="59"/>
      <c r="I569" s="60"/>
    </row>
    <row r="570" spans="8:9" x14ac:dyDescent="0.2">
      <c r="H570" s="59"/>
      <c r="I570" s="60"/>
    </row>
    <row r="571" spans="8:9" x14ac:dyDescent="0.2">
      <c r="H571" s="59"/>
      <c r="I571" s="60"/>
    </row>
    <row r="572" spans="8:9" x14ac:dyDescent="0.2">
      <c r="H572" s="59"/>
      <c r="I572" s="60"/>
    </row>
    <row r="573" spans="8:9" x14ac:dyDescent="0.2">
      <c r="H573" s="59"/>
      <c r="I573" s="60"/>
    </row>
    <row r="574" spans="8:9" x14ac:dyDescent="0.2">
      <c r="H574" s="59"/>
      <c r="I574" s="60"/>
    </row>
    <row r="575" spans="8:9" x14ac:dyDescent="0.2">
      <c r="H575" s="59"/>
      <c r="I575" s="60"/>
    </row>
    <row r="576" spans="8:9" x14ac:dyDescent="0.2">
      <c r="H576" s="59"/>
      <c r="I576" s="60"/>
    </row>
    <row r="577" spans="8:9" x14ac:dyDescent="0.2">
      <c r="H577" s="59"/>
      <c r="I577" s="60"/>
    </row>
    <row r="578" spans="8:9" x14ac:dyDescent="0.2">
      <c r="H578" s="59"/>
      <c r="I578" s="60"/>
    </row>
    <row r="579" spans="8:9" x14ac:dyDescent="0.2">
      <c r="H579" s="59"/>
      <c r="I579" s="60"/>
    </row>
    <row r="580" spans="8:9" x14ac:dyDescent="0.2">
      <c r="H580" s="59"/>
      <c r="I580" s="60"/>
    </row>
    <row r="581" spans="8:9" x14ac:dyDescent="0.2">
      <c r="H581" s="59"/>
      <c r="I581" s="60"/>
    </row>
    <row r="582" spans="8:9" x14ac:dyDescent="0.2">
      <c r="H582" s="59"/>
      <c r="I582" s="60"/>
    </row>
    <row r="583" spans="8:9" x14ac:dyDescent="0.2">
      <c r="H583" s="59"/>
      <c r="I583" s="60"/>
    </row>
    <row r="584" spans="8:9" x14ac:dyDescent="0.2">
      <c r="H584" s="59"/>
      <c r="I584" s="60"/>
    </row>
    <row r="585" spans="8:9" x14ac:dyDescent="0.2">
      <c r="H585" s="59"/>
      <c r="I585" s="60"/>
    </row>
    <row r="586" spans="8:9" x14ac:dyDescent="0.2">
      <c r="H586" s="59"/>
      <c r="I586" s="60"/>
    </row>
    <row r="587" spans="8:9" x14ac:dyDescent="0.2">
      <c r="H587" s="59"/>
      <c r="I587" s="60"/>
    </row>
    <row r="588" spans="8:9" x14ac:dyDescent="0.2">
      <c r="H588" s="59"/>
      <c r="I588" s="60"/>
    </row>
    <row r="589" spans="8:9" x14ac:dyDescent="0.2">
      <c r="H589" s="59"/>
      <c r="I589" s="60"/>
    </row>
    <row r="590" spans="8:9" x14ac:dyDescent="0.2">
      <c r="H590" s="59"/>
      <c r="I590" s="60"/>
    </row>
    <row r="591" spans="8:9" x14ac:dyDescent="0.2">
      <c r="H591" s="59"/>
      <c r="I591" s="60"/>
    </row>
    <row r="592" spans="8:9" x14ac:dyDescent="0.2">
      <c r="H592" s="59"/>
      <c r="I592" s="60"/>
    </row>
    <row r="593" spans="8:9" x14ac:dyDescent="0.2">
      <c r="H593" s="59"/>
      <c r="I593" s="60"/>
    </row>
    <row r="594" spans="8:9" x14ac:dyDescent="0.2">
      <c r="H594" s="59"/>
      <c r="I594" s="60"/>
    </row>
    <row r="595" spans="8:9" x14ac:dyDescent="0.2">
      <c r="H595" s="59"/>
      <c r="I595" s="60"/>
    </row>
    <row r="596" spans="8:9" x14ac:dyDescent="0.2">
      <c r="H596" s="59"/>
      <c r="I596" s="60"/>
    </row>
    <row r="597" spans="8:9" x14ac:dyDescent="0.2">
      <c r="H597" s="59"/>
      <c r="I597" s="60"/>
    </row>
    <row r="598" spans="8:9" x14ac:dyDescent="0.2">
      <c r="H598" s="59"/>
      <c r="I598" s="60"/>
    </row>
    <row r="599" spans="8:9" x14ac:dyDescent="0.2">
      <c r="H599" s="59"/>
      <c r="I599" s="60"/>
    </row>
    <row r="600" spans="8:9" x14ac:dyDescent="0.2">
      <c r="H600" s="59"/>
      <c r="I600" s="60"/>
    </row>
    <row r="601" spans="8:9" x14ac:dyDescent="0.2">
      <c r="H601" s="59"/>
      <c r="I601" s="60"/>
    </row>
    <row r="602" spans="8:9" x14ac:dyDescent="0.2">
      <c r="H602" s="59"/>
      <c r="I602" s="60"/>
    </row>
    <row r="603" spans="8:9" x14ac:dyDescent="0.2">
      <c r="H603" s="59"/>
      <c r="I603" s="60"/>
    </row>
    <row r="604" spans="8:9" x14ac:dyDescent="0.2">
      <c r="H604" s="59"/>
      <c r="I604" s="60"/>
    </row>
    <row r="605" spans="8:9" x14ac:dyDescent="0.2">
      <c r="H605" s="59"/>
      <c r="I605" s="60"/>
    </row>
    <row r="606" spans="8:9" x14ac:dyDescent="0.2">
      <c r="H606" s="59"/>
      <c r="I606" s="60"/>
    </row>
    <row r="607" spans="8:9" x14ac:dyDescent="0.2">
      <c r="H607" s="59"/>
      <c r="I607" s="60"/>
    </row>
    <row r="608" spans="8:9" x14ac:dyDescent="0.2">
      <c r="H608" s="59"/>
      <c r="I608" s="60"/>
    </row>
    <row r="609" spans="8:9" x14ac:dyDescent="0.2">
      <c r="H609" s="59"/>
      <c r="I609" s="60"/>
    </row>
    <row r="610" spans="8:9" x14ac:dyDescent="0.2">
      <c r="H610" s="59"/>
      <c r="I610" s="60"/>
    </row>
    <row r="611" spans="8:9" x14ac:dyDescent="0.2">
      <c r="H611" s="59"/>
      <c r="I611" s="60"/>
    </row>
    <row r="612" spans="8:9" x14ac:dyDescent="0.2">
      <c r="H612" s="59"/>
      <c r="I612" s="60"/>
    </row>
    <row r="613" spans="8:9" x14ac:dyDescent="0.2">
      <c r="H613" s="59"/>
      <c r="I613" s="60"/>
    </row>
    <row r="614" spans="8:9" x14ac:dyDescent="0.2">
      <c r="H614" s="59"/>
      <c r="I614" s="60"/>
    </row>
    <row r="615" spans="8:9" x14ac:dyDescent="0.2">
      <c r="H615" s="59"/>
      <c r="I615" s="60"/>
    </row>
    <row r="616" spans="8:9" x14ac:dyDescent="0.2">
      <c r="H616" s="59"/>
      <c r="I616" s="60"/>
    </row>
    <row r="617" spans="8:9" x14ac:dyDescent="0.2">
      <c r="H617" s="59"/>
      <c r="I617" s="60"/>
    </row>
    <row r="618" spans="8:9" x14ac:dyDescent="0.2">
      <c r="H618" s="59"/>
      <c r="I618" s="60"/>
    </row>
    <row r="619" spans="8:9" x14ac:dyDescent="0.2">
      <c r="H619" s="59"/>
      <c r="I619" s="60"/>
    </row>
    <row r="620" spans="8:9" x14ac:dyDescent="0.2">
      <c r="H620" s="59"/>
      <c r="I620" s="60"/>
    </row>
    <row r="621" spans="8:9" x14ac:dyDescent="0.2">
      <c r="H621" s="59"/>
      <c r="I621" s="60"/>
    </row>
    <row r="622" spans="8:9" x14ac:dyDescent="0.2">
      <c r="H622" s="59"/>
      <c r="I622" s="60"/>
    </row>
    <row r="623" spans="8:9" x14ac:dyDescent="0.2">
      <c r="H623" s="59"/>
      <c r="I623" s="60"/>
    </row>
    <row r="624" spans="8:9" x14ac:dyDescent="0.2">
      <c r="H624" s="59"/>
      <c r="I624" s="60"/>
    </row>
    <row r="625" spans="8:9" x14ac:dyDescent="0.2">
      <c r="H625" s="59"/>
      <c r="I625" s="60"/>
    </row>
    <row r="626" spans="8:9" x14ac:dyDescent="0.2">
      <c r="H626" s="59"/>
      <c r="I626" s="60"/>
    </row>
    <row r="627" spans="8:9" x14ac:dyDescent="0.2">
      <c r="H627" s="59"/>
      <c r="I627" s="60"/>
    </row>
    <row r="628" spans="8:9" x14ac:dyDescent="0.2">
      <c r="H628" s="59"/>
      <c r="I628" s="60"/>
    </row>
    <row r="629" spans="8:9" x14ac:dyDescent="0.2">
      <c r="H629" s="59"/>
      <c r="I629" s="60"/>
    </row>
    <row r="630" spans="8:9" x14ac:dyDescent="0.2">
      <c r="H630" s="59"/>
      <c r="I630" s="60"/>
    </row>
    <row r="631" spans="8:9" x14ac:dyDescent="0.2">
      <c r="H631" s="59"/>
      <c r="I631" s="60"/>
    </row>
    <row r="632" spans="8:9" x14ac:dyDescent="0.2">
      <c r="H632" s="59"/>
      <c r="I632" s="60"/>
    </row>
    <row r="633" spans="8:9" x14ac:dyDescent="0.2">
      <c r="H633" s="59"/>
      <c r="I633" s="60"/>
    </row>
    <row r="634" spans="8:9" x14ac:dyDescent="0.2">
      <c r="H634" s="59"/>
      <c r="I634" s="60"/>
    </row>
    <row r="635" spans="8:9" x14ac:dyDescent="0.2">
      <c r="H635" s="59"/>
      <c r="I635" s="60"/>
    </row>
    <row r="636" spans="8:9" x14ac:dyDescent="0.2">
      <c r="H636" s="59"/>
      <c r="I636" s="60"/>
    </row>
    <row r="637" spans="8:9" x14ac:dyDescent="0.2">
      <c r="H637" s="59"/>
      <c r="I637" s="60"/>
    </row>
    <row r="638" spans="8:9" x14ac:dyDescent="0.2">
      <c r="H638" s="59"/>
      <c r="I638" s="60"/>
    </row>
    <row r="639" spans="8:9" x14ac:dyDescent="0.2">
      <c r="H639" s="59"/>
      <c r="I639" s="60"/>
    </row>
    <row r="640" spans="8:9" x14ac:dyDescent="0.2">
      <c r="H640" s="59"/>
      <c r="I640" s="60"/>
    </row>
    <row r="641" spans="8:9" x14ac:dyDescent="0.2">
      <c r="H641" s="59"/>
      <c r="I641" s="60"/>
    </row>
    <row r="642" spans="8:9" x14ac:dyDescent="0.2">
      <c r="H642" s="59"/>
      <c r="I642" s="60"/>
    </row>
    <row r="643" spans="8:9" x14ac:dyDescent="0.2">
      <c r="H643" s="59"/>
      <c r="I643" s="60"/>
    </row>
    <row r="644" spans="8:9" x14ac:dyDescent="0.2">
      <c r="H644" s="59"/>
      <c r="I644" s="60"/>
    </row>
    <row r="645" spans="8:9" x14ac:dyDescent="0.2">
      <c r="H645" s="59"/>
      <c r="I645" s="60"/>
    </row>
    <row r="646" spans="8:9" x14ac:dyDescent="0.2">
      <c r="H646" s="59"/>
      <c r="I646" s="60"/>
    </row>
    <row r="647" spans="8:9" x14ac:dyDescent="0.2">
      <c r="H647" s="59"/>
      <c r="I647" s="60"/>
    </row>
    <row r="648" spans="8:9" x14ac:dyDescent="0.2">
      <c r="H648" s="59"/>
      <c r="I648" s="60"/>
    </row>
    <row r="649" spans="8:9" x14ac:dyDescent="0.2">
      <c r="H649" s="59"/>
      <c r="I649" s="60"/>
    </row>
    <row r="650" spans="8:9" x14ac:dyDescent="0.2">
      <c r="H650" s="59"/>
      <c r="I650" s="60"/>
    </row>
    <row r="651" spans="8:9" x14ac:dyDescent="0.2">
      <c r="H651" s="59"/>
      <c r="I651" s="60"/>
    </row>
    <row r="652" spans="8:9" x14ac:dyDescent="0.2">
      <c r="H652" s="59"/>
      <c r="I652" s="60"/>
    </row>
    <row r="653" spans="8:9" x14ac:dyDescent="0.2">
      <c r="H653" s="59"/>
      <c r="I653" s="60"/>
    </row>
    <row r="654" spans="8:9" x14ac:dyDescent="0.2">
      <c r="H654" s="59"/>
      <c r="I654" s="60"/>
    </row>
    <row r="655" spans="8:9" x14ac:dyDescent="0.2">
      <c r="H655" s="59"/>
      <c r="I655" s="60"/>
    </row>
    <row r="656" spans="8:9" x14ac:dyDescent="0.2">
      <c r="H656" s="59"/>
      <c r="I656" s="60"/>
    </row>
    <row r="657" spans="8:9" x14ac:dyDescent="0.2">
      <c r="H657" s="59"/>
      <c r="I657" s="60"/>
    </row>
    <row r="658" spans="8:9" x14ac:dyDescent="0.2">
      <c r="H658" s="59"/>
      <c r="I658" s="60"/>
    </row>
    <row r="659" spans="8:9" x14ac:dyDescent="0.2">
      <c r="H659" s="59"/>
      <c r="I659" s="60"/>
    </row>
    <row r="660" spans="8:9" x14ac:dyDescent="0.2">
      <c r="H660" s="59"/>
      <c r="I660" s="60"/>
    </row>
    <row r="661" spans="8:9" x14ac:dyDescent="0.2">
      <c r="H661" s="59"/>
      <c r="I661" s="60"/>
    </row>
    <row r="662" spans="8:9" x14ac:dyDescent="0.2">
      <c r="H662" s="59"/>
      <c r="I662" s="60"/>
    </row>
    <row r="663" spans="8:9" x14ac:dyDescent="0.2">
      <c r="H663" s="59"/>
      <c r="I663" s="60"/>
    </row>
    <row r="664" spans="8:9" x14ac:dyDescent="0.2">
      <c r="H664" s="59"/>
      <c r="I664" s="60"/>
    </row>
    <row r="665" spans="8:9" x14ac:dyDescent="0.2">
      <c r="H665" s="59"/>
      <c r="I665" s="60"/>
    </row>
    <row r="666" spans="8:9" x14ac:dyDescent="0.2">
      <c r="H666" s="59"/>
      <c r="I666" s="60"/>
    </row>
    <row r="667" spans="8:9" x14ac:dyDescent="0.2">
      <c r="H667" s="59"/>
      <c r="I667" s="60"/>
    </row>
    <row r="668" spans="8:9" x14ac:dyDescent="0.2">
      <c r="H668" s="59"/>
      <c r="I668" s="60"/>
    </row>
    <row r="669" spans="8:9" x14ac:dyDescent="0.2">
      <c r="H669" s="59"/>
      <c r="I669" s="60"/>
    </row>
    <row r="670" spans="8:9" x14ac:dyDescent="0.2">
      <c r="H670" s="59"/>
      <c r="I670" s="60"/>
    </row>
    <row r="671" spans="8:9" x14ac:dyDescent="0.2">
      <c r="H671" s="59"/>
      <c r="I671" s="60"/>
    </row>
    <row r="672" spans="8:9" x14ac:dyDescent="0.2">
      <c r="H672" s="59"/>
      <c r="I672" s="60"/>
    </row>
    <row r="673" spans="8:9" x14ac:dyDescent="0.2">
      <c r="H673" s="59"/>
      <c r="I673" s="60"/>
    </row>
    <row r="674" spans="8:9" x14ac:dyDescent="0.2">
      <c r="H674" s="59"/>
      <c r="I674" s="60"/>
    </row>
    <row r="675" spans="8:9" x14ac:dyDescent="0.2">
      <c r="H675" s="59"/>
      <c r="I675" s="60"/>
    </row>
    <row r="676" spans="8:9" x14ac:dyDescent="0.2">
      <c r="H676" s="59"/>
      <c r="I676" s="60"/>
    </row>
    <row r="677" spans="8:9" x14ac:dyDescent="0.2">
      <c r="H677" s="59"/>
      <c r="I677" s="60"/>
    </row>
    <row r="678" spans="8:9" x14ac:dyDescent="0.2">
      <c r="H678" s="59"/>
      <c r="I678" s="60"/>
    </row>
    <row r="679" spans="8:9" x14ac:dyDescent="0.2">
      <c r="H679" s="59"/>
      <c r="I679" s="60"/>
    </row>
    <row r="680" spans="8:9" x14ac:dyDescent="0.2">
      <c r="H680" s="59"/>
      <c r="I680" s="60"/>
    </row>
    <row r="681" spans="8:9" x14ac:dyDescent="0.2">
      <c r="H681" s="59"/>
      <c r="I681" s="60"/>
    </row>
    <row r="682" spans="8:9" x14ac:dyDescent="0.2">
      <c r="H682" s="59"/>
      <c r="I682" s="60"/>
    </row>
    <row r="683" spans="8:9" x14ac:dyDescent="0.2">
      <c r="H683" s="59"/>
      <c r="I683" s="60"/>
    </row>
    <row r="684" spans="8:9" x14ac:dyDescent="0.2">
      <c r="H684" s="59"/>
      <c r="I684" s="60"/>
    </row>
    <row r="685" spans="8:9" x14ac:dyDescent="0.2">
      <c r="H685" s="59"/>
      <c r="I685" s="60"/>
    </row>
    <row r="686" spans="8:9" x14ac:dyDescent="0.2">
      <c r="H686" s="59"/>
      <c r="I686" s="60"/>
    </row>
    <row r="687" spans="8:9" x14ac:dyDescent="0.2">
      <c r="H687" s="59"/>
      <c r="I687" s="60"/>
    </row>
    <row r="688" spans="8:9" x14ac:dyDescent="0.2">
      <c r="H688" s="59"/>
      <c r="I688" s="60"/>
    </row>
    <row r="689" spans="8:9" x14ac:dyDescent="0.2">
      <c r="H689" s="59"/>
      <c r="I689" s="60"/>
    </row>
    <row r="690" spans="8:9" x14ac:dyDescent="0.2">
      <c r="H690" s="59"/>
      <c r="I690" s="60"/>
    </row>
    <row r="691" spans="8:9" x14ac:dyDescent="0.2">
      <c r="H691" s="59"/>
      <c r="I691" s="60"/>
    </row>
    <row r="692" spans="8:9" x14ac:dyDescent="0.2">
      <c r="H692" s="59"/>
      <c r="I692" s="60"/>
    </row>
    <row r="693" spans="8:9" x14ac:dyDescent="0.2">
      <c r="H693" s="59"/>
      <c r="I693" s="60"/>
    </row>
    <row r="694" spans="8:9" x14ac:dyDescent="0.2">
      <c r="H694" s="59"/>
      <c r="I694" s="60"/>
    </row>
    <row r="695" spans="8:9" x14ac:dyDescent="0.2">
      <c r="H695" s="59"/>
      <c r="I695" s="60"/>
    </row>
    <row r="696" spans="8:9" x14ac:dyDescent="0.2">
      <c r="H696" s="59"/>
      <c r="I696" s="60"/>
    </row>
    <row r="697" spans="8:9" x14ac:dyDescent="0.2">
      <c r="H697" s="59"/>
      <c r="I697" s="60"/>
    </row>
    <row r="698" spans="8:9" x14ac:dyDescent="0.2">
      <c r="H698" s="59"/>
      <c r="I698" s="60"/>
    </row>
    <row r="699" spans="8:9" x14ac:dyDescent="0.2">
      <c r="H699" s="59"/>
      <c r="I699" s="60"/>
    </row>
    <row r="700" spans="8:9" x14ac:dyDescent="0.2">
      <c r="H700" s="59"/>
      <c r="I700" s="60"/>
    </row>
    <row r="701" spans="8:9" x14ac:dyDescent="0.2">
      <c r="H701" s="59"/>
      <c r="I701" s="60"/>
    </row>
    <row r="702" spans="8:9" x14ac:dyDescent="0.2">
      <c r="H702" s="59"/>
      <c r="I702" s="60"/>
    </row>
    <row r="703" spans="8:9" x14ac:dyDescent="0.2">
      <c r="H703" s="59"/>
      <c r="I703" s="60"/>
    </row>
    <row r="704" spans="8:9" x14ac:dyDescent="0.2">
      <c r="H704" s="59"/>
      <c r="I704" s="60"/>
    </row>
    <row r="705" spans="8:9" x14ac:dyDescent="0.2">
      <c r="H705" s="59"/>
      <c r="I705" s="60"/>
    </row>
    <row r="706" spans="8:9" x14ac:dyDescent="0.2">
      <c r="H706" s="59"/>
      <c r="I706" s="60"/>
    </row>
    <row r="707" spans="8:9" x14ac:dyDescent="0.2">
      <c r="H707" s="59"/>
      <c r="I707" s="60"/>
    </row>
    <row r="708" spans="8:9" x14ac:dyDescent="0.2">
      <c r="H708" s="59"/>
      <c r="I708" s="60"/>
    </row>
    <row r="709" spans="8:9" x14ac:dyDescent="0.2">
      <c r="H709" s="59"/>
      <c r="I709" s="60"/>
    </row>
    <row r="710" spans="8:9" x14ac:dyDescent="0.2">
      <c r="H710" s="59"/>
      <c r="I710" s="60"/>
    </row>
    <row r="711" spans="8:9" x14ac:dyDescent="0.2">
      <c r="H711" s="59"/>
      <c r="I711" s="60"/>
    </row>
    <row r="712" spans="8:9" x14ac:dyDescent="0.2">
      <c r="H712" s="59"/>
      <c r="I712" s="60"/>
    </row>
    <row r="713" spans="8:9" x14ac:dyDescent="0.2">
      <c r="H713" s="59"/>
      <c r="I713" s="60"/>
    </row>
    <row r="714" spans="8:9" x14ac:dyDescent="0.2">
      <c r="H714" s="59"/>
      <c r="I714" s="60"/>
    </row>
    <row r="715" spans="8:9" x14ac:dyDescent="0.2">
      <c r="H715" s="59"/>
      <c r="I715" s="60"/>
    </row>
    <row r="716" spans="8:9" x14ac:dyDescent="0.2">
      <c r="H716" s="59"/>
      <c r="I716" s="60"/>
    </row>
    <row r="717" spans="8:9" x14ac:dyDescent="0.2">
      <c r="H717" s="59"/>
      <c r="I717" s="60"/>
    </row>
    <row r="718" spans="8:9" x14ac:dyDescent="0.2">
      <c r="H718" s="59"/>
      <c r="I718" s="60"/>
    </row>
    <row r="719" spans="8:9" x14ac:dyDescent="0.2">
      <c r="H719" s="59"/>
      <c r="I719" s="60"/>
    </row>
    <row r="720" spans="8:9" x14ac:dyDescent="0.2">
      <c r="H720" s="59"/>
      <c r="I720" s="60"/>
    </row>
    <row r="721" spans="8:9" x14ac:dyDescent="0.2">
      <c r="H721" s="59"/>
      <c r="I721" s="60"/>
    </row>
    <row r="722" spans="8:9" x14ac:dyDescent="0.2">
      <c r="H722" s="59"/>
      <c r="I722" s="60"/>
    </row>
    <row r="723" spans="8:9" x14ac:dyDescent="0.2">
      <c r="H723" s="59"/>
      <c r="I723" s="60"/>
    </row>
    <row r="724" spans="8:9" x14ac:dyDescent="0.2">
      <c r="H724" s="59"/>
      <c r="I724" s="60"/>
    </row>
    <row r="725" spans="8:9" x14ac:dyDescent="0.2">
      <c r="H725" s="59"/>
      <c r="I725" s="60"/>
    </row>
    <row r="726" spans="8:9" x14ac:dyDescent="0.2">
      <c r="H726" s="59"/>
      <c r="I726" s="60"/>
    </row>
    <row r="727" spans="8:9" x14ac:dyDescent="0.2">
      <c r="H727" s="59"/>
      <c r="I727" s="60"/>
    </row>
    <row r="728" spans="8:9" x14ac:dyDescent="0.2">
      <c r="H728" s="59"/>
      <c r="I728" s="60"/>
    </row>
    <row r="729" spans="8:9" x14ac:dyDescent="0.2">
      <c r="H729" s="59"/>
      <c r="I729" s="60"/>
    </row>
    <row r="730" spans="8:9" x14ac:dyDescent="0.2">
      <c r="H730" s="59"/>
      <c r="I730" s="60"/>
    </row>
    <row r="731" spans="8:9" x14ac:dyDescent="0.2">
      <c r="H731" s="59"/>
      <c r="I731" s="60"/>
    </row>
    <row r="732" spans="8:9" x14ac:dyDescent="0.2">
      <c r="H732" s="59"/>
      <c r="I732" s="60"/>
    </row>
    <row r="733" spans="8:9" x14ac:dyDescent="0.2">
      <c r="H733" s="59"/>
      <c r="I733" s="60"/>
    </row>
    <row r="734" spans="8:9" x14ac:dyDescent="0.2">
      <c r="H734" s="59"/>
      <c r="I734" s="60"/>
    </row>
    <row r="735" spans="8:9" x14ac:dyDescent="0.2">
      <c r="H735" s="59"/>
      <c r="I735" s="60"/>
    </row>
    <row r="736" spans="8:9" x14ac:dyDescent="0.2">
      <c r="H736" s="59"/>
      <c r="I736" s="60"/>
    </row>
    <row r="737" spans="8:9" x14ac:dyDescent="0.2">
      <c r="H737" s="59"/>
      <c r="I737" s="60"/>
    </row>
    <row r="738" spans="8:9" x14ac:dyDescent="0.2">
      <c r="H738" s="59"/>
      <c r="I738" s="60"/>
    </row>
    <row r="739" spans="8:9" x14ac:dyDescent="0.2">
      <c r="H739" s="59"/>
      <c r="I739" s="60"/>
    </row>
    <row r="740" spans="8:9" x14ac:dyDescent="0.2">
      <c r="H740" s="59"/>
      <c r="I740" s="60"/>
    </row>
    <row r="741" spans="8:9" x14ac:dyDescent="0.2">
      <c r="H741" s="59"/>
      <c r="I741" s="60"/>
    </row>
    <row r="742" spans="8:9" x14ac:dyDescent="0.2">
      <c r="H742" s="59"/>
      <c r="I742" s="60"/>
    </row>
    <row r="743" spans="8:9" x14ac:dyDescent="0.2">
      <c r="H743" s="59"/>
      <c r="I743" s="60"/>
    </row>
    <row r="744" spans="8:9" x14ac:dyDescent="0.2">
      <c r="H744" s="59"/>
      <c r="I744" s="60"/>
    </row>
    <row r="745" spans="8:9" x14ac:dyDescent="0.2">
      <c r="H745" s="59"/>
      <c r="I745" s="60"/>
    </row>
    <row r="746" spans="8:9" x14ac:dyDescent="0.2">
      <c r="H746" s="59"/>
      <c r="I746" s="60"/>
    </row>
    <row r="747" spans="8:9" x14ac:dyDescent="0.2">
      <c r="H747" s="59"/>
      <c r="I747" s="60"/>
    </row>
    <row r="748" spans="8:9" x14ac:dyDescent="0.2">
      <c r="H748" s="59"/>
      <c r="I748" s="60"/>
    </row>
    <row r="749" spans="8:9" x14ac:dyDescent="0.2">
      <c r="H749" s="59"/>
      <c r="I749" s="60"/>
    </row>
    <row r="750" spans="8:9" x14ac:dyDescent="0.2">
      <c r="H750" s="59"/>
      <c r="I750" s="60"/>
    </row>
    <row r="751" spans="8:9" x14ac:dyDescent="0.2">
      <c r="H751" s="59"/>
      <c r="I751" s="60"/>
    </row>
    <row r="752" spans="8:9" x14ac:dyDescent="0.2">
      <c r="H752" s="59"/>
      <c r="I752" s="60"/>
    </row>
    <row r="753" spans="8:9" x14ac:dyDescent="0.2">
      <c r="H753" s="59"/>
      <c r="I753" s="60"/>
    </row>
    <row r="754" spans="8:9" x14ac:dyDescent="0.2">
      <c r="H754" s="59"/>
      <c r="I754" s="60"/>
    </row>
    <row r="755" spans="8:9" x14ac:dyDescent="0.2">
      <c r="H755" s="59"/>
      <c r="I755" s="60"/>
    </row>
    <row r="756" spans="8:9" x14ac:dyDescent="0.2">
      <c r="H756" s="59"/>
      <c r="I756" s="60"/>
    </row>
    <row r="757" spans="8:9" x14ac:dyDescent="0.2">
      <c r="H757" s="59"/>
      <c r="I757" s="60"/>
    </row>
    <row r="758" spans="8:9" x14ac:dyDescent="0.2">
      <c r="H758" s="59"/>
      <c r="I758" s="60"/>
    </row>
    <row r="759" spans="8:9" x14ac:dyDescent="0.2">
      <c r="H759" s="59"/>
      <c r="I759" s="60"/>
    </row>
    <row r="760" spans="8:9" x14ac:dyDescent="0.2">
      <c r="H760" s="59"/>
      <c r="I760" s="60"/>
    </row>
    <row r="761" spans="8:9" x14ac:dyDescent="0.2">
      <c r="H761" s="59"/>
      <c r="I761" s="60"/>
    </row>
    <row r="762" spans="8:9" x14ac:dyDescent="0.2">
      <c r="H762" s="59"/>
      <c r="I762" s="60"/>
    </row>
    <row r="763" spans="8:9" x14ac:dyDescent="0.2">
      <c r="H763" s="59"/>
      <c r="I763" s="60"/>
    </row>
    <row r="764" spans="8:9" x14ac:dyDescent="0.2">
      <c r="H764" s="59"/>
      <c r="I764" s="60"/>
    </row>
    <row r="765" spans="8:9" x14ac:dyDescent="0.2">
      <c r="H765" s="59"/>
      <c r="I765" s="60"/>
    </row>
    <row r="766" spans="8:9" x14ac:dyDescent="0.2">
      <c r="H766" s="59"/>
      <c r="I766" s="60"/>
    </row>
    <row r="767" spans="8:9" x14ac:dyDescent="0.2">
      <c r="H767" s="59"/>
      <c r="I767" s="60"/>
    </row>
    <row r="768" spans="8:9" x14ac:dyDescent="0.2">
      <c r="H768" s="59"/>
      <c r="I768" s="60"/>
    </row>
    <row r="769" spans="8:9" x14ac:dyDescent="0.2">
      <c r="H769" s="59"/>
      <c r="I769" s="60"/>
    </row>
    <row r="770" spans="8:9" x14ac:dyDescent="0.2">
      <c r="H770" s="59"/>
      <c r="I770" s="60"/>
    </row>
    <row r="771" spans="8:9" x14ac:dyDescent="0.2">
      <c r="H771" s="59"/>
      <c r="I771" s="60"/>
    </row>
    <row r="772" spans="8:9" x14ac:dyDescent="0.2">
      <c r="H772" s="59"/>
      <c r="I772" s="60"/>
    </row>
    <row r="773" spans="8:9" x14ac:dyDescent="0.2">
      <c r="H773" s="59"/>
      <c r="I773" s="60"/>
    </row>
    <row r="774" spans="8:9" x14ac:dyDescent="0.2">
      <c r="H774" s="59"/>
      <c r="I774" s="60"/>
    </row>
    <row r="775" spans="8:9" x14ac:dyDescent="0.2">
      <c r="H775" s="59"/>
      <c r="I775" s="60"/>
    </row>
    <row r="776" spans="8:9" x14ac:dyDescent="0.2">
      <c r="H776" s="59"/>
      <c r="I776" s="60"/>
    </row>
    <row r="777" spans="8:9" x14ac:dyDescent="0.2">
      <c r="H777" s="59"/>
      <c r="I777" s="60"/>
    </row>
    <row r="778" spans="8:9" x14ac:dyDescent="0.2">
      <c r="H778" s="59"/>
      <c r="I778" s="60"/>
    </row>
    <row r="779" spans="8:9" x14ac:dyDescent="0.2">
      <c r="H779" s="59"/>
      <c r="I779" s="60"/>
    </row>
    <row r="780" spans="8:9" x14ac:dyDescent="0.2">
      <c r="H780" s="59"/>
      <c r="I780" s="60"/>
    </row>
    <row r="781" spans="8:9" x14ac:dyDescent="0.2">
      <c r="H781" s="59"/>
      <c r="I781" s="60"/>
    </row>
    <row r="782" spans="8:9" x14ac:dyDescent="0.2">
      <c r="H782" s="59"/>
      <c r="I782" s="60"/>
    </row>
    <row r="783" spans="8:9" x14ac:dyDescent="0.2">
      <c r="H783" s="59"/>
      <c r="I783" s="60"/>
    </row>
    <row r="784" spans="8:9" x14ac:dyDescent="0.2">
      <c r="H784" s="59"/>
      <c r="I784" s="60"/>
    </row>
    <row r="785" spans="8:9" x14ac:dyDescent="0.2">
      <c r="H785" s="59"/>
      <c r="I785" s="60"/>
    </row>
    <row r="786" spans="8:9" x14ac:dyDescent="0.2">
      <c r="H786" s="59"/>
      <c r="I786" s="60"/>
    </row>
    <row r="787" spans="8:9" x14ac:dyDescent="0.2">
      <c r="H787" s="59"/>
      <c r="I787" s="60"/>
    </row>
    <row r="788" spans="8:9" x14ac:dyDescent="0.2">
      <c r="H788" s="59"/>
      <c r="I788" s="60"/>
    </row>
    <row r="789" spans="8:9" x14ac:dyDescent="0.2">
      <c r="H789" s="62"/>
      <c r="I789" s="6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D9D-9565-5344-B609-234718D0F622}">
  <dimension ref="A1:G793"/>
  <sheetViews>
    <sheetView workbookViewId="0">
      <selection activeCell="E19" sqref="E19"/>
    </sheetView>
  </sheetViews>
  <sheetFormatPr baseColWidth="10" defaultColWidth="10.83203125" defaultRowHeight="16" x14ac:dyDescent="0.2"/>
  <cols>
    <col min="1" max="1" width="10" style="1" bestFit="1" customWidth="1"/>
    <col min="2" max="2" width="4.5" style="1" bestFit="1" customWidth="1"/>
    <col min="3" max="3" width="8.33203125" style="1" bestFit="1" customWidth="1"/>
    <col min="4" max="5" width="10.83203125" style="1"/>
    <col min="6" max="6" width="11.5" style="1" customWidth="1"/>
    <col min="7" max="16384" width="10.83203125" style="1"/>
  </cols>
  <sheetData>
    <row r="1" spans="1:3" ht="17" x14ac:dyDescent="0.2">
      <c r="A1" s="40" t="s">
        <v>0</v>
      </c>
      <c r="B1" s="71" t="s">
        <v>1</v>
      </c>
      <c r="C1" s="42" t="s">
        <v>5</v>
      </c>
    </row>
    <row r="2" spans="1:3" x14ac:dyDescent="0.2">
      <c r="A2" s="43">
        <v>44022</v>
      </c>
      <c r="B2" s="44">
        <f>A2-$A$2</f>
        <v>0</v>
      </c>
      <c r="C2" s="45">
        <v>44.2</v>
      </c>
    </row>
    <row r="3" spans="1:3" x14ac:dyDescent="0.2">
      <c r="A3" s="46">
        <v>44026</v>
      </c>
      <c r="B3" s="37">
        <f t="shared" ref="B3:B41" si="0">A3-$A$2</f>
        <v>4</v>
      </c>
      <c r="C3" s="47">
        <v>51.2</v>
      </c>
    </row>
    <row r="4" spans="1:3" x14ac:dyDescent="0.2">
      <c r="A4" s="46">
        <v>44033</v>
      </c>
      <c r="B4" s="37">
        <f t="shared" si="0"/>
        <v>11</v>
      </c>
      <c r="C4" s="47">
        <v>59.8</v>
      </c>
    </row>
    <row r="5" spans="1:3" x14ac:dyDescent="0.2">
      <c r="A5" s="46">
        <v>44041</v>
      </c>
      <c r="B5" s="37">
        <f t="shared" si="0"/>
        <v>19</v>
      </c>
      <c r="C5" s="47">
        <v>71.8</v>
      </c>
    </row>
    <row r="6" spans="1:3" x14ac:dyDescent="0.2">
      <c r="A6" s="46">
        <v>44048</v>
      </c>
      <c r="B6" s="37">
        <f t="shared" si="0"/>
        <v>26</v>
      </c>
      <c r="C6" s="47">
        <v>87.4</v>
      </c>
    </row>
    <row r="7" spans="1:3" x14ac:dyDescent="0.2">
      <c r="A7" s="46">
        <v>44054</v>
      </c>
      <c r="B7" s="37">
        <f t="shared" si="0"/>
        <v>32</v>
      </c>
      <c r="C7" s="47">
        <v>93.8</v>
      </c>
    </row>
    <row r="8" spans="1:3" x14ac:dyDescent="0.2">
      <c r="A8" s="46">
        <v>44061</v>
      </c>
      <c r="B8" s="37">
        <f t="shared" si="0"/>
        <v>39</v>
      </c>
      <c r="C8" s="47">
        <v>108.8</v>
      </c>
    </row>
    <row r="9" spans="1:3" x14ac:dyDescent="0.2">
      <c r="A9" s="46">
        <v>44068</v>
      </c>
      <c r="B9" s="37">
        <f t="shared" si="0"/>
        <v>46</v>
      </c>
      <c r="C9" s="47">
        <v>116.8</v>
      </c>
    </row>
    <row r="10" spans="1:3" x14ac:dyDescent="0.2">
      <c r="A10" s="46">
        <v>44022</v>
      </c>
      <c r="B10" s="37">
        <f t="shared" si="0"/>
        <v>0</v>
      </c>
      <c r="C10" s="47">
        <v>44</v>
      </c>
    </row>
    <row r="11" spans="1:3" x14ac:dyDescent="0.2">
      <c r="A11" s="46">
        <v>44026</v>
      </c>
      <c r="B11" s="37">
        <f t="shared" si="0"/>
        <v>4</v>
      </c>
      <c r="C11" s="47">
        <v>50.6</v>
      </c>
    </row>
    <row r="12" spans="1:3" x14ac:dyDescent="0.2">
      <c r="A12" s="46">
        <v>44033</v>
      </c>
      <c r="B12" s="37">
        <f t="shared" si="0"/>
        <v>11</v>
      </c>
      <c r="C12" s="47">
        <v>57.8</v>
      </c>
    </row>
    <row r="13" spans="1:3" x14ac:dyDescent="0.2">
      <c r="A13" s="46">
        <v>44041</v>
      </c>
      <c r="B13" s="37">
        <f t="shared" si="0"/>
        <v>19</v>
      </c>
      <c r="C13" s="47">
        <v>73.2</v>
      </c>
    </row>
    <row r="14" spans="1:3" x14ac:dyDescent="0.2">
      <c r="A14" s="46">
        <v>44048</v>
      </c>
      <c r="B14" s="37">
        <f t="shared" si="0"/>
        <v>26</v>
      </c>
      <c r="C14" s="47">
        <v>88.6</v>
      </c>
    </row>
    <row r="15" spans="1:3" x14ac:dyDescent="0.2">
      <c r="A15" s="46">
        <v>44054</v>
      </c>
      <c r="B15" s="37">
        <f t="shared" si="0"/>
        <v>32</v>
      </c>
      <c r="C15" s="47">
        <v>97</v>
      </c>
    </row>
    <row r="16" spans="1:3" x14ac:dyDescent="0.2">
      <c r="A16" s="46">
        <v>44061</v>
      </c>
      <c r="B16" s="37">
        <f t="shared" si="0"/>
        <v>39</v>
      </c>
      <c r="C16" s="47">
        <v>112</v>
      </c>
    </row>
    <row r="17" spans="1:3" x14ac:dyDescent="0.2">
      <c r="A17" s="46">
        <v>44068</v>
      </c>
      <c r="B17" s="37">
        <f t="shared" si="0"/>
        <v>46</v>
      </c>
      <c r="C17" s="47">
        <v>121.8</v>
      </c>
    </row>
    <row r="18" spans="1:3" x14ac:dyDescent="0.2">
      <c r="A18" s="46">
        <v>44022</v>
      </c>
      <c r="B18" s="37">
        <f t="shared" si="0"/>
        <v>0</v>
      </c>
      <c r="C18" s="48">
        <v>43.8</v>
      </c>
    </row>
    <row r="19" spans="1:3" x14ac:dyDescent="0.2">
      <c r="A19" s="46">
        <v>44026</v>
      </c>
      <c r="B19" s="37">
        <f t="shared" si="0"/>
        <v>4</v>
      </c>
      <c r="C19" s="48">
        <v>51</v>
      </c>
    </row>
    <row r="20" spans="1:3" x14ac:dyDescent="0.2">
      <c r="A20" s="46">
        <v>44033</v>
      </c>
      <c r="B20" s="37">
        <f t="shared" si="0"/>
        <v>11</v>
      </c>
      <c r="C20" s="48">
        <v>58.2</v>
      </c>
    </row>
    <row r="21" spans="1:3" x14ac:dyDescent="0.2">
      <c r="A21" s="46">
        <v>44041</v>
      </c>
      <c r="B21" s="37">
        <f t="shared" si="0"/>
        <v>19</v>
      </c>
      <c r="C21" s="48">
        <v>69.400000000000006</v>
      </c>
    </row>
    <row r="22" spans="1:3" x14ac:dyDescent="0.2">
      <c r="A22" s="46">
        <v>44048</v>
      </c>
      <c r="B22" s="37">
        <f t="shared" si="0"/>
        <v>26</v>
      </c>
      <c r="C22" s="48">
        <v>85</v>
      </c>
    </row>
    <row r="23" spans="1:3" x14ac:dyDescent="0.2">
      <c r="A23" s="46">
        <v>44054</v>
      </c>
      <c r="B23" s="37">
        <f t="shared" si="0"/>
        <v>32</v>
      </c>
      <c r="C23" s="48">
        <v>93</v>
      </c>
    </row>
    <row r="24" spans="1:3" x14ac:dyDescent="0.2">
      <c r="A24" s="46">
        <v>44061</v>
      </c>
      <c r="B24" s="37">
        <f t="shared" si="0"/>
        <v>39</v>
      </c>
      <c r="C24" s="48">
        <v>102.2</v>
      </c>
    </row>
    <row r="25" spans="1:3" x14ac:dyDescent="0.2">
      <c r="A25" s="46">
        <v>44068</v>
      </c>
      <c r="B25" s="37">
        <f t="shared" si="0"/>
        <v>46</v>
      </c>
      <c r="C25" s="48">
        <v>108.2</v>
      </c>
    </row>
    <row r="26" spans="1:3" x14ac:dyDescent="0.2">
      <c r="A26" s="46">
        <v>44022</v>
      </c>
      <c r="B26" s="37">
        <f t="shared" si="0"/>
        <v>0</v>
      </c>
      <c r="C26" s="48">
        <v>44.2</v>
      </c>
    </row>
    <row r="27" spans="1:3" x14ac:dyDescent="0.2">
      <c r="A27" s="46">
        <v>44026</v>
      </c>
      <c r="B27" s="37">
        <f t="shared" si="0"/>
        <v>4</v>
      </c>
      <c r="C27" s="48">
        <v>48.8</v>
      </c>
    </row>
    <row r="28" spans="1:3" x14ac:dyDescent="0.2">
      <c r="A28" s="46">
        <v>44033</v>
      </c>
      <c r="B28" s="37">
        <f t="shared" si="0"/>
        <v>11</v>
      </c>
      <c r="C28" s="48">
        <v>62.6</v>
      </c>
    </row>
    <row r="29" spans="1:3" x14ac:dyDescent="0.2">
      <c r="A29" s="46">
        <v>44041</v>
      </c>
      <c r="B29" s="37">
        <f t="shared" si="0"/>
        <v>19</v>
      </c>
      <c r="C29" s="48">
        <v>72.8</v>
      </c>
    </row>
    <row r="30" spans="1:3" x14ac:dyDescent="0.2">
      <c r="A30" s="46">
        <v>44048</v>
      </c>
      <c r="B30" s="37">
        <f t="shared" si="0"/>
        <v>26</v>
      </c>
      <c r="C30" s="47">
        <v>85.2</v>
      </c>
    </row>
    <row r="31" spans="1:3" x14ac:dyDescent="0.2">
      <c r="A31" s="46">
        <v>44054</v>
      </c>
      <c r="B31" s="37">
        <f t="shared" si="0"/>
        <v>32</v>
      </c>
      <c r="C31" s="48">
        <v>94.2</v>
      </c>
    </row>
    <row r="32" spans="1:3" x14ac:dyDescent="0.2">
      <c r="A32" s="46">
        <v>44061</v>
      </c>
      <c r="B32" s="37">
        <f t="shared" si="0"/>
        <v>39</v>
      </c>
      <c r="C32" s="48">
        <v>102.2</v>
      </c>
    </row>
    <row r="33" spans="1:3" x14ac:dyDescent="0.2">
      <c r="A33" s="46">
        <v>44068</v>
      </c>
      <c r="B33" s="37">
        <f t="shared" si="0"/>
        <v>46</v>
      </c>
      <c r="C33" s="48">
        <v>115.8</v>
      </c>
    </row>
    <row r="34" spans="1:3" x14ac:dyDescent="0.2">
      <c r="A34" s="46">
        <v>44022</v>
      </c>
      <c r="B34" s="37">
        <f t="shared" si="0"/>
        <v>0</v>
      </c>
      <c r="C34" s="48">
        <v>44.2</v>
      </c>
    </row>
    <row r="35" spans="1:3" x14ac:dyDescent="0.2">
      <c r="A35" s="46">
        <v>44026</v>
      </c>
      <c r="B35" s="37">
        <f t="shared" si="0"/>
        <v>4</v>
      </c>
      <c r="C35" s="48">
        <v>50.8</v>
      </c>
    </row>
    <row r="36" spans="1:3" x14ac:dyDescent="0.2">
      <c r="A36" s="46">
        <v>44033</v>
      </c>
      <c r="B36" s="37">
        <f t="shared" si="0"/>
        <v>11</v>
      </c>
      <c r="C36" s="48">
        <v>63.2</v>
      </c>
    </row>
    <row r="37" spans="1:3" x14ac:dyDescent="0.2">
      <c r="A37" s="46">
        <v>44041</v>
      </c>
      <c r="B37" s="37">
        <f t="shared" si="0"/>
        <v>19</v>
      </c>
      <c r="C37" s="48">
        <v>77</v>
      </c>
    </row>
    <row r="38" spans="1:3" x14ac:dyDescent="0.2">
      <c r="A38" s="46">
        <v>44048</v>
      </c>
      <c r="B38" s="37">
        <f t="shared" si="0"/>
        <v>26</v>
      </c>
      <c r="C38" s="48">
        <v>92.2</v>
      </c>
    </row>
    <row r="39" spans="1:3" x14ac:dyDescent="0.2">
      <c r="A39" s="46">
        <v>44054</v>
      </c>
      <c r="B39" s="37">
        <f t="shared" si="0"/>
        <v>32</v>
      </c>
      <c r="C39" s="48">
        <v>107.2</v>
      </c>
    </row>
    <row r="40" spans="1:3" x14ac:dyDescent="0.2">
      <c r="A40" s="46">
        <v>44061</v>
      </c>
      <c r="B40" s="37">
        <f t="shared" si="0"/>
        <v>39</v>
      </c>
      <c r="C40" s="48">
        <v>119.2</v>
      </c>
    </row>
    <row r="41" spans="1:3" x14ac:dyDescent="0.2">
      <c r="A41" s="46">
        <v>44068</v>
      </c>
      <c r="B41" s="37">
        <f t="shared" si="0"/>
        <v>46</v>
      </c>
      <c r="C41" s="48">
        <v>129.6</v>
      </c>
    </row>
    <row r="42" spans="1:3" x14ac:dyDescent="0.2">
      <c r="A42" s="46">
        <v>44025</v>
      </c>
      <c r="B42" s="37">
        <f t="shared" ref="B42:B66" si="1">A42-$A$42</f>
        <v>0</v>
      </c>
      <c r="C42" s="47">
        <v>45</v>
      </c>
    </row>
    <row r="43" spans="1:3" x14ac:dyDescent="0.2">
      <c r="A43" s="46">
        <v>44034</v>
      </c>
      <c r="B43" s="37">
        <f t="shared" si="1"/>
        <v>9</v>
      </c>
      <c r="C43" s="47">
        <v>58.8</v>
      </c>
    </row>
    <row r="44" spans="1:3" x14ac:dyDescent="0.2">
      <c r="A44" s="46">
        <v>44040</v>
      </c>
      <c r="B44" s="37">
        <f t="shared" si="1"/>
        <v>15</v>
      </c>
      <c r="C44" s="47">
        <v>65.8</v>
      </c>
    </row>
    <row r="45" spans="1:3" x14ac:dyDescent="0.2">
      <c r="A45" s="46">
        <v>44047</v>
      </c>
      <c r="B45" s="37">
        <f t="shared" si="1"/>
        <v>22</v>
      </c>
      <c r="C45" s="47">
        <v>77.2</v>
      </c>
    </row>
    <row r="46" spans="1:3" x14ac:dyDescent="0.2">
      <c r="A46" s="46">
        <v>44054</v>
      </c>
      <c r="B46" s="37">
        <f t="shared" si="1"/>
        <v>29</v>
      </c>
      <c r="C46" s="47">
        <v>92.4</v>
      </c>
    </row>
    <row r="47" spans="1:3" x14ac:dyDescent="0.2">
      <c r="A47" s="46">
        <v>44061</v>
      </c>
      <c r="B47" s="37">
        <f t="shared" si="1"/>
        <v>36</v>
      </c>
      <c r="C47" s="47">
        <v>107.8</v>
      </c>
    </row>
    <row r="48" spans="1:3" x14ac:dyDescent="0.2">
      <c r="A48" s="46">
        <v>44068</v>
      </c>
      <c r="B48" s="37">
        <f t="shared" si="1"/>
        <v>43</v>
      </c>
      <c r="C48" s="47">
        <v>109.4</v>
      </c>
    </row>
    <row r="49" spans="1:7" x14ac:dyDescent="0.2">
      <c r="A49" s="46">
        <v>44025</v>
      </c>
      <c r="B49" s="37">
        <f t="shared" si="1"/>
        <v>0</v>
      </c>
      <c r="C49" s="47">
        <v>46.2</v>
      </c>
    </row>
    <row r="50" spans="1:7" x14ac:dyDescent="0.2">
      <c r="A50" s="46">
        <v>44034</v>
      </c>
      <c r="B50" s="37">
        <f t="shared" si="1"/>
        <v>9</v>
      </c>
      <c r="C50" s="47">
        <v>54.6</v>
      </c>
    </row>
    <row r="51" spans="1:7" x14ac:dyDescent="0.2">
      <c r="A51" s="46">
        <v>44040</v>
      </c>
      <c r="B51" s="37">
        <f t="shared" si="1"/>
        <v>15</v>
      </c>
      <c r="C51" s="47">
        <v>64.8</v>
      </c>
    </row>
    <row r="52" spans="1:7" x14ac:dyDescent="0.2">
      <c r="A52" s="46">
        <v>44047</v>
      </c>
      <c r="B52" s="37">
        <f t="shared" si="1"/>
        <v>22</v>
      </c>
      <c r="C52" s="47">
        <v>75.599999999999994</v>
      </c>
    </row>
    <row r="53" spans="1:7" x14ac:dyDescent="0.2">
      <c r="A53" s="46">
        <v>44054</v>
      </c>
      <c r="B53" s="37">
        <f t="shared" si="1"/>
        <v>29</v>
      </c>
      <c r="C53" s="47">
        <v>88.8</v>
      </c>
    </row>
    <row r="54" spans="1:7" x14ac:dyDescent="0.2">
      <c r="A54" s="46">
        <v>44061</v>
      </c>
      <c r="B54" s="37">
        <f t="shared" si="1"/>
        <v>36</v>
      </c>
      <c r="C54" s="47">
        <v>101.8</v>
      </c>
    </row>
    <row r="55" spans="1:7" x14ac:dyDescent="0.2">
      <c r="A55" s="46">
        <v>44068</v>
      </c>
      <c r="B55" s="37">
        <f t="shared" si="1"/>
        <v>43</v>
      </c>
      <c r="C55" s="47">
        <v>111.6</v>
      </c>
    </row>
    <row r="56" spans="1:7" x14ac:dyDescent="0.2">
      <c r="A56" s="46">
        <v>44025</v>
      </c>
      <c r="B56" s="37">
        <f t="shared" si="1"/>
        <v>0</v>
      </c>
      <c r="C56" s="48">
        <v>46.2</v>
      </c>
    </row>
    <row r="57" spans="1:7" x14ac:dyDescent="0.2">
      <c r="A57" s="46">
        <v>44034</v>
      </c>
      <c r="B57" s="37">
        <f t="shared" si="1"/>
        <v>9</v>
      </c>
      <c r="C57" s="48">
        <v>55.4</v>
      </c>
    </row>
    <row r="58" spans="1:7" x14ac:dyDescent="0.2">
      <c r="A58" s="46">
        <v>44040</v>
      </c>
      <c r="B58" s="37">
        <f t="shared" si="1"/>
        <v>15</v>
      </c>
      <c r="C58" s="48">
        <v>63.8</v>
      </c>
      <c r="F58" s="38"/>
      <c r="G58" s="38"/>
    </row>
    <row r="59" spans="1:7" x14ac:dyDescent="0.2">
      <c r="A59" s="46">
        <v>44047</v>
      </c>
      <c r="B59" s="37">
        <f t="shared" si="1"/>
        <v>22</v>
      </c>
      <c r="C59" s="48">
        <v>75.400000000000006</v>
      </c>
      <c r="F59" s="38"/>
      <c r="G59" s="38"/>
    </row>
    <row r="60" spans="1:7" x14ac:dyDescent="0.2">
      <c r="A60" s="46">
        <v>44054</v>
      </c>
      <c r="B60" s="37">
        <f t="shared" si="1"/>
        <v>29</v>
      </c>
      <c r="C60" s="48">
        <v>86</v>
      </c>
      <c r="F60" s="38"/>
      <c r="G60" s="38"/>
    </row>
    <row r="61" spans="1:7" x14ac:dyDescent="0.2">
      <c r="A61" s="46">
        <v>44061</v>
      </c>
      <c r="B61" s="37">
        <f t="shared" si="1"/>
        <v>36</v>
      </c>
      <c r="C61" s="48">
        <v>96.6</v>
      </c>
      <c r="F61" s="38"/>
      <c r="G61" s="38"/>
    </row>
    <row r="62" spans="1:7" x14ac:dyDescent="0.2">
      <c r="A62" s="46">
        <v>44068</v>
      </c>
      <c r="B62" s="37">
        <f t="shared" si="1"/>
        <v>43</v>
      </c>
      <c r="C62" s="48">
        <v>102.6</v>
      </c>
      <c r="F62" s="38"/>
      <c r="G62" s="38"/>
    </row>
    <row r="63" spans="1:7" x14ac:dyDescent="0.2">
      <c r="A63" s="46">
        <v>44075</v>
      </c>
      <c r="B63" s="37">
        <f t="shared" si="1"/>
        <v>50</v>
      </c>
      <c r="C63" s="48">
        <v>108</v>
      </c>
      <c r="F63" s="38"/>
      <c r="G63" s="38"/>
    </row>
    <row r="64" spans="1:7" x14ac:dyDescent="0.2">
      <c r="A64" s="46">
        <v>44082</v>
      </c>
      <c r="B64" s="37">
        <f t="shared" si="1"/>
        <v>57</v>
      </c>
      <c r="C64" s="48">
        <v>103.8</v>
      </c>
      <c r="F64" s="38"/>
      <c r="G64" s="38"/>
    </row>
    <row r="65" spans="1:7" x14ac:dyDescent="0.2">
      <c r="A65" s="46">
        <v>44089</v>
      </c>
      <c r="B65" s="37">
        <f t="shared" si="1"/>
        <v>64</v>
      </c>
      <c r="C65" s="48">
        <v>107.8</v>
      </c>
      <c r="F65" s="38"/>
      <c r="G65" s="38"/>
    </row>
    <row r="66" spans="1:7" x14ac:dyDescent="0.2">
      <c r="A66" s="46">
        <v>44092</v>
      </c>
      <c r="B66" s="37">
        <f t="shared" si="1"/>
        <v>67</v>
      </c>
      <c r="C66" s="48">
        <v>115.6</v>
      </c>
      <c r="F66" s="38"/>
      <c r="G66" s="38"/>
    </row>
    <row r="67" spans="1:7" x14ac:dyDescent="0.2">
      <c r="A67" s="46">
        <v>44047</v>
      </c>
      <c r="B67" s="37">
        <f>A67-$A$67</f>
        <v>0</v>
      </c>
      <c r="C67" s="48">
        <v>38.799999999999997</v>
      </c>
      <c r="F67" s="38"/>
      <c r="G67" s="38"/>
    </row>
    <row r="68" spans="1:7" x14ac:dyDescent="0.2">
      <c r="A68" s="46">
        <v>44054</v>
      </c>
      <c r="B68" s="37">
        <f t="shared" ref="B68:B73" si="2">A68-$A$67</f>
        <v>7</v>
      </c>
      <c r="C68" s="48">
        <v>47.8</v>
      </c>
      <c r="F68" s="38"/>
      <c r="G68" s="38"/>
    </row>
    <row r="69" spans="1:7" x14ac:dyDescent="0.2">
      <c r="A69" s="46">
        <v>44061</v>
      </c>
      <c r="B69" s="37">
        <f t="shared" si="2"/>
        <v>14</v>
      </c>
      <c r="C69" s="48">
        <v>61</v>
      </c>
      <c r="F69" s="38"/>
      <c r="G69" s="38"/>
    </row>
    <row r="70" spans="1:7" x14ac:dyDescent="0.2">
      <c r="A70" s="49">
        <v>44068</v>
      </c>
      <c r="B70" s="37">
        <f t="shared" si="2"/>
        <v>21</v>
      </c>
      <c r="C70" s="47">
        <v>68.400000000000006</v>
      </c>
      <c r="F70" s="38"/>
      <c r="G70" s="38"/>
    </row>
    <row r="71" spans="1:7" x14ac:dyDescent="0.2">
      <c r="A71" s="46">
        <v>44075</v>
      </c>
      <c r="B71" s="37">
        <f t="shared" si="2"/>
        <v>28</v>
      </c>
      <c r="C71" s="48">
        <v>78.2</v>
      </c>
      <c r="F71" s="38"/>
      <c r="G71" s="38"/>
    </row>
    <row r="72" spans="1:7" x14ac:dyDescent="0.2">
      <c r="A72" s="46">
        <v>44082</v>
      </c>
      <c r="B72" s="37">
        <f t="shared" si="2"/>
        <v>35</v>
      </c>
      <c r="C72" s="48">
        <v>87</v>
      </c>
      <c r="F72" s="38"/>
      <c r="G72" s="38"/>
    </row>
    <row r="73" spans="1:7" x14ac:dyDescent="0.2">
      <c r="A73" s="46">
        <v>44089</v>
      </c>
      <c r="B73" s="37">
        <f t="shared" si="2"/>
        <v>42</v>
      </c>
      <c r="C73" s="48">
        <v>98.8</v>
      </c>
      <c r="F73" s="38"/>
      <c r="G73" s="38"/>
    </row>
    <row r="74" spans="1:7" x14ac:dyDescent="0.2">
      <c r="A74" s="46">
        <v>44092</v>
      </c>
      <c r="B74" s="37">
        <f>A74-$A$67</f>
        <v>45</v>
      </c>
      <c r="C74" s="48">
        <v>110.2</v>
      </c>
      <c r="F74" s="38"/>
      <c r="G74" s="38"/>
    </row>
    <row r="75" spans="1:7" x14ac:dyDescent="0.2">
      <c r="A75" s="50">
        <v>44356</v>
      </c>
      <c r="B75" s="36">
        <f>A75-$A$75</f>
        <v>0</v>
      </c>
      <c r="C75" s="51">
        <v>41</v>
      </c>
      <c r="F75" s="38"/>
      <c r="G75" s="38"/>
    </row>
    <row r="76" spans="1:7" x14ac:dyDescent="0.2">
      <c r="A76" s="50">
        <v>44362</v>
      </c>
      <c r="B76" s="36">
        <f t="shared" ref="B76:B83" si="3">A76-$A$75</f>
        <v>6</v>
      </c>
      <c r="C76" s="51">
        <v>49.8</v>
      </c>
      <c r="F76" s="38"/>
      <c r="G76" s="38"/>
    </row>
    <row r="77" spans="1:7" x14ac:dyDescent="0.2">
      <c r="A77" s="50">
        <v>44369</v>
      </c>
      <c r="B77" s="36">
        <f t="shared" si="3"/>
        <v>13</v>
      </c>
      <c r="C77" s="51">
        <v>61.4</v>
      </c>
      <c r="F77" s="38"/>
      <c r="G77" s="38"/>
    </row>
    <row r="78" spans="1:7" x14ac:dyDescent="0.2">
      <c r="A78" s="50">
        <v>44376</v>
      </c>
      <c r="B78" s="36">
        <f t="shared" si="3"/>
        <v>20</v>
      </c>
      <c r="C78" s="51">
        <v>74</v>
      </c>
      <c r="F78" s="38"/>
      <c r="G78" s="38"/>
    </row>
    <row r="79" spans="1:7" x14ac:dyDescent="0.2">
      <c r="A79" s="50">
        <v>44383</v>
      </c>
      <c r="B79" s="36">
        <f t="shared" si="3"/>
        <v>27</v>
      </c>
      <c r="C79" s="51">
        <v>86.8</v>
      </c>
      <c r="F79" s="38"/>
      <c r="G79" s="38"/>
    </row>
    <row r="80" spans="1:7" x14ac:dyDescent="0.2">
      <c r="A80" s="50">
        <v>44390</v>
      </c>
      <c r="B80" s="36">
        <f t="shared" si="3"/>
        <v>34</v>
      </c>
      <c r="C80" s="51">
        <v>103.4</v>
      </c>
      <c r="F80" s="38"/>
      <c r="G80" s="38"/>
    </row>
    <row r="81" spans="1:7" x14ac:dyDescent="0.2">
      <c r="A81" s="50">
        <v>44397</v>
      </c>
      <c r="B81" s="36">
        <f t="shared" si="3"/>
        <v>41</v>
      </c>
      <c r="C81" s="51">
        <v>115.4</v>
      </c>
      <c r="F81" s="38"/>
      <c r="G81" s="38"/>
    </row>
    <row r="82" spans="1:7" x14ac:dyDescent="0.2">
      <c r="A82" s="50">
        <v>44404</v>
      </c>
      <c r="B82" s="36">
        <f t="shared" si="3"/>
        <v>48</v>
      </c>
      <c r="C82" s="51">
        <v>121.6</v>
      </c>
      <c r="F82" s="38"/>
      <c r="G82" s="38"/>
    </row>
    <row r="83" spans="1:7" x14ac:dyDescent="0.2">
      <c r="A83" s="50">
        <v>44410</v>
      </c>
      <c r="B83" s="36">
        <f t="shared" si="3"/>
        <v>54</v>
      </c>
      <c r="C83" s="52">
        <v>112.9</v>
      </c>
      <c r="F83" s="38"/>
      <c r="G83" s="38"/>
    </row>
    <row r="84" spans="1:7" x14ac:dyDescent="0.2">
      <c r="A84" s="50">
        <v>44357</v>
      </c>
      <c r="B84" s="36">
        <f t="shared" ref="B84:B110" si="4">A84-$A$84</f>
        <v>0</v>
      </c>
      <c r="C84" s="51">
        <v>46.6</v>
      </c>
      <c r="F84" s="38"/>
      <c r="G84" s="38"/>
    </row>
    <row r="85" spans="1:7" x14ac:dyDescent="0.2">
      <c r="A85" s="50">
        <v>44362</v>
      </c>
      <c r="B85" s="36">
        <f t="shared" si="4"/>
        <v>5</v>
      </c>
      <c r="C85" s="51">
        <v>54</v>
      </c>
      <c r="F85" s="38"/>
      <c r="G85" s="38"/>
    </row>
    <row r="86" spans="1:7" x14ac:dyDescent="0.2">
      <c r="A86" s="50">
        <v>44369</v>
      </c>
      <c r="B86" s="36">
        <f t="shared" si="4"/>
        <v>12</v>
      </c>
      <c r="C86" s="51">
        <v>69.400000000000006</v>
      </c>
      <c r="F86" s="38"/>
      <c r="G86" s="38"/>
    </row>
    <row r="87" spans="1:7" x14ac:dyDescent="0.2">
      <c r="A87" s="50">
        <v>44376</v>
      </c>
      <c r="B87" s="36">
        <f t="shared" si="4"/>
        <v>19</v>
      </c>
      <c r="C87" s="51">
        <v>81.2</v>
      </c>
      <c r="F87" s="38"/>
      <c r="G87" s="38"/>
    </row>
    <row r="88" spans="1:7" x14ac:dyDescent="0.2">
      <c r="A88" s="50">
        <v>44383</v>
      </c>
      <c r="B88" s="36">
        <f t="shared" si="4"/>
        <v>26</v>
      </c>
      <c r="C88" s="51">
        <v>92.8</v>
      </c>
      <c r="F88" s="38"/>
      <c r="G88" s="38"/>
    </row>
    <row r="89" spans="1:7" x14ac:dyDescent="0.2">
      <c r="A89" s="50">
        <v>44390</v>
      </c>
      <c r="B89" s="36">
        <f t="shared" si="4"/>
        <v>33</v>
      </c>
      <c r="C89" s="51">
        <v>111</v>
      </c>
      <c r="F89" s="38"/>
      <c r="G89" s="38"/>
    </row>
    <row r="90" spans="1:7" x14ac:dyDescent="0.2">
      <c r="A90" s="50">
        <v>44397</v>
      </c>
      <c r="B90" s="36">
        <f t="shared" si="4"/>
        <v>40</v>
      </c>
      <c r="C90" s="51">
        <v>122.8</v>
      </c>
      <c r="F90" s="38"/>
      <c r="G90" s="38"/>
    </row>
    <row r="91" spans="1:7" x14ac:dyDescent="0.2">
      <c r="A91" s="50">
        <v>44404</v>
      </c>
      <c r="B91" s="36">
        <f t="shared" si="4"/>
        <v>47</v>
      </c>
      <c r="C91" s="51">
        <v>123</v>
      </c>
      <c r="F91" s="38"/>
      <c r="G91" s="38"/>
    </row>
    <row r="92" spans="1:7" x14ac:dyDescent="0.2">
      <c r="A92" s="50">
        <v>44409</v>
      </c>
      <c r="B92" s="36">
        <f t="shared" si="4"/>
        <v>52</v>
      </c>
      <c r="C92" s="52">
        <v>127</v>
      </c>
      <c r="F92" s="38"/>
      <c r="G92" s="38"/>
    </row>
    <row r="93" spans="1:7" x14ac:dyDescent="0.2">
      <c r="A93" s="50">
        <v>44357</v>
      </c>
      <c r="B93" s="36">
        <f t="shared" si="4"/>
        <v>0</v>
      </c>
      <c r="C93" s="51">
        <v>47.2</v>
      </c>
      <c r="F93" s="38"/>
      <c r="G93" s="38"/>
    </row>
    <row r="94" spans="1:7" x14ac:dyDescent="0.2">
      <c r="A94" s="50">
        <v>44362</v>
      </c>
      <c r="B94" s="36">
        <f t="shared" si="4"/>
        <v>5</v>
      </c>
      <c r="C94" s="52">
        <v>54.6</v>
      </c>
      <c r="F94" s="38"/>
      <c r="G94" s="38"/>
    </row>
    <row r="95" spans="1:7" x14ac:dyDescent="0.2">
      <c r="A95" s="50">
        <v>44369</v>
      </c>
      <c r="B95" s="36">
        <f t="shared" si="4"/>
        <v>12</v>
      </c>
      <c r="C95" s="52">
        <v>71</v>
      </c>
      <c r="F95" s="38"/>
      <c r="G95" s="38"/>
    </row>
    <row r="96" spans="1:7" x14ac:dyDescent="0.2">
      <c r="A96" s="50">
        <v>44376</v>
      </c>
      <c r="B96" s="36">
        <f t="shared" si="4"/>
        <v>19</v>
      </c>
      <c r="C96" s="52">
        <v>84.4</v>
      </c>
      <c r="F96" s="38"/>
      <c r="G96" s="38"/>
    </row>
    <row r="97" spans="1:7" x14ac:dyDescent="0.2">
      <c r="A97" s="50">
        <v>44383</v>
      </c>
      <c r="B97" s="36">
        <f t="shared" si="4"/>
        <v>26</v>
      </c>
      <c r="C97" s="52">
        <v>96.6</v>
      </c>
      <c r="F97" s="38"/>
      <c r="G97" s="38"/>
    </row>
    <row r="98" spans="1:7" x14ac:dyDescent="0.2">
      <c r="A98" s="50">
        <v>44390</v>
      </c>
      <c r="B98" s="36">
        <f t="shared" si="4"/>
        <v>33</v>
      </c>
      <c r="C98" s="52">
        <v>106.6</v>
      </c>
      <c r="F98" s="38"/>
      <c r="G98" s="38"/>
    </row>
    <row r="99" spans="1:7" x14ac:dyDescent="0.2">
      <c r="A99" s="50">
        <v>44397</v>
      </c>
      <c r="B99" s="36">
        <f t="shared" si="4"/>
        <v>40</v>
      </c>
      <c r="C99" s="52">
        <v>118.6</v>
      </c>
      <c r="F99" s="38"/>
      <c r="G99" s="38"/>
    </row>
    <row r="100" spans="1:7" x14ac:dyDescent="0.2">
      <c r="A100" s="50">
        <v>44404</v>
      </c>
      <c r="B100" s="36">
        <f t="shared" si="4"/>
        <v>47</v>
      </c>
      <c r="C100" s="52">
        <v>122</v>
      </c>
      <c r="F100" s="38"/>
      <c r="G100" s="38"/>
    </row>
    <row r="101" spans="1:7" x14ac:dyDescent="0.2">
      <c r="A101" s="50">
        <v>44409</v>
      </c>
      <c r="B101" s="36">
        <f t="shared" si="4"/>
        <v>52</v>
      </c>
      <c r="C101" s="52">
        <v>131</v>
      </c>
      <c r="F101" s="38"/>
      <c r="G101" s="38"/>
    </row>
    <row r="102" spans="1:7" x14ac:dyDescent="0.2">
      <c r="A102" s="50">
        <v>44357</v>
      </c>
      <c r="B102" s="36">
        <f t="shared" si="4"/>
        <v>0</v>
      </c>
      <c r="C102" s="51">
        <v>46</v>
      </c>
      <c r="F102" s="38"/>
      <c r="G102" s="38"/>
    </row>
    <row r="103" spans="1:7" x14ac:dyDescent="0.2">
      <c r="A103" s="50">
        <v>44362</v>
      </c>
      <c r="B103" s="36">
        <f t="shared" si="4"/>
        <v>5</v>
      </c>
      <c r="C103" s="52">
        <v>55.2</v>
      </c>
      <c r="F103" s="38"/>
      <c r="G103" s="38"/>
    </row>
    <row r="104" spans="1:7" x14ac:dyDescent="0.2">
      <c r="A104" s="50">
        <v>44369</v>
      </c>
      <c r="B104" s="36">
        <f t="shared" si="4"/>
        <v>12</v>
      </c>
      <c r="C104" s="52">
        <v>71.2</v>
      </c>
      <c r="F104" s="38"/>
      <c r="G104" s="38"/>
    </row>
    <row r="105" spans="1:7" x14ac:dyDescent="0.2">
      <c r="A105" s="50">
        <v>44376</v>
      </c>
      <c r="B105" s="36">
        <f t="shared" si="4"/>
        <v>19</v>
      </c>
      <c r="C105" s="52">
        <v>82.6</v>
      </c>
      <c r="F105" s="38"/>
      <c r="G105" s="38"/>
    </row>
    <row r="106" spans="1:7" x14ac:dyDescent="0.2">
      <c r="A106" s="50">
        <v>44383</v>
      </c>
      <c r="B106" s="36">
        <f t="shared" si="4"/>
        <v>26</v>
      </c>
      <c r="C106" s="52">
        <v>97</v>
      </c>
      <c r="F106" s="38"/>
      <c r="G106" s="38"/>
    </row>
    <row r="107" spans="1:7" x14ac:dyDescent="0.2">
      <c r="A107" s="50">
        <v>44390</v>
      </c>
      <c r="B107" s="36">
        <f t="shared" si="4"/>
        <v>33</v>
      </c>
      <c r="C107" s="52">
        <v>111</v>
      </c>
      <c r="F107" s="38"/>
      <c r="G107" s="38"/>
    </row>
    <row r="108" spans="1:7" x14ac:dyDescent="0.2">
      <c r="A108" s="50">
        <v>44397</v>
      </c>
      <c r="B108" s="36">
        <f t="shared" si="4"/>
        <v>40</v>
      </c>
      <c r="C108" s="52">
        <v>119.4</v>
      </c>
      <c r="F108" s="38"/>
      <c r="G108" s="38"/>
    </row>
    <row r="109" spans="1:7" x14ac:dyDescent="0.2">
      <c r="A109" s="50">
        <v>44404</v>
      </c>
      <c r="B109" s="36">
        <f t="shared" si="4"/>
        <v>47</v>
      </c>
      <c r="C109" s="52">
        <v>123.8</v>
      </c>
      <c r="F109" s="38"/>
      <c r="G109" s="38"/>
    </row>
    <row r="110" spans="1:7" x14ac:dyDescent="0.2">
      <c r="A110" s="50">
        <v>44409</v>
      </c>
      <c r="B110" s="36">
        <f t="shared" si="4"/>
        <v>52</v>
      </c>
      <c r="C110" s="52">
        <v>127.8</v>
      </c>
      <c r="F110" s="38"/>
      <c r="G110" s="38"/>
    </row>
    <row r="111" spans="1:7" x14ac:dyDescent="0.2">
      <c r="A111" s="50">
        <v>44375</v>
      </c>
      <c r="B111" s="36">
        <f t="shared" ref="B111:B145" si="5">A111-$A$111</f>
        <v>0</v>
      </c>
      <c r="C111" s="51">
        <v>47.2</v>
      </c>
      <c r="F111" s="38"/>
      <c r="G111" s="38"/>
    </row>
    <row r="112" spans="1:7" x14ac:dyDescent="0.2">
      <c r="A112" s="50">
        <v>44383</v>
      </c>
      <c r="B112" s="36">
        <f t="shared" si="5"/>
        <v>8</v>
      </c>
      <c r="C112" s="51">
        <v>62</v>
      </c>
      <c r="F112" s="38"/>
      <c r="G112" s="38"/>
    </row>
    <row r="113" spans="1:7" x14ac:dyDescent="0.2">
      <c r="A113" s="50">
        <v>44390</v>
      </c>
      <c r="B113" s="36">
        <f t="shared" si="5"/>
        <v>15</v>
      </c>
      <c r="C113" s="51">
        <v>77.400000000000006</v>
      </c>
      <c r="F113" s="38"/>
      <c r="G113" s="38"/>
    </row>
    <row r="114" spans="1:7" x14ac:dyDescent="0.2">
      <c r="A114" s="50">
        <v>44397</v>
      </c>
      <c r="B114" s="36">
        <f t="shared" si="5"/>
        <v>22</v>
      </c>
      <c r="C114" s="51">
        <v>92.6</v>
      </c>
      <c r="F114" s="38"/>
      <c r="G114" s="38"/>
    </row>
    <row r="115" spans="1:7" x14ac:dyDescent="0.2">
      <c r="A115" s="50">
        <v>44404</v>
      </c>
      <c r="B115" s="36">
        <f t="shared" si="5"/>
        <v>29</v>
      </c>
      <c r="C115" s="51">
        <v>109.4</v>
      </c>
      <c r="F115" s="38"/>
      <c r="G115" s="38"/>
    </row>
    <row r="116" spans="1:7" x14ac:dyDescent="0.2">
      <c r="A116" s="50">
        <v>44409</v>
      </c>
      <c r="B116" s="36">
        <f t="shared" si="5"/>
        <v>34</v>
      </c>
      <c r="C116" s="51">
        <v>123.4</v>
      </c>
      <c r="F116" s="38"/>
      <c r="G116" s="38"/>
    </row>
    <row r="117" spans="1:7" x14ac:dyDescent="0.2">
      <c r="A117" s="50">
        <v>44375</v>
      </c>
      <c r="B117" s="36">
        <f t="shared" si="5"/>
        <v>0</v>
      </c>
      <c r="C117" s="51">
        <v>48.2</v>
      </c>
      <c r="F117" s="38"/>
      <c r="G117" s="38"/>
    </row>
    <row r="118" spans="1:7" x14ac:dyDescent="0.2">
      <c r="A118" s="50">
        <v>44383</v>
      </c>
      <c r="B118" s="36">
        <f t="shared" si="5"/>
        <v>8</v>
      </c>
      <c r="C118" s="52">
        <v>59.4</v>
      </c>
      <c r="F118" s="38"/>
      <c r="G118" s="38"/>
    </row>
    <row r="119" spans="1:7" x14ac:dyDescent="0.2">
      <c r="A119" s="50">
        <v>44390</v>
      </c>
      <c r="B119" s="36">
        <f t="shared" si="5"/>
        <v>15</v>
      </c>
      <c r="C119" s="52">
        <v>73.2</v>
      </c>
      <c r="F119" s="38"/>
      <c r="G119" s="38"/>
    </row>
    <row r="120" spans="1:7" x14ac:dyDescent="0.2">
      <c r="A120" s="50">
        <v>44397</v>
      </c>
      <c r="B120" s="36">
        <f t="shared" si="5"/>
        <v>22</v>
      </c>
      <c r="C120" s="52">
        <v>87</v>
      </c>
      <c r="F120" s="38"/>
      <c r="G120" s="38"/>
    </row>
    <row r="121" spans="1:7" x14ac:dyDescent="0.2">
      <c r="A121" s="50">
        <v>44404</v>
      </c>
      <c r="B121" s="36">
        <f t="shared" si="5"/>
        <v>29</v>
      </c>
      <c r="C121" s="52">
        <v>107.4</v>
      </c>
      <c r="F121" s="38"/>
      <c r="G121" s="38"/>
    </row>
    <row r="122" spans="1:7" x14ac:dyDescent="0.2">
      <c r="A122" s="50">
        <v>44375</v>
      </c>
      <c r="B122" s="36">
        <f t="shared" si="5"/>
        <v>0</v>
      </c>
      <c r="C122" s="51">
        <v>45</v>
      </c>
      <c r="F122" s="38"/>
      <c r="G122" s="38"/>
    </row>
    <row r="123" spans="1:7" x14ac:dyDescent="0.2">
      <c r="A123" s="50">
        <v>44383</v>
      </c>
      <c r="B123" s="36">
        <f t="shared" si="5"/>
        <v>8</v>
      </c>
      <c r="C123" s="52">
        <v>58.2</v>
      </c>
      <c r="F123" s="38"/>
      <c r="G123" s="38"/>
    </row>
    <row r="124" spans="1:7" x14ac:dyDescent="0.2">
      <c r="A124" s="50">
        <v>44390</v>
      </c>
      <c r="B124" s="36">
        <f t="shared" si="5"/>
        <v>15</v>
      </c>
      <c r="C124" s="52">
        <v>72.599999999999994</v>
      </c>
      <c r="F124" s="38"/>
      <c r="G124" s="38"/>
    </row>
    <row r="125" spans="1:7" x14ac:dyDescent="0.2">
      <c r="A125" s="50">
        <v>44397</v>
      </c>
      <c r="B125" s="36">
        <f t="shared" si="5"/>
        <v>22</v>
      </c>
      <c r="C125" s="52">
        <v>85.8</v>
      </c>
      <c r="F125" s="38"/>
      <c r="G125" s="38"/>
    </row>
    <row r="126" spans="1:7" x14ac:dyDescent="0.2">
      <c r="A126" s="50">
        <v>44404</v>
      </c>
      <c r="B126" s="36">
        <f t="shared" si="5"/>
        <v>29</v>
      </c>
      <c r="C126" s="52">
        <v>101.2</v>
      </c>
      <c r="F126" s="38"/>
      <c r="G126" s="38"/>
    </row>
    <row r="127" spans="1:7" x14ac:dyDescent="0.2">
      <c r="A127" s="50">
        <v>44410</v>
      </c>
      <c r="B127" s="36">
        <f t="shared" si="5"/>
        <v>35</v>
      </c>
      <c r="C127" s="52">
        <v>108.4</v>
      </c>
      <c r="F127" s="38"/>
      <c r="G127" s="38"/>
    </row>
    <row r="128" spans="1:7" x14ac:dyDescent="0.2">
      <c r="A128" s="50">
        <v>44417</v>
      </c>
      <c r="B128" s="36">
        <f t="shared" si="5"/>
        <v>42</v>
      </c>
      <c r="C128" s="52">
        <v>112.6</v>
      </c>
      <c r="F128" s="38"/>
      <c r="G128" s="38"/>
    </row>
    <row r="129" spans="1:7" x14ac:dyDescent="0.2">
      <c r="A129" s="50">
        <v>44425</v>
      </c>
      <c r="B129" s="36">
        <f t="shared" si="5"/>
        <v>50</v>
      </c>
      <c r="C129" s="52">
        <v>124.2</v>
      </c>
      <c r="F129" s="38"/>
      <c r="G129" s="38"/>
    </row>
    <row r="130" spans="1:7" x14ac:dyDescent="0.2">
      <c r="A130" s="50">
        <v>44375</v>
      </c>
      <c r="B130" s="36">
        <f t="shared" si="5"/>
        <v>0</v>
      </c>
      <c r="C130" s="51">
        <v>46</v>
      </c>
      <c r="F130" s="38"/>
      <c r="G130" s="38"/>
    </row>
    <row r="131" spans="1:7" x14ac:dyDescent="0.2">
      <c r="A131" s="50">
        <v>44383</v>
      </c>
      <c r="B131" s="36">
        <f t="shared" si="5"/>
        <v>8</v>
      </c>
      <c r="C131" s="52">
        <v>56.2</v>
      </c>
      <c r="F131" s="38"/>
      <c r="G131" s="38"/>
    </row>
    <row r="132" spans="1:7" x14ac:dyDescent="0.2">
      <c r="A132" s="50">
        <v>44390</v>
      </c>
      <c r="B132" s="36">
        <f t="shared" si="5"/>
        <v>15</v>
      </c>
      <c r="C132" s="52">
        <v>69.599999999999994</v>
      </c>
      <c r="F132" s="38"/>
      <c r="G132" s="38"/>
    </row>
    <row r="133" spans="1:7" x14ac:dyDescent="0.2">
      <c r="A133" s="50">
        <v>44397</v>
      </c>
      <c r="B133" s="36">
        <f t="shared" si="5"/>
        <v>22</v>
      </c>
      <c r="C133" s="52">
        <v>83.8</v>
      </c>
      <c r="F133" s="38"/>
      <c r="G133" s="38"/>
    </row>
    <row r="134" spans="1:7" x14ac:dyDescent="0.2">
      <c r="A134" s="50">
        <v>44404</v>
      </c>
      <c r="B134" s="36">
        <f t="shared" si="5"/>
        <v>29</v>
      </c>
      <c r="C134" s="52">
        <v>98.6</v>
      </c>
      <c r="F134" s="38"/>
      <c r="G134" s="38"/>
    </row>
    <row r="135" spans="1:7" x14ac:dyDescent="0.2">
      <c r="A135" s="50">
        <v>44410</v>
      </c>
      <c r="B135" s="36">
        <f t="shared" si="5"/>
        <v>35</v>
      </c>
      <c r="C135" s="52">
        <v>107.9</v>
      </c>
      <c r="F135" s="38"/>
      <c r="G135" s="38"/>
    </row>
    <row r="136" spans="1:7" x14ac:dyDescent="0.2">
      <c r="A136" s="50">
        <v>44417</v>
      </c>
      <c r="B136" s="36">
        <f t="shared" si="5"/>
        <v>42</v>
      </c>
      <c r="C136" s="52">
        <v>122.6</v>
      </c>
      <c r="F136" s="38"/>
      <c r="G136" s="38"/>
    </row>
    <row r="137" spans="1:7" x14ac:dyDescent="0.2">
      <c r="A137" s="50">
        <v>44425</v>
      </c>
      <c r="B137" s="36">
        <f t="shared" si="5"/>
        <v>50</v>
      </c>
      <c r="C137" s="52">
        <v>132.4</v>
      </c>
      <c r="F137" s="38"/>
      <c r="G137" s="38"/>
    </row>
    <row r="138" spans="1:7" x14ac:dyDescent="0.2">
      <c r="A138" s="50">
        <v>44375</v>
      </c>
      <c r="B138" s="36">
        <f t="shared" si="5"/>
        <v>0</v>
      </c>
      <c r="C138" s="51">
        <v>46</v>
      </c>
      <c r="F138" s="38"/>
      <c r="G138" s="38"/>
    </row>
    <row r="139" spans="1:7" x14ac:dyDescent="0.2">
      <c r="A139" s="50">
        <v>44383</v>
      </c>
      <c r="B139" s="36">
        <f t="shared" si="5"/>
        <v>8</v>
      </c>
      <c r="C139" s="52">
        <v>57.8</v>
      </c>
      <c r="F139" s="38"/>
      <c r="G139" s="38"/>
    </row>
    <row r="140" spans="1:7" x14ac:dyDescent="0.2">
      <c r="A140" s="50">
        <v>44390</v>
      </c>
      <c r="B140" s="36">
        <f t="shared" si="5"/>
        <v>15</v>
      </c>
      <c r="C140" s="52">
        <v>72.8</v>
      </c>
      <c r="F140" s="38"/>
      <c r="G140" s="38"/>
    </row>
    <row r="141" spans="1:7" x14ac:dyDescent="0.2">
      <c r="A141" s="50">
        <v>44397</v>
      </c>
      <c r="B141" s="36">
        <f t="shared" si="5"/>
        <v>22</v>
      </c>
      <c r="C141" s="52">
        <v>86</v>
      </c>
      <c r="F141" s="38"/>
      <c r="G141" s="38"/>
    </row>
    <row r="142" spans="1:7" x14ac:dyDescent="0.2">
      <c r="A142" s="50">
        <v>44404</v>
      </c>
      <c r="B142" s="36">
        <f t="shared" si="5"/>
        <v>29</v>
      </c>
      <c r="C142" s="52">
        <v>98.8</v>
      </c>
      <c r="F142" s="38"/>
      <c r="G142" s="38"/>
    </row>
    <row r="143" spans="1:7" x14ac:dyDescent="0.2">
      <c r="A143" s="50">
        <v>44410</v>
      </c>
      <c r="B143" s="36">
        <f t="shared" si="5"/>
        <v>35</v>
      </c>
      <c r="C143" s="52">
        <v>108.7</v>
      </c>
      <c r="F143" s="38"/>
      <c r="G143" s="38"/>
    </row>
    <row r="144" spans="1:7" x14ac:dyDescent="0.2">
      <c r="A144" s="50">
        <v>44417</v>
      </c>
      <c r="B144" s="36">
        <f t="shared" si="5"/>
        <v>42</v>
      </c>
      <c r="C144" s="52">
        <v>117.8</v>
      </c>
      <c r="F144" s="38"/>
      <c r="G144" s="38"/>
    </row>
    <row r="145" spans="1:7" x14ac:dyDescent="0.2">
      <c r="A145" s="50">
        <v>44425</v>
      </c>
      <c r="B145" s="36">
        <f t="shared" si="5"/>
        <v>50</v>
      </c>
      <c r="C145" s="52">
        <v>131</v>
      </c>
      <c r="F145" s="38"/>
      <c r="G145" s="38"/>
    </row>
    <row r="146" spans="1:7" x14ac:dyDescent="0.2">
      <c r="A146" s="50">
        <v>44404</v>
      </c>
      <c r="B146" s="36">
        <f t="shared" ref="B146:B165" si="6">A146-$A$146</f>
        <v>0</v>
      </c>
      <c r="C146" s="51">
        <v>44.8</v>
      </c>
      <c r="F146" s="38"/>
      <c r="G146" s="38"/>
    </row>
    <row r="147" spans="1:7" x14ac:dyDescent="0.2">
      <c r="A147" s="50">
        <v>44410</v>
      </c>
      <c r="B147" s="36">
        <f t="shared" si="6"/>
        <v>6</v>
      </c>
      <c r="C147" s="52">
        <v>52.5</v>
      </c>
      <c r="F147" s="38"/>
      <c r="G147" s="38"/>
    </row>
    <row r="148" spans="1:7" x14ac:dyDescent="0.2">
      <c r="A148" s="50">
        <v>44417</v>
      </c>
      <c r="B148" s="36">
        <f t="shared" si="6"/>
        <v>13</v>
      </c>
      <c r="C148" s="52">
        <v>65.8</v>
      </c>
      <c r="F148" s="38"/>
      <c r="G148" s="38"/>
    </row>
    <row r="149" spans="1:7" x14ac:dyDescent="0.2">
      <c r="A149" s="50">
        <v>44425</v>
      </c>
      <c r="B149" s="36">
        <f t="shared" si="6"/>
        <v>21</v>
      </c>
      <c r="C149" s="52">
        <v>79.900000000000006</v>
      </c>
      <c r="F149" s="38"/>
      <c r="G149" s="38"/>
    </row>
    <row r="150" spans="1:7" x14ac:dyDescent="0.2">
      <c r="A150" s="50">
        <v>44433</v>
      </c>
      <c r="B150" s="36">
        <f t="shared" si="6"/>
        <v>29</v>
      </c>
      <c r="C150" s="52">
        <v>91.8</v>
      </c>
      <c r="F150" s="38"/>
      <c r="G150" s="38"/>
    </row>
    <row r="151" spans="1:7" x14ac:dyDescent="0.2">
      <c r="A151" s="50">
        <v>44440</v>
      </c>
      <c r="B151" s="36">
        <f t="shared" si="6"/>
        <v>36</v>
      </c>
      <c r="C151" s="52">
        <v>107.4</v>
      </c>
      <c r="F151" s="38"/>
      <c r="G151" s="38"/>
    </row>
    <row r="152" spans="1:7" x14ac:dyDescent="0.2">
      <c r="A152" s="50">
        <v>44447</v>
      </c>
      <c r="B152" s="36">
        <f t="shared" si="6"/>
        <v>43</v>
      </c>
      <c r="C152" s="52">
        <v>120.8</v>
      </c>
      <c r="F152" s="38"/>
      <c r="G152" s="38"/>
    </row>
    <row r="153" spans="1:7" x14ac:dyDescent="0.2">
      <c r="A153" s="50">
        <v>44452</v>
      </c>
      <c r="B153" s="36">
        <f t="shared" si="6"/>
        <v>48</v>
      </c>
      <c r="C153" s="52">
        <v>128.19999999999999</v>
      </c>
      <c r="F153" s="38"/>
      <c r="G153" s="38"/>
    </row>
    <row r="154" spans="1:7" x14ac:dyDescent="0.2">
      <c r="A154" s="50">
        <v>44454</v>
      </c>
      <c r="B154" s="36">
        <f t="shared" si="6"/>
        <v>50</v>
      </c>
      <c r="C154" s="52">
        <v>114.2</v>
      </c>
      <c r="F154" s="38"/>
      <c r="G154" s="38"/>
    </row>
    <row r="155" spans="1:7" x14ac:dyDescent="0.2">
      <c r="A155" s="50">
        <v>44460</v>
      </c>
      <c r="B155" s="36">
        <f t="shared" si="6"/>
        <v>56</v>
      </c>
      <c r="C155" s="52">
        <v>129.19999999999999</v>
      </c>
      <c r="F155" s="38"/>
      <c r="G155" s="38"/>
    </row>
    <row r="156" spans="1:7" x14ac:dyDescent="0.2">
      <c r="A156" s="50">
        <v>44404</v>
      </c>
      <c r="B156" s="36">
        <f t="shared" si="6"/>
        <v>0</v>
      </c>
      <c r="C156" s="51">
        <v>44.8</v>
      </c>
      <c r="F156" s="38"/>
      <c r="G156" s="38"/>
    </row>
    <row r="157" spans="1:7" x14ac:dyDescent="0.2">
      <c r="A157" s="50">
        <v>44410</v>
      </c>
      <c r="B157" s="36">
        <f t="shared" si="6"/>
        <v>6</v>
      </c>
      <c r="C157" s="52">
        <v>49.9</v>
      </c>
      <c r="F157" s="38"/>
      <c r="G157" s="38"/>
    </row>
    <row r="158" spans="1:7" x14ac:dyDescent="0.2">
      <c r="A158" s="50">
        <v>44417</v>
      </c>
      <c r="B158" s="36">
        <f t="shared" si="6"/>
        <v>13</v>
      </c>
      <c r="C158" s="52">
        <v>64</v>
      </c>
      <c r="F158" s="38"/>
      <c r="G158" s="38"/>
    </row>
    <row r="159" spans="1:7" x14ac:dyDescent="0.2">
      <c r="A159" s="50">
        <v>44425</v>
      </c>
      <c r="B159" s="36">
        <f t="shared" si="6"/>
        <v>21</v>
      </c>
      <c r="C159" s="52">
        <v>77.2</v>
      </c>
      <c r="F159" s="38"/>
      <c r="G159" s="38"/>
    </row>
    <row r="160" spans="1:7" x14ac:dyDescent="0.2">
      <c r="A160" s="50">
        <v>44433</v>
      </c>
      <c r="B160" s="36">
        <f t="shared" si="6"/>
        <v>29</v>
      </c>
      <c r="C160" s="52">
        <v>87.6</v>
      </c>
      <c r="F160" s="38"/>
      <c r="G160" s="38"/>
    </row>
    <row r="161" spans="1:7" x14ac:dyDescent="0.2">
      <c r="A161" s="50">
        <v>44440</v>
      </c>
      <c r="B161" s="36">
        <f t="shared" si="6"/>
        <v>36</v>
      </c>
      <c r="C161" s="52">
        <v>97.8</v>
      </c>
      <c r="F161" s="38"/>
      <c r="G161" s="38"/>
    </row>
    <row r="162" spans="1:7" x14ac:dyDescent="0.2">
      <c r="A162" s="50">
        <v>44447</v>
      </c>
      <c r="B162" s="36">
        <f t="shared" si="6"/>
        <v>43</v>
      </c>
      <c r="C162" s="52">
        <v>109.2</v>
      </c>
      <c r="F162" s="38"/>
      <c r="G162" s="38"/>
    </row>
    <row r="163" spans="1:7" x14ac:dyDescent="0.2">
      <c r="A163" s="50">
        <v>44452</v>
      </c>
      <c r="B163" s="36">
        <f t="shared" si="6"/>
        <v>48</v>
      </c>
      <c r="C163" s="52">
        <v>116.6</v>
      </c>
      <c r="F163" s="38"/>
      <c r="G163" s="38"/>
    </row>
    <row r="164" spans="1:7" x14ac:dyDescent="0.2">
      <c r="A164" s="50">
        <v>44454</v>
      </c>
      <c r="B164" s="36">
        <f t="shared" si="6"/>
        <v>50</v>
      </c>
      <c r="C164" s="52">
        <v>106.6</v>
      </c>
      <c r="F164" s="38"/>
      <c r="G164" s="38"/>
    </row>
    <row r="165" spans="1:7" x14ac:dyDescent="0.2">
      <c r="A165" s="50">
        <v>44460</v>
      </c>
      <c r="B165" s="36">
        <f t="shared" si="6"/>
        <v>56</v>
      </c>
      <c r="C165" s="52">
        <v>117.2</v>
      </c>
      <c r="F165" s="38"/>
      <c r="G165" s="38"/>
    </row>
    <row r="166" spans="1:7" x14ac:dyDescent="0.2">
      <c r="A166" s="50">
        <v>44408</v>
      </c>
      <c r="B166" s="36">
        <f>A166-$A$166</f>
        <v>0</v>
      </c>
      <c r="C166" s="51">
        <v>43.8</v>
      </c>
      <c r="F166" s="38"/>
      <c r="G166" s="38"/>
    </row>
    <row r="167" spans="1:7" x14ac:dyDescent="0.2">
      <c r="A167" s="50">
        <v>44417</v>
      </c>
      <c r="B167" s="36">
        <f t="shared" ref="B167:B173" si="7">A167-$A$166</f>
        <v>9</v>
      </c>
      <c r="C167" s="51">
        <v>63</v>
      </c>
      <c r="F167" s="38"/>
      <c r="G167" s="38"/>
    </row>
    <row r="168" spans="1:7" x14ac:dyDescent="0.2">
      <c r="A168" s="50">
        <v>44425</v>
      </c>
      <c r="B168" s="36">
        <f t="shared" si="7"/>
        <v>17</v>
      </c>
      <c r="C168" s="51">
        <v>77.400000000000006</v>
      </c>
      <c r="F168" s="38"/>
      <c r="G168" s="38"/>
    </row>
    <row r="169" spans="1:7" x14ac:dyDescent="0.2">
      <c r="A169" s="50">
        <v>44433</v>
      </c>
      <c r="B169" s="36">
        <f t="shared" si="7"/>
        <v>25</v>
      </c>
      <c r="C169" s="51">
        <v>88.2</v>
      </c>
      <c r="F169" s="38"/>
      <c r="G169" s="38"/>
    </row>
    <row r="170" spans="1:7" x14ac:dyDescent="0.2">
      <c r="A170" s="50">
        <v>44440</v>
      </c>
      <c r="B170" s="36">
        <f t="shared" si="7"/>
        <v>32</v>
      </c>
      <c r="C170" s="51">
        <v>99.6</v>
      </c>
      <c r="F170" s="38"/>
      <c r="G170" s="38"/>
    </row>
    <row r="171" spans="1:7" x14ac:dyDescent="0.2">
      <c r="A171" s="50">
        <v>44447</v>
      </c>
      <c r="B171" s="36">
        <f t="shared" si="7"/>
        <v>39</v>
      </c>
      <c r="C171" s="51">
        <v>108.2</v>
      </c>
      <c r="F171" s="38"/>
      <c r="G171" s="38"/>
    </row>
    <row r="172" spans="1:7" x14ac:dyDescent="0.2">
      <c r="A172" s="50">
        <v>44454</v>
      </c>
      <c r="B172" s="36">
        <f t="shared" si="7"/>
        <v>46</v>
      </c>
      <c r="C172" s="51">
        <v>115.8</v>
      </c>
      <c r="F172" s="38"/>
      <c r="G172" s="38"/>
    </row>
    <row r="173" spans="1:7" x14ac:dyDescent="0.2">
      <c r="A173" s="50">
        <v>44460</v>
      </c>
      <c r="B173" s="36">
        <f t="shared" si="7"/>
        <v>52</v>
      </c>
      <c r="C173" s="51">
        <v>117.2</v>
      </c>
      <c r="F173" s="38"/>
      <c r="G173" s="38"/>
    </row>
    <row r="174" spans="1:7" x14ac:dyDescent="0.2">
      <c r="A174" s="50">
        <v>44424</v>
      </c>
      <c r="B174" s="36">
        <f t="shared" ref="B174:B214" si="8">A174-$A$174</f>
        <v>0</v>
      </c>
      <c r="C174" s="51">
        <v>46.4</v>
      </c>
      <c r="F174" s="38"/>
      <c r="G174" s="38"/>
    </row>
    <row r="175" spans="1:7" x14ac:dyDescent="0.2">
      <c r="A175" s="50">
        <v>44433</v>
      </c>
      <c r="B175" s="36">
        <f t="shared" si="8"/>
        <v>9</v>
      </c>
      <c r="C175" s="51">
        <v>61.8</v>
      </c>
      <c r="F175" s="38"/>
      <c r="G175" s="38"/>
    </row>
    <row r="176" spans="1:7" x14ac:dyDescent="0.2">
      <c r="A176" s="50">
        <v>44440</v>
      </c>
      <c r="B176" s="36">
        <f t="shared" si="8"/>
        <v>16</v>
      </c>
      <c r="C176" s="51">
        <v>74.400000000000006</v>
      </c>
      <c r="F176" s="38"/>
      <c r="G176" s="38"/>
    </row>
    <row r="177" spans="1:7" x14ac:dyDescent="0.2">
      <c r="A177" s="50">
        <v>44447</v>
      </c>
      <c r="B177" s="36">
        <f t="shared" si="8"/>
        <v>23</v>
      </c>
      <c r="C177" s="51">
        <v>86</v>
      </c>
      <c r="F177" s="38"/>
      <c r="G177" s="38"/>
    </row>
    <row r="178" spans="1:7" x14ac:dyDescent="0.2">
      <c r="A178" s="50">
        <v>44454</v>
      </c>
      <c r="B178" s="36">
        <f t="shared" si="8"/>
        <v>30</v>
      </c>
      <c r="C178" s="51">
        <v>100</v>
      </c>
      <c r="F178" s="38"/>
      <c r="G178" s="38"/>
    </row>
    <row r="179" spans="1:7" x14ac:dyDescent="0.2">
      <c r="A179" s="50">
        <v>44461</v>
      </c>
      <c r="B179" s="36">
        <f t="shared" si="8"/>
        <v>37</v>
      </c>
      <c r="C179" s="51">
        <v>107.8</v>
      </c>
      <c r="F179" s="38"/>
      <c r="G179" s="38"/>
    </row>
    <row r="180" spans="1:7" x14ac:dyDescent="0.2">
      <c r="A180" s="50">
        <v>44468</v>
      </c>
      <c r="B180" s="36">
        <f t="shared" si="8"/>
        <v>44</v>
      </c>
      <c r="C180" s="51">
        <v>115.4</v>
      </c>
      <c r="F180" s="38"/>
      <c r="G180" s="38"/>
    </row>
    <row r="181" spans="1:7" x14ac:dyDescent="0.2">
      <c r="A181" s="50">
        <v>44474</v>
      </c>
      <c r="B181" s="36">
        <f t="shared" si="8"/>
        <v>50</v>
      </c>
      <c r="C181" s="51">
        <v>120.6</v>
      </c>
      <c r="F181" s="38"/>
      <c r="G181" s="38"/>
    </row>
    <row r="182" spans="1:7" x14ac:dyDescent="0.2">
      <c r="A182" s="50">
        <v>44482</v>
      </c>
      <c r="B182" s="36">
        <f t="shared" si="8"/>
        <v>58</v>
      </c>
      <c r="C182" s="52">
        <v>130</v>
      </c>
      <c r="F182" s="38"/>
      <c r="G182" s="38"/>
    </row>
    <row r="183" spans="1:7" x14ac:dyDescent="0.2">
      <c r="A183" s="50">
        <v>44424</v>
      </c>
      <c r="B183" s="36">
        <f t="shared" si="8"/>
        <v>0</v>
      </c>
      <c r="C183" s="51">
        <v>46</v>
      </c>
      <c r="F183" s="38"/>
      <c r="G183" s="38"/>
    </row>
    <row r="184" spans="1:7" x14ac:dyDescent="0.2">
      <c r="A184" s="50">
        <v>44433</v>
      </c>
      <c r="B184" s="36">
        <f t="shared" si="8"/>
        <v>9</v>
      </c>
      <c r="C184" s="52">
        <v>59.8</v>
      </c>
      <c r="F184" s="38"/>
      <c r="G184" s="38"/>
    </row>
    <row r="185" spans="1:7" x14ac:dyDescent="0.2">
      <c r="A185" s="50">
        <v>44440</v>
      </c>
      <c r="B185" s="36">
        <f t="shared" si="8"/>
        <v>16</v>
      </c>
      <c r="C185" s="52">
        <v>70.2</v>
      </c>
      <c r="F185" s="38"/>
      <c r="G185" s="38"/>
    </row>
    <row r="186" spans="1:7" x14ac:dyDescent="0.2">
      <c r="A186" s="50">
        <v>44447</v>
      </c>
      <c r="B186" s="36">
        <f t="shared" si="8"/>
        <v>23</v>
      </c>
      <c r="C186" s="52">
        <v>83</v>
      </c>
      <c r="F186" s="38"/>
      <c r="G186" s="38"/>
    </row>
    <row r="187" spans="1:7" x14ac:dyDescent="0.2">
      <c r="A187" s="50">
        <v>44454</v>
      </c>
      <c r="B187" s="36">
        <f t="shared" si="8"/>
        <v>30</v>
      </c>
      <c r="C187" s="52">
        <v>91.6</v>
      </c>
      <c r="F187" s="38"/>
      <c r="G187" s="38"/>
    </row>
    <row r="188" spans="1:7" x14ac:dyDescent="0.2">
      <c r="A188" s="50">
        <v>44461</v>
      </c>
      <c r="B188" s="36">
        <f t="shared" si="8"/>
        <v>37</v>
      </c>
      <c r="C188" s="52">
        <v>104.8</v>
      </c>
      <c r="F188" s="38"/>
      <c r="G188" s="38"/>
    </row>
    <row r="189" spans="1:7" x14ac:dyDescent="0.2">
      <c r="A189" s="50">
        <v>44468</v>
      </c>
      <c r="B189" s="36">
        <f t="shared" si="8"/>
        <v>44</v>
      </c>
      <c r="C189" s="52">
        <v>113</v>
      </c>
      <c r="F189" s="38"/>
      <c r="G189" s="38"/>
    </row>
    <row r="190" spans="1:7" x14ac:dyDescent="0.2">
      <c r="A190" s="50">
        <v>44474</v>
      </c>
      <c r="B190" s="36">
        <f t="shared" si="8"/>
        <v>50</v>
      </c>
      <c r="C190" s="52">
        <v>111</v>
      </c>
      <c r="F190" s="38"/>
      <c r="G190" s="38"/>
    </row>
    <row r="191" spans="1:7" x14ac:dyDescent="0.2">
      <c r="A191" s="50">
        <v>44482</v>
      </c>
      <c r="B191" s="36">
        <f t="shared" si="8"/>
        <v>58</v>
      </c>
      <c r="C191" s="52">
        <v>116.4</v>
      </c>
      <c r="F191" s="38"/>
      <c r="G191" s="38"/>
    </row>
    <row r="192" spans="1:7" x14ac:dyDescent="0.2">
      <c r="A192" s="50">
        <v>44424</v>
      </c>
      <c r="B192" s="36">
        <f t="shared" si="8"/>
        <v>0</v>
      </c>
      <c r="C192" s="51">
        <v>43.8</v>
      </c>
      <c r="F192" s="38"/>
      <c r="G192" s="38"/>
    </row>
    <row r="193" spans="1:7" x14ac:dyDescent="0.2">
      <c r="A193" s="50">
        <v>44433</v>
      </c>
      <c r="B193" s="36">
        <f t="shared" si="8"/>
        <v>9</v>
      </c>
      <c r="C193" s="52">
        <v>60.2</v>
      </c>
      <c r="F193" s="38"/>
      <c r="G193" s="38"/>
    </row>
    <row r="194" spans="1:7" x14ac:dyDescent="0.2">
      <c r="A194" s="50">
        <v>44440</v>
      </c>
      <c r="B194" s="36">
        <f t="shared" si="8"/>
        <v>16</v>
      </c>
      <c r="C194" s="52">
        <v>75.599999999999994</v>
      </c>
      <c r="F194" s="38"/>
      <c r="G194" s="38"/>
    </row>
    <row r="195" spans="1:7" x14ac:dyDescent="0.2">
      <c r="A195" s="50">
        <v>44447</v>
      </c>
      <c r="B195" s="36">
        <f t="shared" si="8"/>
        <v>23</v>
      </c>
      <c r="C195" s="52">
        <v>87.6</v>
      </c>
      <c r="F195" s="38"/>
      <c r="G195" s="38"/>
    </row>
    <row r="196" spans="1:7" x14ac:dyDescent="0.2">
      <c r="A196" s="50">
        <v>44454</v>
      </c>
      <c r="B196" s="36">
        <f t="shared" si="8"/>
        <v>30</v>
      </c>
      <c r="C196" s="52">
        <v>98.6</v>
      </c>
      <c r="F196" s="38"/>
      <c r="G196" s="38"/>
    </row>
    <row r="197" spans="1:7" x14ac:dyDescent="0.2">
      <c r="A197" s="50">
        <v>44461</v>
      </c>
      <c r="B197" s="36">
        <f t="shared" si="8"/>
        <v>37</v>
      </c>
      <c r="C197" s="52">
        <v>113</v>
      </c>
      <c r="F197" s="38"/>
      <c r="G197" s="38"/>
    </row>
    <row r="198" spans="1:7" x14ac:dyDescent="0.2">
      <c r="A198" s="50">
        <v>44468</v>
      </c>
      <c r="B198" s="36">
        <f t="shared" si="8"/>
        <v>44</v>
      </c>
      <c r="C198" s="52">
        <v>105.8</v>
      </c>
      <c r="F198" s="38"/>
      <c r="G198" s="38"/>
    </row>
    <row r="199" spans="1:7" x14ac:dyDescent="0.2">
      <c r="A199" s="50">
        <v>44424</v>
      </c>
      <c r="B199" s="36">
        <f t="shared" si="8"/>
        <v>0</v>
      </c>
      <c r="C199" s="51">
        <v>47.2</v>
      </c>
      <c r="F199" s="38"/>
      <c r="G199" s="38"/>
    </row>
    <row r="200" spans="1:7" x14ac:dyDescent="0.2">
      <c r="A200" s="50">
        <v>44433</v>
      </c>
      <c r="B200" s="36">
        <f t="shared" si="8"/>
        <v>9</v>
      </c>
      <c r="C200" s="52">
        <v>62.8</v>
      </c>
      <c r="F200" s="38"/>
      <c r="G200" s="38"/>
    </row>
    <row r="201" spans="1:7" x14ac:dyDescent="0.2">
      <c r="A201" s="50">
        <v>44440</v>
      </c>
      <c r="B201" s="36">
        <f t="shared" si="8"/>
        <v>16</v>
      </c>
      <c r="C201" s="52">
        <v>75.400000000000006</v>
      </c>
      <c r="F201" s="38"/>
      <c r="G201" s="38"/>
    </row>
    <row r="202" spans="1:7" x14ac:dyDescent="0.2">
      <c r="A202" s="50">
        <v>44447</v>
      </c>
      <c r="B202" s="36">
        <f t="shared" si="8"/>
        <v>23</v>
      </c>
      <c r="C202" s="52">
        <v>86.4</v>
      </c>
      <c r="F202" s="38"/>
      <c r="G202" s="38"/>
    </row>
    <row r="203" spans="1:7" x14ac:dyDescent="0.2">
      <c r="A203" s="50">
        <v>44454</v>
      </c>
      <c r="B203" s="36">
        <f t="shared" si="8"/>
        <v>30</v>
      </c>
      <c r="C203" s="52">
        <v>95.8</v>
      </c>
      <c r="F203" s="38"/>
      <c r="G203" s="38"/>
    </row>
    <row r="204" spans="1:7" x14ac:dyDescent="0.2">
      <c r="A204" s="50">
        <v>44461</v>
      </c>
      <c r="B204" s="36">
        <f t="shared" si="8"/>
        <v>37</v>
      </c>
      <c r="C204" s="52">
        <v>113.6</v>
      </c>
      <c r="F204" s="38"/>
      <c r="G204" s="38"/>
    </row>
    <row r="205" spans="1:7" x14ac:dyDescent="0.2">
      <c r="A205" s="50">
        <v>44468</v>
      </c>
      <c r="B205" s="36">
        <f t="shared" si="8"/>
        <v>44</v>
      </c>
      <c r="C205" s="52">
        <v>119.2</v>
      </c>
      <c r="F205" s="38"/>
      <c r="G205" s="38"/>
    </row>
    <row r="206" spans="1:7" x14ac:dyDescent="0.2">
      <c r="A206" s="50">
        <v>44424</v>
      </c>
      <c r="B206" s="36">
        <f t="shared" si="8"/>
        <v>0</v>
      </c>
      <c r="C206" s="51">
        <v>47.4</v>
      </c>
      <c r="F206" s="38"/>
      <c r="G206" s="38"/>
    </row>
    <row r="207" spans="1:7" x14ac:dyDescent="0.2">
      <c r="A207" s="50">
        <v>44433</v>
      </c>
      <c r="B207" s="36">
        <f t="shared" si="8"/>
        <v>9</v>
      </c>
      <c r="C207" s="52">
        <v>60.6</v>
      </c>
      <c r="F207" s="38"/>
      <c r="G207" s="38"/>
    </row>
    <row r="208" spans="1:7" x14ac:dyDescent="0.2">
      <c r="A208" s="50">
        <v>44440</v>
      </c>
      <c r="B208" s="36">
        <f t="shared" si="8"/>
        <v>16</v>
      </c>
      <c r="C208" s="52">
        <v>69.599999999999994</v>
      </c>
      <c r="F208" s="38"/>
      <c r="G208" s="38"/>
    </row>
    <row r="209" spans="1:7" x14ac:dyDescent="0.2">
      <c r="A209" s="50">
        <v>44447</v>
      </c>
      <c r="B209" s="36">
        <f t="shared" si="8"/>
        <v>23</v>
      </c>
      <c r="C209" s="52">
        <v>83</v>
      </c>
      <c r="F209" s="38"/>
      <c r="G209" s="38"/>
    </row>
    <row r="210" spans="1:7" x14ac:dyDescent="0.2">
      <c r="A210" s="50">
        <v>44454</v>
      </c>
      <c r="B210" s="36">
        <f t="shared" si="8"/>
        <v>30</v>
      </c>
      <c r="C210" s="52">
        <v>93.2</v>
      </c>
      <c r="F210" s="38"/>
      <c r="G210" s="38"/>
    </row>
    <row r="211" spans="1:7" x14ac:dyDescent="0.2">
      <c r="A211" s="50">
        <v>44461</v>
      </c>
      <c r="B211" s="36">
        <f t="shared" si="8"/>
        <v>37</v>
      </c>
      <c r="C211" s="52">
        <v>106</v>
      </c>
      <c r="F211" s="38"/>
      <c r="G211" s="38"/>
    </row>
    <row r="212" spans="1:7" x14ac:dyDescent="0.2">
      <c r="A212" s="50">
        <v>44468</v>
      </c>
      <c r="B212" s="36">
        <f t="shared" si="8"/>
        <v>44</v>
      </c>
      <c r="C212" s="52">
        <v>114.2</v>
      </c>
      <c r="F212" s="38"/>
      <c r="G212" s="38"/>
    </row>
    <row r="213" spans="1:7" x14ac:dyDescent="0.2">
      <c r="A213" s="50">
        <v>44474</v>
      </c>
      <c r="B213" s="36">
        <f t="shared" si="8"/>
        <v>50</v>
      </c>
      <c r="C213" s="52">
        <v>117.2</v>
      </c>
      <c r="F213" s="38"/>
      <c r="G213" s="38"/>
    </row>
    <row r="214" spans="1:7" x14ac:dyDescent="0.2">
      <c r="A214" s="50">
        <v>44482</v>
      </c>
      <c r="B214" s="36">
        <f t="shared" si="8"/>
        <v>58</v>
      </c>
      <c r="C214" s="52">
        <v>118.6</v>
      </c>
      <c r="F214" s="38"/>
      <c r="G214" s="38"/>
    </row>
    <row r="215" spans="1:7" x14ac:dyDescent="0.2">
      <c r="A215" s="53">
        <v>44719</v>
      </c>
      <c r="B215" s="39">
        <f t="shared" ref="B215:B244" si="9">A215-$A$215</f>
        <v>0</v>
      </c>
      <c r="C215" s="51">
        <v>49.4</v>
      </c>
      <c r="F215" s="38"/>
      <c r="G215" s="38"/>
    </row>
    <row r="216" spans="1:7" x14ac:dyDescent="0.2">
      <c r="A216" s="53">
        <v>44727</v>
      </c>
      <c r="B216" s="39">
        <f t="shared" si="9"/>
        <v>8</v>
      </c>
      <c r="C216" s="51">
        <v>66.599999999999994</v>
      </c>
      <c r="F216" s="38"/>
      <c r="G216" s="38"/>
    </row>
    <row r="217" spans="1:7" x14ac:dyDescent="0.2">
      <c r="A217" s="53">
        <v>44734</v>
      </c>
      <c r="B217" s="39">
        <f t="shared" si="9"/>
        <v>15</v>
      </c>
      <c r="C217" s="51">
        <v>90.8</v>
      </c>
      <c r="F217" s="38"/>
      <c r="G217" s="38"/>
    </row>
    <row r="218" spans="1:7" x14ac:dyDescent="0.2">
      <c r="A218" s="53">
        <v>44741</v>
      </c>
      <c r="B218" s="39">
        <f t="shared" si="9"/>
        <v>22</v>
      </c>
      <c r="C218" s="51">
        <v>112.2</v>
      </c>
      <c r="F218" s="38"/>
      <c r="G218" s="38"/>
    </row>
    <row r="219" spans="1:7" x14ac:dyDescent="0.2">
      <c r="A219" s="53">
        <v>44748</v>
      </c>
      <c r="B219" s="39">
        <f t="shared" si="9"/>
        <v>29</v>
      </c>
      <c r="C219" s="51">
        <v>122.8</v>
      </c>
      <c r="F219" s="38"/>
      <c r="G219" s="38"/>
    </row>
    <row r="220" spans="1:7" x14ac:dyDescent="0.2">
      <c r="A220" s="53">
        <v>44753</v>
      </c>
      <c r="B220" s="39">
        <f t="shared" si="9"/>
        <v>34</v>
      </c>
      <c r="C220" s="51">
        <v>138.6</v>
      </c>
      <c r="F220" s="38"/>
      <c r="G220" s="38"/>
    </row>
    <row r="221" spans="1:7" x14ac:dyDescent="0.2">
      <c r="A221" s="53">
        <v>44719</v>
      </c>
      <c r="B221" s="39">
        <f t="shared" si="9"/>
        <v>0</v>
      </c>
      <c r="C221" s="51">
        <v>48.2</v>
      </c>
      <c r="F221" s="38"/>
      <c r="G221" s="38"/>
    </row>
    <row r="222" spans="1:7" x14ac:dyDescent="0.2">
      <c r="A222" s="53">
        <v>44727</v>
      </c>
      <c r="B222" s="39">
        <f t="shared" si="9"/>
        <v>8</v>
      </c>
      <c r="C222" s="51">
        <v>64.400000000000006</v>
      </c>
      <c r="F222" s="38"/>
      <c r="G222" s="38"/>
    </row>
    <row r="223" spans="1:7" x14ac:dyDescent="0.2">
      <c r="A223" s="53">
        <v>44734</v>
      </c>
      <c r="B223" s="39">
        <f t="shared" si="9"/>
        <v>15</v>
      </c>
      <c r="C223" s="51">
        <v>81</v>
      </c>
      <c r="F223" s="38"/>
      <c r="G223" s="38"/>
    </row>
    <row r="224" spans="1:7" x14ac:dyDescent="0.2">
      <c r="A224" s="53">
        <v>44741</v>
      </c>
      <c r="B224" s="39">
        <f t="shared" si="9"/>
        <v>22</v>
      </c>
      <c r="C224" s="51">
        <v>101</v>
      </c>
      <c r="F224" s="38"/>
      <c r="G224" s="38"/>
    </row>
    <row r="225" spans="1:7" x14ac:dyDescent="0.2">
      <c r="A225" s="53">
        <v>44748</v>
      </c>
      <c r="B225" s="39">
        <f t="shared" si="9"/>
        <v>29</v>
      </c>
      <c r="C225" s="51">
        <v>111.4</v>
      </c>
      <c r="F225" s="38"/>
      <c r="G225" s="38"/>
    </row>
    <row r="226" spans="1:7" x14ac:dyDescent="0.2">
      <c r="A226" s="53">
        <v>44753</v>
      </c>
      <c r="B226" s="39">
        <f t="shared" si="9"/>
        <v>34</v>
      </c>
      <c r="C226" s="51">
        <v>123.4</v>
      </c>
      <c r="F226" s="38"/>
      <c r="G226" s="38"/>
    </row>
    <row r="227" spans="1:7" x14ac:dyDescent="0.2">
      <c r="A227" s="53">
        <v>44719</v>
      </c>
      <c r="B227" s="39">
        <f t="shared" si="9"/>
        <v>0</v>
      </c>
      <c r="C227" s="51">
        <v>48.4</v>
      </c>
      <c r="F227" s="38"/>
      <c r="G227" s="38"/>
    </row>
    <row r="228" spans="1:7" x14ac:dyDescent="0.2">
      <c r="A228" s="53">
        <v>44727</v>
      </c>
      <c r="B228" s="39">
        <f t="shared" si="9"/>
        <v>8</v>
      </c>
      <c r="C228" s="51">
        <v>61.8</v>
      </c>
      <c r="F228" s="38"/>
      <c r="G228" s="38"/>
    </row>
    <row r="229" spans="1:7" x14ac:dyDescent="0.2">
      <c r="A229" s="53">
        <v>44734</v>
      </c>
      <c r="B229" s="39">
        <f t="shared" si="9"/>
        <v>15</v>
      </c>
      <c r="C229" s="51">
        <v>81.599999999999994</v>
      </c>
      <c r="F229" s="38"/>
      <c r="G229" s="38"/>
    </row>
    <row r="230" spans="1:7" x14ac:dyDescent="0.2">
      <c r="A230" s="53">
        <v>44741</v>
      </c>
      <c r="B230" s="39">
        <f t="shared" si="9"/>
        <v>22</v>
      </c>
      <c r="C230" s="51">
        <v>103.4</v>
      </c>
      <c r="F230" s="38"/>
      <c r="G230" s="38"/>
    </row>
    <row r="231" spans="1:7" x14ac:dyDescent="0.2">
      <c r="A231" s="53">
        <v>44748</v>
      </c>
      <c r="B231" s="39">
        <f t="shared" si="9"/>
        <v>29</v>
      </c>
      <c r="C231" s="51">
        <v>114</v>
      </c>
      <c r="F231" s="38"/>
      <c r="G231" s="38"/>
    </row>
    <row r="232" spans="1:7" x14ac:dyDescent="0.2">
      <c r="A232" s="53">
        <v>44753</v>
      </c>
      <c r="B232" s="39">
        <f t="shared" si="9"/>
        <v>34</v>
      </c>
      <c r="C232" s="51">
        <v>127.8</v>
      </c>
      <c r="F232" s="38"/>
      <c r="G232" s="38"/>
    </row>
    <row r="233" spans="1:7" x14ac:dyDescent="0.2">
      <c r="A233" s="53">
        <v>44719</v>
      </c>
      <c r="B233" s="39">
        <f t="shared" si="9"/>
        <v>0</v>
      </c>
      <c r="C233" s="51">
        <v>48.2</v>
      </c>
      <c r="F233" s="38"/>
      <c r="G233" s="38"/>
    </row>
    <row r="234" spans="1:7" x14ac:dyDescent="0.2">
      <c r="A234" s="53">
        <v>44727</v>
      </c>
      <c r="B234" s="39">
        <f t="shared" si="9"/>
        <v>8</v>
      </c>
      <c r="C234" s="51">
        <v>67</v>
      </c>
      <c r="F234" s="38"/>
      <c r="G234" s="38"/>
    </row>
    <row r="235" spans="1:7" x14ac:dyDescent="0.2">
      <c r="A235" s="53">
        <v>44734</v>
      </c>
      <c r="B235" s="39">
        <f t="shared" si="9"/>
        <v>15</v>
      </c>
      <c r="C235" s="51">
        <v>79</v>
      </c>
      <c r="F235" s="38"/>
      <c r="G235" s="38"/>
    </row>
    <row r="236" spans="1:7" x14ac:dyDescent="0.2">
      <c r="A236" s="53">
        <v>44741</v>
      </c>
      <c r="B236" s="39">
        <f t="shared" si="9"/>
        <v>22</v>
      </c>
      <c r="C236" s="51">
        <v>100.8</v>
      </c>
      <c r="F236" s="38"/>
      <c r="G236" s="38"/>
    </row>
    <row r="237" spans="1:7" x14ac:dyDescent="0.2">
      <c r="A237" s="53">
        <v>44748</v>
      </c>
      <c r="B237" s="39">
        <f t="shared" si="9"/>
        <v>29</v>
      </c>
      <c r="C237" s="51">
        <v>116</v>
      </c>
      <c r="F237" s="38"/>
      <c r="G237" s="38"/>
    </row>
    <row r="238" spans="1:7" x14ac:dyDescent="0.2">
      <c r="A238" s="53">
        <v>44753</v>
      </c>
      <c r="B238" s="39">
        <f t="shared" si="9"/>
        <v>34</v>
      </c>
      <c r="C238" s="51">
        <v>123.4</v>
      </c>
      <c r="F238" s="38"/>
      <c r="G238" s="38"/>
    </row>
    <row r="239" spans="1:7" x14ac:dyDescent="0.2">
      <c r="A239" s="53">
        <v>44719</v>
      </c>
      <c r="B239" s="39">
        <f t="shared" si="9"/>
        <v>0</v>
      </c>
      <c r="C239" s="51">
        <v>48.8</v>
      </c>
      <c r="F239" s="38"/>
      <c r="G239" s="38"/>
    </row>
    <row r="240" spans="1:7" x14ac:dyDescent="0.2">
      <c r="A240" s="53">
        <v>44727</v>
      </c>
      <c r="B240" s="39">
        <f t="shared" si="9"/>
        <v>8</v>
      </c>
      <c r="C240" s="51">
        <v>62.8</v>
      </c>
      <c r="F240" s="38"/>
      <c r="G240" s="38"/>
    </row>
    <row r="241" spans="1:7" x14ac:dyDescent="0.2">
      <c r="A241" s="53">
        <v>44734</v>
      </c>
      <c r="B241" s="39">
        <f t="shared" si="9"/>
        <v>15</v>
      </c>
      <c r="C241" s="51">
        <v>82</v>
      </c>
      <c r="F241" s="38"/>
      <c r="G241" s="38"/>
    </row>
    <row r="242" spans="1:7" x14ac:dyDescent="0.2">
      <c r="A242" s="53">
        <v>44741</v>
      </c>
      <c r="B242" s="39">
        <f t="shared" si="9"/>
        <v>22</v>
      </c>
      <c r="C242" s="51">
        <v>98.8</v>
      </c>
      <c r="F242" s="38"/>
      <c r="G242" s="38"/>
    </row>
    <row r="243" spans="1:7" x14ac:dyDescent="0.2">
      <c r="A243" s="53">
        <v>44748</v>
      </c>
      <c r="B243" s="39">
        <f t="shared" si="9"/>
        <v>29</v>
      </c>
      <c r="C243" s="51">
        <v>116.8</v>
      </c>
      <c r="F243" s="38"/>
      <c r="G243" s="38"/>
    </row>
    <row r="244" spans="1:7" x14ac:dyDescent="0.2">
      <c r="A244" s="53">
        <v>44753</v>
      </c>
      <c r="B244" s="39">
        <f t="shared" si="9"/>
        <v>34</v>
      </c>
      <c r="C244" s="51">
        <v>125.4</v>
      </c>
      <c r="F244" s="38"/>
      <c r="G244" s="38"/>
    </row>
    <row r="245" spans="1:7" x14ac:dyDescent="0.2">
      <c r="A245" s="53">
        <v>44754</v>
      </c>
      <c r="B245" s="39">
        <f t="shared" ref="B245:B260" si="10">A245-$A$245</f>
        <v>0</v>
      </c>
      <c r="C245" s="51">
        <v>41.2</v>
      </c>
      <c r="F245" s="38"/>
      <c r="G245" s="38"/>
    </row>
    <row r="246" spans="1:7" x14ac:dyDescent="0.2">
      <c r="A246" s="53">
        <v>44762</v>
      </c>
      <c r="B246" s="39">
        <f t="shared" si="10"/>
        <v>8</v>
      </c>
      <c r="C246" s="51">
        <v>55.8</v>
      </c>
      <c r="F246" s="38"/>
      <c r="G246" s="38"/>
    </row>
    <row r="247" spans="1:7" x14ac:dyDescent="0.2">
      <c r="A247" s="53">
        <v>44770</v>
      </c>
      <c r="B247" s="39">
        <f t="shared" si="10"/>
        <v>16</v>
      </c>
      <c r="C247" s="51">
        <v>63</v>
      </c>
      <c r="F247" s="38"/>
      <c r="G247" s="38"/>
    </row>
    <row r="248" spans="1:7" x14ac:dyDescent="0.2">
      <c r="A248" s="53">
        <v>44776</v>
      </c>
      <c r="B248" s="39">
        <f t="shared" si="10"/>
        <v>22</v>
      </c>
      <c r="C248" s="51">
        <v>75.400000000000006</v>
      </c>
      <c r="F248" s="38"/>
      <c r="G248" s="38"/>
    </row>
    <row r="249" spans="1:7" x14ac:dyDescent="0.2">
      <c r="A249" s="53">
        <v>44754</v>
      </c>
      <c r="B249" s="39">
        <f t="shared" si="10"/>
        <v>0</v>
      </c>
      <c r="C249" s="51">
        <v>40.200000000000003</v>
      </c>
      <c r="F249" s="38"/>
      <c r="G249" s="38"/>
    </row>
    <row r="250" spans="1:7" x14ac:dyDescent="0.2">
      <c r="A250" s="53">
        <v>44762</v>
      </c>
      <c r="B250" s="39">
        <f t="shared" si="10"/>
        <v>8</v>
      </c>
      <c r="C250" s="51">
        <v>53.8</v>
      </c>
      <c r="F250" s="38"/>
      <c r="G250" s="38"/>
    </row>
    <row r="251" spans="1:7" x14ac:dyDescent="0.2">
      <c r="A251" s="53">
        <v>44770</v>
      </c>
      <c r="B251" s="39">
        <f t="shared" si="10"/>
        <v>16</v>
      </c>
      <c r="C251" s="51">
        <v>63</v>
      </c>
      <c r="F251" s="38"/>
      <c r="G251" s="38"/>
    </row>
    <row r="252" spans="1:7" x14ac:dyDescent="0.2">
      <c r="A252" s="53">
        <v>44776</v>
      </c>
      <c r="B252" s="39">
        <f t="shared" si="10"/>
        <v>22</v>
      </c>
      <c r="C252" s="51">
        <v>75.2</v>
      </c>
      <c r="F252" s="38"/>
      <c r="G252" s="38"/>
    </row>
    <row r="253" spans="1:7" x14ac:dyDescent="0.2">
      <c r="A253" s="53">
        <v>44754</v>
      </c>
      <c r="B253" s="39">
        <f t="shared" si="10"/>
        <v>0</v>
      </c>
      <c r="C253" s="51">
        <v>42.8</v>
      </c>
      <c r="F253" s="38"/>
      <c r="G253" s="38"/>
    </row>
    <row r="254" spans="1:7" x14ac:dyDescent="0.2">
      <c r="A254" s="53">
        <v>44762</v>
      </c>
      <c r="B254" s="39">
        <f t="shared" si="10"/>
        <v>8</v>
      </c>
      <c r="C254" s="51">
        <v>54</v>
      </c>
      <c r="F254" s="38"/>
      <c r="G254" s="38"/>
    </row>
    <row r="255" spans="1:7" x14ac:dyDescent="0.2">
      <c r="A255" s="53">
        <v>44770</v>
      </c>
      <c r="B255" s="39">
        <f t="shared" si="10"/>
        <v>16</v>
      </c>
      <c r="C255" s="51">
        <v>66.2</v>
      </c>
      <c r="F255" s="38"/>
      <c r="G255" s="38"/>
    </row>
    <row r="256" spans="1:7" x14ac:dyDescent="0.2">
      <c r="A256" s="53">
        <v>44776</v>
      </c>
      <c r="B256" s="39">
        <f t="shared" si="10"/>
        <v>22</v>
      </c>
      <c r="C256" s="51">
        <v>78.599999999999994</v>
      </c>
      <c r="F256" s="38"/>
      <c r="G256" s="38"/>
    </row>
    <row r="257" spans="1:7" x14ac:dyDescent="0.2">
      <c r="A257" s="53">
        <v>44754</v>
      </c>
      <c r="B257" s="39">
        <f t="shared" si="10"/>
        <v>0</v>
      </c>
      <c r="C257" s="51">
        <v>40.6</v>
      </c>
      <c r="F257" s="38"/>
      <c r="G257" s="38"/>
    </row>
    <row r="258" spans="1:7" x14ac:dyDescent="0.2">
      <c r="A258" s="53">
        <v>44762</v>
      </c>
      <c r="B258" s="39">
        <f t="shared" si="10"/>
        <v>8</v>
      </c>
      <c r="C258" s="51">
        <v>49.2</v>
      </c>
      <c r="F258" s="38"/>
      <c r="G258" s="38"/>
    </row>
    <row r="259" spans="1:7" x14ac:dyDescent="0.2">
      <c r="A259" s="53">
        <v>44770</v>
      </c>
      <c r="B259" s="39">
        <f t="shared" si="10"/>
        <v>16</v>
      </c>
      <c r="C259" s="51">
        <v>58.2</v>
      </c>
      <c r="F259" s="38"/>
      <c r="G259" s="38"/>
    </row>
    <row r="260" spans="1:7" x14ac:dyDescent="0.2">
      <c r="A260" s="53">
        <v>44776</v>
      </c>
      <c r="B260" s="39">
        <f t="shared" si="10"/>
        <v>22</v>
      </c>
      <c r="C260" s="51">
        <v>70</v>
      </c>
      <c r="F260" s="38"/>
      <c r="G260" s="38"/>
    </row>
    <row r="261" spans="1:7" x14ac:dyDescent="0.2">
      <c r="A261" s="53">
        <v>44764</v>
      </c>
      <c r="B261" s="39">
        <f t="shared" ref="B261:B276" si="11">A261-$A$261</f>
        <v>0</v>
      </c>
      <c r="C261" s="51">
        <v>47</v>
      </c>
      <c r="F261" s="38"/>
      <c r="G261" s="38"/>
    </row>
    <row r="262" spans="1:7" x14ac:dyDescent="0.2">
      <c r="A262" s="53">
        <v>44770</v>
      </c>
      <c r="B262" s="39">
        <f t="shared" si="11"/>
        <v>6</v>
      </c>
      <c r="C262" s="51">
        <v>57.6</v>
      </c>
      <c r="F262" s="38"/>
      <c r="G262" s="38"/>
    </row>
    <row r="263" spans="1:7" x14ac:dyDescent="0.2">
      <c r="A263" s="53">
        <v>44776</v>
      </c>
      <c r="B263" s="39">
        <f t="shared" si="11"/>
        <v>12</v>
      </c>
      <c r="C263" s="51">
        <v>68.400000000000006</v>
      </c>
      <c r="F263" s="38"/>
      <c r="G263" s="38"/>
    </row>
    <row r="264" spans="1:7" x14ac:dyDescent="0.2">
      <c r="A264" s="53">
        <v>44764</v>
      </c>
      <c r="B264" s="39">
        <f t="shared" si="11"/>
        <v>0</v>
      </c>
      <c r="C264" s="51">
        <v>49</v>
      </c>
      <c r="F264" s="38"/>
      <c r="G264" s="38"/>
    </row>
    <row r="265" spans="1:7" x14ac:dyDescent="0.2">
      <c r="A265" s="53">
        <v>44770</v>
      </c>
      <c r="B265" s="39">
        <f t="shared" si="11"/>
        <v>6</v>
      </c>
      <c r="C265" s="51">
        <v>56</v>
      </c>
      <c r="F265" s="38"/>
      <c r="G265" s="38"/>
    </row>
    <row r="266" spans="1:7" x14ac:dyDescent="0.2">
      <c r="A266" s="53">
        <v>44776</v>
      </c>
      <c r="B266" s="39">
        <f t="shared" si="11"/>
        <v>12</v>
      </c>
      <c r="C266" s="51">
        <v>69.599999999999994</v>
      </c>
      <c r="F266" s="38"/>
      <c r="G266" s="38"/>
    </row>
    <row r="267" spans="1:7" x14ac:dyDescent="0.2">
      <c r="A267" s="53">
        <v>44764</v>
      </c>
      <c r="B267" s="39">
        <f t="shared" si="11"/>
        <v>0</v>
      </c>
      <c r="C267" s="51">
        <v>45.2</v>
      </c>
      <c r="F267" s="38"/>
      <c r="G267" s="38"/>
    </row>
    <row r="268" spans="1:7" x14ac:dyDescent="0.2">
      <c r="A268" s="53">
        <v>44770</v>
      </c>
      <c r="B268" s="39">
        <f t="shared" si="11"/>
        <v>6</v>
      </c>
      <c r="C268" s="51">
        <v>54</v>
      </c>
      <c r="F268" s="38"/>
      <c r="G268" s="38"/>
    </row>
    <row r="269" spans="1:7" x14ac:dyDescent="0.2">
      <c r="A269" s="53">
        <v>44776</v>
      </c>
      <c r="B269" s="39">
        <f t="shared" si="11"/>
        <v>12</v>
      </c>
      <c r="C269" s="51">
        <v>67.2</v>
      </c>
      <c r="F269" s="38"/>
      <c r="G269" s="38"/>
    </row>
    <row r="270" spans="1:7" x14ac:dyDescent="0.2">
      <c r="A270" s="53">
        <v>44783</v>
      </c>
      <c r="B270" s="39">
        <f t="shared" si="11"/>
        <v>19</v>
      </c>
      <c r="C270" s="51">
        <v>79.599999999999994</v>
      </c>
      <c r="F270" s="38"/>
      <c r="G270" s="38"/>
    </row>
    <row r="271" spans="1:7" x14ac:dyDescent="0.2">
      <c r="A271" s="53">
        <v>44790</v>
      </c>
      <c r="B271" s="39">
        <f t="shared" si="11"/>
        <v>26</v>
      </c>
      <c r="C271" s="51">
        <v>96</v>
      </c>
      <c r="F271" s="38"/>
      <c r="G271" s="38"/>
    </row>
    <row r="272" spans="1:7" x14ac:dyDescent="0.2">
      <c r="A272" s="53">
        <v>44797</v>
      </c>
      <c r="B272" s="39">
        <f t="shared" si="11"/>
        <v>33</v>
      </c>
      <c r="C272" s="51">
        <v>103</v>
      </c>
      <c r="F272" s="38"/>
      <c r="G272" s="38"/>
    </row>
    <row r="273" spans="1:7" x14ac:dyDescent="0.2">
      <c r="A273" s="53">
        <v>44804</v>
      </c>
      <c r="B273" s="39">
        <f t="shared" si="11"/>
        <v>40</v>
      </c>
      <c r="C273" s="51">
        <v>112.6</v>
      </c>
      <c r="F273" s="38"/>
      <c r="G273" s="38"/>
    </row>
    <row r="274" spans="1:7" x14ac:dyDescent="0.2">
      <c r="A274" s="53">
        <v>44811</v>
      </c>
      <c r="B274" s="39">
        <f t="shared" si="11"/>
        <v>47</v>
      </c>
      <c r="C274" s="51">
        <v>118.8</v>
      </c>
      <c r="F274" s="38"/>
      <c r="G274" s="38"/>
    </row>
    <row r="275" spans="1:7" x14ac:dyDescent="0.2">
      <c r="A275" s="53">
        <v>44817</v>
      </c>
      <c r="B275" s="39">
        <f t="shared" si="11"/>
        <v>53</v>
      </c>
      <c r="C275" s="51">
        <v>125</v>
      </c>
      <c r="F275" s="38"/>
      <c r="G275" s="38"/>
    </row>
    <row r="276" spans="1:7" x14ac:dyDescent="0.2">
      <c r="A276" s="54">
        <v>44825</v>
      </c>
      <c r="B276" s="55">
        <f t="shared" si="11"/>
        <v>61</v>
      </c>
      <c r="C276" s="56">
        <v>137.4</v>
      </c>
      <c r="F276" s="38"/>
      <c r="G276" s="38"/>
    </row>
    <row r="277" spans="1:7" x14ac:dyDescent="0.2">
      <c r="F277" s="38"/>
      <c r="G277" s="38"/>
    </row>
    <row r="278" spans="1:7" x14ac:dyDescent="0.2">
      <c r="F278" s="38"/>
      <c r="G278" s="38"/>
    </row>
    <row r="279" spans="1:7" x14ac:dyDescent="0.2">
      <c r="F279" s="38"/>
      <c r="G279" s="38"/>
    </row>
    <row r="280" spans="1:7" x14ac:dyDescent="0.2">
      <c r="F280" s="38"/>
      <c r="G280" s="38"/>
    </row>
    <row r="281" spans="1:7" x14ac:dyDescent="0.2">
      <c r="F281" s="38"/>
      <c r="G281" s="38"/>
    </row>
    <row r="282" spans="1:7" x14ac:dyDescent="0.2">
      <c r="F282" s="38"/>
      <c r="G282" s="38"/>
    </row>
    <row r="283" spans="1:7" x14ac:dyDescent="0.2">
      <c r="F283" s="38"/>
      <c r="G283" s="38"/>
    </row>
    <row r="284" spans="1:7" x14ac:dyDescent="0.2">
      <c r="F284" s="38"/>
      <c r="G284" s="38"/>
    </row>
    <row r="285" spans="1:7" x14ac:dyDescent="0.2">
      <c r="F285" s="38"/>
      <c r="G285" s="38"/>
    </row>
    <row r="286" spans="1:7" x14ac:dyDescent="0.2">
      <c r="F286" s="38"/>
      <c r="G286" s="38"/>
    </row>
    <row r="287" spans="1:7" x14ac:dyDescent="0.2">
      <c r="F287" s="38"/>
      <c r="G287" s="38"/>
    </row>
    <row r="288" spans="1:7" x14ac:dyDescent="0.2">
      <c r="F288" s="38"/>
      <c r="G288" s="38"/>
    </row>
    <row r="289" spans="6:7" x14ac:dyDescent="0.2">
      <c r="F289" s="38"/>
      <c r="G289" s="38"/>
    </row>
    <row r="290" spans="6:7" x14ac:dyDescent="0.2">
      <c r="F290" s="38"/>
      <c r="G290" s="38"/>
    </row>
    <row r="291" spans="6:7" x14ac:dyDescent="0.2">
      <c r="F291" s="38"/>
      <c r="G291" s="38"/>
    </row>
    <row r="292" spans="6:7" x14ac:dyDescent="0.2">
      <c r="F292" s="38"/>
      <c r="G292" s="38"/>
    </row>
    <row r="293" spans="6:7" x14ac:dyDescent="0.2">
      <c r="F293" s="38"/>
      <c r="G293" s="38"/>
    </row>
    <row r="294" spans="6:7" x14ac:dyDescent="0.2">
      <c r="F294" s="38"/>
      <c r="G294" s="38"/>
    </row>
    <row r="295" spans="6:7" x14ac:dyDescent="0.2">
      <c r="F295" s="38"/>
      <c r="G295" s="38"/>
    </row>
    <row r="296" spans="6:7" x14ac:dyDescent="0.2">
      <c r="F296" s="38"/>
      <c r="G296" s="38"/>
    </row>
    <row r="297" spans="6:7" x14ac:dyDescent="0.2">
      <c r="F297" s="38"/>
      <c r="G297" s="38"/>
    </row>
    <row r="298" spans="6:7" x14ac:dyDescent="0.2">
      <c r="F298" s="38"/>
      <c r="G298" s="38"/>
    </row>
    <row r="299" spans="6:7" x14ac:dyDescent="0.2">
      <c r="F299" s="38"/>
      <c r="G299" s="38"/>
    </row>
    <row r="300" spans="6:7" x14ac:dyDescent="0.2">
      <c r="F300" s="38"/>
      <c r="G300" s="38"/>
    </row>
    <row r="301" spans="6:7" x14ac:dyDescent="0.2">
      <c r="F301" s="38"/>
      <c r="G301" s="38"/>
    </row>
    <row r="302" spans="6:7" x14ac:dyDescent="0.2">
      <c r="F302" s="38"/>
      <c r="G302" s="38"/>
    </row>
    <row r="303" spans="6:7" x14ac:dyDescent="0.2">
      <c r="F303" s="38"/>
      <c r="G303" s="38"/>
    </row>
    <row r="304" spans="6:7" x14ac:dyDescent="0.2">
      <c r="F304" s="38"/>
      <c r="G304" s="38"/>
    </row>
    <row r="305" spans="6:7" x14ac:dyDescent="0.2">
      <c r="F305" s="38"/>
      <c r="G305" s="38"/>
    </row>
    <row r="306" spans="6:7" x14ac:dyDescent="0.2">
      <c r="F306" s="38"/>
      <c r="G306" s="38"/>
    </row>
    <row r="307" spans="6:7" x14ac:dyDescent="0.2">
      <c r="F307" s="38"/>
      <c r="G307" s="38"/>
    </row>
    <row r="308" spans="6:7" x14ac:dyDescent="0.2">
      <c r="F308" s="38"/>
      <c r="G308" s="38"/>
    </row>
    <row r="309" spans="6:7" x14ac:dyDescent="0.2">
      <c r="F309" s="38"/>
      <c r="G309" s="38"/>
    </row>
    <row r="310" spans="6:7" x14ac:dyDescent="0.2">
      <c r="F310" s="38"/>
      <c r="G310" s="38"/>
    </row>
    <row r="311" spans="6:7" x14ac:dyDescent="0.2">
      <c r="F311" s="38"/>
      <c r="G311" s="38"/>
    </row>
    <row r="312" spans="6:7" x14ac:dyDescent="0.2">
      <c r="F312" s="38"/>
      <c r="G312" s="38"/>
    </row>
    <row r="313" spans="6:7" x14ac:dyDescent="0.2">
      <c r="F313" s="38"/>
      <c r="G313" s="38"/>
    </row>
    <row r="314" spans="6:7" x14ac:dyDescent="0.2">
      <c r="F314" s="38"/>
      <c r="G314" s="38"/>
    </row>
    <row r="315" spans="6:7" x14ac:dyDescent="0.2">
      <c r="F315" s="38"/>
      <c r="G315" s="38"/>
    </row>
    <row r="316" spans="6:7" x14ac:dyDescent="0.2">
      <c r="F316" s="38"/>
      <c r="G316" s="38"/>
    </row>
    <row r="317" spans="6:7" x14ac:dyDescent="0.2">
      <c r="F317" s="38"/>
      <c r="G317" s="38"/>
    </row>
    <row r="318" spans="6:7" x14ac:dyDescent="0.2">
      <c r="F318" s="38"/>
      <c r="G318" s="38"/>
    </row>
    <row r="319" spans="6:7" x14ac:dyDescent="0.2">
      <c r="F319" s="38"/>
      <c r="G319" s="38"/>
    </row>
    <row r="320" spans="6:7" x14ac:dyDescent="0.2">
      <c r="F320" s="38"/>
      <c r="G320" s="38"/>
    </row>
    <row r="321" spans="6:7" x14ac:dyDescent="0.2">
      <c r="F321" s="38"/>
      <c r="G321" s="38"/>
    </row>
    <row r="322" spans="6:7" x14ac:dyDescent="0.2">
      <c r="F322" s="38"/>
      <c r="G322" s="38"/>
    </row>
    <row r="323" spans="6:7" x14ac:dyDescent="0.2">
      <c r="F323" s="38"/>
      <c r="G323" s="38"/>
    </row>
    <row r="324" spans="6:7" x14ac:dyDescent="0.2">
      <c r="F324" s="38"/>
      <c r="G324" s="38"/>
    </row>
    <row r="325" spans="6:7" x14ac:dyDescent="0.2">
      <c r="F325" s="38"/>
      <c r="G325" s="38"/>
    </row>
    <row r="326" spans="6:7" x14ac:dyDescent="0.2">
      <c r="F326" s="38"/>
      <c r="G326" s="38"/>
    </row>
    <row r="327" spans="6:7" x14ac:dyDescent="0.2">
      <c r="F327" s="38"/>
      <c r="G327" s="38"/>
    </row>
    <row r="328" spans="6:7" x14ac:dyDescent="0.2">
      <c r="F328" s="38"/>
      <c r="G328" s="38"/>
    </row>
    <row r="329" spans="6:7" x14ac:dyDescent="0.2">
      <c r="F329" s="38"/>
      <c r="G329" s="38"/>
    </row>
    <row r="330" spans="6:7" x14ac:dyDescent="0.2">
      <c r="F330" s="38"/>
      <c r="G330" s="38"/>
    </row>
    <row r="331" spans="6:7" x14ac:dyDescent="0.2">
      <c r="F331" s="38"/>
      <c r="G331" s="38"/>
    </row>
    <row r="332" spans="6:7" x14ac:dyDescent="0.2">
      <c r="F332" s="38"/>
      <c r="G332" s="38"/>
    </row>
    <row r="333" spans="6:7" x14ac:dyDescent="0.2">
      <c r="F333" s="38"/>
      <c r="G333" s="38"/>
    </row>
    <row r="334" spans="6:7" x14ac:dyDescent="0.2">
      <c r="F334" s="38"/>
      <c r="G334" s="38"/>
    </row>
    <row r="335" spans="6:7" x14ac:dyDescent="0.2">
      <c r="F335" s="38"/>
      <c r="G335" s="38"/>
    </row>
    <row r="336" spans="6:7" x14ac:dyDescent="0.2">
      <c r="F336" s="38"/>
      <c r="G336" s="38"/>
    </row>
    <row r="337" spans="6:7" x14ac:dyDescent="0.2">
      <c r="F337" s="38"/>
      <c r="G337" s="38"/>
    </row>
    <row r="338" spans="6:7" x14ac:dyDescent="0.2">
      <c r="F338" s="38"/>
      <c r="G338" s="38"/>
    </row>
    <row r="339" spans="6:7" x14ac:dyDescent="0.2">
      <c r="F339" s="38"/>
      <c r="G339" s="38"/>
    </row>
    <row r="340" spans="6:7" x14ac:dyDescent="0.2">
      <c r="F340" s="38"/>
      <c r="G340" s="38"/>
    </row>
    <row r="341" spans="6:7" x14ac:dyDescent="0.2">
      <c r="F341" s="38"/>
      <c r="G341" s="38"/>
    </row>
    <row r="342" spans="6:7" x14ac:dyDescent="0.2">
      <c r="F342" s="38"/>
      <c r="G342" s="38"/>
    </row>
    <row r="343" spans="6:7" x14ac:dyDescent="0.2">
      <c r="F343" s="38"/>
      <c r="G343" s="38"/>
    </row>
    <row r="344" spans="6:7" x14ac:dyDescent="0.2">
      <c r="F344" s="38"/>
      <c r="G344" s="38"/>
    </row>
    <row r="345" spans="6:7" x14ac:dyDescent="0.2">
      <c r="F345" s="38"/>
      <c r="G345" s="38"/>
    </row>
    <row r="346" spans="6:7" x14ac:dyDescent="0.2">
      <c r="F346" s="38"/>
      <c r="G346" s="38"/>
    </row>
    <row r="347" spans="6:7" x14ac:dyDescent="0.2">
      <c r="F347" s="38"/>
      <c r="G347" s="38"/>
    </row>
    <row r="348" spans="6:7" x14ac:dyDescent="0.2">
      <c r="F348" s="38"/>
      <c r="G348" s="38"/>
    </row>
    <row r="349" spans="6:7" x14ac:dyDescent="0.2">
      <c r="F349" s="38"/>
      <c r="G349" s="38"/>
    </row>
    <row r="350" spans="6:7" x14ac:dyDescent="0.2">
      <c r="F350" s="38"/>
      <c r="G350" s="38"/>
    </row>
    <row r="351" spans="6:7" x14ac:dyDescent="0.2">
      <c r="F351" s="38"/>
      <c r="G351" s="38"/>
    </row>
    <row r="352" spans="6:7" x14ac:dyDescent="0.2">
      <c r="F352" s="38"/>
      <c r="G352" s="38"/>
    </row>
    <row r="353" spans="6:7" x14ac:dyDescent="0.2">
      <c r="F353" s="38"/>
      <c r="G353" s="38"/>
    </row>
    <row r="354" spans="6:7" x14ac:dyDescent="0.2">
      <c r="F354" s="38"/>
      <c r="G354" s="38"/>
    </row>
    <row r="355" spans="6:7" x14ac:dyDescent="0.2">
      <c r="F355" s="38"/>
      <c r="G355" s="38"/>
    </row>
    <row r="356" spans="6:7" x14ac:dyDescent="0.2">
      <c r="F356" s="38"/>
      <c r="G356" s="38"/>
    </row>
    <row r="357" spans="6:7" x14ac:dyDescent="0.2">
      <c r="F357" s="38"/>
      <c r="G357" s="38"/>
    </row>
    <row r="358" spans="6:7" x14ac:dyDescent="0.2">
      <c r="F358" s="38"/>
      <c r="G358" s="38"/>
    </row>
    <row r="359" spans="6:7" x14ac:dyDescent="0.2">
      <c r="F359" s="38"/>
      <c r="G359" s="38"/>
    </row>
    <row r="360" spans="6:7" x14ac:dyDescent="0.2">
      <c r="F360" s="38"/>
      <c r="G360" s="38"/>
    </row>
    <row r="361" spans="6:7" x14ac:dyDescent="0.2">
      <c r="F361" s="38"/>
      <c r="G361" s="38"/>
    </row>
    <row r="362" spans="6:7" x14ac:dyDescent="0.2">
      <c r="F362" s="38"/>
      <c r="G362" s="38"/>
    </row>
    <row r="363" spans="6:7" x14ac:dyDescent="0.2">
      <c r="F363" s="38"/>
      <c r="G363" s="38"/>
    </row>
    <row r="364" spans="6:7" x14ac:dyDescent="0.2">
      <c r="F364" s="38"/>
      <c r="G364" s="38"/>
    </row>
    <row r="365" spans="6:7" x14ac:dyDescent="0.2">
      <c r="F365" s="38"/>
      <c r="G365" s="38"/>
    </row>
    <row r="366" spans="6:7" x14ac:dyDescent="0.2">
      <c r="F366" s="38"/>
      <c r="G366" s="38"/>
    </row>
    <row r="367" spans="6:7" x14ac:dyDescent="0.2">
      <c r="F367" s="38"/>
      <c r="G367" s="38"/>
    </row>
    <row r="368" spans="6:7" x14ac:dyDescent="0.2">
      <c r="F368" s="38"/>
      <c r="G368" s="38"/>
    </row>
    <row r="369" spans="6:7" x14ac:dyDescent="0.2">
      <c r="F369" s="38"/>
      <c r="G369" s="38"/>
    </row>
    <row r="370" spans="6:7" x14ac:dyDescent="0.2">
      <c r="F370" s="38"/>
      <c r="G370" s="38"/>
    </row>
    <row r="371" spans="6:7" x14ac:dyDescent="0.2">
      <c r="F371" s="38"/>
      <c r="G371" s="38"/>
    </row>
    <row r="372" spans="6:7" x14ac:dyDescent="0.2">
      <c r="F372" s="38"/>
      <c r="G372" s="38"/>
    </row>
    <row r="373" spans="6:7" x14ac:dyDescent="0.2">
      <c r="F373" s="38"/>
      <c r="G373" s="38"/>
    </row>
    <row r="374" spans="6:7" x14ac:dyDescent="0.2">
      <c r="F374" s="38"/>
      <c r="G374" s="38"/>
    </row>
    <row r="375" spans="6:7" x14ac:dyDescent="0.2">
      <c r="F375" s="38"/>
      <c r="G375" s="38"/>
    </row>
    <row r="376" spans="6:7" x14ac:dyDescent="0.2">
      <c r="F376" s="38"/>
      <c r="G376" s="38"/>
    </row>
    <row r="377" spans="6:7" x14ac:dyDescent="0.2">
      <c r="F377" s="38"/>
      <c r="G377" s="38"/>
    </row>
    <row r="378" spans="6:7" x14ac:dyDescent="0.2">
      <c r="F378" s="38"/>
      <c r="G378" s="38"/>
    </row>
    <row r="379" spans="6:7" x14ac:dyDescent="0.2">
      <c r="F379" s="38"/>
      <c r="G379" s="38"/>
    </row>
    <row r="380" spans="6:7" x14ac:dyDescent="0.2">
      <c r="F380" s="38"/>
      <c r="G380" s="38"/>
    </row>
    <row r="381" spans="6:7" x14ac:dyDescent="0.2">
      <c r="F381" s="38"/>
      <c r="G381" s="38"/>
    </row>
    <row r="382" spans="6:7" x14ac:dyDescent="0.2">
      <c r="F382" s="38"/>
      <c r="G382" s="38"/>
    </row>
    <row r="383" spans="6:7" x14ac:dyDescent="0.2">
      <c r="F383" s="38"/>
      <c r="G383" s="38"/>
    </row>
    <row r="384" spans="6:7" x14ac:dyDescent="0.2">
      <c r="F384" s="38"/>
      <c r="G384" s="38"/>
    </row>
    <row r="385" spans="6:7" x14ac:dyDescent="0.2">
      <c r="F385" s="38"/>
      <c r="G385" s="38"/>
    </row>
    <row r="386" spans="6:7" x14ac:dyDescent="0.2">
      <c r="F386" s="38"/>
      <c r="G386" s="38"/>
    </row>
    <row r="387" spans="6:7" x14ac:dyDescent="0.2">
      <c r="F387" s="38"/>
      <c r="G387" s="38"/>
    </row>
    <row r="388" spans="6:7" x14ac:dyDescent="0.2">
      <c r="F388" s="38"/>
      <c r="G388" s="38"/>
    </row>
    <row r="389" spans="6:7" x14ac:dyDescent="0.2">
      <c r="F389" s="38"/>
      <c r="G389" s="38"/>
    </row>
    <row r="390" spans="6:7" x14ac:dyDescent="0.2">
      <c r="F390" s="38"/>
      <c r="G390" s="38"/>
    </row>
    <row r="391" spans="6:7" x14ac:dyDescent="0.2">
      <c r="F391" s="38"/>
      <c r="G391" s="38"/>
    </row>
    <row r="392" spans="6:7" x14ac:dyDescent="0.2">
      <c r="F392" s="38"/>
      <c r="G392" s="38"/>
    </row>
    <row r="393" spans="6:7" x14ac:dyDescent="0.2">
      <c r="F393" s="38"/>
      <c r="G393" s="38"/>
    </row>
    <row r="394" spans="6:7" x14ac:dyDescent="0.2">
      <c r="F394" s="38"/>
      <c r="G394" s="38"/>
    </row>
    <row r="395" spans="6:7" x14ac:dyDescent="0.2">
      <c r="F395" s="38"/>
      <c r="G395" s="38"/>
    </row>
    <row r="396" spans="6:7" x14ac:dyDescent="0.2">
      <c r="F396" s="38"/>
      <c r="G396" s="38"/>
    </row>
    <row r="397" spans="6:7" x14ac:dyDescent="0.2">
      <c r="F397" s="38"/>
      <c r="G397" s="38"/>
    </row>
    <row r="398" spans="6:7" x14ac:dyDescent="0.2">
      <c r="F398" s="38"/>
      <c r="G398" s="38"/>
    </row>
    <row r="399" spans="6:7" x14ac:dyDescent="0.2">
      <c r="F399" s="38"/>
      <c r="G399" s="38"/>
    </row>
    <row r="400" spans="6:7" x14ac:dyDescent="0.2">
      <c r="F400" s="38"/>
      <c r="G400" s="38"/>
    </row>
    <row r="401" spans="6:7" x14ac:dyDescent="0.2">
      <c r="F401" s="38"/>
      <c r="G401" s="38"/>
    </row>
    <row r="402" spans="6:7" x14ac:dyDescent="0.2">
      <c r="F402" s="38"/>
      <c r="G402" s="38"/>
    </row>
    <row r="403" spans="6:7" x14ac:dyDescent="0.2">
      <c r="F403" s="38"/>
      <c r="G403" s="38"/>
    </row>
    <row r="404" spans="6:7" x14ac:dyDescent="0.2">
      <c r="F404" s="38"/>
      <c r="G404" s="38"/>
    </row>
    <row r="405" spans="6:7" x14ac:dyDescent="0.2">
      <c r="F405" s="38"/>
      <c r="G405" s="38"/>
    </row>
    <row r="406" spans="6:7" x14ac:dyDescent="0.2">
      <c r="F406" s="38"/>
      <c r="G406" s="38"/>
    </row>
    <row r="407" spans="6:7" x14ac:dyDescent="0.2">
      <c r="F407" s="38"/>
      <c r="G407" s="38"/>
    </row>
    <row r="408" spans="6:7" x14ac:dyDescent="0.2">
      <c r="F408" s="38"/>
      <c r="G408" s="38"/>
    </row>
    <row r="409" spans="6:7" x14ac:dyDescent="0.2">
      <c r="F409" s="38"/>
      <c r="G409" s="38"/>
    </row>
    <row r="410" spans="6:7" x14ac:dyDescent="0.2">
      <c r="F410" s="38"/>
      <c r="G410" s="38"/>
    </row>
    <row r="411" spans="6:7" x14ac:dyDescent="0.2">
      <c r="F411" s="38"/>
      <c r="G411" s="38"/>
    </row>
    <row r="412" spans="6:7" x14ac:dyDescent="0.2">
      <c r="F412" s="38"/>
      <c r="G412" s="38"/>
    </row>
    <row r="413" spans="6:7" x14ac:dyDescent="0.2">
      <c r="F413" s="38"/>
      <c r="G413" s="38"/>
    </row>
    <row r="414" spans="6:7" x14ac:dyDescent="0.2">
      <c r="F414" s="38"/>
      <c r="G414" s="38"/>
    </row>
    <row r="415" spans="6:7" x14ac:dyDescent="0.2">
      <c r="F415" s="38"/>
      <c r="G415" s="38"/>
    </row>
    <row r="416" spans="6:7" x14ac:dyDescent="0.2">
      <c r="F416" s="38"/>
      <c r="G416" s="38"/>
    </row>
    <row r="417" spans="6:7" x14ac:dyDescent="0.2">
      <c r="F417" s="38"/>
      <c r="G417" s="38"/>
    </row>
    <row r="418" spans="6:7" x14ac:dyDescent="0.2">
      <c r="F418" s="38"/>
      <c r="G418" s="38"/>
    </row>
    <row r="419" spans="6:7" x14ac:dyDescent="0.2">
      <c r="F419" s="38"/>
      <c r="G419" s="38"/>
    </row>
    <row r="420" spans="6:7" x14ac:dyDescent="0.2">
      <c r="F420" s="38"/>
      <c r="G420" s="38"/>
    </row>
    <row r="421" spans="6:7" x14ac:dyDescent="0.2">
      <c r="F421" s="38"/>
      <c r="G421" s="38"/>
    </row>
    <row r="422" spans="6:7" x14ac:dyDescent="0.2">
      <c r="F422" s="38"/>
      <c r="G422" s="38"/>
    </row>
    <row r="423" spans="6:7" x14ac:dyDescent="0.2">
      <c r="F423" s="38"/>
      <c r="G423" s="38"/>
    </row>
    <row r="424" spans="6:7" x14ac:dyDescent="0.2">
      <c r="F424" s="38"/>
      <c r="G424" s="38"/>
    </row>
    <row r="425" spans="6:7" x14ac:dyDescent="0.2">
      <c r="F425" s="38"/>
      <c r="G425" s="38"/>
    </row>
    <row r="426" spans="6:7" x14ac:dyDescent="0.2">
      <c r="F426" s="38"/>
      <c r="G426" s="38"/>
    </row>
    <row r="427" spans="6:7" x14ac:dyDescent="0.2">
      <c r="F427" s="38"/>
      <c r="G427" s="38"/>
    </row>
    <row r="428" spans="6:7" x14ac:dyDescent="0.2">
      <c r="F428" s="38"/>
      <c r="G428" s="38"/>
    </row>
    <row r="429" spans="6:7" x14ac:dyDescent="0.2">
      <c r="F429" s="38"/>
      <c r="G429" s="38"/>
    </row>
    <row r="430" spans="6:7" x14ac:dyDescent="0.2">
      <c r="F430" s="38"/>
      <c r="G430" s="38"/>
    </row>
    <row r="431" spans="6:7" x14ac:dyDescent="0.2">
      <c r="F431" s="38"/>
      <c r="G431" s="38"/>
    </row>
    <row r="432" spans="6:7" x14ac:dyDescent="0.2">
      <c r="F432" s="38"/>
      <c r="G432" s="38"/>
    </row>
    <row r="433" spans="6:7" x14ac:dyDescent="0.2">
      <c r="F433" s="38"/>
      <c r="G433" s="38"/>
    </row>
    <row r="434" spans="6:7" x14ac:dyDescent="0.2">
      <c r="F434" s="38"/>
      <c r="G434" s="38"/>
    </row>
    <row r="435" spans="6:7" x14ac:dyDescent="0.2">
      <c r="F435" s="38"/>
      <c r="G435" s="38"/>
    </row>
    <row r="436" spans="6:7" x14ac:dyDescent="0.2">
      <c r="F436" s="38"/>
      <c r="G436" s="38"/>
    </row>
    <row r="437" spans="6:7" x14ac:dyDescent="0.2">
      <c r="F437" s="38"/>
      <c r="G437" s="38"/>
    </row>
    <row r="438" spans="6:7" x14ac:dyDescent="0.2">
      <c r="F438" s="38"/>
      <c r="G438" s="38"/>
    </row>
    <row r="439" spans="6:7" x14ac:dyDescent="0.2">
      <c r="F439" s="38"/>
      <c r="G439" s="38"/>
    </row>
    <row r="440" spans="6:7" x14ac:dyDescent="0.2">
      <c r="F440" s="38"/>
      <c r="G440" s="38"/>
    </row>
    <row r="441" spans="6:7" x14ac:dyDescent="0.2">
      <c r="F441" s="38"/>
      <c r="G441" s="38"/>
    </row>
    <row r="442" spans="6:7" x14ac:dyDescent="0.2">
      <c r="F442" s="38"/>
      <c r="G442" s="38"/>
    </row>
    <row r="443" spans="6:7" x14ac:dyDescent="0.2">
      <c r="F443" s="38"/>
      <c r="G443" s="38"/>
    </row>
    <row r="444" spans="6:7" x14ac:dyDescent="0.2">
      <c r="F444" s="38"/>
      <c r="G444" s="38"/>
    </row>
    <row r="445" spans="6:7" x14ac:dyDescent="0.2">
      <c r="F445" s="38"/>
      <c r="G445" s="38"/>
    </row>
    <row r="446" spans="6:7" x14ac:dyDescent="0.2">
      <c r="F446" s="38"/>
      <c r="G446" s="38"/>
    </row>
    <row r="447" spans="6:7" x14ac:dyDescent="0.2">
      <c r="F447" s="38"/>
      <c r="G447" s="38"/>
    </row>
    <row r="448" spans="6:7" x14ac:dyDescent="0.2">
      <c r="F448" s="38"/>
      <c r="G448" s="38"/>
    </row>
    <row r="449" spans="6:7" x14ac:dyDescent="0.2">
      <c r="F449" s="38"/>
      <c r="G449" s="38"/>
    </row>
    <row r="450" spans="6:7" x14ac:dyDescent="0.2">
      <c r="F450" s="38"/>
      <c r="G450" s="38"/>
    </row>
    <row r="451" spans="6:7" x14ac:dyDescent="0.2">
      <c r="F451" s="38"/>
      <c r="G451" s="38"/>
    </row>
    <row r="452" spans="6:7" x14ac:dyDescent="0.2">
      <c r="F452" s="38"/>
      <c r="G452" s="38"/>
    </row>
    <row r="453" spans="6:7" x14ac:dyDescent="0.2">
      <c r="F453" s="38"/>
      <c r="G453" s="38"/>
    </row>
    <row r="454" spans="6:7" x14ac:dyDescent="0.2">
      <c r="F454" s="38"/>
      <c r="G454" s="38"/>
    </row>
    <row r="455" spans="6:7" x14ac:dyDescent="0.2">
      <c r="F455" s="38"/>
      <c r="G455" s="38"/>
    </row>
    <row r="456" spans="6:7" x14ac:dyDescent="0.2">
      <c r="F456" s="38"/>
      <c r="G456" s="38"/>
    </row>
    <row r="457" spans="6:7" x14ac:dyDescent="0.2">
      <c r="F457" s="38"/>
      <c r="G457" s="38"/>
    </row>
    <row r="458" spans="6:7" x14ac:dyDescent="0.2">
      <c r="F458" s="38"/>
      <c r="G458" s="38"/>
    </row>
    <row r="459" spans="6:7" x14ac:dyDescent="0.2">
      <c r="F459" s="38"/>
      <c r="G459" s="38"/>
    </row>
    <row r="460" spans="6:7" x14ac:dyDescent="0.2">
      <c r="F460" s="38"/>
      <c r="G460" s="38"/>
    </row>
    <row r="461" spans="6:7" x14ac:dyDescent="0.2">
      <c r="F461" s="38"/>
      <c r="G461" s="38"/>
    </row>
    <row r="462" spans="6:7" x14ac:dyDescent="0.2">
      <c r="F462" s="38"/>
      <c r="G462" s="38"/>
    </row>
    <row r="463" spans="6:7" x14ac:dyDescent="0.2">
      <c r="F463" s="38"/>
      <c r="G463" s="38"/>
    </row>
    <row r="464" spans="6:7" x14ac:dyDescent="0.2">
      <c r="F464" s="38"/>
      <c r="G464" s="38"/>
    </row>
    <row r="465" spans="6:7" x14ac:dyDescent="0.2">
      <c r="F465" s="38"/>
      <c r="G465" s="38"/>
    </row>
    <row r="466" spans="6:7" x14ac:dyDescent="0.2">
      <c r="F466" s="38"/>
      <c r="G466" s="38"/>
    </row>
    <row r="467" spans="6:7" x14ac:dyDescent="0.2">
      <c r="F467" s="38"/>
      <c r="G467" s="38"/>
    </row>
    <row r="468" spans="6:7" x14ac:dyDescent="0.2">
      <c r="F468" s="38"/>
      <c r="G468" s="38"/>
    </row>
    <row r="469" spans="6:7" x14ac:dyDescent="0.2">
      <c r="F469" s="38"/>
      <c r="G469" s="38"/>
    </row>
    <row r="470" spans="6:7" x14ac:dyDescent="0.2">
      <c r="F470" s="38"/>
      <c r="G470" s="38"/>
    </row>
    <row r="471" spans="6:7" x14ac:dyDescent="0.2">
      <c r="F471" s="38"/>
      <c r="G471" s="38"/>
    </row>
    <row r="472" spans="6:7" x14ac:dyDescent="0.2">
      <c r="F472" s="38"/>
      <c r="G472" s="38"/>
    </row>
    <row r="473" spans="6:7" x14ac:dyDescent="0.2">
      <c r="F473" s="38"/>
      <c r="G473" s="38"/>
    </row>
    <row r="474" spans="6:7" x14ac:dyDescent="0.2">
      <c r="F474" s="38"/>
      <c r="G474" s="38"/>
    </row>
    <row r="475" spans="6:7" x14ac:dyDescent="0.2">
      <c r="F475" s="38"/>
      <c r="G475" s="38"/>
    </row>
    <row r="476" spans="6:7" x14ac:dyDescent="0.2">
      <c r="F476" s="38"/>
      <c r="G476" s="38"/>
    </row>
    <row r="477" spans="6:7" x14ac:dyDescent="0.2">
      <c r="F477" s="38"/>
      <c r="G477" s="38"/>
    </row>
    <row r="478" spans="6:7" x14ac:dyDescent="0.2">
      <c r="F478" s="38"/>
      <c r="G478" s="38"/>
    </row>
    <row r="479" spans="6:7" x14ac:dyDescent="0.2">
      <c r="F479" s="38"/>
      <c r="G479" s="38"/>
    </row>
    <row r="480" spans="6:7" x14ac:dyDescent="0.2">
      <c r="F480" s="38"/>
      <c r="G480" s="38"/>
    </row>
    <row r="481" spans="6:7" x14ac:dyDescent="0.2">
      <c r="F481" s="38"/>
      <c r="G481" s="38"/>
    </row>
    <row r="482" spans="6:7" x14ac:dyDescent="0.2">
      <c r="F482" s="38"/>
      <c r="G482" s="38"/>
    </row>
    <row r="483" spans="6:7" x14ac:dyDescent="0.2">
      <c r="F483" s="38"/>
      <c r="G483" s="38"/>
    </row>
    <row r="484" spans="6:7" x14ac:dyDescent="0.2">
      <c r="F484" s="38"/>
      <c r="G484" s="38"/>
    </row>
    <row r="485" spans="6:7" x14ac:dyDescent="0.2">
      <c r="F485" s="38"/>
      <c r="G485" s="38"/>
    </row>
    <row r="486" spans="6:7" x14ac:dyDescent="0.2">
      <c r="F486" s="38"/>
      <c r="G486" s="38"/>
    </row>
    <row r="487" spans="6:7" x14ac:dyDescent="0.2">
      <c r="F487" s="38"/>
      <c r="G487" s="38"/>
    </row>
    <row r="488" spans="6:7" x14ac:dyDescent="0.2">
      <c r="F488" s="38"/>
      <c r="G488" s="38"/>
    </row>
    <row r="489" spans="6:7" x14ac:dyDescent="0.2">
      <c r="F489" s="38"/>
      <c r="G489" s="38"/>
    </row>
    <row r="490" spans="6:7" x14ac:dyDescent="0.2">
      <c r="F490" s="38"/>
      <c r="G490" s="38"/>
    </row>
    <row r="491" spans="6:7" x14ac:dyDescent="0.2">
      <c r="F491" s="38"/>
      <c r="G491" s="38"/>
    </row>
    <row r="492" spans="6:7" x14ac:dyDescent="0.2">
      <c r="F492" s="38"/>
      <c r="G492" s="38"/>
    </row>
    <row r="493" spans="6:7" x14ac:dyDescent="0.2">
      <c r="F493" s="38"/>
      <c r="G493" s="38"/>
    </row>
    <row r="494" spans="6:7" x14ac:dyDescent="0.2">
      <c r="F494" s="38"/>
      <c r="G494" s="38"/>
    </row>
    <row r="495" spans="6:7" x14ac:dyDescent="0.2">
      <c r="F495" s="38"/>
      <c r="G495" s="38"/>
    </row>
    <row r="496" spans="6:7" x14ac:dyDescent="0.2">
      <c r="F496" s="38"/>
      <c r="G496" s="38"/>
    </row>
    <row r="497" spans="6:7" x14ac:dyDescent="0.2">
      <c r="F497" s="38"/>
      <c r="G497" s="38"/>
    </row>
    <row r="498" spans="6:7" x14ac:dyDescent="0.2">
      <c r="F498" s="38"/>
      <c r="G498" s="38"/>
    </row>
    <row r="499" spans="6:7" x14ac:dyDescent="0.2">
      <c r="F499" s="38"/>
      <c r="G499" s="38"/>
    </row>
    <row r="500" spans="6:7" x14ac:dyDescent="0.2">
      <c r="F500" s="38"/>
      <c r="G500" s="38"/>
    </row>
    <row r="501" spans="6:7" x14ac:dyDescent="0.2">
      <c r="F501" s="38"/>
      <c r="G501" s="38"/>
    </row>
    <row r="502" spans="6:7" x14ac:dyDescent="0.2">
      <c r="F502" s="38"/>
      <c r="G502" s="38"/>
    </row>
    <row r="503" spans="6:7" x14ac:dyDescent="0.2">
      <c r="F503" s="38"/>
      <c r="G503" s="38"/>
    </row>
    <row r="504" spans="6:7" x14ac:dyDescent="0.2">
      <c r="F504" s="38"/>
      <c r="G504" s="38"/>
    </row>
    <row r="505" spans="6:7" x14ac:dyDescent="0.2">
      <c r="F505" s="38"/>
      <c r="G505" s="38"/>
    </row>
    <row r="506" spans="6:7" x14ac:dyDescent="0.2">
      <c r="F506" s="38"/>
      <c r="G506" s="38"/>
    </row>
    <row r="507" spans="6:7" x14ac:dyDescent="0.2">
      <c r="F507" s="38"/>
      <c r="G507" s="38"/>
    </row>
    <row r="508" spans="6:7" x14ac:dyDescent="0.2">
      <c r="F508" s="38"/>
      <c r="G508" s="38"/>
    </row>
    <row r="509" spans="6:7" x14ac:dyDescent="0.2">
      <c r="F509" s="38"/>
      <c r="G509" s="38"/>
    </row>
    <row r="510" spans="6:7" x14ac:dyDescent="0.2">
      <c r="F510" s="38"/>
      <c r="G510" s="38"/>
    </row>
    <row r="511" spans="6:7" x14ac:dyDescent="0.2">
      <c r="F511" s="38"/>
      <c r="G511" s="38"/>
    </row>
    <row r="512" spans="6:7" x14ac:dyDescent="0.2">
      <c r="F512" s="38"/>
      <c r="G512" s="38"/>
    </row>
    <row r="513" spans="6:7" x14ac:dyDescent="0.2">
      <c r="F513" s="38"/>
      <c r="G513" s="38"/>
    </row>
    <row r="514" spans="6:7" x14ac:dyDescent="0.2">
      <c r="F514" s="38"/>
      <c r="G514" s="38"/>
    </row>
    <row r="515" spans="6:7" x14ac:dyDescent="0.2">
      <c r="F515" s="38"/>
      <c r="G515" s="38"/>
    </row>
    <row r="516" spans="6:7" x14ac:dyDescent="0.2">
      <c r="F516" s="38"/>
      <c r="G516" s="38"/>
    </row>
    <row r="517" spans="6:7" x14ac:dyDescent="0.2">
      <c r="F517" s="38"/>
      <c r="G517" s="38"/>
    </row>
    <row r="518" spans="6:7" x14ac:dyDescent="0.2">
      <c r="F518" s="38"/>
      <c r="G518" s="38"/>
    </row>
    <row r="519" spans="6:7" x14ac:dyDescent="0.2">
      <c r="F519" s="38"/>
      <c r="G519" s="38"/>
    </row>
    <row r="520" spans="6:7" x14ac:dyDescent="0.2">
      <c r="F520" s="38"/>
      <c r="G520" s="38"/>
    </row>
    <row r="521" spans="6:7" x14ac:dyDescent="0.2">
      <c r="F521" s="38"/>
      <c r="G521" s="38"/>
    </row>
    <row r="522" spans="6:7" x14ac:dyDescent="0.2">
      <c r="F522" s="38"/>
      <c r="G522" s="38"/>
    </row>
    <row r="523" spans="6:7" x14ac:dyDescent="0.2">
      <c r="F523" s="38"/>
      <c r="G523" s="38"/>
    </row>
    <row r="524" spans="6:7" x14ac:dyDescent="0.2">
      <c r="F524" s="38"/>
      <c r="G524" s="38"/>
    </row>
    <row r="525" spans="6:7" x14ac:dyDescent="0.2">
      <c r="F525" s="38"/>
      <c r="G525" s="38"/>
    </row>
    <row r="526" spans="6:7" x14ac:dyDescent="0.2">
      <c r="F526" s="38"/>
      <c r="G526" s="38"/>
    </row>
    <row r="527" spans="6:7" x14ac:dyDescent="0.2">
      <c r="F527" s="38"/>
      <c r="G527" s="38"/>
    </row>
    <row r="528" spans="6:7" x14ac:dyDescent="0.2">
      <c r="F528" s="38"/>
      <c r="G528" s="38"/>
    </row>
    <row r="529" spans="6:7" x14ac:dyDescent="0.2">
      <c r="F529" s="38"/>
      <c r="G529" s="38"/>
    </row>
    <row r="530" spans="6:7" x14ac:dyDescent="0.2">
      <c r="F530" s="38"/>
      <c r="G530" s="38"/>
    </row>
    <row r="531" spans="6:7" x14ac:dyDescent="0.2">
      <c r="F531" s="38"/>
      <c r="G531" s="38"/>
    </row>
    <row r="532" spans="6:7" x14ac:dyDescent="0.2">
      <c r="F532" s="38"/>
      <c r="G532" s="38"/>
    </row>
    <row r="533" spans="6:7" x14ac:dyDescent="0.2">
      <c r="F533" s="38"/>
      <c r="G533" s="38"/>
    </row>
    <row r="534" spans="6:7" x14ac:dyDescent="0.2">
      <c r="F534" s="38"/>
      <c r="G534" s="38"/>
    </row>
    <row r="535" spans="6:7" x14ac:dyDescent="0.2">
      <c r="F535" s="38"/>
      <c r="G535" s="38"/>
    </row>
    <row r="536" spans="6:7" x14ac:dyDescent="0.2">
      <c r="F536" s="38"/>
      <c r="G536" s="38"/>
    </row>
    <row r="537" spans="6:7" x14ac:dyDescent="0.2">
      <c r="F537" s="38"/>
      <c r="G537" s="38"/>
    </row>
    <row r="538" spans="6:7" x14ac:dyDescent="0.2">
      <c r="F538" s="38"/>
      <c r="G538" s="38"/>
    </row>
    <row r="539" spans="6:7" x14ac:dyDescent="0.2">
      <c r="F539" s="38"/>
      <c r="G539" s="38"/>
    </row>
    <row r="540" spans="6:7" x14ac:dyDescent="0.2">
      <c r="F540" s="38"/>
      <c r="G540" s="38"/>
    </row>
    <row r="541" spans="6:7" x14ac:dyDescent="0.2">
      <c r="F541" s="38"/>
      <c r="G541" s="38"/>
    </row>
    <row r="542" spans="6:7" x14ac:dyDescent="0.2">
      <c r="F542" s="38"/>
      <c r="G542" s="38"/>
    </row>
    <row r="543" spans="6:7" x14ac:dyDescent="0.2">
      <c r="F543" s="38"/>
      <c r="G543" s="38"/>
    </row>
    <row r="544" spans="6:7" x14ac:dyDescent="0.2">
      <c r="F544" s="38"/>
      <c r="G544" s="38"/>
    </row>
    <row r="545" spans="6:7" x14ac:dyDescent="0.2">
      <c r="F545" s="38"/>
      <c r="G545" s="38"/>
    </row>
    <row r="546" spans="6:7" x14ac:dyDescent="0.2">
      <c r="F546" s="38"/>
      <c r="G546" s="38"/>
    </row>
    <row r="547" spans="6:7" x14ac:dyDescent="0.2">
      <c r="F547" s="38"/>
      <c r="G547" s="38"/>
    </row>
    <row r="548" spans="6:7" x14ac:dyDescent="0.2">
      <c r="F548" s="38"/>
      <c r="G548" s="38"/>
    </row>
    <row r="549" spans="6:7" x14ac:dyDescent="0.2">
      <c r="F549" s="38"/>
      <c r="G549" s="38"/>
    </row>
    <row r="550" spans="6:7" x14ac:dyDescent="0.2">
      <c r="F550" s="38"/>
      <c r="G550" s="38"/>
    </row>
    <row r="551" spans="6:7" x14ac:dyDescent="0.2">
      <c r="F551" s="38"/>
      <c r="G551" s="38"/>
    </row>
    <row r="552" spans="6:7" x14ac:dyDescent="0.2">
      <c r="F552" s="38"/>
      <c r="G552" s="38"/>
    </row>
    <row r="553" spans="6:7" x14ac:dyDescent="0.2">
      <c r="F553" s="38"/>
      <c r="G553" s="38"/>
    </row>
    <row r="554" spans="6:7" x14ac:dyDescent="0.2">
      <c r="F554" s="38"/>
      <c r="G554" s="38"/>
    </row>
    <row r="555" spans="6:7" x14ac:dyDescent="0.2">
      <c r="F555" s="38"/>
      <c r="G555" s="38"/>
    </row>
    <row r="556" spans="6:7" x14ac:dyDescent="0.2">
      <c r="F556" s="38"/>
      <c r="G556" s="38"/>
    </row>
    <row r="557" spans="6:7" x14ac:dyDescent="0.2">
      <c r="F557" s="38"/>
      <c r="G557" s="38"/>
    </row>
    <row r="558" spans="6:7" x14ac:dyDescent="0.2">
      <c r="F558" s="38"/>
      <c r="G558" s="38"/>
    </row>
    <row r="559" spans="6:7" x14ac:dyDescent="0.2">
      <c r="F559" s="38"/>
      <c r="G559" s="38"/>
    </row>
    <row r="560" spans="6:7" x14ac:dyDescent="0.2">
      <c r="F560" s="38"/>
      <c r="G560" s="38"/>
    </row>
    <row r="561" spans="6:7" x14ac:dyDescent="0.2">
      <c r="F561" s="38"/>
      <c r="G561" s="38"/>
    </row>
    <row r="562" spans="6:7" x14ac:dyDescent="0.2">
      <c r="F562" s="38"/>
      <c r="G562" s="38"/>
    </row>
    <row r="563" spans="6:7" x14ac:dyDescent="0.2">
      <c r="F563" s="38"/>
      <c r="G563" s="38"/>
    </row>
    <row r="564" spans="6:7" x14ac:dyDescent="0.2">
      <c r="F564" s="38"/>
      <c r="G564" s="38"/>
    </row>
    <row r="565" spans="6:7" x14ac:dyDescent="0.2">
      <c r="F565" s="38"/>
      <c r="G565" s="38"/>
    </row>
    <row r="566" spans="6:7" x14ac:dyDescent="0.2">
      <c r="F566" s="38"/>
      <c r="G566" s="38"/>
    </row>
    <row r="567" spans="6:7" x14ac:dyDescent="0.2">
      <c r="F567" s="38"/>
      <c r="G567" s="38"/>
    </row>
    <row r="568" spans="6:7" x14ac:dyDescent="0.2">
      <c r="F568" s="38"/>
      <c r="G568" s="38"/>
    </row>
    <row r="569" spans="6:7" x14ac:dyDescent="0.2">
      <c r="F569" s="38"/>
      <c r="G569" s="38"/>
    </row>
    <row r="570" spans="6:7" x14ac:dyDescent="0.2">
      <c r="F570" s="38"/>
      <c r="G570" s="38"/>
    </row>
    <row r="571" spans="6:7" x14ac:dyDescent="0.2">
      <c r="F571" s="38"/>
      <c r="G571" s="38"/>
    </row>
    <row r="572" spans="6:7" x14ac:dyDescent="0.2">
      <c r="F572" s="38"/>
      <c r="G572" s="38"/>
    </row>
    <row r="573" spans="6:7" x14ac:dyDescent="0.2">
      <c r="F573" s="38"/>
      <c r="G573" s="38"/>
    </row>
    <row r="574" spans="6:7" x14ac:dyDescent="0.2">
      <c r="F574" s="38"/>
      <c r="G574" s="38"/>
    </row>
    <row r="575" spans="6:7" x14ac:dyDescent="0.2">
      <c r="F575" s="38"/>
      <c r="G575" s="38"/>
    </row>
    <row r="576" spans="6:7" x14ac:dyDescent="0.2">
      <c r="F576" s="38"/>
      <c r="G576" s="38"/>
    </row>
    <row r="577" spans="6:7" x14ac:dyDescent="0.2">
      <c r="F577" s="38"/>
      <c r="G577" s="38"/>
    </row>
    <row r="578" spans="6:7" x14ac:dyDescent="0.2">
      <c r="F578" s="38"/>
      <c r="G578" s="38"/>
    </row>
    <row r="579" spans="6:7" x14ac:dyDescent="0.2">
      <c r="F579" s="38"/>
      <c r="G579" s="38"/>
    </row>
    <row r="580" spans="6:7" x14ac:dyDescent="0.2">
      <c r="F580" s="38"/>
      <c r="G580" s="38"/>
    </row>
    <row r="581" spans="6:7" x14ac:dyDescent="0.2">
      <c r="F581" s="38"/>
      <c r="G581" s="38"/>
    </row>
    <row r="582" spans="6:7" x14ac:dyDescent="0.2">
      <c r="F582" s="38"/>
      <c r="G582" s="38"/>
    </row>
    <row r="583" spans="6:7" x14ac:dyDescent="0.2">
      <c r="F583" s="38"/>
      <c r="G583" s="38"/>
    </row>
    <row r="584" spans="6:7" x14ac:dyDescent="0.2">
      <c r="F584" s="38"/>
      <c r="G584" s="38"/>
    </row>
    <row r="585" spans="6:7" x14ac:dyDescent="0.2">
      <c r="F585" s="38"/>
      <c r="G585" s="38"/>
    </row>
    <row r="586" spans="6:7" x14ac:dyDescent="0.2">
      <c r="F586" s="38"/>
      <c r="G586" s="38"/>
    </row>
    <row r="587" spans="6:7" x14ac:dyDescent="0.2">
      <c r="F587" s="38"/>
      <c r="G587" s="38"/>
    </row>
    <row r="588" spans="6:7" x14ac:dyDescent="0.2">
      <c r="F588" s="38"/>
      <c r="G588" s="38"/>
    </row>
    <row r="589" spans="6:7" x14ac:dyDescent="0.2">
      <c r="F589" s="38"/>
      <c r="G589" s="38"/>
    </row>
    <row r="590" spans="6:7" x14ac:dyDescent="0.2">
      <c r="F590" s="38"/>
      <c r="G590" s="38"/>
    </row>
    <row r="591" spans="6:7" x14ac:dyDescent="0.2">
      <c r="F591" s="38"/>
      <c r="G591" s="38"/>
    </row>
    <row r="592" spans="6:7" x14ac:dyDescent="0.2">
      <c r="F592" s="38"/>
      <c r="G592" s="38"/>
    </row>
    <row r="593" spans="6:7" x14ac:dyDescent="0.2">
      <c r="F593" s="38"/>
      <c r="G593" s="38"/>
    </row>
    <row r="594" spans="6:7" x14ac:dyDescent="0.2">
      <c r="F594" s="38"/>
      <c r="G594" s="38"/>
    </row>
    <row r="595" spans="6:7" x14ac:dyDescent="0.2">
      <c r="F595" s="38"/>
      <c r="G595" s="38"/>
    </row>
    <row r="596" spans="6:7" x14ac:dyDescent="0.2">
      <c r="F596" s="38"/>
      <c r="G596" s="38"/>
    </row>
    <row r="597" spans="6:7" x14ac:dyDescent="0.2">
      <c r="F597" s="38"/>
      <c r="G597" s="38"/>
    </row>
    <row r="598" spans="6:7" x14ac:dyDescent="0.2">
      <c r="F598" s="38"/>
      <c r="G598" s="38"/>
    </row>
    <row r="599" spans="6:7" x14ac:dyDescent="0.2">
      <c r="F599" s="38"/>
      <c r="G599" s="38"/>
    </row>
    <row r="600" spans="6:7" x14ac:dyDescent="0.2">
      <c r="F600" s="38"/>
      <c r="G600" s="38"/>
    </row>
    <row r="601" spans="6:7" x14ac:dyDescent="0.2">
      <c r="F601" s="38"/>
      <c r="G601" s="38"/>
    </row>
    <row r="602" spans="6:7" x14ac:dyDescent="0.2">
      <c r="F602" s="38"/>
      <c r="G602" s="38"/>
    </row>
    <row r="603" spans="6:7" x14ac:dyDescent="0.2">
      <c r="F603" s="38"/>
      <c r="G603" s="38"/>
    </row>
    <row r="604" spans="6:7" x14ac:dyDescent="0.2">
      <c r="F604" s="38"/>
      <c r="G604" s="38"/>
    </row>
    <row r="605" spans="6:7" x14ac:dyDescent="0.2">
      <c r="F605" s="38"/>
      <c r="G605" s="38"/>
    </row>
    <row r="606" spans="6:7" x14ac:dyDescent="0.2">
      <c r="F606" s="38"/>
      <c r="G606" s="38"/>
    </row>
    <row r="607" spans="6:7" x14ac:dyDescent="0.2">
      <c r="F607" s="38"/>
      <c r="G607" s="38"/>
    </row>
    <row r="608" spans="6:7" x14ac:dyDescent="0.2">
      <c r="F608" s="38"/>
      <c r="G608" s="38"/>
    </row>
    <row r="609" spans="6:7" x14ac:dyDescent="0.2">
      <c r="F609" s="38"/>
      <c r="G609" s="38"/>
    </row>
    <row r="610" spans="6:7" x14ac:dyDescent="0.2">
      <c r="F610" s="38"/>
      <c r="G610" s="38"/>
    </row>
    <row r="611" spans="6:7" x14ac:dyDescent="0.2">
      <c r="F611" s="38"/>
      <c r="G611" s="38"/>
    </row>
    <row r="612" spans="6:7" x14ac:dyDescent="0.2">
      <c r="F612" s="38"/>
      <c r="G612" s="38"/>
    </row>
    <row r="613" spans="6:7" x14ac:dyDescent="0.2">
      <c r="F613" s="38"/>
      <c r="G613" s="38"/>
    </row>
    <row r="614" spans="6:7" x14ac:dyDescent="0.2">
      <c r="F614" s="38"/>
      <c r="G614" s="38"/>
    </row>
    <row r="615" spans="6:7" x14ac:dyDescent="0.2">
      <c r="F615" s="38"/>
      <c r="G615" s="38"/>
    </row>
    <row r="616" spans="6:7" x14ac:dyDescent="0.2">
      <c r="F616" s="38"/>
      <c r="G616" s="38"/>
    </row>
    <row r="617" spans="6:7" x14ac:dyDescent="0.2">
      <c r="F617" s="38"/>
      <c r="G617" s="38"/>
    </row>
    <row r="618" spans="6:7" x14ac:dyDescent="0.2">
      <c r="F618" s="38"/>
      <c r="G618" s="38"/>
    </row>
    <row r="619" spans="6:7" x14ac:dyDescent="0.2">
      <c r="F619" s="38"/>
      <c r="G619" s="38"/>
    </row>
    <row r="620" spans="6:7" x14ac:dyDescent="0.2">
      <c r="F620" s="38"/>
      <c r="G620" s="38"/>
    </row>
    <row r="621" spans="6:7" x14ac:dyDescent="0.2">
      <c r="F621" s="38"/>
      <c r="G621" s="38"/>
    </row>
    <row r="622" spans="6:7" x14ac:dyDescent="0.2">
      <c r="F622" s="38"/>
      <c r="G622" s="38"/>
    </row>
    <row r="623" spans="6:7" x14ac:dyDescent="0.2">
      <c r="F623" s="38"/>
      <c r="G623" s="38"/>
    </row>
    <row r="624" spans="6:7" x14ac:dyDescent="0.2">
      <c r="F624" s="38"/>
      <c r="G624" s="38"/>
    </row>
    <row r="625" spans="6:7" x14ac:dyDescent="0.2">
      <c r="F625" s="38"/>
      <c r="G625" s="38"/>
    </row>
    <row r="626" spans="6:7" x14ac:dyDescent="0.2">
      <c r="F626" s="38"/>
      <c r="G626" s="38"/>
    </row>
    <row r="627" spans="6:7" x14ac:dyDescent="0.2">
      <c r="F627" s="38"/>
      <c r="G627" s="38"/>
    </row>
    <row r="628" spans="6:7" x14ac:dyDescent="0.2">
      <c r="F628" s="38"/>
      <c r="G628" s="38"/>
    </row>
    <row r="629" spans="6:7" x14ac:dyDescent="0.2">
      <c r="F629" s="38"/>
      <c r="G629" s="38"/>
    </row>
    <row r="630" spans="6:7" x14ac:dyDescent="0.2">
      <c r="F630" s="38"/>
      <c r="G630" s="38"/>
    </row>
    <row r="631" spans="6:7" x14ac:dyDescent="0.2">
      <c r="F631" s="38"/>
      <c r="G631" s="38"/>
    </row>
    <row r="632" spans="6:7" x14ac:dyDescent="0.2">
      <c r="F632" s="38"/>
      <c r="G632" s="38"/>
    </row>
    <row r="633" spans="6:7" x14ac:dyDescent="0.2">
      <c r="F633" s="38"/>
      <c r="G633" s="38"/>
    </row>
    <row r="634" spans="6:7" x14ac:dyDescent="0.2">
      <c r="F634" s="38"/>
      <c r="G634" s="38"/>
    </row>
    <row r="635" spans="6:7" x14ac:dyDescent="0.2">
      <c r="F635" s="38"/>
      <c r="G635" s="38"/>
    </row>
    <row r="636" spans="6:7" x14ac:dyDescent="0.2">
      <c r="F636" s="38"/>
      <c r="G636" s="38"/>
    </row>
    <row r="637" spans="6:7" x14ac:dyDescent="0.2">
      <c r="F637" s="38"/>
      <c r="G637" s="38"/>
    </row>
    <row r="638" spans="6:7" x14ac:dyDescent="0.2">
      <c r="F638" s="38"/>
      <c r="G638" s="38"/>
    </row>
    <row r="639" spans="6:7" x14ac:dyDescent="0.2">
      <c r="F639" s="38"/>
      <c r="G639" s="38"/>
    </row>
    <row r="640" spans="6:7" x14ac:dyDescent="0.2">
      <c r="F640" s="38"/>
      <c r="G640" s="38"/>
    </row>
    <row r="641" spans="6:7" x14ac:dyDescent="0.2">
      <c r="F641" s="38"/>
      <c r="G641" s="38"/>
    </row>
    <row r="642" spans="6:7" x14ac:dyDescent="0.2">
      <c r="F642" s="38"/>
      <c r="G642" s="38"/>
    </row>
    <row r="643" spans="6:7" x14ac:dyDescent="0.2">
      <c r="F643" s="38"/>
      <c r="G643" s="38"/>
    </row>
    <row r="644" spans="6:7" x14ac:dyDescent="0.2">
      <c r="F644" s="38"/>
      <c r="G644" s="38"/>
    </row>
    <row r="645" spans="6:7" x14ac:dyDescent="0.2">
      <c r="F645" s="38"/>
      <c r="G645" s="38"/>
    </row>
    <row r="646" spans="6:7" x14ac:dyDescent="0.2">
      <c r="F646" s="38"/>
      <c r="G646" s="38"/>
    </row>
    <row r="647" spans="6:7" x14ac:dyDescent="0.2">
      <c r="F647" s="38"/>
      <c r="G647" s="38"/>
    </row>
    <row r="648" spans="6:7" x14ac:dyDescent="0.2">
      <c r="F648" s="38"/>
      <c r="G648" s="38"/>
    </row>
    <row r="649" spans="6:7" x14ac:dyDescent="0.2">
      <c r="F649" s="38"/>
      <c r="G649" s="38"/>
    </row>
    <row r="650" spans="6:7" x14ac:dyDescent="0.2">
      <c r="F650" s="38"/>
      <c r="G650" s="38"/>
    </row>
    <row r="651" spans="6:7" x14ac:dyDescent="0.2">
      <c r="F651" s="38"/>
      <c r="G651" s="38"/>
    </row>
    <row r="652" spans="6:7" x14ac:dyDescent="0.2">
      <c r="F652" s="38"/>
      <c r="G652" s="38"/>
    </row>
    <row r="653" spans="6:7" x14ac:dyDescent="0.2">
      <c r="F653" s="38"/>
      <c r="G653" s="38"/>
    </row>
    <row r="654" spans="6:7" x14ac:dyDescent="0.2">
      <c r="F654" s="38"/>
      <c r="G654" s="38"/>
    </row>
    <row r="655" spans="6:7" x14ac:dyDescent="0.2">
      <c r="F655" s="38"/>
      <c r="G655" s="38"/>
    </row>
    <row r="656" spans="6:7" x14ac:dyDescent="0.2">
      <c r="F656" s="38"/>
      <c r="G656" s="38"/>
    </row>
    <row r="657" spans="6:7" x14ac:dyDescent="0.2">
      <c r="F657" s="38"/>
      <c r="G657" s="38"/>
    </row>
    <row r="658" spans="6:7" x14ac:dyDescent="0.2">
      <c r="F658" s="38"/>
      <c r="G658" s="38"/>
    </row>
    <row r="659" spans="6:7" x14ac:dyDescent="0.2">
      <c r="F659" s="38"/>
      <c r="G659" s="38"/>
    </row>
    <row r="660" spans="6:7" x14ac:dyDescent="0.2">
      <c r="F660" s="38"/>
      <c r="G660" s="38"/>
    </row>
    <row r="661" spans="6:7" x14ac:dyDescent="0.2">
      <c r="F661" s="38"/>
      <c r="G661" s="38"/>
    </row>
    <row r="662" spans="6:7" x14ac:dyDescent="0.2">
      <c r="F662" s="38"/>
      <c r="G662" s="38"/>
    </row>
    <row r="663" spans="6:7" x14ac:dyDescent="0.2">
      <c r="F663" s="38"/>
      <c r="G663" s="38"/>
    </row>
    <row r="664" spans="6:7" x14ac:dyDescent="0.2">
      <c r="F664" s="38"/>
      <c r="G664" s="38"/>
    </row>
    <row r="665" spans="6:7" x14ac:dyDescent="0.2">
      <c r="F665" s="38"/>
      <c r="G665" s="38"/>
    </row>
    <row r="666" spans="6:7" x14ac:dyDescent="0.2">
      <c r="F666" s="38"/>
      <c r="G666" s="38"/>
    </row>
    <row r="667" spans="6:7" x14ac:dyDescent="0.2">
      <c r="F667" s="38"/>
      <c r="G667" s="38"/>
    </row>
    <row r="668" spans="6:7" x14ac:dyDescent="0.2">
      <c r="F668" s="38"/>
      <c r="G668" s="38"/>
    </row>
    <row r="669" spans="6:7" x14ac:dyDescent="0.2">
      <c r="F669" s="38"/>
      <c r="G669" s="38"/>
    </row>
    <row r="670" spans="6:7" x14ac:dyDescent="0.2">
      <c r="F670" s="38"/>
      <c r="G670" s="38"/>
    </row>
    <row r="671" spans="6:7" x14ac:dyDescent="0.2">
      <c r="F671" s="38"/>
      <c r="G671" s="38"/>
    </row>
    <row r="672" spans="6:7" x14ac:dyDescent="0.2">
      <c r="F672" s="38"/>
      <c r="G672" s="38"/>
    </row>
    <row r="673" spans="6:7" x14ac:dyDescent="0.2">
      <c r="F673" s="38"/>
      <c r="G673" s="38"/>
    </row>
    <row r="674" spans="6:7" x14ac:dyDescent="0.2">
      <c r="F674" s="38"/>
      <c r="G674" s="38"/>
    </row>
    <row r="675" spans="6:7" x14ac:dyDescent="0.2">
      <c r="F675" s="38"/>
      <c r="G675" s="38"/>
    </row>
    <row r="676" spans="6:7" x14ac:dyDescent="0.2">
      <c r="F676" s="38"/>
      <c r="G676" s="38"/>
    </row>
    <row r="677" spans="6:7" x14ac:dyDescent="0.2">
      <c r="F677" s="38"/>
      <c r="G677" s="38"/>
    </row>
    <row r="678" spans="6:7" x14ac:dyDescent="0.2">
      <c r="F678" s="38"/>
      <c r="G678" s="38"/>
    </row>
    <row r="679" spans="6:7" x14ac:dyDescent="0.2">
      <c r="F679" s="38"/>
      <c r="G679" s="38"/>
    </row>
    <row r="680" spans="6:7" x14ac:dyDescent="0.2">
      <c r="F680" s="38"/>
      <c r="G680" s="38"/>
    </row>
    <row r="681" spans="6:7" x14ac:dyDescent="0.2">
      <c r="F681" s="38"/>
      <c r="G681" s="38"/>
    </row>
    <row r="682" spans="6:7" x14ac:dyDescent="0.2">
      <c r="F682" s="38"/>
      <c r="G682" s="38"/>
    </row>
    <row r="683" spans="6:7" x14ac:dyDescent="0.2">
      <c r="F683" s="38"/>
      <c r="G683" s="38"/>
    </row>
    <row r="684" spans="6:7" x14ac:dyDescent="0.2">
      <c r="F684" s="38"/>
      <c r="G684" s="38"/>
    </row>
    <row r="685" spans="6:7" x14ac:dyDescent="0.2">
      <c r="F685" s="38"/>
      <c r="G685" s="38"/>
    </row>
    <row r="686" spans="6:7" x14ac:dyDescent="0.2">
      <c r="F686" s="38"/>
      <c r="G686" s="38"/>
    </row>
    <row r="687" spans="6:7" x14ac:dyDescent="0.2">
      <c r="F687" s="38"/>
      <c r="G687" s="38"/>
    </row>
    <row r="688" spans="6:7" x14ac:dyDescent="0.2">
      <c r="F688" s="38"/>
      <c r="G688" s="38"/>
    </row>
    <row r="689" spans="6:7" x14ac:dyDescent="0.2">
      <c r="F689" s="38"/>
      <c r="G689" s="38"/>
    </row>
    <row r="690" spans="6:7" x14ac:dyDescent="0.2">
      <c r="F690" s="38"/>
      <c r="G690" s="38"/>
    </row>
    <row r="691" spans="6:7" x14ac:dyDescent="0.2">
      <c r="F691" s="38"/>
      <c r="G691" s="38"/>
    </row>
    <row r="692" spans="6:7" x14ac:dyDescent="0.2">
      <c r="F692" s="38"/>
      <c r="G692" s="38"/>
    </row>
    <row r="693" spans="6:7" x14ac:dyDescent="0.2">
      <c r="F693" s="38"/>
      <c r="G693" s="38"/>
    </row>
    <row r="694" spans="6:7" x14ac:dyDescent="0.2">
      <c r="F694" s="38"/>
      <c r="G694" s="38"/>
    </row>
    <row r="695" spans="6:7" x14ac:dyDescent="0.2">
      <c r="F695" s="38"/>
      <c r="G695" s="38"/>
    </row>
    <row r="696" spans="6:7" x14ac:dyDescent="0.2">
      <c r="F696" s="38"/>
      <c r="G696" s="38"/>
    </row>
    <row r="697" spans="6:7" x14ac:dyDescent="0.2">
      <c r="F697" s="38"/>
      <c r="G697" s="38"/>
    </row>
    <row r="698" spans="6:7" x14ac:dyDescent="0.2">
      <c r="F698" s="38"/>
      <c r="G698" s="38"/>
    </row>
    <row r="699" spans="6:7" x14ac:dyDescent="0.2">
      <c r="F699" s="38"/>
      <c r="G699" s="38"/>
    </row>
    <row r="700" spans="6:7" x14ac:dyDescent="0.2">
      <c r="F700" s="38"/>
      <c r="G700" s="38"/>
    </row>
    <row r="701" spans="6:7" x14ac:dyDescent="0.2">
      <c r="F701" s="38"/>
      <c r="G701" s="38"/>
    </row>
    <row r="702" spans="6:7" x14ac:dyDescent="0.2">
      <c r="F702" s="38"/>
      <c r="G702" s="38"/>
    </row>
    <row r="703" spans="6:7" x14ac:dyDescent="0.2">
      <c r="F703" s="38"/>
      <c r="G703" s="38"/>
    </row>
    <row r="704" spans="6:7" x14ac:dyDescent="0.2">
      <c r="F704" s="38"/>
      <c r="G704" s="38"/>
    </row>
    <row r="705" spans="6:7" x14ac:dyDescent="0.2">
      <c r="F705" s="38"/>
      <c r="G705" s="38"/>
    </row>
    <row r="706" spans="6:7" x14ac:dyDescent="0.2">
      <c r="F706" s="38"/>
      <c r="G706" s="38"/>
    </row>
    <row r="707" spans="6:7" x14ac:dyDescent="0.2">
      <c r="F707" s="38"/>
      <c r="G707" s="38"/>
    </row>
    <row r="708" spans="6:7" x14ac:dyDescent="0.2">
      <c r="F708" s="38"/>
      <c r="G708" s="38"/>
    </row>
    <row r="709" spans="6:7" x14ac:dyDescent="0.2">
      <c r="F709" s="38"/>
      <c r="G709" s="38"/>
    </row>
    <row r="710" spans="6:7" x14ac:dyDescent="0.2">
      <c r="F710" s="38"/>
      <c r="G710" s="38"/>
    </row>
    <row r="711" spans="6:7" x14ac:dyDescent="0.2">
      <c r="F711" s="38"/>
      <c r="G711" s="38"/>
    </row>
    <row r="712" spans="6:7" x14ac:dyDescent="0.2">
      <c r="F712" s="38"/>
      <c r="G712" s="38"/>
    </row>
    <row r="713" spans="6:7" x14ac:dyDescent="0.2">
      <c r="F713" s="38"/>
      <c r="G713" s="38"/>
    </row>
    <row r="714" spans="6:7" x14ac:dyDescent="0.2">
      <c r="F714" s="38"/>
      <c r="G714" s="38"/>
    </row>
    <row r="715" spans="6:7" x14ac:dyDescent="0.2">
      <c r="F715" s="38"/>
      <c r="G715" s="38"/>
    </row>
    <row r="716" spans="6:7" x14ac:dyDescent="0.2">
      <c r="F716" s="38"/>
      <c r="G716" s="38"/>
    </row>
    <row r="717" spans="6:7" x14ac:dyDescent="0.2">
      <c r="F717" s="38"/>
      <c r="G717" s="38"/>
    </row>
    <row r="718" spans="6:7" x14ac:dyDescent="0.2">
      <c r="F718" s="38"/>
      <c r="G718" s="38"/>
    </row>
    <row r="719" spans="6:7" x14ac:dyDescent="0.2">
      <c r="F719" s="38"/>
      <c r="G719" s="38"/>
    </row>
    <row r="720" spans="6:7" x14ac:dyDescent="0.2">
      <c r="F720" s="38"/>
      <c r="G720" s="38"/>
    </row>
    <row r="721" spans="6:7" x14ac:dyDescent="0.2">
      <c r="F721" s="38"/>
      <c r="G721" s="38"/>
    </row>
    <row r="722" spans="6:7" x14ac:dyDescent="0.2">
      <c r="F722" s="38"/>
      <c r="G722" s="38"/>
    </row>
    <row r="723" spans="6:7" x14ac:dyDescent="0.2">
      <c r="F723" s="38"/>
      <c r="G723" s="38"/>
    </row>
    <row r="724" spans="6:7" x14ac:dyDescent="0.2">
      <c r="F724" s="38"/>
      <c r="G724" s="38"/>
    </row>
    <row r="725" spans="6:7" x14ac:dyDescent="0.2">
      <c r="F725" s="38"/>
      <c r="G725" s="38"/>
    </row>
    <row r="726" spans="6:7" x14ac:dyDescent="0.2">
      <c r="F726" s="38"/>
      <c r="G726" s="38"/>
    </row>
    <row r="727" spans="6:7" x14ac:dyDescent="0.2">
      <c r="F727" s="38"/>
      <c r="G727" s="38"/>
    </row>
    <row r="728" spans="6:7" x14ac:dyDescent="0.2">
      <c r="F728" s="38"/>
      <c r="G728" s="38"/>
    </row>
    <row r="729" spans="6:7" x14ac:dyDescent="0.2">
      <c r="F729" s="38"/>
      <c r="G729" s="38"/>
    </row>
    <row r="730" spans="6:7" x14ac:dyDescent="0.2">
      <c r="F730" s="38"/>
      <c r="G730" s="38"/>
    </row>
    <row r="731" spans="6:7" x14ac:dyDescent="0.2">
      <c r="F731" s="38"/>
      <c r="G731" s="38"/>
    </row>
    <row r="732" spans="6:7" x14ac:dyDescent="0.2">
      <c r="F732" s="38"/>
      <c r="G732" s="38"/>
    </row>
    <row r="733" spans="6:7" x14ac:dyDescent="0.2">
      <c r="F733" s="38"/>
      <c r="G733" s="38"/>
    </row>
    <row r="734" spans="6:7" x14ac:dyDescent="0.2">
      <c r="F734" s="38"/>
      <c r="G734" s="38"/>
    </row>
    <row r="735" spans="6:7" x14ac:dyDescent="0.2">
      <c r="F735" s="38"/>
      <c r="G735" s="38"/>
    </row>
    <row r="736" spans="6:7" x14ac:dyDescent="0.2">
      <c r="F736" s="38"/>
      <c r="G736" s="38"/>
    </row>
    <row r="737" spans="6:7" x14ac:dyDescent="0.2">
      <c r="F737" s="38"/>
      <c r="G737" s="38"/>
    </row>
    <row r="738" spans="6:7" x14ac:dyDescent="0.2">
      <c r="F738" s="38"/>
      <c r="G738" s="38"/>
    </row>
    <row r="739" spans="6:7" x14ac:dyDescent="0.2">
      <c r="F739" s="38"/>
      <c r="G739" s="38"/>
    </row>
    <row r="740" spans="6:7" x14ac:dyDescent="0.2">
      <c r="F740" s="38"/>
      <c r="G740" s="38"/>
    </row>
    <row r="741" spans="6:7" x14ac:dyDescent="0.2">
      <c r="F741" s="38"/>
      <c r="G741" s="38"/>
    </row>
    <row r="742" spans="6:7" x14ac:dyDescent="0.2">
      <c r="F742" s="38"/>
      <c r="G742" s="38"/>
    </row>
    <row r="743" spans="6:7" x14ac:dyDescent="0.2">
      <c r="F743" s="38"/>
      <c r="G743" s="38"/>
    </row>
    <row r="744" spans="6:7" x14ac:dyDescent="0.2">
      <c r="F744" s="38"/>
      <c r="G744" s="38"/>
    </row>
    <row r="745" spans="6:7" x14ac:dyDescent="0.2">
      <c r="F745" s="38"/>
      <c r="G745" s="38"/>
    </row>
    <row r="746" spans="6:7" x14ac:dyDescent="0.2">
      <c r="F746" s="38"/>
      <c r="G746" s="38"/>
    </row>
    <row r="747" spans="6:7" x14ac:dyDescent="0.2">
      <c r="F747" s="38"/>
      <c r="G747" s="38"/>
    </row>
    <row r="748" spans="6:7" x14ac:dyDescent="0.2">
      <c r="F748" s="38"/>
      <c r="G748" s="38"/>
    </row>
    <row r="749" spans="6:7" x14ac:dyDescent="0.2">
      <c r="F749" s="38"/>
      <c r="G749" s="38"/>
    </row>
    <row r="750" spans="6:7" x14ac:dyDescent="0.2">
      <c r="F750" s="38"/>
      <c r="G750" s="38"/>
    </row>
    <row r="751" spans="6:7" x14ac:dyDescent="0.2">
      <c r="F751" s="38"/>
      <c r="G751" s="38"/>
    </row>
    <row r="752" spans="6:7" x14ac:dyDescent="0.2">
      <c r="F752" s="38"/>
      <c r="G752" s="38"/>
    </row>
    <row r="753" spans="6:7" x14ac:dyDescent="0.2">
      <c r="F753" s="38"/>
      <c r="G753" s="38"/>
    </row>
    <row r="754" spans="6:7" x14ac:dyDescent="0.2">
      <c r="F754" s="38"/>
      <c r="G754" s="38"/>
    </row>
    <row r="755" spans="6:7" x14ac:dyDescent="0.2">
      <c r="F755" s="38"/>
      <c r="G755" s="38"/>
    </row>
    <row r="756" spans="6:7" x14ac:dyDescent="0.2">
      <c r="F756" s="38"/>
      <c r="G756" s="38"/>
    </row>
    <row r="757" spans="6:7" x14ac:dyDescent="0.2">
      <c r="F757" s="38"/>
      <c r="G757" s="38"/>
    </row>
    <row r="758" spans="6:7" x14ac:dyDescent="0.2">
      <c r="F758" s="38"/>
      <c r="G758" s="38"/>
    </row>
    <row r="759" spans="6:7" x14ac:dyDescent="0.2">
      <c r="F759" s="38"/>
      <c r="G759" s="38"/>
    </row>
    <row r="760" spans="6:7" x14ac:dyDescent="0.2">
      <c r="F760" s="38"/>
      <c r="G760" s="38"/>
    </row>
    <row r="761" spans="6:7" x14ac:dyDescent="0.2">
      <c r="F761" s="38"/>
      <c r="G761" s="38"/>
    </row>
    <row r="762" spans="6:7" x14ac:dyDescent="0.2">
      <c r="F762" s="38"/>
      <c r="G762" s="38"/>
    </row>
    <row r="763" spans="6:7" x14ac:dyDescent="0.2">
      <c r="F763" s="38"/>
      <c r="G763" s="38"/>
    </row>
    <row r="764" spans="6:7" x14ac:dyDescent="0.2">
      <c r="F764" s="38"/>
      <c r="G764" s="38"/>
    </row>
    <row r="765" spans="6:7" x14ac:dyDescent="0.2">
      <c r="F765" s="38"/>
      <c r="G765" s="38"/>
    </row>
    <row r="766" spans="6:7" x14ac:dyDescent="0.2">
      <c r="F766" s="38"/>
      <c r="G766" s="38"/>
    </row>
    <row r="767" spans="6:7" x14ac:dyDescent="0.2">
      <c r="F767" s="38"/>
      <c r="G767" s="38"/>
    </row>
    <row r="768" spans="6:7" x14ac:dyDescent="0.2">
      <c r="F768" s="38"/>
      <c r="G768" s="38"/>
    </row>
    <row r="769" spans="6:7" x14ac:dyDescent="0.2">
      <c r="F769" s="38"/>
      <c r="G769" s="38"/>
    </row>
    <row r="770" spans="6:7" x14ac:dyDescent="0.2">
      <c r="F770" s="38"/>
      <c r="G770" s="38"/>
    </row>
    <row r="771" spans="6:7" x14ac:dyDescent="0.2">
      <c r="F771" s="38"/>
      <c r="G771" s="38"/>
    </row>
    <row r="772" spans="6:7" x14ac:dyDescent="0.2">
      <c r="F772" s="38"/>
      <c r="G772" s="38"/>
    </row>
    <row r="773" spans="6:7" x14ac:dyDescent="0.2">
      <c r="F773" s="38"/>
      <c r="G773" s="38"/>
    </row>
    <row r="774" spans="6:7" x14ac:dyDescent="0.2">
      <c r="F774" s="38"/>
      <c r="G774" s="38"/>
    </row>
    <row r="775" spans="6:7" x14ac:dyDescent="0.2">
      <c r="F775" s="38"/>
      <c r="G775" s="38"/>
    </row>
    <row r="776" spans="6:7" x14ac:dyDescent="0.2">
      <c r="F776" s="38"/>
      <c r="G776" s="38"/>
    </row>
    <row r="777" spans="6:7" x14ac:dyDescent="0.2">
      <c r="F777" s="38"/>
      <c r="G777" s="38"/>
    </row>
    <row r="778" spans="6:7" x14ac:dyDescent="0.2">
      <c r="F778" s="38"/>
      <c r="G778" s="38"/>
    </row>
    <row r="779" spans="6:7" x14ac:dyDescent="0.2">
      <c r="F779" s="38"/>
      <c r="G779" s="38"/>
    </row>
    <row r="780" spans="6:7" x14ac:dyDescent="0.2">
      <c r="F780" s="38"/>
      <c r="G780" s="38"/>
    </row>
    <row r="781" spans="6:7" x14ac:dyDescent="0.2">
      <c r="F781" s="38"/>
      <c r="G781" s="38"/>
    </row>
    <row r="782" spans="6:7" x14ac:dyDescent="0.2">
      <c r="F782" s="38"/>
      <c r="G782" s="38"/>
    </row>
    <row r="783" spans="6:7" x14ac:dyDescent="0.2">
      <c r="F783" s="38"/>
      <c r="G783" s="38"/>
    </row>
    <row r="784" spans="6:7" x14ac:dyDescent="0.2">
      <c r="F784" s="38"/>
      <c r="G784" s="38"/>
    </row>
    <row r="785" spans="6:7" x14ac:dyDescent="0.2">
      <c r="F785" s="38"/>
      <c r="G785" s="38"/>
    </row>
    <row r="786" spans="6:7" x14ac:dyDescent="0.2">
      <c r="F786" s="38"/>
      <c r="G786" s="38"/>
    </row>
    <row r="787" spans="6:7" x14ac:dyDescent="0.2">
      <c r="F787" s="38"/>
      <c r="G787" s="38"/>
    </row>
    <row r="788" spans="6:7" x14ac:dyDescent="0.2">
      <c r="F788" s="38"/>
      <c r="G788" s="38"/>
    </row>
    <row r="789" spans="6:7" x14ac:dyDescent="0.2">
      <c r="F789" s="38"/>
      <c r="G789" s="38"/>
    </row>
    <row r="790" spans="6:7" x14ac:dyDescent="0.2">
      <c r="F790" s="38"/>
      <c r="G790" s="38"/>
    </row>
    <row r="791" spans="6:7" x14ac:dyDescent="0.2">
      <c r="F791" s="38"/>
      <c r="G791" s="38"/>
    </row>
    <row r="792" spans="6:7" x14ac:dyDescent="0.2">
      <c r="F792" s="38"/>
      <c r="G792" s="38"/>
    </row>
    <row r="793" spans="6:7" x14ac:dyDescent="0.2">
      <c r="F793" s="38"/>
      <c r="G793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1214-6566-F943-B821-A80D7912A928}">
  <dimension ref="A1:C274"/>
  <sheetViews>
    <sheetView topLeftCell="A94" workbookViewId="0">
      <selection activeCell="J119" sqref="J119"/>
    </sheetView>
  </sheetViews>
  <sheetFormatPr baseColWidth="10" defaultColWidth="10.83203125" defaultRowHeight="16" x14ac:dyDescent="0.2"/>
  <cols>
    <col min="1" max="1" width="4.5" style="1" bestFit="1" customWidth="1"/>
    <col min="2" max="2" width="6.1640625" style="1" bestFit="1" customWidth="1"/>
    <col min="3" max="3" width="7.6640625" style="1" bestFit="1" customWidth="1"/>
  </cols>
  <sheetData>
    <row r="1" spans="1:3" x14ac:dyDescent="0.2">
      <c r="A1" s="1" t="s">
        <v>1</v>
      </c>
      <c r="B1" s="1" t="s">
        <v>6</v>
      </c>
      <c r="C1" s="1" t="s">
        <v>7</v>
      </c>
    </row>
    <row r="2" spans="1:3" x14ac:dyDescent="0.2">
      <c r="A2" s="72">
        <v>0</v>
      </c>
      <c r="B2" s="175">
        <f t="shared" ref="B2:B65" si="0">A2/365</f>
        <v>0</v>
      </c>
      <c r="C2" s="169">
        <v>6.33</v>
      </c>
    </row>
    <row r="3" spans="1:3" x14ac:dyDescent="0.2">
      <c r="A3" s="39">
        <v>0</v>
      </c>
      <c r="B3" s="175">
        <f t="shared" si="0"/>
        <v>0</v>
      </c>
      <c r="C3" s="169">
        <v>6.3</v>
      </c>
    </row>
    <row r="4" spans="1:3" x14ac:dyDescent="0.2">
      <c r="A4" s="39">
        <v>0</v>
      </c>
      <c r="B4" s="175">
        <f t="shared" si="0"/>
        <v>0</v>
      </c>
      <c r="C4" s="169">
        <v>6.11</v>
      </c>
    </row>
    <row r="5" spans="1:3" x14ac:dyDescent="0.2">
      <c r="A5" s="39">
        <v>0</v>
      </c>
      <c r="B5" s="175">
        <f t="shared" si="0"/>
        <v>0</v>
      </c>
      <c r="C5" s="169">
        <v>6.09</v>
      </c>
    </row>
    <row r="6" spans="1:3" x14ac:dyDescent="0.2">
      <c r="A6" s="39">
        <v>0</v>
      </c>
      <c r="B6" s="175">
        <f t="shared" si="0"/>
        <v>0</v>
      </c>
      <c r="C6" s="169">
        <v>6.35</v>
      </c>
    </row>
    <row r="7" spans="1:3" x14ac:dyDescent="0.2">
      <c r="A7" s="39">
        <v>0</v>
      </c>
      <c r="B7" s="175">
        <f t="shared" si="0"/>
        <v>0</v>
      </c>
      <c r="C7" s="169">
        <v>5.91</v>
      </c>
    </row>
    <row r="8" spans="1:3" x14ac:dyDescent="0.2">
      <c r="A8" s="39">
        <v>0</v>
      </c>
      <c r="B8" s="175">
        <f t="shared" si="0"/>
        <v>0</v>
      </c>
      <c r="C8" s="169">
        <v>5.88</v>
      </c>
    </row>
    <row r="9" spans="1:3" x14ac:dyDescent="0.2">
      <c r="A9" s="39">
        <v>0</v>
      </c>
      <c r="B9" s="175">
        <f t="shared" si="0"/>
        <v>0</v>
      </c>
      <c r="C9" s="169">
        <v>5.88</v>
      </c>
    </row>
    <row r="10" spans="1:3" x14ac:dyDescent="0.2">
      <c r="A10" s="39">
        <v>0</v>
      </c>
      <c r="B10" s="175">
        <f t="shared" si="0"/>
        <v>0</v>
      </c>
      <c r="C10" s="169">
        <v>5.7799999999999994</v>
      </c>
    </row>
    <row r="11" spans="1:3" x14ac:dyDescent="0.2">
      <c r="A11" s="39">
        <v>0</v>
      </c>
      <c r="B11" s="175">
        <f t="shared" si="0"/>
        <v>0</v>
      </c>
      <c r="C11" s="169">
        <v>6.15</v>
      </c>
    </row>
    <row r="12" spans="1:3" x14ac:dyDescent="0.2">
      <c r="A12" s="39">
        <v>0</v>
      </c>
      <c r="B12" s="175">
        <f t="shared" si="0"/>
        <v>0</v>
      </c>
      <c r="C12" s="169">
        <v>6.11</v>
      </c>
    </row>
    <row r="13" spans="1:3" x14ac:dyDescent="0.2">
      <c r="A13" s="39">
        <v>0</v>
      </c>
      <c r="B13" s="175">
        <f t="shared" si="0"/>
        <v>0</v>
      </c>
      <c r="C13" s="169">
        <v>6.18</v>
      </c>
    </row>
    <row r="14" spans="1:3" x14ac:dyDescent="0.2">
      <c r="A14" s="36">
        <v>0</v>
      </c>
      <c r="B14" s="175">
        <f t="shared" si="0"/>
        <v>0</v>
      </c>
      <c r="C14" s="169">
        <v>5.91</v>
      </c>
    </row>
    <row r="15" spans="1:3" x14ac:dyDescent="0.2">
      <c r="A15" s="36">
        <v>0</v>
      </c>
      <c r="B15" s="175">
        <f t="shared" si="0"/>
        <v>0</v>
      </c>
      <c r="C15" s="169">
        <v>6.08</v>
      </c>
    </row>
    <row r="16" spans="1:3" x14ac:dyDescent="0.2">
      <c r="A16" s="36">
        <v>0</v>
      </c>
      <c r="B16" s="175">
        <f t="shared" si="0"/>
        <v>0</v>
      </c>
      <c r="C16" s="169">
        <v>6.16</v>
      </c>
    </row>
    <row r="17" spans="1:3" x14ac:dyDescent="0.2">
      <c r="A17" s="36">
        <v>0</v>
      </c>
      <c r="B17" s="175">
        <f t="shared" si="0"/>
        <v>0</v>
      </c>
      <c r="C17" s="169">
        <v>6.11</v>
      </c>
    </row>
    <row r="18" spans="1:3" x14ac:dyDescent="0.2">
      <c r="A18" s="36">
        <v>0</v>
      </c>
      <c r="B18" s="175">
        <f t="shared" si="0"/>
        <v>0</v>
      </c>
      <c r="C18" s="169">
        <v>6.12</v>
      </c>
    </row>
    <row r="19" spans="1:3" x14ac:dyDescent="0.2">
      <c r="A19" s="36">
        <v>0</v>
      </c>
      <c r="B19" s="175">
        <f t="shared" si="0"/>
        <v>0</v>
      </c>
      <c r="C19" s="169">
        <v>6.1869999999999994</v>
      </c>
    </row>
    <row r="20" spans="1:3" x14ac:dyDescent="0.2">
      <c r="A20" s="36">
        <v>0</v>
      </c>
      <c r="B20" s="175">
        <f t="shared" si="0"/>
        <v>0</v>
      </c>
      <c r="C20" s="169">
        <v>6.16</v>
      </c>
    </row>
    <row r="21" spans="1:3" x14ac:dyDescent="0.2">
      <c r="A21" s="36">
        <v>0</v>
      </c>
      <c r="B21" s="175">
        <f t="shared" si="0"/>
        <v>0</v>
      </c>
      <c r="C21" s="169">
        <v>6.1</v>
      </c>
    </row>
    <row r="22" spans="1:3" x14ac:dyDescent="0.2">
      <c r="A22" s="36">
        <v>0</v>
      </c>
      <c r="B22" s="175">
        <f t="shared" si="0"/>
        <v>0</v>
      </c>
      <c r="C22" s="169">
        <v>6.26</v>
      </c>
    </row>
    <row r="23" spans="1:3" x14ac:dyDescent="0.2">
      <c r="A23" s="36">
        <v>0</v>
      </c>
      <c r="B23" s="175">
        <f t="shared" si="0"/>
        <v>0</v>
      </c>
      <c r="C23" s="169">
        <v>5.9399999999999995</v>
      </c>
    </row>
    <row r="24" spans="1:3" x14ac:dyDescent="0.2">
      <c r="A24" s="36">
        <v>0</v>
      </c>
      <c r="B24" s="175">
        <f t="shared" si="0"/>
        <v>0</v>
      </c>
      <c r="C24" s="169">
        <v>5.9399999999999995</v>
      </c>
    </row>
    <row r="25" spans="1:3" x14ac:dyDescent="0.2">
      <c r="A25" s="36">
        <v>0</v>
      </c>
      <c r="B25" s="175">
        <f t="shared" si="0"/>
        <v>0</v>
      </c>
      <c r="C25" s="169">
        <v>6.12</v>
      </c>
    </row>
    <row r="26" spans="1:3" x14ac:dyDescent="0.2">
      <c r="A26" s="36">
        <v>0</v>
      </c>
      <c r="B26" s="175">
        <f t="shared" si="0"/>
        <v>0</v>
      </c>
      <c r="C26" s="169">
        <v>6.1</v>
      </c>
    </row>
    <row r="27" spans="1:3" x14ac:dyDescent="0.2">
      <c r="A27" s="36">
        <v>0</v>
      </c>
      <c r="B27" s="175">
        <f t="shared" si="0"/>
        <v>0</v>
      </c>
      <c r="C27" s="169">
        <v>6.11</v>
      </c>
    </row>
    <row r="28" spans="1:3" x14ac:dyDescent="0.2">
      <c r="A28" s="36">
        <v>0</v>
      </c>
      <c r="B28" s="175">
        <f t="shared" si="0"/>
        <v>0</v>
      </c>
      <c r="C28" s="169">
        <v>5.88</v>
      </c>
    </row>
    <row r="29" spans="1:3" x14ac:dyDescent="0.2">
      <c r="A29" s="36">
        <v>0</v>
      </c>
      <c r="B29" s="175">
        <f t="shared" si="0"/>
        <v>0</v>
      </c>
      <c r="C29" s="169">
        <v>6.05</v>
      </c>
    </row>
    <row r="30" spans="1:3" x14ac:dyDescent="0.2">
      <c r="A30" s="36">
        <v>0</v>
      </c>
      <c r="B30" s="175">
        <f t="shared" si="0"/>
        <v>0</v>
      </c>
      <c r="C30" s="169">
        <v>6.12</v>
      </c>
    </row>
    <row r="31" spans="1:3" x14ac:dyDescent="0.2">
      <c r="A31" s="37">
        <v>0</v>
      </c>
      <c r="B31" s="175">
        <f t="shared" si="0"/>
        <v>0</v>
      </c>
      <c r="C31" s="169">
        <v>6.12</v>
      </c>
    </row>
    <row r="32" spans="1:3" x14ac:dyDescent="0.2">
      <c r="A32" s="37">
        <v>0</v>
      </c>
      <c r="B32" s="175">
        <f t="shared" si="0"/>
        <v>0</v>
      </c>
      <c r="C32" s="169">
        <v>5.87</v>
      </c>
    </row>
    <row r="33" spans="1:3" x14ac:dyDescent="0.2">
      <c r="A33" s="37">
        <v>0</v>
      </c>
      <c r="B33" s="175">
        <f t="shared" si="0"/>
        <v>0</v>
      </c>
      <c r="C33" s="169">
        <v>6.0299999999999994</v>
      </c>
    </row>
    <row r="34" spans="1:3" x14ac:dyDescent="0.2">
      <c r="A34" s="37">
        <v>0</v>
      </c>
      <c r="B34" s="175">
        <f t="shared" si="0"/>
        <v>0</v>
      </c>
      <c r="C34" s="169">
        <v>5.85</v>
      </c>
    </row>
    <row r="35" spans="1:3" x14ac:dyDescent="0.2">
      <c r="A35" s="37">
        <v>0</v>
      </c>
      <c r="B35" s="175">
        <f t="shared" si="0"/>
        <v>0</v>
      </c>
      <c r="C35" s="169">
        <v>6.05</v>
      </c>
    </row>
    <row r="36" spans="1:3" x14ac:dyDescent="0.2">
      <c r="A36" s="37">
        <v>0</v>
      </c>
      <c r="B36" s="175">
        <f t="shared" si="0"/>
        <v>0</v>
      </c>
      <c r="C36" s="169">
        <v>6</v>
      </c>
    </row>
    <row r="37" spans="1:3" x14ac:dyDescent="0.2">
      <c r="A37" s="37">
        <v>0</v>
      </c>
      <c r="B37" s="175">
        <f t="shared" si="0"/>
        <v>0</v>
      </c>
      <c r="C37" s="169">
        <v>5.76</v>
      </c>
    </row>
    <row r="38" spans="1:3" x14ac:dyDescent="0.2">
      <c r="A38" s="37">
        <v>0</v>
      </c>
      <c r="B38" s="175">
        <f t="shared" si="0"/>
        <v>0</v>
      </c>
      <c r="C38" s="169">
        <v>5.59</v>
      </c>
    </row>
    <row r="39" spans="1:3" x14ac:dyDescent="0.2">
      <c r="A39" s="37">
        <v>0</v>
      </c>
      <c r="B39" s="175">
        <f t="shared" si="0"/>
        <v>0</v>
      </c>
      <c r="C39" s="169">
        <v>5.95</v>
      </c>
    </row>
    <row r="40" spans="1:3" x14ac:dyDescent="0.2">
      <c r="A40" s="37">
        <v>4</v>
      </c>
      <c r="B40" s="175">
        <f t="shared" si="0"/>
        <v>1.0958904109589041E-2</v>
      </c>
      <c r="C40" s="169">
        <v>6.8599999999999994</v>
      </c>
    </row>
    <row r="41" spans="1:3" x14ac:dyDescent="0.2">
      <c r="A41" s="37">
        <v>4</v>
      </c>
      <c r="B41" s="175">
        <f t="shared" si="0"/>
        <v>1.0958904109589041E-2</v>
      </c>
      <c r="C41" s="169">
        <v>6.37</v>
      </c>
    </row>
    <row r="42" spans="1:3" x14ac:dyDescent="0.2">
      <c r="A42" s="37">
        <v>4</v>
      </c>
      <c r="B42" s="175">
        <f t="shared" si="0"/>
        <v>1.0958904109589041E-2</v>
      </c>
      <c r="C42" s="169">
        <v>6.5</v>
      </c>
    </row>
    <row r="43" spans="1:3" x14ac:dyDescent="0.2">
      <c r="A43" s="37">
        <v>4</v>
      </c>
      <c r="B43" s="175">
        <f t="shared" si="0"/>
        <v>1.0958904109589041E-2</v>
      </c>
      <c r="C43" s="169">
        <v>6.49</v>
      </c>
    </row>
    <row r="44" spans="1:3" x14ac:dyDescent="0.2">
      <c r="A44" s="37">
        <v>4</v>
      </c>
      <c r="B44" s="175">
        <f t="shared" si="0"/>
        <v>1.0958904109589041E-2</v>
      </c>
      <c r="C44" s="169">
        <v>6.63</v>
      </c>
    </row>
    <row r="45" spans="1:3" x14ac:dyDescent="0.2">
      <c r="A45" s="36">
        <v>5</v>
      </c>
      <c r="B45" s="175">
        <f t="shared" si="0"/>
        <v>1.3698630136986301E-2</v>
      </c>
      <c r="C45" s="169">
        <v>6.69</v>
      </c>
    </row>
    <row r="46" spans="1:3" x14ac:dyDescent="0.2">
      <c r="A46" s="36">
        <v>5</v>
      </c>
      <c r="B46" s="175">
        <f t="shared" si="0"/>
        <v>1.3698630136986301E-2</v>
      </c>
      <c r="C46" s="169">
        <v>6.7799999999999994</v>
      </c>
    </row>
    <row r="47" spans="1:3" x14ac:dyDescent="0.2">
      <c r="A47" s="36">
        <v>5</v>
      </c>
      <c r="B47" s="175">
        <f t="shared" si="0"/>
        <v>1.3698630136986301E-2</v>
      </c>
      <c r="C47" s="169">
        <v>6.7099999999999991</v>
      </c>
    </row>
    <row r="48" spans="1:3" x14ac:dyDescent="0.2">
      <c r="A48" s="39">
        <v>6</v>
      </c>
      <c r="B48" s="175">
        <f t="shared" si="0"/>
        <v>1.643835616438356E-2</v>
      </c>
      <c r="C48" s="169">
        <v>6.8</v>
      </c>
    </row>
    <row r="49" spans="1:3" x14ac:dyDescent="0.2">
      <c r="A49" s="39">
        <v>6</v>
      </c>
      <c r="B49" s="175">
        <f t="shared" si="0"/>
        <v>1.643835616438356E-2</v>
      </c>
      <c r="C49" s="169">
        <v>6.65</v>
      </c>
    </row>
    <row r="50" spans="1:3" x14ac:dyDescent="0.2">
      <c r="A50" s="39">
        <v>6</v>
      </c>
      <c r="B50" s="175">
        <f t="shared" si="0"/>
        <v>1.643835616438356E-2</v>
      </c>
      <c r="C50" s="169">
        <v>6.65</v>
      </c>
    </row>
    <row r="51" spans="1:3" x14ac:dyDescent="0.2">
      <c r="A51" s="36">
        <v>6</v>
      </c>
      <c r="B51" s="175">
        <f t="shared" si="0"/>
        <v>1.643835616438356E-2</v>
      </c>
      <c r="C51" s="169">
        <v>6.42</v>
      </c>
    </row>
    <row r="52" spans="1:3" x14ac:dyDescent="0.2">
      <c r="A52" s="36">
        <v>6</v>
      </c>
      <c r="B52" s="175">
        <f t="shared" si="0"/>
        <v>1.643835616438356E-2</v>
      </c>
      <c r="C52" s="169">
        <v>6.56</v>
      </c>
    </row>
    <row r="53" spans="1:3" x14ac:dyDescent="0.2">
      <c r="A53" s="36">
        <v>6</v>
      </c>
      <c r="B53" s="175">
        <f t="shared" si="0"/>
        <v>1.643835616438356E-2</v>
      </c>
      <c r="C53" s="169">
        <v>6.4</v>
      </c>
    </row>
    <row r="54" spans="1:3" x14ac:dyDescent="0.2">
      <c r="A54" s="37">
        <v>7</v>
      </c>
      <c r="B54" s="175">
        <f t="shared" si="0"/>
        <v>1.9178082191780823E-2</v>
      </c>
      <c r="C54" s="169">
        <v>6.26</v>
      </c>
    </row>
    <row r="55" spans="1:3" x14ac:dyDescent="0.2">
      <c r="A55" s="39">
        <v>8</v>
      </c>
      <c r="B55" s="175">
        <f t="shared" si="0"/>
        <v>2.1917808219178082E-2</v>
      </c>
      <c r="C55" s="169">
        <v>7.33</v>
      </c>
    </row>
    <row r="56" spans="1:3" x14ac:dyDescent="0.2">
      <c r="A56" s="39">
        <v>8</v>
      </c>
      <c r="B56" s="175">
        <f t="shared" si="0"/>
        <v>2.1917808219178082E-2</v>
      </c>
      <c r="C56" s="169">
        <v>6.9599999999999991</v>
      </c>
    </row>
    <row r="57" spans="1:3" x14ac:dyDescent="0.2">
      <c r="A57" s="39">
        <v>8</v>
      </c>
      <c r="B57" s="175">
        <f t="shared" si="0"/>
        <v>2.1917808219178082E-2</v>
      </c>
      <c r="C57" s="169">
        <v>6.94</v>
      </c>
    </row>
    <row r="58" spans="1:3" x14ac:dyDescent="0.2">
      <c r="A58" s="39">
        <v>8</v>
      </c>
      <c r="B58" s="175">
        <f t="shared" si="0"/>
        <v>2.1917808219178082E-2</v>
      </c>
      <c r="C58" s="169">
        <v>7.1</v>
      </c>
    </row>
    <row r="59" spans="1:3" x14ac:dyDescent="0.2">
      <c r="A59" s="39">
        <v>8</v>
      </c>
      <c r="B59" s="175">
        <f t="shared" si="0"/>
        <v>2.1917808219178082E-2</v>
      </c>
      <c r="C59" s="169">
        <v>7.2</v>
      </c>
    </row>
    <row r="60" spans="1:3" x14ac:dyDescent="0.2">
      <c r="A60" s="39">
        <v>8</v>
      </c>
      <c r="B60" s="175">
        <f t="shared" si="0"/>
        <v>2.1917808219178082E-2</v>
      </c>
      <c r="C60" s="169">
        <v>6.7700000000000005</v>
      </c>
    </row>
    <row r="61" spans="1:3" x14ac:dyDescent="0.2">
      <c r="A61" s="39">
        <v>8</v>
      </c>
      <c r="B61" s="175">
        <f t="shared" si="0"/>
        <v>2.1917808219178082E-2</v>
      </c>
      <c r="C61" s="169">
        <v>6.6599999999999993</v>
      </c>
    </row>
    <row r="62" spans="1:3" x14ac:dyDescent="0.2">
      <c r="A62" s="39">
        <v>8</v>
      </c>
      <c r="B62" s="175">
        <f t="shared" si="0"/>
        <v>2.1917808219178082E-2</v>
      </c>
      <c r="C62" s="169">
        <v>6.51</v>
      </c>
    </row>
    <row r="63" spans="1:3" x14ac:dyDescent="0.2">
      <c r="A63" s="55">
        <v>8</v>
      </c>
      <c r="B63" s="175">
        <f t="shared" si="0"/>
        <v>2.1917808219178082E-2</v>
      </c>
      <c r="C63" s="169">
        <v>6.43</v>
      </c>
    </row>
    <row r="64" spans="1:3" x14ac:dyDescent="0.2">
      <c r="A64" s="65">
        <v>8</v>
      </c>
      <c r="B64" s="175">
        <f t="shared" si="0"/>
        <v>2.1917808219178082E-2</v>
      </c>
      <c r="C64" s="169">
        <v>7.0299999999999994</v>
      </c>
    </row>
    <row r="65" spans="1:3" x14ac:dyDescent="0.2">
      <c r="A65" s="36">
        <v>8</v>
      </c>
      <c r="B65" s="175">
        <f t="shared" si="0"/>
        <v>2.1917808219178082E-2</v>
      </c>
      <c r="C65" s="169">
        <v>7.0299999999999994</v>
      </c>
    </row>
    <row r="66" spans="1:3" x14ac:dyDescent="0.2">
      <c r="A66" s="36">
        <v>8</v>
      </c>
      <c r="B66" s="175">
        <f t="shared" ref="B66:B129" si="1">A66/365</f>
        <v>2.1917808219178082E-2</v>
      </c>
      <c r="C66" s="169">
        <v>7.0299999999999994</v>
      </c>
    </row>
    <row r="67" spans="1:3" x14ac:dyDescent="0.2">
      <c r="A67" s="36">
        <v>8</v>
      </c>
      <c r="B67" s="175">
        <f t="shared" si="1"/>
        <v>2.1917808219178082E-2</v>
      </c>
      <c r="C67" s="169">
        <v>6.7200000000000006</v>
      </c>
    </row>
    <row r="68" spans="1:3" x14ac:dyDescent="0.2">
      <c r="A68" s="36">
        <v>8</v>
      </c>
      <c r="B68" s="175">
        <f t="shared" si="1"/>
        <v>2.1917808219178082E-2</v>
      </c>
      <c r="C68" s="169">
        <v>7.05</v>
      </c>
    </row>
    <row r="69" spans="1:3" x14ac:dyDescent="0.2">
      <c r="A69" s="36">
        <v>9</v>
      </c>
      <c r="B69" s="175">
        <f t="shared" si="1"/>
        <v>2.4657534246575342E-2</v>
      </c>
      <c r="C69" s="169">
        <v>7.12</v>
      </c>
    </row>
    <row r="70" spans="1:3" x14ac:dyDescent="0.2">
      <c r="A70" s="36">
        <v>9</v>
      </c>
      <c r="B70" s="175">
        <f t="shared" si="1"/>
        <v>2.4657534246575342E-2</v>
      </c>
      <c r="C70" s="169">
        <v>6.7200000000000006</v>
      </c>
    </row>
    <row r="71" spans="1:3" x14ac:dyDescent="0.2">
      <c r="A71" s="36">
        <v>9</v>
      </c>
      <c r="B71" s="175">
        <f t="shared" si="1"/>
        <v>2.4657534246575342E-2</v>
      </c>
      <c r="C71" s="169">
        <v>6.85</v>
      </c>
    </row>
    <row r="72" spans="1:3" x14ac:dyDescent="0.2">
      <c r="A72" s="36">
        <v>9</v>
      </c>
      <c r="B72" s="175">
        <f t="shared" si="1"/>
        <v>2.4657534246575342E-2</v>
      </c>
      <c r="C72" s="169">
        <v>6.75</v>
      </c>
    </row>
    <row r="73" spans="1:3" x14ac:dyDescent="0.2">
      <c r="A73" s="36">
        <v>9</v>
      </c>
      <c r="B73" s="175">
        <f t="shared" si="1"/>
        <v>2.4657534246575342E-2</v>
      </c>
      <c r="C73" s="169">
        <v>6.88</v>
      </c>
    </row>
    <row r="74" spans="1:3" x14ac:dyDescent="0.2">
      <c r="A74" s="36">
        <v>9</v>
      </c>
      <c r="B74" s="175">
        <f t="shared" si="1"/>
        <v>2.4657534246575342E-2</v>
      </c>
      <c r="C74" s="169">
        <v>6.9099999999999993</v>
      </c>
    </row>
    <row r="75" spans="1:3" x14ac:dyDescent="0.2">
      <c r="A75" s="37">
        <v>9</v>
      </c>
      <c r="B75" s="175">
        <f t="shared" si="1"/>
        <v>2.4657534246575342E-2</v>
      </c>
      <c r="C75" s="169">
        <v>6.81</v>
      </c>
    </row>
    <row r="76" spans="1:3" x14ac:dyDescent="0.2">
      <c r="A76" s="37">
        <v>9</v>
      </c>
      <c r="B76" s="175">
        <f t="shared" si="1"/>
        <v>2.4657534246575342E-2</v>
      </c>
      <c r="C76" s="169">
        <v>6.6</v>
      </c>
    </row>
    <row r="77" spans="1:3" x14ac:dyDescent="0.2">
      <c r="A77" s="37">
        <v>9</v>
      </c>
      <c r="B77" s="175">
        <f t="shared" si="1"/>
        <v>2.4657534246575342E-2</v>
      </c>
      <c r="C77" s="169">
        <v>6.56</v>
      </c>
    </row>
    <row r="78" spans="1:3" x14ac:dyDescent="0.2">
      <c r="A78" s="37">
        <v>11</v>
      </c>
      <c r="B78" s="175">
        <f t="shared" si="1"/>
        <v>3.0136986301369864E-2</v>
      </c>
      <c r="C78" s="169">
        <v>7.33</v>
      </c>
    </row>
    <row r="79" spans="1:3" x14ac:dyDescent="0.2">
      <c r="A79" s="37">
        <v>11</v>
      </c>
      <c r="B79" s="175">
        <f t="shared" si="1"/>
        <v>3.0136986301369864E-2</v>
      </c>
      <c r="C79" s="169">
        <v>6.95</v>
      </c>
    </row>
    <row r="80" spans="1:3" x14ac:dyDescent="0.2">
      <c r="A80" s="37">
        <v>11</v>
      </c>
      <c r="B80" s="175">
        <f t="shared" si="1"/>
        <v>3.0136986301369864E-2</v>
      </c>
      <c r="C80" s="169">
        <v>6.85</v>
      </c>
    </row>
    <row r="81" spans="1:3" x14ac:dyDescent="0.2">
      <c r="A81" s="37">
        <v>11</v>
      </c>
      <c r="B81" s="175">
        <f t="shared" si="1"/>
        <v>3.0136986301369864E-2</v>
      </c>
      <c r="C81" s="169">
        <v>7.06</v>
      </c>
    </row>
    <row r="82" spans="1:3" x14ac:dyDescent="0.2">
      <c r="A82" s="37">
        <v>11</v>
      </c>
      <c r="B82" s="175">
        <f t="shared" si="1"/>
        <v>3.0136986301369864E-2</v>
      </c>
      <c r="C82" s="169">
        <v>6.99</v>
      </c>
    </row>
    <row r="83" spans="1:3" x14ac:dyDescent="0.2">
      <c r="A83" s="39">
        <v>12</v>
      </c>
      <c r="B83" s="175">
        <f t="shared" si="1"/>
        <v>3.287671232876712E-2</v>
      </c>
      <c r="C83" s="169">
        <v>7.32</v>
      </c>
    </row>
    <row r="84" spans="1:3" x14ac:dyDescent="0.2">
      <c r="A84" s="39">
        <v>12</v>
      </c>
      <c r="B84" s="175">
        <f t="shared" si="1"/>
        <v>3.287671232876712E-2</v>
      </c>
      <c r="C84" s="169">
        <v>7.26</v>
      </c>
    </row>
    <row r="85" spans="1:3" x14ac:dyDescent="0.2">
      <c r="A85" s="39">
        <v>12</v>
      </c>
      <c r="B85" s="175">
        <f t="shared" si="1"/>
        <v>3.287671232876712E-2</v>
      </c>
      <c r="C85" s="169">
        <v>7.0400000000000009</v>
      </c>
    </row>
    <row r="86" spans="1:3" x14ac:dyDescent="0.2">
      <c r="A86" s="36">
        <v>12</v>
      </c>
      <c r="B86" s="175">
        <f t="shared" si="1"/>
        <v>3.287671232876712E-2</v>
      </c>
      <c r="C86" s="169">
        <v>7.2099999999999991</v>
      </c>
    </row>
    <row r="87" spans="1:3" x14ac:dyDescent="0.2">
      <c r="A87" s="36">
        <v>12</v>
      </c>
      <c r="B87" s="175">
        <f t="shared" si="1"/>
        <v>3.287671232876712E-2</v>
      </c>
      <c r="C87" s="169">
        <v>7.44</v>
      </c>
    </row>
    <row r="88" spans="1:3" x14ac:dyDescent="0.2">
      <c r="A88" s="36">
        <v>12</v>
      </c>
      <c r="B88" s="175">
        <f t="shared" si="1"/>
        <v>3.287671232876712E-2</v>
      </c>
      <c r="C88" s="169">
        <v>7.3</v>
      </c>
    </row>
    <row r="89" spans="1:3" x14ac:dyDescent="0.2">
      <c r="A89" s="36">
        <v>13</v>
      </c>
      <c r="B89" s="175">
        <f t="shared" si="1"/>
        <v>3.5616438356164383E-2</v>
      </c>
      <c r="C89" s="169">
        <v>6.87</v>
      </c>
    </row>
    <row r="90" spans="1:3" x14ac:dyDescent="0.2">
      <c r="A90" s="36">
        <v>13</v>
      </c>
      <c r="B90" s="175">
        <f t="shared" si="1"/>
        <v>3.5616438356164383E-2</v>
      </c>
      <c r="C90" s="169">
        <v>7.24</v>
      </c>
    </row>
    <row r="91" spans="1:3" x14ac:dyDescent="0.2">
      <c r="A91" s="36">
        <v>13</v>
      </c>
      <c r="B91" s="175">
        <f t="shared" si="1"/>
        <v>3.5616438356164383E-2</v>
      </c>
      <c r="C91" s="169">
        <v>7.15</v>
      </c>
    </row>
    <row r="92" spans="1:3" x14ac:dyDescent="0.2">
      <c r="A92" s="37">
        <v>14</v>
      </c>
      <c r="B92" s="175">
        <f t="shared" si="1"/>
        <v>3.8356164383561646E-2</v>
      </c>
      <c r="C92" s="169">
        <v>6.7799999999999994</v>
      </c>
    </row>
    <row r="93" spans="1:3" x14ac:dyDescent="0.2">
      <c r="A93" s="39">
        <v>15</v>
      </c>
      <c r="B93" s="175">
        <f t="shared" si="1"/>
        <v>4.1095890410958902E-2</v>
      </c>
      <c r="C93" s="169">
        <v>8.15</v>
      </c>
    </row>
    <row r="94" spans="1:3" x14ac:dyDescent="0.2">
      <c r="A94" s="39">
        <v>15</v>
      </c>
      <c r="B94" s="175">
        <f t="shared" si="1"/>
        <v>4.1095890410958902E-2</v>
      </c>
      <c r="C94" s="169">
        <v>7.6</v>
      </c>
    </row>
    <row r="95" spans="1:3" x14ac:dyDescent="0.2">
      <c r="A95" s="39">
        <v>15</v>
      </c>
      <c r="B95" s="175">
        <f t="shared" si="1"/>
        <v>4.1095890410958902E-2</v>
      </c>
      <c r="C95" s="169">
        <v>7.68</v>
      </c>
    </row>
    <row r="96" spans="1:3" x14ac:dyDescent="0.2">
      <c r="A96" s="39">
        <v>15</v>
      </c>
      <c r="B96" s="175">
        <f t="shared" si="1"/>
        <v>4.1095890410958902E-2</v>
      </c>
      <c r="C96" s="169">
        <v>7.6</v>
      </c>
    </row>
    <row r="97" spans="1:3" x14ac:dyDescent="0.2">
      <c r="A97" s="39">
        <v>15</v>
      </c>
      <c r="B97" s="175">
        <f t="shared" si="1"/>
        <v>4.1095890410958902E-2</v>
      </c>
      <c r="C97" s="169">
        <v>7.8</v>
      </c>
    </row>
    <row r="98" spans="1:3" x14ac:dyDescent="0.2">
      <c r="A98" s="36">
        <v>15</v>
      </c>
      <c r="B98" s="175">
        <f t="shared" si="1"/>
        <v>4.1095890410958902E-2</v>
      </c>
      <c r="C98" s="169">
        <v>7.49</v>
      </c>
    </row>
    <row r="99" spans="1:3" x14ac:dyDescent="0.2">
      <c r="A99" s="36">
        <v>15</v>
      </c>
      <c r="B99" s="175">
        <f t="shared" si="1"/>
        <v>4.1095890410958902E-2</v>
      </c>
      <c r="C99" s="169">
        <v>7.49</v>
      </c>
    </row>
    <row r="100" spans="1:3" x14ac:dyDescent="0.2">
      <c r="A100" s="36">
        <v>15</v>
      </c>
      <c r="B100" s="175">
        <f t="shared" si="1"/>
        <v>4.1095890410958902E-2</v>
      </c>
      <c r="C100" s="169">
        <v>7.5200000000000005</v>
      </c>
    </row>
    <row r="101" spans="1:3" x14ac:dyDescent="0.2">
      <c r="A101" s="36">
        <v>15</v>
      </c>
      <c r="B101" s="175">
        <f t="shared" si="1"/>
        <v>4.1095890410958902E-2</v>
      </c>
      <c r="C101" s="169">
        <v>7.33</v>
      </c>
    </row>
    <row r="102" spans="1:3" x14ac:dyDescent="0.2">
      <c r="A102" s="36">
        <v>15</v>
      </c>
      <c r="B102" s="175">
        <f t="shared" si="1"/>
        <v>4.1095890410958902E-2</v>
      </c>
      <c r="C102" s="169">
        <v>7.37</v>
      </c>
    </row>
    <row r="103" spans="1:3" x14ac:dyDescent="0.2">
      <c r="A103" s="37">
        <v>15</v>
      </c>
      <c r="B103" s="175">
        <f t="shared" si="1"/>
        <v>4.1095890410958902E-2</v>
      </c>
      <c r="C103" s="169">
        <v>7.32</v>
      </c>
    </row>
    <row r="104" spans="1:3" x14ac:dyDescent="0.2">
      <c r="A104" s="37">
        <v>15</v>
      </c>
      <c r="B104" s="175">
        <f t="shared" si="1"/>
        <v>4.1095890410958902E-2</v>
      </c>
      <c r="C104" s="169">
        <v>7.19</v>
      </c>
    </row>
    <row r="105" spans="1:3" x14ac:dyDescent="0.2">
      <c r="A105" s="37">
        <v>15</v>
      </c>
      <c r="B105" s="175">
        <f t="shared" si="1"/>
        <v>4.1095890410958902E-2</v>
      </c>
      <c r="C105" s="169">
        <v>7.1</v>
      </c>
    </row>
    <row r="106" spans="1:3" x14ac:dyDescent="0.2">
      <c r="A106" s="39">
        <v>16</v>
      </c>
      <c r="B106" s="175">
        <f t="shared" si="1"/>
        <v>4.3835616438356165E-2</v>
      </c>
      <c r="C106" s="169">
        <v>7.07</v>
      </c>
    </row>
    <row r="107" spans="1:3" x14ac:dyDescent="0.2">
      <c r="A107" s="39">
        <v>16</v>
      </c>
      <c r="B107" s="175">
        <f t="shared" si="1"/>
        <v>4.3835616438356165E-2</v>
      </c>
      <c r="C107" s="169">
        <v>7.24</v>
      </c>
    </row>
    <row r="108" spans="1:3" x14ac:dyDescent="0.2">
      <c r="A108" s="39">
        <v>16</v>
      </c>
      <c r="B108" s="175">
        <f t="shared" si="1"/>
        <v>4.3835616438356165E-2</v>
      </c>
      <c r="C108" s="169">
        <v>7</v>
      </c>
    </row>
    <row r="109" spans="1:3" x14ac:dyDescent="0.2">
      <c r="A109" s="39">
        <v>16</v>
      </c>
      <c r="B109" s="175">
        <f t="shared" si="1"/>
        <v>4.3835616438356165E-2</v>
      </c>
      <c r="C109" s="169">
        <v>6.75</v>
      </c>
    </row>
    <row r="110" spans="1:3" x14ac:dyDescent="0.2">
      <c r="A110" s="36">
        <v>16</v>
      </c>
      <c r="B110" s="175">
        <f t="shared" si="1"/>
        <v>4.3835616438356165E-2</v>
      </c>
      <c r="C110" s="169">
        <v>7.2700000000000005</v>
      </c>
    </row>
    <row r="111" spans="1:3" x14ac:dyDescent="0.2">
      <c r="A111" s="36">
        <v>16</v>
      </c>
      <c r="B111" s="175">
        <f t="shared" si="1"/>
        <v>4.3835616438356165E-2</v>
      </c>
      <c r="C111" s="169">
        <v>7.2799999999999994</v>
      </c>
    </row>
    <row r="112" spans="1:3" x14ac:dyDescent="0.2">
      <c r="A112" s="36">
        <v>16</v>
      </c>
      <c r="B112" s="175">
        <f t="shared" si="1"/>
        <v>4.3835616438356165E-2</v>
      </c>
      <c r="C112" s="169">
        <v>7.38</v>
      </c>
    </row>
    <row r="113" spans="1:3" x14ac:dyDescent="0.2">
      <c r="A113" s="36">
        <v>16</v>
      </c>
      <c r="B113" s="175">
        <f t="shared" si="1"/>
        <v>4.3835616438356165E-2</v>
      </c>
      <c r="C113" s="169">
        <v>7.3</v>
      </c>
    </row>
    <row r="114" spans="1:3" x14ac:dyDescent="0.2">
      <c r="A114" s="36">
        <v>16</v>
      </c>
      <c r="B114" s="175">
        <f t="shared" si="1"/>
        <v>4.3835616438356165E-2</v>
      </c>
      <c r="C114" s="169">
        <v>7.33</v>
      </c>
    </row>
    <row r="115" spans="1:3" x14ac:dyDescent="0.2">
      <c r="A115" s="36">
        <v>17</v>
      </c>
      <c r="B115" s="175">
        <f t="shared" si="1"/>
        <v>4.6575342465753428E-2</v>
      </c>
      <c r="C115" s="169">
        <v>7.56</v>
      </c>
    </row>
    <row r="116" spans="1:3" x14ac:dyDescent="0.2">
      <c r="A116" s="39">
        <v>19</v>
      </c>
      <c r="B116" s="175">
        <f t="shared" si="1"/>
        <v>5.2054794520547946E-2</v>
      </c>
      <c r="C116" s="169">
        <v>7.51</v>
      </c>
    </row>
    <row r="117" spans="1:3" x14ac:dyDescent="0.2">
      <c r="A117" s="36">
        <v>19</v>
      </c>
      <c r="B117" s="175">
        <f t="shared" si="1"/>
        <v>5.2054794520547946E-2</v>
      </c>
      <c r="C117" s="169">
        <v>7.76</v>
      </c>
    </row>
    <row r="118" spans="1:3" x14ac:dyDescent="0.2">
      <c r="A118" s="36">
        <v>19</v>
      </c>
      <c r="B118" s="175">
        <f t="shared" si="1"/>
        <v>5.2054794520547946E-2</v>
      </c>
      <c r="C118" s="169">
        <v>7.9599999999999991</v>
      </c>
    </row>
    <row r="119" spans="1:3" x14ac:dyDescent="0.2">
      <c r="A119" s="36">
        <v>19</v>
      </c>
      <c r="B119" s="175">
        <f t="shared" si="1"/>
        <v>5.2054794520547946E-2</v>
      </c>
      <c r="C119" s="169">
        <v>7.74</v>
      </c>
    </row>
    <row r="120" spans="1:3" x14ac:dyDescent="0.2">
      <c r="A120" s="37">
        <v>19</v>
      </c>
      <c r="B120" s="175">
        <f t="shared" si="1"/>
        <v>5.2054794520547946E-2</v>
      </c>
      <c r="C120" s="169">
        <v>7.63</v>
      </c>
    </row>
    <row r="121" spans="1:3" x14ac:dyDescent="0.2">
      <c r="A121" s="37">
        <v>19</v>
      </c>
      <c r="B121" s="175">
        <f t="shared" si="1"/>
        <v>5.2054794520547946E-2</v>
      </c>
      <c r="C121" s="169">
        <v>7.45</v>
      </c>
    </row>
    <row r="122" spans="1:3" x14ac:dyDescent="0.2">
      <c r="A122" s="37">
        <v>19</v>
      </c>
      <c r="B122" s="175">
        <f t="shared" si="1"/>
        <v>5.2054794520547946E-2</v>
      </c>
      <c r="C122" s="169">
        <v>7.49</v>
      </c>
    </row>
    <row r="123" spans="1:3" x14ac:dyDescent="0.2">
      <c r="A123" s="37">
        <v>19</v>
      </c>
      <c r="B123" s="175">
        <f t="shared" si="1"/>
        <v>5.2054794520547946E-2</v>
      </c>
      <c r="C123" s="169">
        <v>7.51</v>
      </c>
    </row>
    <row r="124" spans="1:3" x14ac:dyDescent="0.2">
      <c r="A124" s="37">
        <v>19</v>
      </c>
      <c r="B124" s="175">
        <f t="shared" si="1"/>
        <v>5.2054794520547946E-2</v>
      </c>
      <c r="C124" s="169">
        <v>7.63</v>
      </c>
    </row>
    <row r="125" spans="1:3" x14ac:dyDescent="0.2">
      <c r="A125" s="36">
        <v>20</v>
      </c>
      <c r="B125" s="175">
        <f t="shared" si="1"/>
        <v>5.4794520547945202E-2</v>
      </c>
      <c r="C125" s="169">
        <v>7.3</v>
      </c>
    </row>
    <row r="126" spans="1:3" x14ac:dyDescent="0.2">
      <c r="A126" s="36">
        <v>21</v>
      </c>
      <c r="B126" s="175">
        <f t="shared" si="1"/>
        <v>5.7534246575342465E-2</v>
      </c>
      <c r="C126" s="169">
        <v>7.82</v>
      </c>
    </row>
    <row r="127" spans="1:3" x14ac:dyDescent="0.2">
      <c r="A127" s="36">
        <v>21</v>
      </c>
      <c r="B127" s="175">
        <f t="shared" si="1"/>
        <v>5.7534246575342465E-2</v>
      </c>
      <c r="C127" s="169">
        <v>7.4599999999999991</v>
      </c>
    </row>
    <row r="128" spans="1:3" x14ac:dyDescent="0.2">
      <c r="A128" s="37">
        <v>21</v>
      </c>
      <c r="B128" s="175">
        <f t="shared" si="1"/>
        <v>5.7534246575342465E-2</v>
      </c>
      <c r="C128" s="169">
        <v>7.2</v>
      </c>
    </row>
    <row r="129" spans="1:3" x14ac:dyDescent="0.2">
      <c r="A129" s="39">
        <v>22</v>
      </c>
      <c r="B129" s="175">
        <f t="shared" si="1"/>
        <v>6.0273972602739728E-2</v>
      </c>
      <c r="C129" s="169">
        <v>8.68</v>
      </c>
    </row>
    <row r="130" spans="1:3" x14ac:dyDescent="0.2">
      <c r="A130" s="39">
        <v>22</v>
      </c>
      <c r="B130" s="175">
        <f t="shared" ref="B130:B193" si="2">A130/365</f>
        <v>6.0273972602739728E-2</v>
      </c>
      <c r="C130" s="169">
        <v>8.120000000000001</v>
      </c>
    </row>
    <row r="131" spans="1:3" x14ac:dyDescent="0.2">
      <c r="A131" s="39">
        <v>22</v>
      </c>
      <c r="B131" s="175">
        <f t="shared" si="2"/>
        <v>6.0273972602739728E-2</v>
      </c>
      <c r="C131" s="169">
        <v>8.2200000000000006</v>
      </c>
    </row>
    <row r="132" spans="1:3" x14ac:dyDescent="0.2">
      <c r="A132" s="39">
        <v>22</v>
      </c>
      <c r="B132" s="175">
        <f t="shared" si="2"/>
        <v>6.0273972602739728E-2</v>
      </c>
      <c r="C132" s="169">
        <v>8.0599999999999987</v>
      </c>
    </row>
    <row r="133" spans="1:3" x14ac:dyDescent="0.2">
      <c r="A133" s="39">
        <v>22</v>
      </c>
      <c r="B133" s="175">
        <f t="shared" si="2"/>
        <v>6.0273972602739728E-2</v>
      </c>
      <c r="C133" s="169">
        <v>8.1999999999999993</v>
      </c>
    </row>
    <row r="134" spans="1:3" x14ac:dyDescent="0.2">
      <c r="A134" s="39">
        <v>22</v>
      </c>
      <c r="B134" s="175">
        <f t="shared" si="2"/>
        <v>6.0273972602739728E-2</v>
      </c>
      <c r="C134" s="169">
        <v>7.4700000000000006</v>
      </c>
    </row>
    <row r="135" spans="1:3" x14ac:dyDescent="0.2">
      <c r="A135" s="39">
        <v>22</v>
      </c>
      <c r="B135" s="175">
        <f t="shared" si="2"/>
        <v>6.0273972602739728E-2</v>
      </c>
      <c r="C135" s="169">
        <v>7.5200000000000005</v>
      </c>
    </row>
    <row r="136" spans="1:3" x14ac:dyDescent="0.2">
      <c r="A136" s="39">
        <v>22</v>
      </c>
      <c r="B136" s="175">
        <f t="shared" si="2"/>
        <v>6.0273972602739728E-2</v>
      </c>
      <c r="C136" s="169">
        <v>7.42</v>
      </c>
    </row>
    <row r="137" spans="1:3" x14ac:dyDescent="0.2">
      <c r="A137" s="39">
        <v>22</v>
      </c>
      <c r="B137" s="175">
        <f t="shared" si="2"/>
        <v>6.0273972602739728E-2</v>
      </c>
      <c r="C137" s="169">
        <v>7.1400000000000006</v>
      </c>
    </row>
    <row r="138" spans="1:3" x14ac:dyDescent="0.2">
      <c r="A138" s="36">
        <v>22</v>
      </c>
      <c r="B138" s="175">
        <f t="shared" si="2"/>
        <v>6.0273972602739728E-2</v>
      </c>
      <c r="C138" s="169">
        <v>8.120000000000001</v>
      </c>
    </row>
    <row r="139" spans="1:3" x14ac:dyDescent="0.2">
      <c r="A139" s="36">
        <v>22</v>
      </c>
      <c r="B139" s="175">
        <f t="shared" si="2"/>
        <v>6.0273972602739728E-2</v>
      </c>
      <c r="C139" s="169">
        <v>7.8400000000000007</v>
      </c>
    </row>
    <row r="140" spans="1:3" x14ac:dyDescent="0.2">
      <c r="A140" s="36">
        <v>22</v>
      </c>
      <c r="B140" s="175">
        <f t="shared" si="2"/>
        <v>6.0273972602739728E-2</v>
      </c>
      <c r="C140" s="169">
        <v>7.8900000000000006</v>
      </c>
    </row>
    <row r="141" spans="1:3" x14ac:dyDescent="0.2">
      <c r="A141" s="36">
        <v>22</v>
      </c>
      <c r="B141" s="175">
        <f t="shared" si="2"/>
        <v>6.0273972602739728E-2</v>
      </c>
      <c r="C141" s="169">
        <v>7.74</v>
      </c>
    </row>
    <row r="142" spans="1:3" x14ac:dyDescent="0.2">
      <c r="A142" s="36">
        <v>22</v>
      </c>
      <c r="B142" s="175">
        <f t="shared" si="2"/>
        <v>6.0273972602739728E-2</v>
      </c>
      <c r="C142" s="169">
        <v>7.9</v>
      </c>
    </row>
    <row r="143" spans="1:3" x14ac:dyDescent="0.2">
      <c r="A143" s="37">
        <v>22</v>
      </c>
      <c r="B143" s="175">
        <f t="shared" si="2"/>
        <v>6.0273972602739728E-2</v>
      </c>
      <c r="C143" s="169">
        <v>7.7200000000000006</v>
      </c>
    </row>
    <row r="144" spans="1:3" x14ac:dyDescent="0.2">
      <c r="A144" s="37">
        <v>22</v>
      </c>
      <c r="B144" s="175">
        <f t="shared" si="2"/>
        <v>6.0273972602739728E-2</v>
      </c>
      <c r="C144" s="169">
        <v>7.5</v>
      </c>
    </row>
    <row r="145" spans="1:3" x14ac:dyDescent="0.2">
      <c r="A145" s="37">
        <v>22</v>
      </c>
      <c r="B145" s="175">
        <f t="shared" si="2"/>
        <v>6.0273972602739728E-2</v>
      </c>
      <c r="C145" s="169">
        <v>7.4799999999999995</v>
      </c>
    </row>
    <row r="146" spans="1:3" x14ac:dyDescent="0.2">
      <c r="A146" s="36">
        <v>23</v>
      </c>
      <c r="B146" s="175">
        <f t="shared" si="2"/>
        <v>6.3013698630136991E-2</v>
      </c>
      <c r="C146" s="169">
        <v>7.75</v>
      </c>
    </row>
    <row r="147" spans="1:3" x14ac:dyDescent="0.2">
      <c r="A147" s="36">
        <v>23</v>
      </c>
      <c r="B147" s="175">
        <f t="shared" si="2"/>
        <v>6.3013698630136991E-2</v>
      </c>
      <c r="C147" s="169">
        <v>7.6</v>
      </c>
    </row>
    <row r="148" spans="1:3" x14ac:dyDescent="0.2">
      <c r="A148" s="36">
        <v>23</v>
      </c>
      <c r="B148" s="175">
        <f t="shared" si="2"/>
        <v>6.3013698630136991E-2</v>
      </c>
      <c r="C148" s="169">
        <v>7.9</v>
      </c>
    </row>
    <row r="149" spans="1:3" x14ac:dyDescent="0.2">
      <c r="A149" s="36">
        <v>23</v>
      </c>
      <c r="B149" s="175">
        <f t="shared" si="2"/>
        <v>6.3013698630136991E-2</v>
      </c>
      <c r="C149" s="169">
        <v>7.6400000000000006</v>
      </c>
    </row>
    <row r="150" spans="1:3" x14ac:dyDescent="0.2">
      <c r="A150" s="36">
        <v>23</v>
      </c>
      <c r="B150" s="175">
        <f t="shared" si="2"/>
        <v>6.3013698630136991E-2</v>
      </c>
      <c r="C150" s="169">
        <v>7.8</v>
      </c>
    </row>
    <row r="151" spans="1:3" x14ac:dyDescent="0.2">
      <c r="A151" s="36">
        <v>25</v>
      </c>
      <c r="B151" s="175">
        <f t="shared" si="2"/>
        <v>6.8493150684931503E-2</v>
      </c>
      <c r="C151" s="169">
        <v>8.0299999999999994</v>
      </c>
    </row>
    <row r="152" spans="1:3" x14ac:dyDescent="0.2">
      <c r="A152" s="39">
        <v>26</v>
      </c>
      <c r="B152" s="175">
        <f t="shared" si="2"/>
        <v>7.1232876712328766E-2</v>
      </c>
      <c r="C152" s="169">
        <v>7.94</v>
      </c>
    </row>
    <row r="153" spans="1:3" x14ac:dyDescent="0.2">
      <c r="A153" s="36">
        <v>26</v>
      </c>
      <c r="B153" s="175">
        <f t="shared" si="2"/>
        <v>7.1232876712328766E-2</v>
      </c>
      <c r="C153" s="169">
        <v>7.9700000000000006</v>
      </c>
    </row>
    <row r="154" spans="1:3" x14ac:dyDescent="0.2">
      <c r="A154" s="36">
        <v>26</v>
      </c>
      <c r="B154" s="175">
        <f t="shared" si="2"/>
        <v>7.1232876712328766E-2</v>
      </c>
      <c r="C154" s="169">
        <v>8.3000000000000007</v>
      </c>
    </row>
    <row r="155" spans="1:3" x14ac:dyDescent="0.2">
      <c r="A155" s="36">
        <v>26</v>
      </c>
      <c r="B155" s="175">
        <f t="shared" si="2"/>
        <v>7.1232876712328766E-2</v>
      </c>
      <c r="C155" s="169">
        <v>8.14</v>
      </c>
    </row>
    <row r="156" spans="1:3" x14ac:dyDescent="0.2">
      <c r="A156" s="37">
        <v>26</v>
      </c>
      <c r="B156" s="175">
        <f t="shared" si="2"/>
        <v>7.1232876712328766E-2</v>
      </c>
      <c r="C156" s="169">
        <v>8.1900000000000013</v>
      </c>
    </row>
    <row r="157" spans="1:3" x14ac:dyDescent="0.2">
      <c r="A157" s="37">
        <v>26</v>
      </c>
      <c r="B157" s="175">
        <f t="shared" si="2"/>
        <v>7.1232876712328766E-2</v>
      </c>
      <c r="C157" s="169">
        <v>7.87</v>
      </c>
    </row>
    <row r="158" spans="1:3" x14ac:dyDescent="0.2">
      <c r="A158" s="37">
        <v>26</v>
      </c>
      <c r="B158" s="175">
        <f t="shared" si="2"/>
        <v>7.1232876712328766E-2</v>
      </c>
      <c r="C158" s="169">
        <v>7.87</v>
      </c>
    </row>
    <row r="159" spans="1:3" x14ac:dyDescent="0.2">
      <c r="A159" s="37">
        <v>26</v>
      </c>
      <c r="B159" s="175">
        <f t="shared" si="2"/>
        <v>7.1232876712328766E-2</v>
      </c>
      <c r="C159" s="169">
        <v>7.92</v>
      </c>
    </row>
    <row r="160" spans="1:3" x14ac:dyDescent="0.2">
      <c r="A160" s="37">
        <v>26</v>
      </c>
      <c r="B160" s="175">
        <f t="shared" si="2"/>
        <v>7.1232876712328766E-2</v>
      </c>
      <c r="C160" s="169">
        <v>8.18</v>
      </c>
    </row>
    <row r="161" spans="1:3" x14ac:dyDescent="0.2">
      <c r="A161" s="36">
        <v>27</v>
      </c>
      <c r="B161" s="175">
        <f t="shared" si="2"/>
        <v>7.3972602739726029E-2</v>
      </c>
      <c r="C161" s="169">
        <v>7.5400000000000009</v>
      </c>
    </row>
    <row r="162" spans="1:3" x14ac:dyDescent="0.2">
      <c r="A162" s="37">
        <v>28</v>
      </c>
      <c r="B162" s="175">
        <f t="shared" si="2"/>
        <v>7.6712328767123292E-2</v>
      </c>
      <c r="C162" s="169">
        <v>7.57</v>
      </c>
    </row>
    <row r="163" spans="1:3" x14ac:dyDescent="0.2">
      <c r="A163" s="39">
        <v>29</v>
      </c>
      <c r="B163" s="175">
        <f t="shared" si="2"/>
        <v>7.9452054794520555E-2</v>
      </c>
      <c r="C163" s="169">
        <v>9.0400000000000009</v>
      </c>
    </row>
    <row r="164" spans="1:3" x14ac:dyDescent="0.2">
      <c r="A164" s="39">
        <v>29</v>
      </c>
      <c r="B164" s="175">
        <f t="shared" si="2"/>
        <v>7.9452054794520555E-2</v>
      </c>
      <c r="C164" s="169">
        <v>8.6</v>
      </c>
    </row>
    <row r="165" spans="1:3" x14ac:dyDescent="0.2">
      <c r="A165" s="39">
        <v>29</v>
      </c>
      <c r="B165" s="175">
        <f t="shared" si="2"/>
        <v>7.9452054794520555E-2</v>
      </c>
      <c r="C165" s="169">
        <v>8.73</v>
      </c>
    </row>
    <row r="166" spans="1:3" x14ac:dyDescent="0.2">
      <c r="A166" s="39">
        <v>29</v>
      </c>
      <c r="B166" s="175">
        <f t="shared" si="2"/>
        <v>7.9452054794520555E-2</v>
      </c>
      <c r="C166" s="169">
        <v>8.5400000000000009</v>
      </c>
    </row>
    <row r="167" spans="1:3" x14ac:dyDescent="0.2">
      <c r="A167" s="39">
        <v>29</v>
      </c>
      <c r="B167" s="175">
        <f t="shared" si="2"/>
        <v>7.9452054794520555E-2</v>
      </c>
      <c r="C167" s="169">
        <v>8.84</v>
      </c>
    </row>
    <row r="168" spans="1:3" x14ac:dyDescent="0.2">
      <c r="A168" s="36">
        <v>29</v>
      </c>
      <c r="B168" s="175">
        <f t="shared" si="2"/>
        <v>7.9452054794520555E-2</v>
      </c>
      <c r="C168" s="169">
        <v>8.42</v>
      </c>
    </row>
    <row r="169" spans="1:3" x14ac:dyDescent="0.2">
      <c r="A169" s="36">
        <v>29</v>
      </c>
      <c r="B169" s="175">
        <f t="shared" si="2"/>
        <v>7.9452054794520555E-2</v>
      </c>
      <c r="C169" s="169">
        <v>8.4499999999999993</v>
      </c>
    </row>
    <row r="170" spans="1:3" x14ac:dyDescent="0.2">
      <c r="A170" s="36">
        <v>29</v>
      </c>
      <c r="B170" s="175">
        <f t="shared" si="2"/>
        <v>7.9452054794520555E-2</v>
      </c>
      <c r="C170" s="169">
        <v>8.4499999999999993</v>
      </c>
    </row>
    <row r="171" spans="1:3" x14ac:dyDescent="0.2">
      <c r="A171" s="36">
        <v>29</v>
      </c>
      <c r="B171" s="175">
        <f t="shared" si="2"/>
        <v>7.9452054794520555E-2</v>
      </c>
      <c r="C171" s="169">
        <v>8.24</v>
      </c>
    </row>
    <row r="172" spans="1:3" x14ac:dyDescent="0.2">
      <c r="A172" s="36">
        <v>29</v>
      </c>
      <c r="B172" s="175">
        <f t="shared" si="2"/>
        <v>7.9452054794520555E-2</v>
      </c>
      <c r="C172" s="169">
        <v>8.379999999999999</v>
      </c>
    </row>
    <row r="173" spans="1:3" x14ac:dyDescent="0.2">
      <c r="A173" s="36">
        <v>29</v>
      </c>
      <c r="B173" s="175">
        <f t="shared" si="2"/>
        <v>7.9452054794520555E-2</v>
      </c>
      <c r="C173" s="169">
        <v>8.2200000000000006</v>
      </c>
    </row>
    <row r="174" spans="1:3" x14ac:dyDescent="0.2">
      <c r="A174" s="36">
        <v>29</v>
      </c>
      <c r="B174" s="175">
        <f t="shared" si="2"/>
        <v>7.9452054794520555E-2</v>
      </c>
      <c r="C174" s="169">
        <v>7.85</v>
      </c>
    </row>
    <row r="175" spans="1:3" x14ac:dyDescent="0.2">
      <c r="A175" s="37">
        <v>29</v>
      </c>
      <c r="B175" s="175">
        <f t="shared" si="2"/>
        <v>7.9452054794520555E-2</v>
      </c>
      <c r="C175" s="169">
        <v>8.15</v>
      </c>
    </row>
    <row r="176" spans="1:3" x14ac:dyDescent="0.2">
      <c r="A176" s="37">
        <v>29</v>
      </c>
      <c r="B176" s="175">
        <f t="shared" si="2"/>
        <v>7.9452054794520555E-2</v>
      </c>
      <c r="C176" s="169">
        <v>7.9700000000000006</v>
      </c>
    </row>
    <row r="177" spans="1:3" x14ac:dyDescent="0.2">
      <c r="A177" s="37">
        <v>29</v>
      </c>
      <c r="B177" s="175">
        <f t="shared" si="2"/>
        <v>7.9452054794520555E-2</v>
      </c>
      <c r="C177" s="169">
        <v>7.7900000000000009</v>
      </c>
    </row>
    <row r="178" spans="1:3" x14ac:dyDescent="0.2">
      <c r="A178" s="36">
        <v>30</v>
      </c>
      <c r="B178" s="175">
        <f t="shared" si="2"/>
        <v>8.2191780821917804E-2</v>
      </c>
      <c r="C178" s="169">
        <v>8.07</v>
      </c>
    </row>
    <row r="179" spans="1:3" x14ac:dyDescent="0.2">
      <c r="A179" s="36">
        <v>30</v>
      </c>
      <c r="B179" s="175">
        <f t="shared" si="2"/>
        <v>8.2191780821917804E-2</v>
      </c>
      <c r="C179" s="169">
        <v>7.94</v>
      </c>
    </row>
    <row r="180" spans="1:3" x14ac:dyDescent="0.2">
      <c r="A180" s="36">
        <v>30</v>
      </c>
      <c r="B180" s="175">
        <f t="shared" si="2"/>
        <v>8.2191780821917804E-2</v>
      </c>
      <c r="C180" s="169">
        <v>8.2200000000000006</v>
      </c>
    </row>
    <row r="181" spans="1:3" x14ac:dyDescent="0.2">
      <c r="A181" s="36">
        <v>30</v>
      </c>
      <c r="B181" s="175">
        <f t="shared" si="2"/>
        <v>8.2191780821917804E-2</v>
      </c>
      <c r="C181" s="169">
        <v>8.07</v>
      </c>
    </row>
    <row r="182" spans="1:3" x14ac:dyDescent="0.2">
      <c r="A182" s="36">
        <v>30</v>
      </c>
      <c r="B182" s="175">
        <f t="shared" si="2"/>
        <v>8.2191780821917804E-2</v>
      </c>
      <c r="C182" s="169">
        <v>8.0299999999999994</v>
      </c>
    </row>
    <row r="183" spans="1:3" x14ac:dyDescent="0.2">
      <c r="A183" s="36">
        <v>32</v>
      </c>
      <c r="B183" s="175">
        <f t="shared" si="2"/>
        <v>8.7671232876712329E-2</v>
      </c>
      <c r="C183" s="169">
        <v>8.370000000000001</v>
      </c>
    </row>
    <row r="184" spans="1:3" x14ac:dyDescent="0.2">
      <c r="A184" s="37">
        <v>32</v>
      </c>
      <c r="B184" s="175">
        <f t="shared" si="2"/>
        <v>8.7671232876712329E-2</v>
      </c>
      <c r="C184" s="169">
        <v>8.48</v>
      </c>
    </row>
    <row r="185" spans="1:3" x14ac:dyDescent="0.2">
      <c r="A185" s="37">
        <v>32</v>
      </c>
      <c r="B185" s="175">
        <f t="shared" si="2"/>
        <v>8.7671232876712329E-2</v>
      </c>
      <c r="C185" s="169">
        <v>8.18</v>
      </c>
    </row>
    <row r="186" spans="1:3" x14ac:dyDescent="0.2">
      <c r="A186" s="37">
        <v>32</v>
      </c>
      <c r="B186" s="175">
        <f t="shared" si="2"/>
        <v>8.7671232876712329E-2</v>
      </c>
      <c r="C186" s="169">
        <v>8.0299999999999994</v>
      </c>
    </row>
    <row r="187" spans="1:3" x14ac:dyDescent="0.2">
      <c r="A187" s="37">
        <v>32</v>
      </c>
      <c r="B187" s="175">
        <f t="shared" si="2"/>
        <v>8.7671232876712329E-2</v>
      </c>
      <c r="C187" s="169">
        <v>8.18</v>
      </c>
    </row>
    <row r="188" spans="1:3" x14ac:dyDescent="0.2">
      <c r="A188" s="37">
        <v>32</v>
      </c>
      <c r="B188" s="175">
        <f t="shared" si="2"/>
        <v>8.7671232876712329E-2</v>
      </c>
      <c r="C188" s="169">
        <v>8.6999999999999993</v>
      </c>
    </row>
    <row r="189" spans="1:3" x14ac:dyDescent="0.2">
      <c r="A189" s="39">
        <v>33</v>
      </c>
      <c r="B189" s="175">
        <f t="shared" si="2"/>
        <v>9.0410958904109592E-2</v>
      </c>
      <c r="C189" s="169">
        <v>8.25</v>
      </c>
    </row>
    <row r="190" spans="1:3" x14ac:dyDescent="0.2">
      <c r="A190" s="36">
        <v>33</v>
      </c>
      <c r="B190" s="175">
        <f t="shared" si="2"/>
        <v>9.0410958904109592E-2</v>
      </c>
      <c r="C190" s="169">
        <v>8.36</v>
      </c>
    </row>
    <row r="191" spans="1:3" x14ac:dyDescent="0.2">
      <c r="A191" s="36">
        <v>33</v>
      </c>
      <c r="B191" s="175">
        <f t="shared" si="2"/>
        <v>9.0410958904109592E-2</v>
      </c>
      <c r="C191" s="169">
        <v>8.620000000000001</v>
      </c>
    </row>
    <row r="192" spans="1:3" x14ac:dyDescent="0.2">
      <c r="A192" s="36">
        <v>33</v>
      </c>
      <c r="B192" s="175">
        <f t="shared" si="2"/>
        <v>9.0410958904109592E-2</v>
      </c>
      <c r="C192" s="169">
        <v>8.35</v>
      </c>
    </row>
    <row r="193" spans="1:3" x14ac:dyDescent="0.2">
      <c r="A193" s="39">
        <v>34</v>
      </c>
      <c r="B193" s="175">
        <f t="shared" si="2"/>
        <v>9.3150684931506855E-2</v>
      </c>
      <c r="C193" s="169">
        <v>9.43</v>
      </c>
    </row>
    <row r="194" spans="1:3" x14ac:dyDescent="0.2">
      <c r="A194" s="39">
        <v>34</v>
      </c>
      <c r="B194" s="175">
        <f t="shared" ref="B194:B257" si="3">A194/365</f>
        <v>9.3150684931506855E-2</v>
      </c>
      <c r="C194" s="169">
        <v>8.879999999999999</v>
      </c>
    </row>
    <row r="195" spans="1:3" x14ac:dyDescent="0.2">
      <c r="A195" s="39">
        <v>34</v>
      </c>
      <c r="B195" s="175">
        <f t="shared" si="3"/>
        <v>9.3150684931506855E-2</v>
      </c>
      <c r="C195" s="169">
        <v>9.15</v>
      </c>
    </row>
    <row r="196" spans="1:3" x14ac:dyDescent="0.2">
      <c r="A196" s="39">
        <v>34</v>
      </c>
      <c r="B196" s="175">
        <f t="shared" si="3"/>
        <v>9.3150684931506855E-2</v>
      </c>
      <c r="C196" s="169">
        <v>8.82</v>
      </c>
    </row>
    <row r="197" spans="1:3" x14ac:dyDescent="0.2">
      <c r="A197" s="39">
        <v>34</v>
      </c>
      <c r="B197" s="175">
        <f t="shared" si="3"/>
        <v>9.3150684931506855E-2</v>
      </c>
      <c r="C197" s="169">
        <v>9.120000000000001</v>
      </c>
    </row>
    <row r="198" spans="1:3" x14ac:dyDescent="0.2">
      <c r="A198" s="36">
        <v>34</v>
      </c>
      <c r="B198" s="175">
        <f t="shared" si="3"/>
        <v>9.3150684931506855E-2</v>
      </c>
      <c r="C198" s="169">
        <v>7.92</v>
      </c>
    </row>
    <row r="199" spans="1:3" x14ac:dyDescent="0.2">
      <c r="A199" s="36">
        <v>34</v>
      </c>
      <c r="B199" s="175">
        <f t="shared" si="3"/>
        <v>9.3150684931506855E-2</v>
      </c>
      <c r="C199" s="169">
        <v>8.82</v>
      </c>
    </row>
    <row r="200" spans="1:3" x14ac:dyDescent="0.2">
      <c r="A200" s="36">
        <v>35</v>
      </c>
      <c r="B200" s="175">
        <f t="shared" si="3"/>
        <v>9.5890410958904104E-2</v>
      </c>
      <c r="C200" s="169">
        <v>8.7200000000000006</v>
      </c>
    </row>
    <row r="201" spans="1:3" x14ac:dyDescent="0.2">
      <c r="A201" s="36">
        <v>35</v>
      </c>
      <c r="B201" s="175">
        <f t="shared" si="3"/>
        <v>9.5890410958904104E-2</v>
      </c>
      <c r="C201" s="169">
        <v>8.6999999999999993</v>
      </c>
    </row>
    <row r="202" spans="1:3" x14ac:dyDescent="0.2">
      <c r="A202" s="36">
        <v>35</v>
      </c>
      <c r="B202" s="175">
        <f t="shared" si="3"/>
        <v>9.5890410958904104E-2</v>
      </c>
      <c r="C202" s="169">
        <v>8.7200000000000006</v>
      </c>
    </row>
    <row r="203" spans="1:3" x14ac:dyDescent="0.2">
      <c r="A203" s="37">
        <v>35</v>
      </c>
      <c r="B203" s="175">
        <f t="shared" si="3"/>
        <v>9.5890410958904104E-2</v>
      </c>
      <c r="C203" s="169">
        <v>8.1</v>
      </c>
    </row>
    <row r="204" spans="1:3" x14ac:dyDescent="0.2">
      <c r="A204" s="65">
        <v>36</v>
      </c>
      <c r="B204" s="175">
        <f t="shared" si="3"/>
        <v>9.8630136986301367E-2</v>
      </c>
      <c r="C204" s="169">
        <v>8.629999999999999</v>
      </c>
    </row>
    <row r="205" spans="1:3" x14ac:dyDescent="0.2">
      <c r="A205" s="36">
        <v>36</v>
      </c>
      <c r="B205" s="175">
        <f t="shared" si="3"/>
        <v>9.8630136986301367E-2</v>
      </c>
      <c r="C205" s="169">
        <v>8.2200000000000006</v>
      </c>
    </row>
    <row r="206" spans="1:3" x14ac:dyDescent="0.2">
      <c r="A206" s="37">
        <v>36</v>
      </c>
      <c r="B206" s="175">
        <f t="shared" si="3"/>
        <v>9.8630136986301367E-2</v>
      </c>
      <c r="C206" s="169">
        <v>8.32</v>
      </c>
    </row>
    <row r="207" spans="1:3" x14ac:dyDescent="0.2">
      <c r="A207" s="37">
        <v>36</v>
      </c>
      <c r="B207" s="175">
        <f t="shared" si="3"/>
        <v>9.8630136986301367E-2</v>
      </c>
      <c r="C207" s="169">
        <v>8.34</v>
      </c>
    </row>
    <row r="208" spans="1:3" x14ac:dyDescent="0.2">
      <c r="A208" s="37">
        <v>36</v>
      </c>
      <c r="B208" s="175">
        <f t="shared" si="3"/>
        <v>9.8630136986301367E-2</v>
      </c>
      <c r="C208" s="169">
        <v>8.0500000000000007</v>
      </c>
    </row>
    <row r="209" spans="1:3" x14ac:dyDescent="0.2">
      <c r="A209" s="36">
        <v>37</v>
      </c>
      <c r="B209" s="175">
        <f t="shared" si="3"/>
        <v>0.10136986301369863</v>
      </c>
      <c r="C209" s="169">
        <v>8.379999999999999</v>
      </c>
    </row>
    <row r="210" spans="1:3" x14ac:dyDescent="0.2">
      <c r="A210" s="36">
        <v>37</v>
      </c>
      <c r="B210" s="175">
        <f t="shared" si="3"/>
        <v>0.10136986301369863</v>
      </c>
      <c r="C210" s="169">
        <v>8.36</v>
      </c>
    </row>
    <row r="211" spans="1:3" x14ac:dyDescent="0.2">
      <c r="A211" s="36">
        <v>37</v>
      </c>
      <c r="B211" s="175">
        <f t="shared" si="3"/>
        <v>0.10136986301369863</v>
      </c>
      <c r="C211" s="169">
        <v>8.68</v>
      </c>
    </row>
    <row r="212" spans="1:3" x14ac:dyDescent="0.2">
      <c r="A212" s="36">
        <v>37</v>
      </c>
      <c r="B212" s="175">
        <f t="shared" si="3"/>
        <v>0.10136986301369863</v>
      </c>
      <c r="C212" s="169">
        <v>8.4</v>
      </c>
    </row>
    <row r="213" spans="1:3" x14ac:dyDescent="0.2">
      <c r="A213" s="36">
        <v>37</v>
      </c>
      <c r="B213" s="175">
        <f t="shared" si="3"/>
        <v>0.10136986301369863</v>
      </c>
      <c r="C213" s="169">
        <v>8.379999999999999</v>
      </c>
    </row>
    <row r="214" spans="1:3" x14ac:dyDescent="0.2">
      <c r="A214" s="36">
        <v>39</v>
      </c>
      <c r="B214" s="175">
        <f t="shared" si="3"/>
        <v>0.10684931506849316</v>
      </c>
      <c r="C214" s="169">
        <v>8.6999999999999993</v>
      </c>
    </row>
    <row r="215" spans="1:3" x14ac:dyDescent="0.2">
      <c r="A215" s="37">
        <v>39</v>
      </c>
      <c r="B215" s="175">
        <f t="shared" si="3"/>
        <v>0.10684931506849316</v>
      </c>
      <c r="C215" s="169">
        <v>8.7200000000000006</v>
      </c>
    </row>
    <row r="216" spans="1:3" x14ac:dyDescent="0.2">
      <c r="A216" s="37">
        <v>39</v>
      </c>
      <c r="B216" s="175">
        <f t="shared" si="3"/>
        <v>0.10684931506849316</v>
      </c>
      <c r="C216" s="169">
        <v>8.68</v>
      </c>
    </row>
    <row r="217" spans="1:3" x14ac:dyDescent="0.2">
      <c r="A217" s="37">
        <v>39</v>
      </c>
      <c r="B217" s="175">
        <f t="shared" si="3"/>
        <v>0.10684931506849316</v>
      </c>
      <c r="C217" s="169">
        <v>8.51</v>
      </c>
    </row>
    <row r="218" spans="1:3" x14ac:dyDescent="0.2">
      <c r="A218" s="37">
        <v>39</v>
      </c>
      <c r="B218" s="175">
        <f t="shared" si="3"/>
        <v>0.10684931506849316</v>
      </c>
      <c r="C218" s="169">
        <v>8.67</v>
      </c>
    </row>
    <row r="219" spans="1:3" x14ac:dyDescent="0.2">
      <c r="A219" s="37">
        <v>39</v>
      </c>
      <c r="B219" s="175">
        <f t="shared" si="3"/>
        <v>0.10684931506849316</v>
      </c>
      <c r="C219" s="169">
        <v>8.9499999999999993</v>
      </c>
    </row>
    <row r="220" spans="1:3" x14ac:dyDescent="0.2">
      <c r="A220" s="39">
        <v>40</v>
      </c>
      <c r="B220" s="175">
        <f t="shared" si="3"/>
        <v>0.1095890410958904</v>
      </c>
      <c r="C220" s="169">
        <v>8.49</v>
      </c>
    </row>
    <row r="221" spans="1:3" x14ac:dyDescent="0.2">
      <c r="A221" s="36">
        <v>40</v>
      </c>
      <c r="B221" s="175">
        <f t="shared" si="3"/>
        <v>0.1095890410958904</v>
      </c>
      <c r="C221" s="169">
        <v>8.76</v>
      </c>
    </row>
    <row r="222" spans="1:3" x14ac:dyDescent="0.2">
      <c r="A222" s="36">
        <v>40</v>
      </c>
      <c r="B222" s="175">
        <f t="shared" si="3"/>
        <v>0.1095890410958904</v>
      </c>
      <c r="C222" s="169">
        <v>8.9599999999999991</v>
      </c>
    </row>
    <row r="223" spans="1:3" x14ac:dyDescent="0.2">
      <c r="A223" s="36">
        <v>40</v>
      </c>
      <c r="B223" s="175">
        <f t="shared" si="3"/>
        <v>0.1095890410958904</v>
      </c>
      <c r="C223" s="169">
        <v>8.629999999999999</v>
      </c>
    </row>
    <row r="224" spans="1:3" x14ac:dyDescent="0.2">
      <c r="A224" s="36">
        <v>41</v>
      </c>
      <c r="B224" s="175">
        <f t="shared" si="3"/>
        <v>0.11232876712328767</v>
      </c>
      <c r="C224" s="169">
        <v>8.120000000000001</v>
      </c>
    </row>
    <row r="225" spans="1:3" x14ac:dyDescent="0.2">
      <c r="A225" s="36">
        <v>42</v>
      </c>
      <c r="B225" s="175">
        <f t="shared" si="3"/>
        <v>0.11506849315068493</v>
      </c>
      <c r="C225" s="169">
        <v>8.9599999999999991</v>
      </c>
    </row>
    <row r="226" spans="1:3" x14ac:dyDescent="0.2">
      <c r="A226" s="36">
        <v>42</v>
      </c>
      <c r="B226" s="175">
        <f t="shared" si="3"/>
        <v>0.11506849315068493</v>
      </c>
      <c r="C226" s="169">
        <v>9.0599999999999987</v>
      </c>
    </row>
    <row r="227" spans="1:3" x14ac:dyDescent="0.2">
      <c r="A227" s="36">
        <v>42</v>
      </c>
      <c r="B227" s="175">
        <f t="shared" si="3"/>
        <v>0.11506849315068493</v>
      </c>
      <c r="C227" s="169">
        <v>9.0599999999999987</v>
      </c>
    </row>
    <row r="228" spans="1:3" x14ac:dyDescent="0.2">
      <c r="A228" s="37">
        <v>42</v>
      </c>
      <c r="B228" s="175">
        <f t="shared" si="3"/>
        <v>0.11506849315068493</v>
      </c>
      <c r="C228" s="169">
        <v>8.379999999999999</v>
      </c>
    </row>
    <row r="229" spans="1:3" x14ac:dyDescent="0.2">
      <c r="A229" s="36">
        <v>43</v>
      </c>
      <c r="B229" s="175">
        <f t="shared" si="3"/>
        <v>0.11780821917808219</v>
      </c>
      <c r="C229" s="169">
        <v>8.9</v>
      </c>
    </row>
    <row r="230" spans="1:3" x14ac:dyDescent="0.2">
      <c r="A230" s="36">
        <v>43</v>
      </c>
      <c r="B230" s="175">
        <f t="shared" si="3"/>
        <v>0.11780821917808219</v>
      </c>
      <c r="C230" s="169">
        <v>8.61</v>
      </c>
    </row>
    <row r="231" spans="1:3" x14ac:dyDescent="0.2">
      <c r="A231" s="37">
        <v>43</v>
      </c>
      <c r="B231" s="175">
        <f t="shared" si="3"/>
        <v>0.11780821917808219</v>
      </c>
      <c r="C231" s="169">
        <v>8.6999999999999993</v>
      </c>
    </row>
    <row r="232" spans="1:3" x14ac:dyDescent="0.2">
      <c r="A232" s="37">
        <v>43</v>
      </c>
      <c r="B232" s="175">
        <f t="shared" si="3"/>
        <v>0.11780821917808219</v>
      </c>
      <c r="C232" s="169">
        <v>8.6900000000000013</v>
      </c>
    </row>
    <row r="233" spans="1:3" x14ac:dyDescent="0.2">
      <c r="A233" s="37">
        <v>43</v>
      </c>
      <c r="B233" s="175">
        <f t="shared" si="3"/>
        <v>0.11780821917808219</v>
      </c>
      <c r="C233" s="169">
        <v>8.5299999999999994</v>
      </c>
    </row>
    <row r="234" spans="1:3" x14ac:dyDescent="0.2">
      <c r="A234" s="36">
        <v>44</v>
      </c>
      <c r="B234" s="175">
        <f t="shared" si="3"/>
        <v>0.12054794520547946</v>
      </c>
      <c r="C234" s="169">
        <v>8.6900000000000013</v>
      </c>
    </row>
    <row r="235" spans="1:3" x14ac:dyDescent="0.2">
      <c r="A235" s="36">
        <v>44</v>
      </c>
      <c r="B235" s="175">
        <f t="shared" si="3"/>
        <v>0.12054794520547946</v>
      </c>
      <c r="C235" s="169">
        <v>8.66</v>
      </c>
    </row>
    <row r="236" spans="1:3" x14ac:dyDescent="0.2">
      <c r="A236" s="36">
        <v>44</v>
      </c>
      <c r="B236" s="175">
        <f t="shared" si="3"/>
        <v>0.12054794520547946</v>
      </c>
      <c r="C236" s="169">
        <v>8.7200000000000006</v>
      </c>
    </row>
    <row r="237" spans="1:3" x14ac:dyDescent="0.2">
      <c r="A237" s="36">
        <v>44</v>
      </c>
      <c r="B237" s="175">
        <f t="shared" si="3"/>
        <v>0.12054794520547946</v>
      </c>
      <c r="C237" s="169">
        <v>8.6</v>
      </c>
    </row>
    <row r="238" spans="1:3" x14ac:dyDescent="0.2">
      <c r="A238" s="36">
        <v>44</v>
      </c>
      <c r="B238" s="175">
        <f t="shared" si="3"/>
        <v>0.12054794520547946</v>
      </c>
      <c r="C238" s="169">
        <v>8.6999999999999993</v>
      </c>
    </row>
    <row r="239" spans="1:3" x14ac:dyDescent="0.2">
      <c r="A239" s="36">
        <v>46</v>
      </c>
      <c r="B239" s="175">
        <f t="shared" si="3"/>
        <v>0.12602739726027398</v>
      </c>
      <c r="C239" s="169">
        <v>8.9</v>
      </c>
    </row>
    <row r="240" spans="1:3" x14ac:dyDescent="0.2">
      <c r="A240" s="37">
        <v>46</v>
      </c>
      <c r="B240" s="175">
        <f t="shared" si="3"/>
        <v>0.12602739726027398</v>
      </c>
      <c r="C240" s="169">
        <v>9.27</v>
      </c>
    </row>
    <row r="241" spans="1:3" x14ac:dyDescent="0.2">
      <c r="A241" s="37">
        <v>46</v>
      </c>
      <c r="B241" s="175">
        <f t="shared" si="3"/>
        <v>0.12602739726027398</v>
      </c>
      <c r="C241" s="169">
        <v>9.0400000000000009</v>
      </c>
    </row>
    <row r="242" spans="1:3" x14ac:dyDescent="0.2">
      <c r="A242" s="37">
        <v>46</v>
      </c>
      <c r="B242" s="175">
        <f t="shared" si="3"/>
        <v>0.12602739726027398</v>
      </c>
      <c r="C242" s="169">
        <v>8.6900000000000013</v>
      </c>
    </row>
    <row r="243" spans="1:3" x14ac:dyDescent="0.2">
      <c r="A243" s="37">
        <v>46</v>
      </c>
      <c r="B243" s="175">
        <f t="shared" si="3"/>
        <v>0.12602739726027398</v>
      </c>
      <c r="C243" s="169">
        <v>9.0299999999999994</v>
      </c>
    </row>
    <row r="244" spans="1:3" x14ac:dyDescent="0.2">
      <c r="A244" s="37">
        <v>46</v>
      </c>
      <c r="B244" s="175">
        <f t="shared" si="3"/>
        <v>0.12602739726027398</v>
      </c>
      <c r="C244" s="169">
        <v>9.36</v>
      </c>
    </row>
    <row r="245" spans="1:3" x14ac:dyDescent="0.2">
      <c r="A245" s="39">
        <v>47</v>
      </c>
      <c r="B245" s="175">
        <f t="shared" si="3"/>
        <v>0.12876712328767123</v>
      </c>
      <c r="C245" s="169">
        <v>8.93</v>
      </c>
    </row>
    <row r="246" spans="1:3" x14ac:dyDescent="0.2">
      <c r="A246" s="36">
        <v>47</v>
      </c>
      <c r="B246" s="175">
        <f t="shared" si="3"/>
        <v>0.12876712328767123</v>
      </c>
      <c r="C246" s="169">
        <v>8.76</v>
      </c>
    </row>
    <row r="247" spans="1:3" x14ac:dyDescent="0.2">
      <c r="A247" s="36">
        <v>47</v>
      </c>
      <c r="B247" s="175">
        <f t="shared" si="3"/>
        <v>0.12876712328767123</v>
      </c>
      <c r="C247" s="169">
        <v>8.99</v>
      </c>
    </row>
    <row r="248" spans="1:3" x14ac:dyDescent="0.2">
      <c r="A248" s="36">
        <v>47</v>
      </c>
      <c r="B248" s="175">
        <f t="shared" si="3"/>
        <v>0.12876712328767123</v>
      </c>
      <c r="C248" s="169">
        <v>8.629999999999999</v>
      </c>
    </row>
    <row r="249" spans="1:3" x14ac:dyDescent="0.2">
      <c r="A249" s="36">
        <v>48</v>
      </c>
      <c r="B249" s="175">
        <f t="shared" si="3"/>
        <v>0.13150684931506848</v>
      </c>
      <c r="C249" s="169">
        <v>8.43</v>
      </c>
    </row>
    <row r="250" spans="1:3" x14ac:dyDescent="0.2">
      <c r="A250" s="36">
        <v>48</v>
      </c>
      <c r="B250" s="175">
        <f t="shared" si="3"/>
        <v>0.13150684931506848</v>
      </c>
      <c r="C250" s="169">
        <v>0</v>
      </c>
    </row>
    <row r="251" spans="1:3" x14ac:dyDescent="0.2">
      <c r="A251" s="36">
        <v>48</v>
      </c>
      <c r="B251" s="175">
        <f t="shared" si="3"/>
        <v>0.13150684931506848</v>
      </c>
      <c r="C251" s="169">
        <v>0</v>
      </c>
    </row>
    <row r="252" spans="1:3" x14ac:dyDescent="0.2">
      <c r="A252" s="36">
        <v>50</v>
      </c>
      <c r="B252" s="175">
        <f t="shared" si="3"/>
        <v>0.13698630136986301</v>
      </c>
      <c r="C252" s="169">
        <v>9.4599999999999991</v>
      </c>
    </row>
    <row r="253" spans="1:3" x14ac:dyDescent="0.2">
      <c r="A253" s="36">
        <v>50</v>
      </c>
      <c r="B253" s="175">
        <f t="shared" si="3"/>
        <v>0.13698630136986301</v>
      </c>
      <c r="C253" s="169">
        <v>9.2200000000000006</v>
      </c>
    </row>
    <row r="254" spans="1:3" x14ac:dyDescent="0.2">
      <c r="A254" s="36">
        <v>50</v>
      </c>
      <c r="B254" s="175">
        <f t="shared" si="3"/>
        <v>0.13698630136986301</v>
      </c>
      <c r="C254" s="169">
        <v>9.35</v>
      </c>
    </row>
    <row r="255" spans="1:3" x14ac:dyDescent="0.2">
      <c r="A255" s="36">
        <v>50</v>
      </c>
      <c r="B255" s="175">
        <f t="shared" si="3"/>
        <v>0.13698630136986301</v>
      </c>
      <c r="C255" s="169">
        <v>8.7200000000000006</v>
      </c>
    </row>
    <row r="256" spans="1:3" x14ac:dyDescent="0.2">
      <c r="A256" s="36">
        <v>50</v>
      </c>
      <c r="B256" s="175">
        <f t="shared" si="3"/>
        <v>0.13698630136986301</v>
      </c>
      <c r="C256" s="169">
        <v>8.33</v>
      </c>
    </row>
    <row r="257" spans="1:3" x14ac:dyDescent="0.2">
      <c r="A257" s="36">
        <v>50</v>
      </c>
      <c r="B257" s="175">
        <f t="shared" si="3"/>
        <v>0.13698630136986301</v>
      </c>
      <c r="C257" s="169">
        <v>8.8000000000000007</v>
      </c>
    </row>
    <row r="258" spans="1:3" x14ac:dyDescent="0.2">
      <c r="A258" s="36">
        <v>50</v>
      </c>
      <c r="B258" s="175">
        <f t="shared" ref="B258:B274" si="4">A258/365</f>
        <v>0.13698630136986301</v>
      </c>
      <c r="C258" s="169">
        <v>8.61</v>
      </c>
    </row>
    <row r="259" spans="1:3" x14ac:dyDescent="0.2">
      <c r="A259" s="36">
        <v>50</v>
      </c>
      <c r="B259" s="175">
        <f t="shared" si="4"/>
        <v>0.13698630136986301</v>
      </c>
      <c r="C259" s="169">
        <v>8.83</v>
      </c>
    </row>
    <row r="260" spans="1:3" x14ac:dyDescent="0.2">
      <c r="A260" s="37">
        <v>50</v>
      </c>
      <c r="B260" s="175">
        <f t="shared" si="4"/>
        <v>0.13698630136986301</v>
      </c>
      <c r="C260" s="169">
        <v>8.5500000000000007</v>
      </c>
    </row>
    <row r="261" spans="1:3" x14ac:dyDescent="0.2">
      <c r="A261" s="36">
        <v>52</v>
      </c>
      <c r="B261" s="175">
        <f t="shared" si="4"/>
        <v>0.14246575342465753</v>
      </c>
      <c r="C261" s="169">
        <v>8.9</v>
      </c>
    </row>
    <row r="262" spans="1:3" x14ac:dyDescent="0.2">
      <c r="A262" s="36">
        <v>52</v>
      </c>
      <c r="B262" s="175">
        <f t="shared" si="4"/>
        <v>0.14246575342465753</v>
      </c>
      <c r="C262" s="169">
        <v>9.11</v>
      </c>
    </row>
    <row r="263" spans="1:3" x14ac:dyDescent="0.2">
      <c r="A263" s="36">
        <v>52</v>
      </c>
      <c r="B263" s="175">
        <f t="shared" si="4"/>
        <v>0.14246575342465753</v>
      </c>
      <c r="C263" s="169">
        <v>8.74</v>
      </c>
    </row>
    <row r="264" spans="1:3" x14ac:dyDescent="0.2">
      <c r="A264" s="36">
        <v>52</v>
      </c>
      <c r="B264" s="175">
        <f t="shared" si="4"/>
        <v>0.14246575342465753</v>
      </c>
      <c r="C264" s="169">
        <v>9.2099999999999991</v>
      </c>
    </row>
    <row r="265" spans="1:3" x14ac:dyDescent="0.2">
      <c r="A265" s="39">
        <v>53</v>
      </c>
      <c r="B265" s="175">
        <f t="shared" si="4"/>
        <v>0.14520547945205478</v>
      </c>
      <c r="C265" s="169">
        <v>9.15</v>
      </c>
    </row>
    <row r="266" spans="1:3" x14ac:dyDescent="0.2">
      <c r="A266" s="36">
        <v>54</v>
      </c>
      <c r="B266" s="175">
        <f t="shared" si="4"/>
        <v>0.14794520547945206</v>
      </c>
      <c r="C266" s="169">
        <v>8.74</v>
      </c>
    </row>
    <row r="267" spans="1:3" x14ac:dyDescent="0.2">
      <c r="A267" s="36">
        <v>56</v>
      </c>
      <c r="B267" s="175">
        <f t="shared" si="4"/>
        <v>0.15342465753424658</v>
      </c>
      <c r="C267" s="169">
        <v>9.2799999999999994</v>
      </c>
    </row>
    <row r="268" spans="1:3" x14ac:dyDescent="0.2">
      <c r="A268" s="36">
        <v>56</v>
      </c>
      <c r="B268" s="175">
        <f t="shared" si="4"/>
        <v>0.15342465753424658</v>
      </c>
      <c r="C268" s="169">
        <v>8.82</v>
      </c>
    </row>
    <row r="269" spans="1:3" x14ac:dyDescent="0.2">
      <c r="A269" s="37">
        <v>57</v>
      </c>
      <c r="B269" s="175">
        <f t="shared" si="4"/>
        <v>0.15616438356164383</v>
      </c>
      <c r="C269" s="169">
        <v>8.65</v>
      </c>
    </row>
    <row r="270" spans="1:3" x14ac:dyDescent="0.2">
      <c r="A270" s="36">
        <v>58</v>
      </c>
      <c r="B270" s="175">
        <f t="shared" si="4"/>
        <v>0.15890410958904111</v>
      </c>
      <c r="C270" s="169">
        <v>9.1</v>
      </c>
    </row>
    <row r="271" spans="1:3" x14ac:dyDescent="0.2">
      <c r="A271" s="36">
        <v>58</v>
      </c>
      <c r="B271" s="175">
        <f t="shared" si="4"/>
        <v>0.15890410958904111</v>
      </c>
      <c r="C271" s="169">
        <v>8.8000000000000007</v>
      </c>
    </row>
    <row r="272" spans="1:3" x14ac:dyDescent="0.2">
      <c r="A272" s="36">
        <v>58</v>
      </c>
      <c r="B272" s="175">
        <f t="shared" si="4"/>
        <v>0.15890410958904111</v>
      </c>
      <c r="C272" s="169">
        <v>9</v>
      </c>
    </row>
    <row r="273" spans="1:3" x14ac:dyDescent="0.2">
      <c r="A273" s="39">
        <v>61</v>
      </c>
      <c r="B273" s="175">
        <f t="shared" si="4"/>
        <v>0.16712328767123288</v>
      </c>
      <c r="C273" s="169">
        <v>9.4400000000000013</v>
      </c>
    </row>
    <row r="274" spans="1:3" x14ac:dyDescent="0.2">
      <c r="A274" s="37">
        <v>64</v>
      </c>
      <c r="B274" s="175">
        <f t="shared" si="4"/>
        <v>0.17534246575342466</v>
      </c>
      <c r="C274" s="169">
        <v>8.75</v>
      </c>
    </row>
  </sheetData>
  <autoFilter ref="A1:C274" xr:uid="{C3EB9164-18AE-7A45-B0A3-EED25F0143B0}">
    <sortState xmlns:xlrd2="http://schemas.microsoft.com/office/spreadsheetml/2017/richdata2" ref="A2:C274">
      <sortCondition ref="B1:B274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AE1F-A59E-6B45-B373-89236DA05336}">
  <dimension ref="A1:B274"/>
  <sheetViews>
    <sheetView workbookViewId="0">
      <selection activeCell="C6" sqref="C6"/>
    </sheetView>
  </sheetViews>
  <sheetFormatPr baseColWidth="10" defaultColWidth="10.6640625" defaultRowHeight="16" x14ac:dyDescent="0.2"/>
  <cols>
    <col min="1" max="1" width="4.5" style="1" bestFit="1" customWidth="1"/>
    <col min="2" max="2" width="8.33203125" style="1" bestFit="1" customWidth="1"/>
    <col min="3" max="16384" width="10.6640625" style="1"/>
  </cols>
  <sheetData>
    <row r="1" spans="1:2" x14ac:dyDescent="0.2">
      <c r="A1" s="1" t="s">
        <v>1</v>
      </c>
      <c r="B1" s="1" t="s">
        <v>8</v>
      </c>
    </row>
    <row r="2" spans="1:2" x14ac:dyDescent="0.2">
      <c r="A2" s="1">
        <v>0</v>
      </c>
      <c r="B2" s="1">
        <v>4.2200000000000006</v>
      </c>
    </row>
    <row r="3" spans="1:2" x14ac:dyDescent="0.2">
      <c r="A3" s="1">
        <v>4</v>
      </c>
      <c r="B3" s="1">
        <v>4.75</v>
      </c>
    </row>
    <row r="4" spans="1:2" x14ac:dyDescent="0.2">
      <c r="A4" s="1">
        <v>11</v>
      </c>
      <c r="B4" s="1">
        <v>5.36</v>
      </c>
    </row>
    <row r="5" spans="1:2" x14ac:dyDescent="0.2">
      <c r="A5" s="1">
        <v>19</v>
      </c>
      <c r="B5" s="1">
        <v>5.64</v>
      </c>
    </row>
    <row r="6" spans="1:2" x14ac:dyDescent="0.2">
      <c r="A6" s="1">
        <v>26</v>
      </c>
      <c r="B6" s="1">
        <v>6.01</v>
      </c>
    </row>
    <row r="7" spans="1:2" x14ac:dyDescent="0.2">
      <c r="A7" s="1">
        <v>32</v>
      </c>
      <c r="B7" s="1">
        <v>6.16</v>
      </c>
    </row>
    <row r="8" spans="1:2" x14ac:dyDescent="0.2">
      <c r="A8" s="1">
        <v>39</v>
      </c>
      <c r="B8" s="1">
        <v>6.35</v>
      </c>
    </row>
    <row r="9" spans="1:2" x14ac:dyDescent="0.2">
      <c r="A9" s="1">
        <v>46</v>
      </c>
      <c r="B9" s="1">
        <v>6.68</v>
      </c>
    </row>
    <row r="10" spans="1:2" x14ac:dyDescent="0.2">
      <c r="A10" s="1">
        <v>0</v>
      </c>
      <c r="B10" s="1">
        <v>4.1399999999999997</v>
      </c>
    </row>
    <row r="11" spans="1:2" x14ac:dyDescent="0.2">
      <c r="A11" s="1">
        <v>4</v>
      </c>
      <c r="B11" s="1">
        <v>4.62</v>
      </c>
    </row>
    <row r="12" spans="1:2" x14ac:dyDescent="0.2">
      <c r="A12" s="1">
        <v>11</v>
      </c>
      <c r="B12" s="1">
        <v>5.12</v>
      </c>
    </row>
    <row r="13" spans="1:2" x14ac:dyDescent="0.2">
      <c r="A13" s="1">
        <v>19</v>
      </c>
      <c r="B13" s="1">
        <v>5.4700000000000006</v>
      </c>
    </row>
    <row r="14" spans="1:2" x14ac:dyDescent="0.2">
      <c r="A14" s="1">
        <v>26</v>
      </c>
      <c r="B14" s="1">
        <v>5.8100000000000005</v>
      </c>
    </row>
    <row r="15" spans="1:2" x14ac:dyDescent="0.2">
      <c r="A15" s="1">
        <v>32</v>
      </c>
      <c r="B15" s="1">
        <v>6</v>
      </c>
    </row>
    <row r="16" spans="1:2" x14ac:dyDescent="0.2">
      <c r="A16" s="1">
        <v>39</v>
      </c>
      <c r="B16" s="1">
        <v>6.29</v>
      </c>
    </row>
    <row r="17" spans="1:2" x14ac:dyDescent="0.2">
      <c r="A17" s="1">
        <v>46</v>
      </c>
      <c r="B17" s="1">
        <v>6.43</v>
      </c>
    </row>
    <row r="18" spans="1:2" x14ac:dyDescent="0.2">
      <c r="A18" s="1">
        <v>0</v>
      </c>
      <c r="B18" s="1">
        <v>4.1899999999999995</v>
      </c>
    </row>
    <row r="19" spans="1:2" x14ac:dyDescent="0.2">
      <c r="A19" s="1">
        <v>4</v>
      </c>
      <c r="B19" s="1">
        <v>4.6899999999999995</v>
      </c>
    </row>
    <row r="20" spans="1:2" x14ac:dyDescent="0.2">
      <c r="A20" s="1">
        <v>11</v>
      </c>
      <c r="B20" s="1">
        <v>5.04</v>
      </c>
    </row>
    <row r="21" spans="1:2" x14ac:dyDescent="0.2">
      <c r="A21" s="1">
        <v>19</v>
      </c>
      <c r="B21" s="1">
        <v>5.41</v>
      </c>
    </row>
    <row r="22" spans="1:2" x14ac:dyDescent="0.2">
      <c r="A22" s="1">
        <v>26</v>
      </c>
      <c r="B22" s="1">
        <v>5.7200000000000006</v>
      </c>
    </row>
    <row r="23" spans="1:2" x14ac:dyDescent="0.2">
      <c r="A23" s="1">
        <v>32</v>
      </c>
      <c r="B23" s="1">
        <v>5.88</v>
      </c>
    </row>
    <row r="24" spans="1:2" x14ac:dyDescent="0.2">
      <c r="A24" s="1">
        <v>39</v>
      </c>
      <c r="B24" s="1">
        <v>6.2</v>
      </c>
    </row>
    <row r="25" spans="1:2" x14ac:dyDescent="0.2">
      <c r="A25" s="1">
        <v>46</v>
      </c>
      <c r="B25" s="1">
        <v>6.2200000000000006</v>
      </c>
    </row>
    <row r="26" spans="1:2" x14ac:dyDescent="0.2">
      <c r="A26" s="1">
        <v>0</v>
      </c>
      <c r="B26" s="1">
        <v>4.2299999999999995</v>
      </c>
    </row>
    <row r="27" spans="1:2" x14ac:dyDescent="0.2">
      <c r="A27" s="1">
        <v>4</v>
      </c>
      <c r="B27" s="1">
        <v>4.6899999999999995</v>
      </c>
    </row>
    <row r="28" spans="1:2" x14ac:dyDescent="0.2">
      <c r="A28" s="1">
        <v>11</v>
      </c>
      <c r="B28" s="1">
        <v>5.2200000000000006</v>
      </c>
    </row>
    <row r="29" spans="1:2" x14ac:dyDescent="0.2">
      <c r="A29" s="1">
        <v>19</v>
      </c>
      <c r="B29" s="1">
        <v>5.49</v>
      </c>
    </row>
    <row r="30" spans="1:2" x14ac:dyDescent="0.2">
      <c r="A30" s="1">
        <v>26</v>
      </c>
      <c r="B30" s="1">
        <v>5.86</v>
      </c>
    </row>
    <row r="31" spans="1:2" x14ac:dyDescent="0.2">
      <c r="A31" s="1">
        <v>32</v>
      </c>
      <c r="B31" s="1">
        <v>6.0299999999999994</v>
      </c>
    </row>
    <row r="32" spans="1:2" x14ac:dyDescent="0.2">
      <c r="A32" s="1">
        <v>39</v>
      </c>
      <c r="B32" s="1">
        <v>6.39</v>
      </c>
    </row>
    <row r="33" spans="1:2" x14ac:dyDescent="0.2">
      <c r="A33" s="1">
        <v>46</v>
      </c>
      <c r="B33" s="1">
        <v>6.4799999999999995</v>
      </c>
    </row>
    <row r="34" spans="1:2" x14ac:dyDescent="0.2">
      <c r="A34" s="1">
        <v>0</v>
      </c>
      <c r="B34" s="1">
        <v>4.12</v>
      </c>
    </row>
    <row r="35" spans="1:2" x14ac:dyDescent="0.2">
      <c r="A35" s="1">
        <v>4</v>
      </c>
      <c r="B35" s="1">
        <v>4.67</v>
      </c>
    </row>
    <row r="36" spans="1:2" x14ac:dyDescent="0.2">
      <c r="A36" s="1">
        <v>11</v>
      </c>
      <c r="B36" s="1">
        <v>5.0200000000000005</v>
      </c>
    </row>
    <row r="37" spans="1:2" x14ac:dyDescent="0.2">
      <c r="A37" s="1">
        <v>19</v>
      </c>
      <c r="B37" s="1">
        <v>5.34</v>
      </c>
    </row>
    <row r="38" spans="1:2" x14ac:dyDescent="0.2">
      <c r="A38" s="1">
        <v>26</v>
      </c>
      <c r="B38" s="1">
        <v>5.9</v>
      </c>
    </row>
    <row r="39" spans="1:2" x14ac:dyDescent="0.2">
      <c r="A39" s="1">
        <v>32</v>
      </c>
      <c r="B39" s="1">
        <v>6.07</v>
      </c>
    </row>
    <row r="40" spans="1:2" x14ac:dyDescent="0.2">
      <c r="A40" s="1">
        <v>39</v>
      </c>
      <c r="B40" s="1">
        <v>6.36</v>
      </c>
    </row>
    <row r="41" spans="1:2" x14ac:dyDescent="0.2">
      <c r="A41" s="1">
        <v>46</v>
      </c>
      <c r="B41" s="1">
        <v>6.4700000000000006</v>
      </c>
    </row>
    <row r="42" spans="1:2" x14ac:dyDescent="0.2">
      <c r="A42" s="1">
        <v>0</v>
      </c>
      <c r="B42" s="1">
        <v>4.0999999999999996</v>
      </c>
    </row>
    <row r="43" spans="1:2" x14ac:dyDescent="0.2">
      <c r="A43" s="1">
        <v>9</v>
      </c>
      <c r="B43" s="1">
        <v>4.88</v>
      </c>
    </row>
    <row r="44" spans="1:2" x14ac:dyDescent="0.2">
      <c r="A44" s="1">
        <v>15</v>
      </c>
      <c r="B44" s="1">
        <v>5.5200000000000005</v>
      </c>
    </row>
    <row r="45" spans="1:2" x14ac:dyDescent="0.2">
      <c r="A45" s="1">
        <v>22</v>
      </c>
      <c r="B45" s="1">
        <v>5.71</v>
      </c>
    </row>
    <row r="46" spans="1:2" x14ac:dyDescent="0.2">
      <c r="A46" s="1">
        <v>29</v>
      </c>
      <c r="B46" s="1">
        <v>6.13</v>
      </c>
    </row>
    <row r="47" spans="1:2" x14ac:dyDescent="0.2">
      <c r="A47" s="1">
        <v>36</v>
      </c>
      <c r="B47" s="1">
        <v>6.25</v>
      </c>
    </row>
    <row r="48" spans="1:2" x14ac:dyDescent="0.2">
      <c r="A48" s="1">
        <v>43</v>
      </c>
      <c r="B48" s="1">
        <v>6.55</v>
      </c>
    </row>
    <row r="49" spans="1:2" x14ac:dyDescent="0.2">
      <c r="A49" s="1">
        <v>0</v>
      </c>
      <c r="B49" s="1">
        <v>4.1500000000000004</v>
      </c>
    </row>
    <row r="50" spans="1:2" x14ac:dyDescent="0.2">
      <c r="A50" s="1">
        <v>9</v>
      </c>
      <c r="B50" s="1">
        <v>4.7200000000000006</v>
      </c>
    </row>
    <row r="51" spans="1:2" x14ac:dyDescent="0.2">
      <c r="A51" s="1">
        <v>15</v>
      </c>
      <c r="B51" s="1">
        <v>5.2799999999999994</v>
      </c>
    </row>
    <row r="52" spans="1:2" x14ac:dyDescent="0.2">
      <c r="A52" s="1">
        <v>22</v>
      </c>
      <c r="B52" s="1">
        <v>5.51</v>
      </c>
    </row>
    <row r="53" spans="1:2" x14ac:dyDescent="0.2">
      <c r="A53" s="1">
        <v>29</v>
      </c>
      <c r="B53" s="1">
        <v>5.91</v>
      </c>
    </row>
    <row r="54" spans="1:2" x14ac:dyDescent="0.2">
      <c r="A54" s="1">
        <v>36</v>
      </c>
      <c r="B54" s="1">
        <v>6.12</v>
      </c>
    </row>
    <row r="55" spans="1:2" x14ac:dyDescent="0.2">
      <c r="A55" s="1">
        <v>43</v>
      </c>
      <c r="B55" s="1">
        <v>6.4599999999999991</v>
      </c>
    </row>
    <row r="56" spans="1:2" x14ac:dyDescent="0.2">
      <c r="A56" s="1">
        <v>0</v>
      </c>
      <c r="B56" s="1">
        <v>4.17</v>
      </c>
    </row>
    <row r="57" spans="1:2" x14ac:dyDescent="0.2">
      <c r="A57" s="1">
        <v>9</v>
      </c>
      <c r="B57" s="1">
        <v>4.87</v>
      </c>
    </row>
    <row r="58" spans="1:2" x14ac:dyDescent="0.2">
      <c r="A58" s="1">
        <v>15</v>
      </c>
      <c r="B58" s="1">
        <v>5.33</v>
      </c>
    </row>
    <row r="59" spans="1:2" x14ac:dyDescent="0.2">
      <c r="A59" s="1">
        <v>22</v>
      </c>
      <c r="B59" s="1">
        <v>5.5200000000000005</v>
      </c>
    </row>
    <row r="60" spans="1:2" x14ac:dyDescent="0.2">
      <c r="A60" s="1">
        <v>29</v>
      </c>
      <c r="B60" s="1">
        <v>5.75</v>
      </c>
    </row>
    <row r="61" spans="1:2" x14ac:dyDescent="0.2">
      <c r="A61" s="1">
        <v>36</v>
      </c>
      <c r="B61" s="1">
        <v>6.01</v>
      </c>
    </row>
    <row r="62" spans="1:2" x14ac:dyDescent="0.2">
      <c r="A62" s="1">
        <v>43</v>
      </c>
      <c r="B62" s="1">
        <v>6.2200000000000006</v>
      </c>
    </row>
    <row r="63" spans="1:2" x14ac:dyDescent="0.2">
      <c r="A63" s="1">
        <v>50</v>
      </c>
      <c r="B63" s="1">
        <v>6.34</v>
      </c>
    </row>
    <row r="64" spans="1:2" x14ac:dyDescent="0.2">
      <c r="A64" s="1">
        <v>57</v>
      </c>
      <c r="B64" s="1">
        <v>6.2</v>
      </c>
    </row>
    <row r="65" spans="1:2" x14ac:dyDescent="0.2">
      <c r="A65" s="1">
        <v>64</v>
      </c>
      <c r="B65" s="1">
        <v>6.25</v>
      </c>
    </row>
    <row r="66" spans="1:2" x14ac:dyDescent="0.2">
      <c r="A66" s="1">
        <v>0</v>
      </c>
      <c r="B66" s="1">
        <v>4.0999999999999996</v>
      </c>
    </row>
    <row r="67" spans="1:2" x14ac:dyDescent="0.2">
      <c r="A67" s="1">
        <v>7</v>
      </c>
      <c r="B67" s="1">
        <v>4.67</v>
      </c>
    </row>
    <row r="68" spans="1:2" x14ac:dyDescent="0.2">
      <c r="A68" s="1">
        <v>14</v>
      </c>
      <c r="B68" s="1">
        <v>5</v>
      </c>
    </row>
    <row r="69" spans="1:2" x14ac:dyDescent="0.2">
      <c r="A69" s="1">
        <v>21</v>
      </c>
      <c r="B69" s="1">
        <v>5.25</v>
      </c>
    </row>
    <row r="70" spans="1:2" x14ac:dyDescent="0.2">
      <c r="A70" s="1">
        <v>28</v>
      </c>
      <c r="B70" s="1">
        <v>5.42</v>
      </c>
    </row>
    <row r="71" spans="1:2" x14ac:dyDescent="0.2">
      <c r="A71" s="1">
        <v>35</v>
      </c>
      <c r="B71" s="1">
        <v>5.66</v>
      </c>
    </row>
    <row r="72" spans="1:2" x14ac:dyDescent="0.2">
      <c r="A72" s="1">
        <v>42</v>
      </c>
      <c r="B72" s="1">
        <v>5.9</v>
      </c>
    </row>
    <row r="73" spans="1:2" x14ac:dyDescent="0.2">
      <c r="A73" s="1">
        <v>0</v>
      </c>
      <c r="B73" s="1">
        <v>3.95</v>
      </c>
    </row>
    <row r="74" spans="1:2" x14ac:dyDescent="0.2">
      <c r="A74" s="1">
        <v>6</v>
      </c>
      <c r="B74" s="1">
        <v>4.26</v>
      </c>
    </row>
    <row r="75" spans="1:2" x14ac:dyDescent="0.2">
      <c r="A75" s="1">
        <v>13</v>
      </c>
      <c r="B75" s="1">
        <v>4.96</v>
      </c>
    </row>
    <row r="76" spans="1:2" x14ac:dyDescent="0.2">
      <c r="A76" s="1">
        <v>20</v>
      </c>
      <c r="B76" s="1">
        <v>5.34</v>
      </c>
    </row>
    <row r="77" spans="1:2" x14ac:dyDescent="0.2">
      <c r="A77" s="1">
        <v>27</v>
      </c>
      <c r="B77" s="1">
        <v>5.63</v>
      </c>
    </row>
    <row r="78" spans="1:2" x14ac:dyDescent="0.2">
      <c r="A78" s="1">
        <v>34</v>
      </c>
      <c r="B78" s="1">
        <v>6.1</v>
      </c>
    </row>
    <row r="79" spans="1:2" x14ac:dyDescent="0.2">
      <c r="A79" s="1">
        <v>41</v>
      </c>
      <c r="B79" s="1">
        <v>6.32</v>
      </c>
    </row>
    <row r="80" spans="1:2" x14ac:dyDescent="0.2">
      <c r="A80" s="1">
        <v>48</v>
      </c>
      <c r="B80" s="1">
        <v>6.15</v>
      </c>
    </row>
    <row r="81" spans="1:2" x14ac:dyDescent="0.2">
      <c r="A81" s="1">
        <v>54</v>
      </c>
      <c r="B81" s="1">
        <v>6.05</v>
      </c>
    </row>
    <row r="82" spans="1:2" x14ac:dyDescent="0.2">
      <c r="A82" s="1">
        <v>0</v>
      </c>
      <c r="B82" s="1">
        <v>4.04</v>
      </c>
    </row>
    <row r="83" spans="1:2" x14ac:dyDescent="0.2">
      <c r="A83" s="1">
        <v>5</v>
      </c>
      <c r="B83" s="1">
        <v>4.5299999999999994</v>
      </c>
    </row>
    <row r="84" spans="1:2" x14ac:dyDescent="0.2">
      <c r="A84" s="1">
        <v>12</v>
      </c>
      <c r="B84" s="1">
        <v>5.0600000000000005</v>
      </c>
    </row>
    <row r="85" spans="1:2" x14ac:dyDescent="0.2">
      <c r="A85" s="1">
        <v>19</v>
      </c>
      <c r="B85" s="1">
        <v>5.5</v>
      </c>
    </row>
    <row r="86" spans="1:2" x14ac:dyDescent="0.2">
      <c r="A86" s="1">
        <v>26</v>
      </c>
      <c r="B86" s="1">
        <v>5.65</v>
      </c>
    </row>
    <row r="87" spans="1:2" x14ac:dyDescent="0.2">
      <c r="A87" s="1">
        <v>33</v>
      </c>
      <c r="B87" s="1">
        <v>6</v>
      </c>
    </row>
    <row r="88" spans="1:2" x14ac:dyDescent="0.2">
      <c r="A88" s="1">
        <v>40</v>
      </c>
      <c r="B88" s="1">
        <v>6.2700000000000005</v>
      </c>
    </row>
    <row r="89" spans="1:2" x14ac:dyDescent="0.2">
      <c r="A89" s="1">
        <v>47</v>
      </c>
      <c r="B89" s="1">
        <v>6.34</v>
      </c>
    </row>
    <row r="90" spans="1:2" x14ac:dyDescent="0.2">
      <c r="A90" s="1">
        <v>52</v>
      </c>
      <c r="B90" s="1">
        <v>6.4</v>
      </c>
    </row>
    <row r="91" spans="1:2" x14ac:dyDescent="0.2">
      <c r="A91" s="1">
        <v>0</v>
      </c>
      <c r="B91" s="1">
        <v>4.2</v>
      </c>
    </row>
    <row r="92" spans="1:2" x14ac:dyDescent="0.2">
      <c r="A92" s="1">
        <v>5</v>
      </c>
      <c r="B92" s="1">
        <v>4.5999999999999996</v>
      </c>
    </row>
    <row r="93" spans="1:2" x14ac:dyDescent="0.2">
      <c r="A93" s="1">
        <v>12</v>
      </c>
      <c r="B93" s="1">
        <v>5.2</v>
      </c>
    </row>
    <row r="94" spans="1:2" x14ac:dyDescent="0.2">
      <c r="A94" s="1">
        <v>19</v>
      </c>
      <c r="B94" s="1">
        <v>5.55</v>
      </c>
    </row>
    <row r="95" spans="1:2" x14ac:dyDescent="0.2">
      <c r="A95" s="1">
        <v>26</v>
      </c>
      <c r="B95" s="1">
        <v>5.89</v>
      </c>
    </row>
    <row r="96" spans="1:2" x14ac:dyDescent="0.2">
      <c r="A96" s="1">
        <v>33</v>
      </c>
      <c r="B96" s="1">
        <v>6.15</v>
      </c>
    </row>
    <row r="97" spans="1:2" x14ac:dyDescent="0.2">
      <c r="A97" s="1">
        <v>40</v>
      </c>
      <c r="B97" s="1">
        <v>6.4</v>
      </c>
    </row>
    <row r="98" spans="1:2" x14ac:dyDescent="0.2">
      <c r="A98" s="1">
        <v>47</v>
      </c>
      <c r="B98" s="1">
        <v>6.24</v>
      </c>
    </row>
    <row r="99" spans="1:2" x14ac:dyDescent="0.2">
      <c r="A99" s="1">
        <v>52</v>
      </c>
      <c r="B99" s="1">
        <v>6.55</v>
      </c>
    </row>
    <row r="100" spans="1:2" x14ac:dyDescent="0.2">
      <c r="A100" s="1">
        <v>0</v>
      </c>
      <c r="B100" s="1">
        <v>4.01</v>
      </c>
    </row>
    <row r="101" spans="1:2" x14ac:dyDescent="0.2">
      <c r="A101" s="1">
        <v>5</v>
      </c>
      <c r="B101" s="1">
        <v>4.6500000000000004</v>
      </c>
    </row>
    <row r="102" spans="1:2" x14ac:dyDescent="0.2">
      <c r="A102" s="1">
        <v>12</v>
      </c>
      <c r="B102" s="1">
        <v>5.2</v>
      </c>
    </row>
    <row r="103" spans="1:2" x14ac:dyDescent="0.2">
      <c r="A103" s="1">
        <v>19</v>
      </c>
      <c r="B103" s="1">
        <v>5.59</v>
      </c>
    </row>
    <row r="104" spans="1:2" x14ac:dyDescent="0.2">
      <c r="A104" s="1">
        <v>26</v>
      </c>
      <c r="B104" s="1">
        <v>5.85</v>
      </c>
    </row>
    <row r="105" spans="1:2" x14ac:dyDescent="0.2">
      <c r="A105" s="1">
        <v>33</v>
      </c>
      <c r="B105" s="1">
        <v>6.14</v>
      </c>
    </row>
    <row r="106" spans="1:2" x14ac:dyDescent="0.2">
      <c r="A106" s="1">
        <v>40</v>
      </c>
      <c r="B106" s="1">
        <v>6.4700000000000006</v>
      </c>
    </row>
    <row r="107" spans="1:2" x14ac:dyDescent="0.2">
      <c r="A107" s="1">
        <v>47</v>
      </c>
      <c r="B107" s="1">
        <v>6.33</v>
      </c>
    </row>
    <row r="108" spans="1:2" x14ac:dyDescent="0.2">
      <c r="A108" s="1">
        <v>52</v>
      </c>
      <c r="B108" s="1">
        <v>6.5299999999999994</v>
      </c>
    </row>
    <row r="109" spans="1:2" x14ac:dyDescent="0.2">
      <c r="A109" s="1">
        <v>0</v>
      </c>
      <c r="B109" s="1">
        <v>4.1500000000000004</v>
      </c>
    </row>
    <row r="110" spans="1:2" x14ac:dyDescent="0.2">
      <c r="A110" s="1">
        <v>8</v>
      </c>
      <c r="B110" s="1">
        <v>4.88</v>
      </c>
    </row>
    <row r="111" spans="1:2" x14ac:dyDescent="0.2">
      <c r="A111" s="1">
        <v>15</v>
      </c>
      <c r="B111" s="1">
        <v>5.24</v>
      </c>
    </row>
    <row r="112" spans="1:2" x14ac:dyDescent="0.2">
      <c r="A112" s="1">
        <v>22</v>
      </c>
      <c r="B112" s="1">
        <v>5.76</v>
      </c>
    </row>
    <row r="113" spans="1:2" x14ac:dyDescent="0.2">
      <c r="A113" s="1">
        <v>29</v>
      </c>
      <c r="B113" s="1">
        <v>6.1</v>
      </c>
    </row>
    <row r="114" spans="1:2" x14ac:dyDescent="0.2">
      <c r="A114" s="1">
        <v>34</v>
      </c>
      <c r="B114" s="1">
        <v>6.34</v>
      </c>
    </row>
    <row r="115" spans="1:2" x14ac:dyDescent="0.2">
      <c r="A115" s="1">
        <v>0</v>
      </c>
      <c r="B115" s="1">
        <v>4.3</v>
      </c>
    </row>
    <row r="116" spans="1:2" x14ac:dyDescent="0.2">
      <c r="A116" s="1">
        <v>8</v>
      </c>
      <c r="B116" s="1">
        <v>4.8100000000000005</v>
      </c>
    </row>
    <row r="117" spans="1:2" x14ac:dyDescent="0.2">
      <c r="A117" s="1">
        <v>15</v>
      </c>
      <c r="B117" s="1">
        <v>5.09</v>
      </c>
    </row>
    <row r="118" spans="1:2" x14ac:dyDescent="0.2">
      <c r="A118" s="1">
        <v>22</v>
      </c>
      <c r="B118" s="1">
        <v>5.45</v>
      </c>
    </row>
    <row r="119" spans="1:2" x14ac:dyDescent="0.2">
      <c r="A119" s="1">
        <v>29</v>
      </c>
      <c r="B119" s="1">
        <v>6.07</v>
      </c>
    </row>
    <row r="120" spans="1:2" x14ac:dyDescent="0.2">
      <c r="A120" s="1">
        <v>0</v>
      </c>
      <c r="B120" s="1">
        <v>4.0200000000000005</v>
      </c>
    </row>
    <row r="121" spans="1:2" x14ac:dyDescent="0.2">
      <c r="A121" s="1">
        <v>8</v>
      </c>
      <c r="B121" s="1">
        <v>4.75</v>
      </c>
    </row>
    <row r="122" spans="1:2" x14ac:dyDescent="0.2">
      <c r="A122" s="1">
        <v>15</v>
      </c>
      <c r="B122" s="1">
        <v>5.14</v>
      </c>
    </row>
    <row r="123" spans="1:2" x14ac:dyDescent="0.2">
      <c r="A123" s="1">
        <v>22</v>
      </c>
      <c r="B123" s="1">
        <v>5.49</v>
      </c>
    </row>
    <row r="124" spans="1:2" x14ac:dyDescent="0.2">
      <c r="A124" s="1">
        <v>29</v>
      </c>
      <c r="B124" s="1">
        <v>5.88</v>
      </c>
    </row>
    <row r="125" spans="1:2" x14ac:dyDescent="0.2">
      <c r="A125" s="1">
        <v>35</v>
      </c>
      <c r="B125" s="1">
        <v>6.1</v>
      </c>
    </row>
    <row r="126" spans="1:2" x14ac:dyDescent="0.2">
      <c r="A126" s="1">
        <v>42</v>
      </c>
      <c r="B126" s="1">
        <v>6.21</v>
      </c>
    </row>
    <row r="127" spans="1:2" x14ac:dyDescent="0.2">
      <c r="A127" s="1">
        <v>50</v>
      </c>
      <c r="B127" s="1">
        <v>6.36</v>
      </c>
    </row>
    <row r="128" spans="1:2" x14ac:dyDescent="0.2">
      <c r="A128" s="1">
        <v>0</v>
      </c>
      <c r="B128" s="1">
        <v>4.1399999999999997</v>
      </c>
    </row>
    <row r="129" spans="1:2" x14ac:dyDescent="0.2">
      <c r="A129" s="1">
        <v>8</v>
      </c>
      <c r="B129" s="1">
        <v>4.6399999999999997</v>
      </c>
    </row>
    <row r="130" spans="1:2" x14ac:dyDescent="0.2">
      <c r="A130" s="1">
        <v>15</v>
      </c>
      <c r="B130" s="1">
        <v>5.0999999999999996</v>
      </c>
    </row>
    <row r="131" spans="1:2" x14ac:dyDescent="0.2">
      <c r="A131" s="1">
        <v>22</v>
      </c>
      <c r="B131" s="1">
        <v>5.61</v>
      </c>
    </row>
    <row r="132" spans="1:2" x14ac:dyDescent="0.2">
      <c r="A132" s="1">
        <v>29</v>
      </c>
      <c r="B132" s="1">
        <v>5.9399999999999995</v>
      </c>
    </row>
    <row r="133" spans="1:2" x14ac:dyDescent="0.2">
      <c r="A133" s="1">
        <v>35</v>
      </c>
      <c r="B133" s="1">
        <v>6.1</v>
      </c>
    </row>
    <row r="134" spans="1:2" x14ac:dyDescent="0.2">
      <c r="A134" s="1">
        <v>42</v>
      </c>
      <c r="B134" s="1">
        <v>6.26</v>
      </c>
    </row>
    <row r="135" spans="1:2" x14ac:dyDescent="0.2">
      <c r="A135" s="1">
        <v>50</v>
      </c>
      <c r="B135" s="1">
        <v>6.32</v>
      </c>
    </row>
    <row r="136" spans="1:2" x14ac:dyDescent="0.2">
      <c r="A136" s="1">
        <v>0</v>
      </c>
      <c r="B136" s="1">
        <v>4.2</v>
      </c>
    </row>
    <row r="137" spans="1:2" x14ac:dyDescent="0.2">
      <c r="A137" s="1">
        <v>8</v>
      </c>
      <c r="B137" s="1">
        <v>4.79</v>
      </c>
    </row>
    <row r="138" spans="1:2" x14ac:dyDescent="0.2">
      <c r="A138" s="1">
        <v>15</v>
      </c>
      <c r="B138" s="1">
        <v>5.15</v>
      </c>
    </row>
    <row r="139" spans="1:2" x14ac:dyDescent="0.2">
      <c r="A139" s="1">
        <v>22</v>
      </c>
      <c r="B139" s="1">
        <v>5.46</v>
      </c>
    </row>
    <row r="140" spans="1:2" x14ac:dyDescent="0.2">
      <c r="A140" s="1">
        <v>29</v>
      </c>
      <c r="B140" s="1">
        <v>5.7799999999999994</v>
      </c>
    </row>
    <row r="141" spans="1:2" x14ac:dyDescent="0.2">
      <c r="A141" s="1">
        <v>35</v>
      </c>
      <c r="B141" s="1">
        <v>5.91</v>
      </c>
    </row>
    <row r="142" spans="1:2" x14ac:dyDescent="0.2">
      <c r="A142" s="1">
        <v>42</v>
      </c>
      <c r="B142" s="1">
        <v>6.17</v>
      </c>
    </row>
    <row r="143" spans="1:2" x14ac:dyDescent="0.2">
      <c r="A143" s="1">
        <v>50</v>
      </c>
      <c r="B143" s="1">
        <v>6.34</v>
      </c>
    </row>
    <row r="144" spans="1:2" x14ac:dyDescent="0.2">
      <c r="A144" s="1">
        <v>0</v>
      </c>
      <c r="B144" s="1">
        <v>4.1899999999999995</v>
      </c>
    </row>
    <row r="145" spans="1:2" x14ac:dyDescent="0.2">
      <c r="A145" s="1">
        <v>6</v>
      </c>
      <c r="B145" s="1">
        <v>4.59</v>
      </c>
    </row>
    <row r="146" spans="1:2" x14ac:dyDescent="0.2">
      <c r="A146" s="1">
        <v>13</v>
      </c>
      <c r="B146" s="1">
        <v>5.15</v>
      </c>
    </row>
    <row r="147" spans="1:2" x14ac:dyDescent="0.2">
      <c r="A147" s="1">
        <v>21</v>
      </c>
      <c r="B147" s="1">
        <v>5.5299999999999994</v>
      </c>
    </row>
    <row r="148" spans="1:2" x14ac:dyDescent="0.2">
      <c r="A148" s="1">
        <v>29</v>
      </c>
      <c r="B148" s="1">
        <v>5.87</v>
      </c>
    </row>
    <row r="149" spans="1:2" x14ac:dyDescent="0.2">
      <c r="A149" s="1">
        <v>36</v>
      </c>
      <c r="B149" s="1">
        <v>6.26</v>
      </c>
    </row>
    <row r="150" spans="1:2" x14ac:dyDescent="0.2">
      <c r="A150" s="1">
        <v>43</v>
      </c>
      <c r="B150" s="1">
        <v>6.32</v>
      </c>
    </row>
    <row r="151" spans="1:2" x14ac:dyDescent="0.2">
      <c r="A151" s="1">
        <v>48</v>
      </c>
      <c r="B151" s="1">
        <v>0</v>
      </c>
    </row>
    <row r="152" spans="1:2" x14ac:dyDescent="0.2">
      <c r="A152" s="1">
        <v>50</v>
      </c>
      <c r="B152" s="1">
        <v>6.32</v>
      </c>
    </row>
    <row r="153" spans="1:2" x14ac:dyDescent="0.2">
      <c r="A153" s="1">
        <v>56</v>
      </c>
      <c r="B153" s="1">
        <v>6.6400000000000006</v>
      </c>
    </row>
    <row r="154" spans="1:2" x14ac:dyDescent="0.2">
      <c r="A154" s="1">
        <v>0</v>
      </c>
      <c r="B154" s="1">
        <v>4.1899999999999995</v>
      </c>
    </row>
    <row r="155" spans="1:2" x14ac:dyDescent="0.2">
      <c r="A155" s="1">
        <v>6</v>
      </c>
      <c r="B155" s="1">
        <v>4.4399999999999995</v>
      </c>
    </row>
    <row r="156" spans="1:2" x14ac:dyDescent="0.2">
      <c r="A156" s="1">
        <v>13</v>
      </c>
      <c r="B156" s="1">
        <v>5.0999999999999996</v>
      </c>
    </row>
    <row r="157" spans="1:2" x14ac:dyDescent="0.2">
      <c r="A157" s="1">
        <v>21</v>
      </c>
      <c r="B157" s="1">
        <v>5.54</v>
      </c>
    </row>
    <row r="158" spans="1:2" x14ac:dyDescent="0.2">
      <c r="A158" s="1">
        <v>29</v>
      </c>
      <c r="B158" s="1">
        <v>5.9</v>
      </c>
    </row>
    <row r="159" spans="1:2" x14ac:dyDescent="0.2">
      <c r="A159" s="1">
        <v>36</v>
      </c>
      <c r="B159" s="1">
        <v>6.07</v>
      </c>
    </row>
    <row r="160" spans="1:2" x14ac:dyDescent="0.2">
      <c r="A160" s="1">
        <v>43</v>
      </c>
      <c r="B160" s="1">
        <v>6.25</v>
      </c>
    </row>
    <row r="161" spans="1:2" x14ac:dyDescent="0.2">
      <c r="A161" s="1">
        <v>48</v>
      </c>
      <c r="B161" s="1">
        <v>0</v>
      </c>
    </row>
    <row r="162" spans="1:2" x14ac:dyDescent="0.2">
      <c r="A162" s="1">
        <v>50</v>
      </c>
      <c r="B162" s="1">
        <v>6.25</v>
      </c>
    </row>
    <row r="163" spans="1:2" x14ac:dyDescent="0.2">
      <c r="A163" s="1">
        <v>56</v>
      </c>
      <c r="B163" s="1">
        <v>6.5</v>
      </c>
    </row>
    <row r="164" spans="1:2" x14ac:dyDescent="0.2">
      <c r="A164" s="1">
        <v>0</v>
      </c>
      <c r="B164" s="1">
        <v>4.1500000000000004</v>
      </c>
    </row>
    <row r="165" spans="1:2" x14ac:dyDescent="0.2">
      <c r="A165" s="1">
        <v>9</v>
      </c>
      <c r="B165" s="1">
        <v>4.9700000000000006</v>
      </c>
    </row>
    <row r="166" spans="1:2" x14ac:dyDescent="0.2">
      <c r="A166" s="1">
        <v>17</v>
      </c>
      <c r="B166" s="1">
        <v>5.5</v>
      </c>
    </row>
    <row r="167" spans="1:2" x14ac:dyDescent="0.2">
      <c r="A167" s="1">
        <v>25</v>
      </c>
      <c r="B167" s="1">
        <v>5.7799999999999994</v>
      </c>
    </row>
    <row r="168" spans="1:2" x14ac:dyDescent="0.2">
      <c r="A168" s="1">
        <v>32</v>
      </c>
      <c r="B168" s="1">
        <v>6.1</v>
      </c>
    </row>
    <row r="169" spans="1:2" x14ac:dyDescent="0.2">
      <c r="A169" s="1">
        <v>39</v>
      </c>
      <c r="B169" s="1">
        <v>6.24</v>
      </c>
    </row>
    <row r="170" spans="1:2" x14ac:dyDescent="0.2">
      <c r="A170" s="1">
        <v>46</v>
      </c>
      <c r="B170" s="1">
        <v>6.4</v>
      </c>
    </row>
    <row r="171" spans="1:2" x14ac:dyDescent="0.2">
      <c r="A171" s="1">
        <v>52</v>
      </c>
      <c r="B171" s="1">
        <v>6.38</v>
      </c>
    </row>
    <row r="172" spans="1:2" x14ac:dyDescent="0.2">
      <c r="A172" s="1">
        <v>0</v>
      </c>
      <c r="B172" s="1">
        <v>4.32</v>
      </c>
    </row>
    <row r="173" spans="1:2" x14ac:dyDescent="0.2">
      <c r="A173" s="1">
        <v>9</v>
      </c>
      <c r="B173" s="1">
        <v>4.8499999999999996</v>
      </c>
    </row>
    <row r="174" spans="1:2" x14ac:dyDescent="0.2">
      <c r="A174" s="1">
        <v>16</v>
      </c>
      <c r="B174" s="1">
        <v>5.24</v>
      </c>
    </row>
    <row r="175" spans="1:2" x14ac:dyDescent="0.2">
      <c r="A175" s="1">
        <v>23</v>
      </c>
      <c r="B175" s="1">
        <v>5.59</v>
      </c>
    </row>
    <row r="176" spans="1:2" x14ac:dyDescent="0.2">
      <c r="A176" s="1">
        <v>30</v>
      </c>
      <c r="B176" s="1">
        <v>5.75</v>
      </c>
    </row>
    <row r="177" spans="1:2" x14ac:dyDescent="0.2">
      <c r="A177" s="1">
        <v>37</v>
      </c>
      <c r="B177" s="1">
        <v>6.16</v>
      </c>
    </row>
    <row r="178" spans="1:2" x14ac:dyDescent="0.2">
      <c r="A178" s="1">
        <v>44</v>
      </c>
      <c r="B178" s="1">
        <v>6.24</v>
      </c>
    </row>
    <row r="179" spans="1:2" x14ac:dyDescent="0.2">
      <c r="A179" s="1">
        <v>50</v>
      </c>
      <c r="B179" s="1">
        <v>6.33</v>
      </c>
    </row>
    <row r="180" spans="1:2" x14ac:dyDescent="0.2">
      <c r="A180" s="1">
        <v>58</v>
      </c>
      <c r="B180" s="1">
        <v>6.4</v>
      </c>
    </row>
    <row r="181" spans="1:2" x14ac:dyDescent="0.2">
      <c r="A181" s="1">
        <v>0</v>
      </c>
      <c r="B181" s="1">
        <v>4.2299999999999995</v>
      </c>
    </row>
    <row r="182" spans="1:2" x14ac:dyDescent="0.2">
      <c r="A182" s="1">
        <v>9</v>
      </c>
      <c r="B182" s="1">
        <v>5</v>
      </c>
    </row>
    <row r="183" spans="1:2" x14ac:dyDescent="0.2">
      <c r="A183" s="1">
        <v>16</v>
      </c>
      <c r="B183" s="1">
        <v>5.2200000000000006</v>
      </c>
    </row>
    <row r="184" spans="1:2" x14ac:dyDescent="0.2">
      <c r="A184" s="1">
        <v>23</v>
      </c>
      <c r="B184" s="1">
        <v>5.62</v>
      </c>
    </row>
    <row r="185" spans="1:2" x14ac:dyDescent="0.2">
      <c r="A185" s="1">
        <v>30</v>
      </c>
      <c r="B185" s="1">
        <v>5.92</v>
      </c>
    </row>
    <row r="186" spans="1:2" x14ac:dyDescent="0.2">
      <c r="A186" s="1">
        <v>37</v>
      </c>
      <c r="B186" s="1">
        <v>6.11</v>
      </c>
    </row>
    <row r="187" spans="1:2" x14ac:dyDescent="0.2">
      <c r="A187" s="1">
        <v>44</v>
      </c>
      <c r="B187" s="1">
        <v>6.37</v>
      </c>
    </row>
    <row r="188" spans="1:2" x14ac:dyDescent="0.2">
      <c r="A188" s="1">
        <v>50</v>
      </c>
      <c r="B188" s="1">
        <v>6.35</v>
      </c>
    </row>
    <row r="189" spans="1:2" x14ac:dyDescent="0.2">
      <c r="A189" s="1">
        <v>58</v>
      </c>
      <c r="B189" s="1">
        <v>6.37</v>
      </c>
    </row>
    <row r="190" spans="1:2" x14ac:dyDescent="0.2">
      <c r="A190" s="1">
        <v>0</v>
      </c>
      <c r="B190" s="1">
        <v>4.1500000000000004</v>
      </c>
    </row>
    <row r="191" spans="1:2" x14ac:dyDescent="0.2">
      <c r="A191" s="1">
        <v>9</v>
      </c>
      <c r="B191" s="1">
        <v>4.9700000000000006</v>
      </c>
    </row>
    <row r="192" spans="1:2" x14ac:dyDescent="0.2">
      <c r="A192" s="1">
        <v>16</v>
      </c>
      <c r="B192" s="1">
        <v>5.29</v>
      </c>
    </row>
    <row r="193" spans="1:2" x14ac:dyDescent="0.2">
      <c r="A193" s="1">
        <v>23</v>
      </c>
      <c r="B193" s="1">
        <v>5.66</v>
      </c>
    </row>
    <row r="194" spans="1:2" x14ac:dyDescent="0.2">
      <c r="A194" s="1">
        <v>30</v>
      </c>
      <c r="B194" s="1">
        <v>5.9</v>
      </c>
    </row>
    <row r="195" spans="1:2" x14ac:dyDescent="0.2">
      <c r="A195" s="1">
        <v>37</v>
      </c>
      <c r="B195" s="1">
        <v>6.26</v>
      </c>
    </row>
    <row r="196" spans="1:2" x14ac:dyDescent="0.2">
      <c r="A196" s="1">
        <v>44</v>
      </c>
      <c r="B196" s="1">
        <v>6.17</v>
      </c>
    </row>
    <row r="197" spans="1:2" x14ac:dyDescent="0.2">
      <c r="A197" s="1">
        <v>0</v>
      </c>
      <c r="B197" s="1">
        <v>4.3</v>
      </c>
    </row>
    <row r="198" spans="1:2" x14ac:dyDescent="0.2">
      <c r="A198" s="1">
        <v>9</v>
      </c>
      <c r="B198" s="1">
        <v>4.83</v>
      </c>
    </row>
    <row r="199" spans="1:2" x14ac:dyDescent="0.2">
      <c r="A199" s="1">
        <v>16</v>
      </c>
      <c r="B199" s="1">
        <v>5.2</v>
      </c>
    </row>
    <row r="200" spans="1:2" x14ac:dyDescent="0.2">
      <c r="A200" s="1">
        <v>23</v>
      </c>
      <c r="B200" s="1">
        <v>5.55</v>
      </c>
    </row>
    <row r="201" spans="1:2" x14ac:dyDescent="0.2">
      <c r="A201" s="1">
        <v>30</v>
      </c>
      <c r="B201" s="1">
        <v>5.75</v>
      </c>
    </row>
    <row r="202" spans="1:2" x14ac:dyDescent="0.2">
      <c r="A202" s="1">
        <v>37</v>
      </c>
      <c r="B202" s="1">
        <v>6.14</v>
      </c>
    </row>
    <row r="203" spans="1:2" x14ac:dyDescent="0.2">
      <c r="A203" s="1">
        <v>44</v>
      </c>
      <c r="B203" s="1">
        <v>6.2200000000000006</v>
      </c>
    </row>
    <row r="204" spans="1:2" x14ac:dyDescent="0.2">
      <c r="A204" s="1">
        <v>0</v>
      </c>
      <c r="B204" s="1">
        <v>4.3</v>
      </c>
    </row>
    <row r="205" spans="1:2" x14ac:dyDescent="0.2">
      <c r="A205" s="1">
        <v>9</v>
      </c>
      <c r="B205" s="1">
        <v>4.88</v>
      </c>
    </row>
    <row r="206" spans="1:2" x14ac:dyDescent="0.2">
      <c r="A206" s="1">
        <v>16</v>
      </c>
      <c r="B206" s="1">
        <v>5.2</v>
      </c>
    </row>
    <row r="207" spans="1:2" x14ac:dyDescent="0.2">
      <c r="A207" s="1">
        <v>23</v>
      </c>
      <c r="B207" s="1">
        <v>5.5299999999999994</v>
      </c>
    </row>
    <row r="208" spans="1:2" x14ac:dyDescent="0.2">
      <c r="A208" s="1">
        <v>30</v>
      </c>
      <c r="B208" s="1">
        <v>5.76</v>
      </c>
    </row>
    <row r="209" spans="1:2" x14ac:dyDescent="0.2">
      <c r="A209" s="1">
        <v>37</v>
      </c>
      <c r="B209" s="1">
        <v>5.95</v>
      </c>
    </row>
    <row r="210" spans="1:2" x14ac:dyDescent="0.2">
      <c r="A210" s="1">
        <v>44</v>
      </c>
      <c r="B210" s="1">
        <v>6.2299999999999995</v>
      </c>
    </row>
    <row r="211" spans="1:2" x14ac:dyDescent="0.2">
      <c r="A211" s="1">
        <v>50</v>
      </c>
      <c r="B211" s="1">
        <v>6.15</v>
      </c>
    </row>
    <row r="212" spans="1:2" x14ac:dyDescent="0.2">
      <c r="A212" s="1">
        <v>58</v>
      </c>
      <c r="B212" s="1">
        <v>6.35</v>
      </c>
    </row>
    <row r="213" spans="1:2" x14ac:dyDescent="0.2">
      <c r="A213" s="1">
        <v>0</v>
      </c>
      <c r="B213" s="1">
        <v>4.16</v>
      </c>
    </row>
    <row r="214" spans="1:2" x14ac:dyDescent="0.2">
      <c r="A214" s="1">
        <v>8</v>
      </c>
      <c r="B214" s="1">
        <v>5</v>
      </c>
    </row>
    <row r="215" spans="1:2" x14ac:dyDescent="0.2">
      <c r="A215" s="1">
        <v>15</v>
      </c>
      <c r="B215" s="1">
        <v>5.66</v>
      </c>
    </row>
    <row r="216" spans="1:2" x14ac:dyDescent="0.2">
      <c r="A216" s="1">
        <v>22</v>
      </c>
      <c r="B216" s="1">
        <v>6.17</v>
      </c>
    </row>
    <row r="217" spans="1:2" x14ac:dyDescent="0.2">
      <c r="A217" s="1">
        <v>29</v>
      </c>
      <c r="B217" s="1">
        <v>6.43</v>
      </c>
    </row>
    <row r="218" spans="1:2" x14ac:dyDescent="0.2">
      <c r="A218" s="1">
        <v>34</v>
      </c>
      <c r="B218" s="1">
        <v>6.7299999999999995</v>
      </c>
    </row>
    <row r="219" spans="1:2" x14ac:dyDescent="0.2">
      <c r="A219" s="1">
        <v>0</v>
      </c>
      <c r="B219" s="1">
        <v>4.25</v>
      </c>
    </row>
    <row r="220" spans="1:2" x14ac:dyDescent="0.2">
      <c r="A220" s="1">
        <v>8</v>
      </c>
      <c r="B220" s="1">
        <v>4.92</v>
      </c>
    </row>
    <row r="221" spans="1:2" x14ac:dyDescent="0.2">
      <c r="A221" s="1">
        <v>15</v>
      </c>
      <c r="B221" s="1">
        <v>5.6</v>
      </c>
    </row>
    <row r="222" spans="1:2" x14ac:dyDescent="0.2">
      <c r="A222" s="1">
        <v>22</v>
      </c>
      <c r="B222" s="1">
        <v>6</v>
      </c>
    </row>
    <row r="223" spans="1:2" x14ac:dyDescent="0.2">
      <c r="A223" s="1">
        <v>29</v>
      </c>
      <c r="B223" s="1">
        <v>6.45</v>
      </c>
    </row>
    <row r="224" spans="1:2" x14ac:dyDescent="0.2">
      <c r="A224" s="1">
        <v>34</v>
      </c>
      <c r="B224" s="1">
        <v>6.58</v>
      </c>
    </row>
    <row r="225" spans="1:2" x14ac:dyDescent="0.2">
      <c r="A225" s="1">
        <v>0</v>
      </c>
      <c r="B225" s="1">
        <v>4.13</v>
      </c>
    </row>
    <row r="226" spans="1:2" x14ac:dyDescent="0.2">
      <c r="A226" s="1">
        <v>8</v>
      </c>
      <c r="B226" s="1">
        <v>4.8</v>
      </c>
    </row>
    <row r="227" spans="1:2" x14ac:dyDescent="0.2">
      <c r="A227" s="1">
        <v>15</v>
      </c>
      <c r="B227" s="1">
        <v>5.41</v>
      </c>
    </row>
    <row r="228" spans="1:2" x14ac:dyDescent="0.2">
      <c r="A228" s="1">
        <v>22</v>
      </c>
      <c r="B228" s="1">
        <v>5.88</v>
      </c>
    </row>
    <row r="229" spans="1:2" x14ac:dyDescent="0.2">
      <c r="A229" s="1">
        <v>29</v>
      </c>
      <c r="B229" s="1">
        <v>6.1899999999999995</v>
      </c>
    </row>
    <row r="230" spans="1:2" x14ac:dyDescent="0.2">
      <c r="A230" s="1">
        <v>34</v>
      </c>
      <c r="B230" s="1">
        <v>6.38</v>
      </c>
    </row>
    <row r="231" spans="1:2" x14ac:dyDescent="0.2">
      <c r="A231" s="1">
        <v>0</v>
      </c>
      <c r="B231" s="1">
        <v>4.32</v>
      </c>
    </row>
    <row r="232" spans="1:2" x14ac:dyDescent="0.2">
      <c r="A232" s="1">
        <v>8</v>
      </c>
      <c r="B232" s="1">
        <v>4.9399999999999995</v>
      </c>
    </row>
    <row r="233" spans="1:2" x14ac:dyDescent="0.2">
      <c r="A233" s="1">
        <v>15</v>
      </c>
      <c r="B233" s="1">
        <v>5.54</v>
      </c>
    </row>
    <row r="234" spans="1:2" x14ac:dyDescent="0.2">
      <c r="A234" s="1">
        <v>22</v>
      </c>
      <c r="B234" s="1">
        <v>5.95</v>
      </c>
    </row>
    <row r="235" spans="1:2" x14ac:dyDescent="0.2">
      <c r="A235" s="1">
        <v>29</v>
      </c>
      <c r="B235" s="1">
        <v>6.33</v>
      </c>
    </row>
    <row r="236" spans="1:2" x14ac:dyDescent="0.2">
      <c r="A236" s="1">
        <v>34</v>
      </c>
      <c r="B236" s="1">
        <v>6.55</v>
      </c>
    </row>
    <row r="237" spans="1:2" x14ac:dyDescent="0.2">
      <c r="A237" s="1">
        <v>0</v>
      </c>
      <c r="B237" s="1">
        <v>4.24</v>
      </c>
    </row>
    <row r="238" spans="1:2" x14ac:dyDescent="0.2">
      <c r="A238" s="1">
        <v>8</v>
      </c>
      <c r="B238" s="1">
        <v>4.87</v>
      </c>
    </row>
    <row r="239" spans="1:2" x14ac:dyDescent="0.2">
      <c r="A239" s="1">
        <v>15</v>
      </c>
      <c r="B239" s="1">
        <v>5.54</v>
      </c>
    </row>
    <row r="240" spans="1:2" x14ac:dyDescent="0.2">
      <c r="A240" s="1">
        <v>22</v>
      </c>
      <c r="B240" s="1">
        <v>5.9799999999999995</v>
      </c>
    </row>
    <row r="241" spans="1:2" x14ac:dyDescent="0.2">
      <c r="A241" s="1">
        <v>29</v>
      </c>
      <c r="B241" s="1">
        <v>6.32</v>
      </c>
    </row>
    <row r="242" spans="1:2" x14ac:dyDescent="0.2">
      <c r="A242" s="1">
        <v>34</v>
      </c>
      <c r="B242" s="1">
        <v>6.49</v>
      </c>
    </row>
    <row r="243" spans="1:2" x14ac:dyDescent="0.2">
      <c r="A243" s="1">
        <v>0</v>
      </c>
      <c r="B243" s="1">
        <v>4</v>
      </c>
    </row>
    <row r="244" spans="1:2" x14ac:dyDescent="0.2">
      <c r="A244" s="1">
        <v>8</v>
      </c>
      <c r="B244" s="1">
        <v>4.66</v>
      </c>
    </row>
    <row r="245" spans="1:2" x14ac:dyDescent="0.2">
      <c r="A245" s="1">
        <v>16</v>
      </c>
      <c r="B245" s="1">
        <v>5.0299999999999994</v>
      </c>
    </row>
    <row r="246" spans="1:2" x14ac:dyDescent="0.2">
      <c r="A246" s="1">
        <v>22</v>
      </c>
      <c r="B246" s="1">
        <v>5.38</v>
      </c>
    </row>
    <row r="247" spans="1:2" x14ac:dyDescent="0.2">
      <c r="A247" s="1">
        <v>0</v>
      </c>
      <c r="B247" s="1">
        <v>3.95</v>
      </c>
    </row>
    <row r="248" spans="1:2" x14ac:dyDescent="0.2">
      <c r="A248" s="1">
        <v>8</v>
      </c>
      <c r="B248" s="1">
        <v>4.5999999999999996</v>
      </c>
    </row>
    <row r="249" spans="1:2" x14ac:dyDescent="0.2">
      <c r="A249" s="1">
        <v>16</v>
      </c>
      <c r="B249" s="1">
        <v>4.87</v>
      </c>
    </row>
    <row r="250" spans="1:2" x14ac:dyDescent="0.2">
      <c r="A250" s="1">
        <v>22</v>
      </c>
      <c r="B250" s="1">
        <v>5.3</v>
      </c>
    </row>
    <row r="251" spans="1:2" x14ac:dyDescent="0.2">
      <c r="A251" s="1">
        <v>0</v>
      </c>
      <c r="B251" s="1">
        <v>4.12</v>
      </c>
    </row>
    <row r="252" spans="1:2" x14ac:dyDescent="0.2">
      <c r="A252" s="1">
        <v>8</v>
      </c>
      <c r="B252" s="1">
        <v>4.7700000000000005</v>
      </c>
    </row>
    <row r="253" spans="1:2" x14ac:dyDescent="0.2">
      <c r="A253" s="1">
        <v>16</v>
      </c>
      <c r="B253" s="1">
        <v>5.25</v>
      </c>
    </row>
    <row r="254" spans="1:2" x14ac:dyDescent="0.2">
      <c r="A254" s="1">
        <v>22</v>
      </c>
      <c r="B254" s="1">
        <v>5.5</v>
      </c>
    </row>
    <row r="255" spans="1:2" x14ac:dyDescent="0.2">
      <c r="A255" s="1">
        <v>0</v>
      </c>
      <c r="B255" s="1">
        <v>3.9799999999999995</v>
      </c>
    </row>
    <row r="256" spans="1:2" x14ac:dyDescent="0.2">
      <c r="A256" s="1">
        <v>8</v>
      </c>
      <c r="B256" s="1">
        <v>4.55</v>
      </c>
    </row>
    <row r="257" spans="1:2" x14ac:dyDescent="0.2">
      <c r="A257" s="1">
        <v>16</v>
      </c>
      <c r="B257" s="1">
        <v>4.95</v>
      </c>
    </row>
    <row r="258" spans="1:2" x14ac:dyDescent="0.2">
      <c r="A258" s="1">
        <v>22</v>
      </c>
      <c r="B258" s="1">
        <v>5.32</v>
      </c>
    </row>
    <row r="259" spans="1:2" x14ac:dyDescent="0.2">
      <c r="A259" s="1">
        <v>0</v>
      </c>
      <c r="B259" s="1">
        <v>4.26</v>
      </c>
    </row>
    <row r="260" spans="1:2" x14ac:dyDescent="0.2">
      <c r="A260" s="1">
        <v>6</v>
      </c>
      <c r="B260" s="1">
        <v>4.7299999999999995</v>
      </c>
    </row>
    <row r="261" spans="1:2" x14ac:dyDescent="0.2">
      <c r="A261" s="1">
        <v>12</v>
      </c>
      <c r="B261" s="1">
        <v>5.15</v>
      </c>
    </row>
    <row r="262" spans="1:2" x14ac:dyDescent="0.2">
      <c r="A262" s="1">
        <v>0</v>
      </c>
      <c r="B262" s="1">
        <v>4.0999999999999996</v>
      </c>
    </row>
    <row r="263" spans="1:2" x14ac:dyDescent="0.2">
      <c r="A263" s="1">
        <v>6</v>
      </c>
      <c r="B263" s="1">
        <v>4.51</v>
      </c>
    </row>
    <row r="264" spans="1:2" x14ac:dyDescent="0.2">
      <c r="A264" s="1">
        <v>12</v>
      </c>
      <c r="B264" s="1">
        <v>4.91</v>
      </c>
    </row>
    <row r="265" spans="1:2" x14ac:dyDescent="0.2">
      <c r="A265" s="1">
        <v>0</v>
      </c>
      <c r="B265" s="1">
        <v>4.1899999999999995</v>
      </c>
    </row>
    <row r="266" spans="1:2" x14ac:dyDescent="0.2">
      <c r="A266" s="1">
        <v>6</v>
      </c>
      <c r="B266" s="1">
        <v>4.5299999999999994</v>
      </c>
    </row>
    <row r="267" spans="1:2" x14ac:dyDescent="0.2">
      <c r="A267" s="1">
        <v>12</v>
      </c>
      <c r="B267" s="1">
        <v>5.05</v>
      </c>
    </row>
    <row r="268" spans="1:2" x14ac:dyDescent="0.2">
      <c r="A268" s="1">
        <v>19</v>
      </c>
      <c r="B268" s="1">
        <v>5.39</v>
      </c>
    </row>
    <row r="269" spans="1:2" x14ac:dyDescent="0.2">
      <c r="A269" s="1">
        <v>26</v>
      </c>
      <c r="B269" s="1">
        <v>5.79</v>
      </c>
    </row>
    <row r="270" spans="1:2" x14ac:dyDescent="0.2">
      <c r="A270" s="1">
        <v>33</v>
      </c>
      <c r="B270" s="1">
        <v>6.07</v>
      </c>
    </row>
    <row r="271" spans="1:2" x14ac:dyDescent="0.2">
      <c r="A271" s="1">
        <v>40</v>
      </c>
      <c r="B271" s="1">
        <v>6.33</v>
      </c>
    </row>
    <row r="272" spans="1:2" x14ac:dyDescent="0.2">
      <c r="A272" s="1">
        <v>47</v>
      </c>
      <c r="B272" s="1">
        <v>6.5</v>
      </c>
    </row>
    <row r="273" spans="1:2" x14ac:dyDescent="0.2">
      <c r="A273" s="1">
        <v>53</v>
      </c>
      <c r="B273" s="1">
        <v>6.55</v>
      </c>
    </row>
    <row r="274" spans="1:2" x14ac:dyDescent="0.2">
      <c r="A274" s="1">
        <v>61</v>
      </c>
      <c r="B274" s="1">
        <v>6.63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DA2-57B3-DE4E-83A6-E7403D61418A}">
  <dimension ref="A1:C276"/>
  <sheetViews>
    <sheetView workbookViewId="0">
      <selection activeCell="C39" sqref="C39"/>
    </sheetView>
  </sheetViews>
  <sheetFormatPr baseColWidth="10" defaultColWidth="11" defaultRowHeight="16" x14ac:dyDescent="0.2"/>
  <cols>
    <col min="1" max="1" width="4.1640625" style="1" bestFit="1" customWidth="1"/>
    <col min="2" max="2" width="8.6640625" style="1" bestFit="1" customWidth="1"/>
  </cols>
  <sheetData>
    <row r="1" spans="1:2" x14ac:dyDescent="0.2">
      <c r="A1" s="1" t="s">
        <v>1</v>
      </c>
      <c r="B1" s="1" t="s">
        <v>5</v>
      </c>
    </row>
    <row r="2" spans="1:2" x14ac:dyDescent="0.2">
      <c r="A2" s="1">
        <v>0</v>
      </c>
      <c r="B2" s="1">
        <v>44.2</v>
      </c>
    </row>
    <row r="3" spans="1:2" x14ac:dyDescent="0.2">
      <c r="A3" s="1">
        <v>0</v>
      </c>
      <c r="B3" s="1">
        <v>44</v>
      </c>
    </row>
    <row r="4" spans="1:2" x14ac:dyDescent="0.2">
      <c r="A4" s="1">
        <v>0</v>
      </c>
      <c r="B4" s="1">
        <v>43.8</v>
      </c>
    </row>
    <row r="5" spans="1:2" x14ac:dyDescent="0.2">
      <c r="A5" s="1">
        <v>0</v>
      </c>
      <c r="B5" s="1">
        <v>44.2</v>
      </c>
    </row>
    <row r="6" spans="1:2" x14ac:dyDescent="0.2">
      <c r="A6" s="1">
        <v>0</v>
      </c>
      <c r="B6" s="1">
        <v>44.2</v>
      </c>
    </row>
    <row r="7" spans="1:2" x14ac:dyDescent="0.2">
      <c r="A7" s="1">
        <v>0</v>
      </c>
      <c r="B7" s="1">
        <v>45</v>
      </c>
    </row>
    <row r="8" spans="1:2" x14ac:dyDescent="0.2">
      <c r="A8" s="1">
        <v>0</v>
      </c>
      <c r="B8" s="1">
        <v>46.2</v>
      </c>
    </row>
    <row r="9" spans="1:2" x14ac:dyDescent="0.2">
      <c r="A9" s="1">
        <v>0</v>
      </c>
      <c r="B9" s="1">
        <v>46.2</v>
      </c>
    </row>
    <row r="10" spans="1:2" x14ac:dyDescent="0.2">
      <c r="A10" s="1">
        <v>0</v>
      </c>
      <c r="B10" s="1">
        <v>38.799999999999997</v>
      </c>
    </row>
    <row r="11" spans="1:2" x14ac:dyDescent="0.2">
      <c r="A11" s="1">
        <v>0</v>
      </c>
      <c r="B11" s="1">
        <v>41</v>
      </c>
    </row>
    <row r="12" spans="1:2" x14ac:dyDescent="0.2">
      <c r="A12" s="1">
        <v>0</v>
      </c>
      <c r="B12" s="1">
        <v>46.6</v>
      </c>
    </row>
    <row r="13" spans="1:2" x14ac:dyDescent="0.2">
      <c r="A13" s="1">
        <v>0</v>
      </c>
      <c r="B13" s="1">
        <v>47.2</v>
      </c>
    </row>
    <row r="14" spans="1:2" x14ac:dyDescent="0.2">
      <c r="A14" s="1">
        <v>0</v>
      </c>
      <c r="B14" s="1">
        <v>46</v>
      </c>
    </row>
    <row r="15" spans="1:2" x14ac:dyDescent="0.2">
      <c r="A15" s="1">
        <v>0</v>
      </c>
      <c r="B15" s="1">
        <v>47.2</v>
      </c>
    </row>
    <row r="16" spans="1:2" x14ac:dyDescent="0.2">
      <c r="A16" s="1">
        <v>0</v>
      </c>
      <c r="B16" s="1">
        <v>48.2</v>
      </c>
    </row>
    <row r="17" spans="1:2" x14ac:dyDescent="0.2">
      <c r="A17" s="1">
        <v>0</v>
      </c>
      <c r="B17" s="1">
        <v>45</v>
      </c>
    </row>
    <row r="18" spans="1:2" x14ac:dyDescent="0.2">
      <c r="A18" s="1">
        <v>0</v>
      </c>
      <c r="B18" s="1">
        <v>46</v>
      </c>
    </row>
    <row r="19" spans="1:2" x14ac:dyDescent="0.2">
      <c r="A19" s="1">
        <v>0</v>
      </c>
      <c r="B19" s="1">
        <v>46</v>
      </c>
    </row>
    <row r="20" spans="1:2" x14ac:dyDescent="0.2">
      <c r="A20" s="1">
        <v>0</v>
      </c>
      <c r="B20" s="1">
        <v>44.8</v>
      </c>
    </row>
    <row r="21" spans="1:2" x14ac:dyDescent="0.2">
      <c r="A21" s="1">
        <v>0</v>
      </c>
      <c r="B21" s="1">
        <v>44.8</v>
      </c>
    </row>
    <row r="22" spans="1:2" x14ac:dyDescent="0.2">
      <c r="A22" s="1">
        <v>0</v>
      </c>
      <c r="B22" s="1">
        <v>43.8</v>
      </c>
    </row>
    <row r="23" spans="1:2" x14ac:dyDescent="0.2">
      <c r="A23" s="1">
        <v>0</v>
      </c>
      <c r="B23" s="1">
        <v>46.4</v>
      </c>
    </row>
    <row r="24" spans="1:2" x14ac:dyDescent="0.2">
      <c r="A24" s="1">
        <v>0</v>
      </c>
      <c r="B24" s="1">
        <v>46</v>
      </c>
    </row>
    <row r="25" spans="1:2" x14ac:dyDescent="0.2">
      <c r="A25" s="1">
        <v>0</v>
      </c>
      <c r="B25" s="1">
        <v>43.8</v>
      </c>
    </row>
    <row r="26" spans="1:2" x14ac:dyDescent="0.2">
      <c r="A26" s="1">
        <v>0</v>
      </c>
      <c r="B26" s="1">
        <v>47.2</v>
      </c>
    </row>
    <row r="27" spans="1:2" x14ac:dyDescent="0.2">
      <c r="A27" s="1">
        <v>0</v>
      </c>
      <c r="B27" s="1">
        <v>47.4</v>
      </c>
    </row>
    <row r="28" spans="1:2" x14ac:dyDescent="0.2">
      <c r="A28" s="1">
        <v>0</v>
      </c>
      <c r="B28" s="1">
        <v>49.4</v>
      </c>
    </row>
    <row r="29" spans="1:2" x14ac:dyDescent="0.2">
      <c r="A29" s="1">
        <v>0</v>
      </c>
      <c r="B29" s="1">
        <v>48.2</v>
      </c>
    </row>
    <row r="30" spans="1:2" x14ac:dyDescent="0.2">
      <c r="A30" s="1">
        <v>0</v>
      </c>
      <c r="B30" s="1">
        <v>48.4</v>
      </c>
    </row>
    <row r="31" spans="1:2" x14ac:dyDescent="0.2">
      <c r="A31" s="1">
        <v>0</v>
      </c>
      <c r="B31" s="1">
        <v>48.2</v>
      </c>
    </row>
    <row r="32" spans="1:2" x14ac:dyDescent="0.2">
      <c r="A32" s="1">
        <v>0</v>
      </c>
      <c r="B32" s="1">
        <v>48.8</v>
      </c>
    </row>
    <row r="33" spans="1:3" x14ac:dyDescent="0.2">
      <c r="A33" s="1">
        <v>0</v>
      </c>
      <c r="B33" s="1">
        <v>41.2</v>
      </c>
    </row>
    <row r="34" spans="1:3" x14ac:dyDescent="0.2">
      <c r="A34" s="1">
        <v>0</v>
      </c>
      <c r="B34" s="1">
        <v>40.200000000000003</v>
      </c>
    </row>
    <row r="35" spans="1:3" x14ac:dyDescent="0.2">
      <c r="A35" s="1">
        <v>0</v>
      </c>
      <c r="B35" s="1">
        <v>42.8</v>
      </c>
    </row>
    <row r="36" spans="1:3" x14ac:dyDescent="0.2">
      <c r="A36" s="1">
        <v>0</v>
      </c>
      <c r="B36" s="1">
        <v>40.6</v>
      </c>
    </row>
    <row r="37" spans="1:3" x14ac:dyDescent="0.2">
      <c r="A37" s="1">
        <v>0</v>
      </c>
      <c r="B37" s="1">
        <v>47</v>
      </c>
    </row>
    <row r="38" spans="1:3" x14ac:dyDescent="0.2">
      <c r="A38" s="1">
        <v>0</v>
      </c>
      <c r="B38" s="1">
        <v>49</v>
      </c>
    </row>
    <row r="39" spans="1:3" x14ac:dyDescent="0.2">
      <c r="A39" s="1">
        <v>0</v>
      </c>
      <c r="B39" s="1">
        <v>45.2</v>
      </c>
      <c r="C39" s="176">
        <f>AVERAGE(B2:B39)</f>
        <v>45.342105263157897</v>
      </c>
    </row>
    <row r="40" spans="1:3" x14ac:dyDescent="0.2">
      <c r="A40" s="1">
        <v>4</v>
      </c>
      <c r="B40" s="1">
        <v>51.2</v>
      </c>
    </row>
    <row r="41" spans="1:3" x14ac:dyDescent="0.2">
      <c r="A41" s="1">
        <v>4</v>
      </c>
      <c r="B41" s="1">
        <v>50.6</v>
      </c>
    </row>
    <row r="42" spans="1:3" x14ac:dyDescent="0.2">
      <c r="A42" s="1">
        <v>4</v>
      </c>
      <c r="B42" s="1">
        <v>51</v>
      </c>
    </row>
    <row r="43" spans="1:3" x14ac:dyDescent="0.2">
      <c r="A43" s="1">
        <v>4</v>
      </c>
      <c r="B43" s="1">
        <v>48.8</v>
      </c>
    </row>
    <row r="44" spans="1:3" x14ac:dyDescent="0.2">
      <c r="A44" s="1">
        <v>4</v>
      </c>
      <c r="B44" s="1">
        <v>50.8</v>
      </c>
    </row>
    <row r="45" spans="1:3" x14ac:dyDescent="0.2">
      <c r="A45" s="1">
        <v>5</v>
      </c>
      <c r="B45" s="1">
        <v>54</v>
      </c>
    </row>
    <row r="46" spans="1:3" x14ac:dyDescent="0.2">
      <c r="A46" s="1">
        <v>5</v>
      </c>
      <c r="B46" s="1">
        <v>54.6</v>
      </c>
    </row>
    <row r="47" spans="1:3" x14ac:dyDescent="0.2">
      <c r="A47" s="1">
        <v>5</v>
      </c>
      <c r="B47" s="1">
        <v>55.2</v>
      </c>
    </row>
    <row r="48" spans="1:3" x14ac:dyDescent="0.2">
      <c r="A48" s="1">
        <v>6</v>
      </c>
      <c r="B48" s="1">
        <v>49.8</v>
      </c>
    </row>
    <row r="49" spans="1:2" x14ac:dyDescent="0.2">
      <c r="A49" s="1">
        <v>6</v>
      </c>
      <c r="B49" s="1">
        <v>52.5</v>
      </c>
    </row>
    <row r="50" spans="1:2" x14ac:dyDescent="0.2">
      <c r="A50" s="1">
        <v>6</v>
      </c>
      <c r="B50" s="1">
        <v>49.9</v>
      </c>
    </row>
    <row r="51" spans="1:2" x14ac:dyDescent="0.2">
      <c r="A51" s="1">
        <v>6</v>
      </c>
      <c r="B51" s="1">
        <v>57.6</v>
      </c>
    </row>
    <row r="52" spans="1:2" x14ac:dyDescent="0.2">
      <c r="A52" s="1">
        <v>6</v>
      </c>
      <c r="B52" s="1">
        <v>56</v>
      </c>
    </row>
    <row r="53" spans="1:2" x14ac:dyDescent="0.2">
      <c r="A53" s="1">
        <v>6</v>
      </c>
      <c r="B53" s="1">
        <v>54</v>
      </c>
    </row>
    <row r="54" spans="1:2" x14ac:dyDescent="0.2">
      <c r="A54" s="1">
        <v>7</v>
      </c>
      <c r="B54" s="1">
        <v>47.8</v>
      </c>
    </row>
    <row r="55" spans="1:2" x14ac:dyDescent="0.2">
      <c r="A55" s="1">
        <v>8</v>
      </c>
      <c r="B55" s="1">
        <v>62</v>
      </c>
    </row>
    <row r="56" spans="1:2" x14ac:dyDescent="0.2">
      <c r="A56" s="1">
        <v>8</v>
      </c>
      <c r="B56" s="1">
        <v>59.4</v>
      </c>
    </row>
    <row r="57" spans="1:2" x14ac:dyDescent="0.2">
      <c r="A57" s="1">
        <v>8</v>
      </c>
      <c r="B57" s="1">
        <v>58.2</v>
      </c>
    </row>
    <row r="58" spans="1:2" x14ac:dyDescent="0.2">
      <c r="A58" s="1">
        <v>8</v>
      </c>
      <c r="B58" s="1">
        <v>56.2</v>
      </c>
    </row>
    <row r="59" spans="1:2" x14ac:dyDescent="0.2">
      <c r="A59" s="1">
        <v>8</v>
      </c>
      <c r="B59" s="1">
        <v>57.8</v>
      </c>
    </row>
    <row r="60" spans="1:2" x14ac:dyDescent="0.2">
      <c r="A60" s="1">
        <v>8</v>
      </c>
      <c r="B60" s="1">
        <v>66.599999999999994</v>
      </c>
    </row>
    <row r="61" spans="1:2" x14ac:dyDescent="0.2">
      <c r="A61" s="1">
        <v>8</v>
      </c>
      <c r="B61" s="1">
        <v>64.400000000000006</v>
      </c>
    </row>
    <row r="62" spans="1:2" x14ac:dyDescent="0.2">
      <c r="A62" s="1">
        <v>8</v>
      </c>
      <c r="B62" s="1">
        <v>61.8</v>
      </c>
    </row>
    <row r="63" spans="1:2" x14ac:dyDescent="0.2">
      <c r="A63" s="1">
        <v>8</v>
      </c>
      <c r="B63" s="1">
        <v>67</v>
      </c>
    </row>
    <row r="64" spans="1:2" x14ac:dyDescent="0.2">
      <c r="A64" s="1">
        <v>8</v>
      </c>
      <c r="B64" s="1">
        <v>62.8</v>
      </c>
    </row>
    <row r="65" spans="1:2" x14ac:dyDescent="0.2">
      <c r="A65" s="1">
        <v>8</v>
      </c>
      <c r="B65" s="1">
        <v>55.8</v>
      </c>
    </row>
    <row r="66" spans="1:2" x14ac:dyDescent="0.2">
      <c r="A66" s="1">
        <v>8</v>
      </c>
      <c r="B66" s="1">
        <v>53.8</v>
      </c>
    </row>
    <row r="67" spans="1:2" x14ac:dyDescent="0.2">
      <c r="A67" s="1">
        <v>8</v>
      </c>
      <c r="B67" s="1">
        <v>54</v>
      </c>
    </row>
    <row r="68" spans="1:2" x14ac:dyDescent="0.2">
      <c r="A68" s="1">
        <v>8</v>
      </c>
      <c r="B68" s="1">
        <v>49.2</v>
      </c>
    </row>
    <row r="69" spans="1:2" x14ac:dyDescent="0.2">
      <c r="A69" s="1">
        <v>9</v>
      </c>
      <c r="B69" s="1">
        <v>58.8</v>
      </c>
    </row>
    <row r="70" spans="1:2" x14ac:dyDescent="0.2">
      <c r="A70" s="1">
        <v>9</v>
      </c>
      <c r="B70" s="1">
        <v>54.6</v>
      </c>
    </row>
    <row r="71" spans="1:2" x14ac:dyDescent="0.2">
      <c r="A71" s="1">
        <v>9</v>
      </c>
      <c r="B71" s="1">
        <v>55.4</v>
      </c>
    </row>
    <row r="72" spans="1:2" x14ac:dyDescent="0.2">
      <c r="A72" s="1">
        <v>9</v>
      </c>
      <c r="B72" s="1">
        <v>63</v>
      </c>
    </row>
    <row r="73" spans="1:2" x14ac:dyDescent="0.2">
      <c r="A73" s="1">
        <v>9</v>
      </c>
      <c r="B73" s="1">
        <v>61.8</v>
      </c>
    </row>
    <row r="74" spans="1:2" x14ac:dyDescent="0.2">
      <c r="A74" s="1">
        <v>9</v>
      </c>
      <c r="B74" s="1">
        <v>59.8</v>
      </c>
    </row>
    <row r="75" spans="1:2" x14ac:dyDescent="0.2">
      <c r="A75" s="1">
        <v>9</v>
      </c>
      <c r="B75" s="1">
        <v>60.2</v>
      </c>
    </row>
    <row r="76" spans="1:2" x14ac:dyDescent="0.2">
      <c r="A76" s="1">
        <v>9</v>
      </c>
      <c r="B76" s="1">
        <v>62.8</v>
      </c>
    </row>
    <row r="77" spans="1:2" x14ac:dyDescent="0.2">
      <c r="A77" s="1">
        <v>9</v>
      </c>
      <c r="B77" s="1">
        <v>60.6</v>
      </c>
    </row>
    <row r="78" spans="1:2" x14ac:dyDescent="0.2">
      <c r="A78" s="1">
        <v>11</v>
      </c>
      <c r="B78" s="1">
        <v>59.8</v>
      </c>
    </row>
    <row r="79" spans="1:2" x14ac:dyDescent="0.2">
      <c r="A79" s="1">
        <v>11</v>
      </c>
      <c r="B79" s="1">
        <v>57.8</v>
      </c>
    </row>
    <row r="80" spans="1:2" x14ac:dyDescent="0.2">
      <c r="A80" s="1">
        <v>11</v>
      </c>
      <c r="B80" s="1">
        <v>58.2</v>
      </c>
    </row>
    <row r="81" spans="1:2" x14ac:dyDescent="0.2">
      <c r="A81" s="1">
        <v>11</v>
      </c>
      <c r="B81" s="1">
        <v>62.6</v>
      </c>
    </row>
    <row r="82" spans="1:2" x14ac:dyDescent="0.2">
      <c r="A82" s="1">
        <v>11</v>
      </c>
      <c r="B82" s="1">
        <v>63.2</v>
      </c>
    </row>
    <row r="83" spans="1:2" x14ac:dyDescent="0.2">
      <c r="A83" s="1">
        <v>12</v>
      </c>
      <c r="B83" s="1">
        <v>69.400000000000006</v>
      </c>
    </row>
    <row r="84" spans="1:2" x14ac:dyDescent="0.2">
      <c r="A84" s="1">
        <v>12</v>
      </c>
      <c r="B84" s="1">
        <v>71</v>
      </c>
    </row>
    <row r="85" spans="1:2" x14ac:dyDescent="0.2">
      <c r="A85" s="1">
        <v>12</v>
      </c>
      <c r="B85" s="1">
        <v>71.2</v>
      </c>
    </row>
    <row r="86" spans="1:2" x14ac:dyDescent="0.2">
      <c r="A86" s="1">
        <v>12</v>
      </c>
      <c r="B86" s="1">
        <v>68.400000000000006</v>
      </c>
    </row>
    <row r="87" spans="1:2" x14ac:dyDescent="0.2">
      <c r="A87" s="1">
        <v>12</v>
      </c>
      <c r="B87" s="1">
        <v>69.599999999999994</v>
      </c>
    </row>
    <row r="88" spans="1:2" x14ac:dyDescent="0.2">
      <c r="A88" s="1">
        <v>12</v>
      </c>
      <c r="B88" s="1">
        <v>67.2</v>
      </c>
    </row>
    <row r="89" spans="1:2" x14ac:dyDescent="0.2">
      <c r="A89" s="1">
        <v>13</v>
      </c>
      <c r="B89" s="1">
        <v>61.4</v>
      </c>
    </row>
    <row r="90" spans="1:2" x14ac:dyDescent="0.2">
      <c r="A90" s="1">
        <v>13</v>
      </c>
      <c r="B90" s="1">
        <v>65.8</v>
      </c>
    </row>
    <row r="91" spans="1:2" x14ac:dyDescent="0.2">
      <c r="A91" s="1">
        <v>13</v>
      </c>
      <c r="B91" s="1">
        <v>64</v>
      </c>
    </row>
    <row r="92" spans="1:2" x14ac:dyDescent="0.2">
      <c r="A92" s="1">
        <v>14</v>
      </c>
      <c r="B92" s="1">
        <v>61</v>
      </c>
    </row>
    <row r="93" spans="1:2" x14ac:dyDescent="0.2">
      <c r="A93" s="1">
        <v>15</v>
      </c>
      <c r="B93" s="1">
        <v>65.8</v>
      </c>
    </row>
    <row r="94" spans="1:2" x14ac:dyDescent="0.2">
      <c r="A94" s="1">
        <v>15</v>
      </c>
      <c r="B94" s="1">
        <v>64.8</v>
      </c>
    </row>
    <row r="95" spans="1:2" x14ac:dyDescent="0.2">
      <c r="A95" s="1">
        <v>15</v>
      </c>
      <c r="B95" s="1">
        <v>63.8</v>
      </c>
    </row>
    <row r="96" spans="1:2" x14ac:dyDescent="0.2">
      <c r="A96" s="1">
        <v>15</v>
      </c>
      <c r="B96" s="1">
        <v>77.400000000000006</v>
      </c>
    </row>
    <row r="97" spans="1:2" x14ac:dyDescent="0.2">
      <c r="A97" s="1">
        <v>15</v>
      </c>
      <c r="B97" s="1">
        <v>73.2</v>
      </c>
    </row>
    <row r="98" spans="1:2" x14ac:dyDescent="0.2">
      <c r="A98" s="1">
        <v>15</v>
      </c>
      <c r="B98" s="1">
        <v>72.599999999999994</v>
      </c>
    </row>
    <row r="99" spans="1:2" x14ac:dyDescent="0.2">
      <c r="A99" s="1">
        <v>15</v>
      </c>
      <c r="B99" s="1">
        <v>69.599999999999994</v>
      </c>
    </row>
    <row r="100" spans="1:2" x14ac:dyDescent="0.2">
      <c r="A100" s="1">
        <v>15</v>
      </c>
      <c r="B100" s="1">
        <v>72.8</v>
      </c>
    </row>
    <row r="101" spans="1:2" x14ac:dyDescent="0.2">
      <c r="A101" s="1">
        <v>15</v>
      </c>
      <c r="B101" s="1">
        <v>90.8</v>
      </c>
    </row>
    <row r="102" spans="1:2" x14ac:dyDescent="0.2">
      <c r="A102" s="1">
        <v>15</v>
      </c>
      <c r="B102" s="1">
        <v>81</v>
      </c>
    </row>
    <row r="103" spans="1:2" x14ac:dyDescent="0.2">
      <c r="A103" s="1">
        <v>15</v>
      </c>
      <c r="B103" s="1">
        <v>81.599999999999994</v>
      </c>
    </row>
    <row r="104" spans="1:2" x14ac:dyDescent="0.2">
      <c r="A104" s="1">
        <v>15</v>
      </c>
      <c r="B104" s="1">
        <v>79</v>
      </c>
    </row>
    <row r="105" spans="1:2" x14ac:dyDescent="0.2">
      <c r="A105" s="1">
        <v>15</v>
      </c>
      <c r="B105" s="1">
        <v>82</v>
      </c>
    </row>
    <row r="106" spans="1:2" x14ac:dyDescent="0.2">
      <c r="A106" s="1">
        <v>16</v>
      </c>
      <c r="B106" s="1">
        <v>74.400000000000006</v>
      </c>
    </row>
    <row r="107" spans="1:2" x14ac:dyDescent="0.2">
      <c r="A107" s="1">
        <v>16</v>
      </c>
      <c r="B107" s="1">
        <v>70.2</v>
      </c>
    </row>
    <row r="108" spans="1:2" x14ac:dyDescent="0.2">
      <c r="A108" s="1">
        <v>16</v>
      </c>
      <c r="B108" s="1">
        <v>75.599999999999994</v>
      </c>
    </row>
    <row r="109" spans="1:2" x14ac:dyDescent="0.2">
      <c r="A109" s="1">
        <v>16</v>
      </c>
      <c r="B109" s="1">
        <v>75.400000000000006</v>
      </c>
    </row>
    <row r="110" spans="1:2" x14ac:dyDescent="0.2">
      <c r="A110" s="1">
        <v>16</v>
      </c>
      <c r="B110" s="1">
        <v>69.599999999999994</v>
      </c>
    </row>
    <row r="111" spans="1:2" x14ac:dyDescent="0.2">
      <c r="A111" s="1">
        <v>16</v>
      </c>
      <c r="B111" s="1">
        <v>63</v>
      </c>
    </row>
    <row r="112" spans="1:2" x14ac:dyDescent="0.2">
      <c r="A112" s="1">
        <v>16</v>
      </c>
      <c r="B112" s="1">
        <v>63</v>
      </c>
    </row>
    <row r="113" spans="1:2" x14ac:dyDescent="0.2">
      <c r="A113" s="1">
        <v>16</v>
      </c>
      <c r="B113" s="1">
        <v>66.2</v>
      </c>
    </row>
    <row r="114" spans="1:2" x14ac:dyDescent="0.2">
      <c r="A114" s="1">
        <v>16</v>
      </c>
      <c r="B114" s="1">
        <v>58.2</v>
      </c>
    </row>
    <row r="115" spans="1:2" x14ac:dyDescent="0.2">
      <c r="A115" s="1">
        <v>17</v>
      </c>
      <c r="B115" s="1">
        <v>77.400000000000006</v>
      </c>
    </row>
    <row r="116" spans="1:2" x14ac:dyDescent="0.2">
      <c r="A116" s="1">
        <v>19</v>
      </c>
      <c r="B116" s="1">
        <v>71.8</v>
      </c>
    </row>
    <row r="117" spans="1:2" x14ac:dyDescent="0.2">
      <c r="A117" s="1">
        <v>19</v>
      </c>
      <c r="B117" s="1">
        <v>73.2</v>
      </c>
    </row>
    <row r="118" spans="1:2" x14ac:dyDescent="0.2">
      <c r="A118" s="1">
        <v>19</v>
      </c>
      <c r="B118" s="1">
        <v>69.400000000000006</v>
      </c>
    </row>
    <row r="119" spans="1:2" x14ac:dyDescent="0.2">
      <c r="A119" s="1">
        <v>19</v>
      </c>
      <c r="B119" s="1">
        <v>72.8</v>
      </c>
    </row>
    <row r="120" spans="1:2" x14ac:dyDescent="0.2">
      <c r="A120" s="1">
        <v>19</v>
      </c>
      <c r="B120" s="1">
        <v>77</v>
      </c>
    </row>
    <row r="121" spans="1:2" x14ac:dyDescent="0.2">
      <c r="A121" s="1">
        <v>19</v>
      </c>
      <c r="B121" s="1">
        <v>81.2</v>
      </c>
    </row>
    <row r="122" spans="1:2" x14ac:dyDescent="0.2">
      <c r="A122" s="1">
        <v>19</v>
      </c>
      <c r="B122" s="1">
        <v>84.4</v>
      </c>
    </row>
    <row r="123" spans="1:2" x14ac:dyDescent="0.2">
      <c r="A123" s="1">
        <v>19</v>
      </c>
      <c r="B123" s="1">
        <v>82.6</v>
      </c>
    </row>
    <row r="124" spans="1:2" x14ac:dyDescent="0.2">
      <c r="A124" s="1">
        <v>19</v>
      </c>
      <c r="B124" s="1">
        <v>79.599999999999994</v>
      </c>
    </row>
    <row r="125" spans="1:2" x14ac:dyDescent="0.2">
      <c r="A125" s="1">
        <v>20</v>
      </c>
      <c r="B125" s="1">
        <v>74</v>
      </c>
    </row>
    <row r="126" spans="1:2" x14ac:dyDescent="0.2">
      <c r="A126" s="1">
        <v>21</v>
      </c>
      <c r="B126" s="1">
        <v>68.400000000000006</v>
      </c>
    </row>
    <row r="127" spans="1:2" x14ac:dyDescent="0.2">
      <c r="A127" s="1">
        <v>21</v>
      </c>
      <c r="B127" s="1">
        <v>79.900000000000006</v>
      </c>
    </row>
    <row r="128" spans="1:2" x14ac:dyDescent="0.2">
      <c r="A128" s="1">
        <v>21</v>
      </c>
      <c r="B128" s="1">
        <v>77.2</v>
      </c>
    </row>
    <row r="129" spans="1:2" x14ac:dyDescent="0.2">
      <c r="A129" s="1">
        <v>22</v>
      </c>
      <c r="B129" s="1">
        <v>77.2</v>
      </c>
    </row>
    <row r="130" spans="1:2" x14ac:dyDescent="0.2">
      <c r="A130" s="1">
        <v>22</v>
      </c>
      <c r="B130" s="1">
        <v>75.599999999999994</v>
      </c>
    </row>
    <row r="131" spans="1:2" x14ac:dyDescent="0.2">
      <c r="A131" s="1">
        <v>22</v>
      </c>
      <c r="B131" s="1">
        <v>75.400000000000006</v>
      </c>
    </row>
    <row r="132" spans="1:2" x14ac:dyDescent="0.2">
      <c r="A132" s="1">
        <v>22</v>
      </c>
      <c r="B132" s="1">
        <v>92.6</v>
      </c>
    </row>
    <row r="133" spans="1:2" x14ac:dyDescent="0.2">
      <c r="A133" s="1">
        <v>22</v>
      </c>
      <c r="B133" s="1">
        <v>87</v>
      </c>
    </row>
    <row r="134" spans="1:2" x14ac:dyDescent="0.2">
      <c r="A134" s="1">
        <v>22</v>
      </c>
      <c r="B134" s="1">
        <v>85.8</v>
      </c>
    </row>
    <row r="135" spans="1:2" x14ac:dyDescent="0.2">
      <c r="A135" s="1">
        <v>22</v>
      </c>
      <c r="B135" s="1">
        <v>83.8</v>
      </c>
    </row>
    <row r="136" spans="1:2" x14ac:dyDescent="0.2">
      <c r="A136" s="1">
        <v>22</v>
      </c>
      <c r="B136" s="1">
        <v>86</v>
      </c>
    </row>
    <row r="137" spans="1:2" x14ac:dyDescent="0.2">
      <c r="A137" s="1">
        <v>22</v>
      </c>
      <c r="B137" s="1">
        <v>112.2</v>
      </c>
    </row>
    <row r="138" spans="1:2" x14ac:dyDescent="0.2">
      <c r="A138" s="1">
        <v>22</v>
      </c>
      <c r="B138" s="1">
        <v>101</v>
      </c>
    </row>
    <row r="139" spans="1:2" x14ac:dyDescent="0.2">
      <c r="A139" s="1">
        <v>22</v>
      </c>
      <c r="B139" s="1">
        <v>103.4</v>
      </c>
    </row>
    <row r="140" spans="1:2" x14ac:dyDescent="0.2">
      <c r="A140" s="1">
        <v>22</v>
      </c>
      <c r="B140" s="1">
        <v>100.8</v>
      </c>
    </row>
    <row r="141" spans="1:2" x14ac:dyDescent="0.2">
      <c r="A141" s="1">
        <v>22</v>
      </c>
      <c r="B141" s="1">
        <v>98.8</v>
      </c>
    </row>
    <row r="142" spans="1:2" x14ac:dyDescent="0.2">
      <c r="A142" s="1">
        <v>22</v>
      </c>
      <c r="B142" s="1">
        <v>75.400000000000006</v>
      </c>
    </row>
    <row r="143" spans="1:2" x14ac:dyDescent="0.2">
      <c r="A143" s="1">
        <v>22</v>
      </c>
      <c r="B143" s="1">
        <v>75.2</v>
      </c>
    </row>
    <row r="144" spans="1:2" x14ac:dyDescent="0.2">
      <c r="A144" s="1">
        <v>22</v>
      </c>
      <c r="B144" s="1">
        <v>78.599999999999994</v>
      </c>
    </row>
    <row r="145" spans="1:2" x14ac:dyDescent="0.2">
      <c r="A145" s="1">
        <v>22</v>
      </c>
      <c r="B145" s="1">
        <v>70</v>
      </c>
    </row>
    <row r="146" spans="1:2" x14ac:dyDescent="0.2">
      <c r="A146" s="1">
        <v>23</v>
      </c>
      <c r="B146" s="1">
        <v>86</v>
      </c>
    </row>
    <row r="147" spans="1:2" x14ac:dyDescent="0.2">
      <c r="A147" s="1">
        <v>23</v>
      </c>
      <c r="B147" s="1">
        <v>83</v>
      </c>
    </row>
    <row r="148" spans="1:2" x14ac:dyDescent="0.2">
      <c r="A148" s="1">
        <v>23</v>
      </c>
      <c r="B148" s="1">
        <v>87.6</v>
      </c>
    </row>
    <row r="149" spans="1:2" x14ac:dyDescent="0.2">
      <c r="A149" s="1">
        <v>23</v>
      </c>
      <c r="B149" s="1">
        <v>86.4</v>
      </c>
    </row>
    <row r="150" spans="1:2" x14ac:dyDescent="0.2">
      <c r="A150" s="1">
        <v>23</v>
      </c>
      <c r="B150" s="1">
        <v>83</v>
      </c>
    </row>
    <row r="151" spans="1:2" x14ac:dyDescent="0.2">
      <c r="A151" s="1">
        <v>25</v>
      </c>
      <c r="B151" s="1">
        <v>88.2</v>
      </c>
    </row>
    <row r="152" spans="1:2" x14ac:dyDescent="0.2">
      <c r="A152" s="1">
        <v>26</v>
      </c>
      <c r="B152" s="1">
        <v>87.4</v>
      </c>
    </row>
    <row r="153" spans="1:2" x14ac:dyDescent="0.2">
      <c r="A153" s="1">
        <v>26</v>
      </c>
      <c r="B153" s="1">
        <v>88.6</v>
      </c>
    </row>
    <row r="154" spans="1:2" x14ac:dyDescent="0.2">
      <c r="A154" s="1">
        <v>26</v>
      </c>
      <c r="B154" s="1">
        <v>85</v>
      </c>
    </row>
    <row r="155" spans="1:2" x14ac:dyDescent="0.2">
      <c r="A155" s="1">
        <v>26</v>
      </c>
      <c r="B155" s="1">
        <v>85.2</v>
      </c>
    </row>
    <row r="156" spans="1:2" x14ac:dyDescent="0.2">
      <c r="A156" s="1">
        <v>26</v>
      </c>
      <c r="B156" s="1">
        <v>92.2</v>
      </c>
    </row>
    <row r="157" spans="1:2" x14ac:dyDescent="0.2">
      <c r="A157" s="1">
        <v>26</v>
      </c>
      <c r="B157" s="1">
        <v>92.8</v>
      </c>
    </row>
    <row r="158" spans="1:2" x14ac:dyDescent="0.2">
      <c r="A158" s="1">
        <v>26</v>
      </c>
      <c r="B158" s="1">
        <v>96.6</v>
      </c>
    </row>
    <row r="159" spans="1:2" x14ac:dyDescent="0.2">
      <c r="A159" s="1">
        <v>26</v>
      </c>
      <c r="B159" s="1">
        <v>97</v>
      </c>
    </row>
    <row r="160" spans="1:2" x14ac:dyDescent="0.2">
      <c r="A160" s="1">
        <v>26</v>
      </c>
      <c r="B160" s="1">
        <v>96</v>
      </c>
    </row>
    <row r="161" spans="1:2" x14ac:dyDescent="0.2">
      <c r="A161" s="1">
        <v>27</v>
      </c>
      <c r="B161" s="1">
        <v>86.8</v>
      </c>
    </row>
    <row r="162" spans="1:2" x14ac:dyDescent="0.2">
      <c r="A162" s="1">
        <v>28</v>
      </c>
      <c r="B162" s="1">
        <v>78.2</v>
      </c>
    </row>
    <row r="163" spans="1:2" x14ac:dyDescent="0.2">
      <c r="A163" s="1">
        <v>29</v>
      </c>
      <c r="B163" s="1">
        <v>92.4</v>
      </c>
    </row>
    <row r="164" spans="1:2" x14ac:dyDescent="0.2">
      <c r="A164" s="1">
        <v>29</v>
      </c>
      <c r="B164" s="1">
        <v>88.8</v>
      </c>
    </row>
    <row r="165" spans="1:2" x14ac:dyDescent="0.2">
      <c r="A165" s="1">
        <v>29</v>
      </c>
      <c r="B165" s="1">
        <v>86</v>
      </c>
    </row>
    <row r="166" spans="1:2" x14ac:dyDescent="0.2">
      <c r="A166" s="1">
        <v>29</v>
      </c>
      <c r="B166" s="1">
        <v>109.4</v>
      </c>
    </row>
    <row r="167" spans="1:2" x14ac:dyDescent="0.2">
      <c r="A167" s="1">
        <v>29</v>
      </c>
      <c r="B167" s="1">
        <v>107.4</v>
      </c>
    </row>
    <row r="168" spans="1:2" x14ac:dyDescent="0.2">
      <c r="A168" s="1">
        <v>29</v>
      </c>
      <c r="B168" s="1">
        <v>101.2</v>
      </c>
    </row>
    <row r="169" spans="1:2" x14ac:dyDescent="0.2">
      <c r="A169" s="1">
        <v>29</v>
      </c>
      <c r="B169" s="1">
        <v>98.6</v>
      </c>
    </row>
    <row r="170" spans="1:2" x14ac:dyDescent="0.2">
      <c r="A170" s="1">
        <v>29</v>
      </c>
      <c r="B170" s="1">
        <v>98.8</v>
      </c>
    </row>
    <row r="171" spans="1:2" x14ac:dyDescent="0.2">
      <c r="A171" s="1">
        <v>29</v>
      </c>
      <c r="B171" s="1">
        <v>91.8</v>
      </c>
    </row>
    <row r="172" spans="1:2" x14ac:dyDescent="0.2">
      <c r="A172" s="1">
        <v>29</v>
      </c>
      <c r="B172" s="1">
        <v>87.6</v>
      </c>
    </row>
    <row r="173" spans="1:2" x14ac:dyDescent="0.2">
      <c r="A173" s="1">
        <v>29</v>
      </c>
      <c r="B173" s="1">
        <v>122.8</v>
      </c>
    </row>
    <row r="174" spans="1:2" x14ac:dyDescent="0.2">
      <c r="A174" s="1">
        <v>29</v>
      </c>
      <c r="B174" s="1">
        <v>111.4</v>
      </c>
    </row>
    <row r="175" spans="1:2" x14ac:dyDescent="0.2">
      <c r="A175" s="1">
        <v>29</v>
      </c>
      <c r="B175" s="1">
        <v>114</v>
      </c>
    </row>
    <row r="176" spans="1:2" x14ac:dyDescent="0.2">
      <c r="A176" s="1">
        <v>29</v>
      </c>
      <c r="B176" s="1">
        <v>116</v>
      </c>
    </row>
    <row r="177" spans="1:2" x14ac:dyDescent="0.2">
      <c r="A177" s="1">
        <v>29</v>
      </c>
      <c r="B177" s="1">
        <v>116.8</v>
      </c>
    </row>
    <row r="178" spans="1:2" x14ac:dyDescent="0.2">
      <c r="A178" s="1">
        <v>30</v>
      </c>
      <c r="B178" s="1">
        <v>100</v>
      </c>
    </row>
    <row r="179" spans="1:2" x14ac:dyDescent="0.2">
      <c r="A179" s="1">
        <v>30</v>
      </c>
      <c r="B179" s="1">
        <v>91.6</v>
      </c>
    </row>
    <row r="180" spans="1:2" x14ac:dyDescent="0.2">
      <c r="A180" s="1">
        <v>30</v>
      </c>
      <c r="B180" s="1">
        <v>98.6</v>
      </c>
    </row>
    <row r="181" spans="1:2" x14ac:dyDescent="0.2">
      <c r="A181" s="1">
        <v>30</v>
      </c>
      <c r="B181" s="1">
        <v>95.8</v>
      </c>
    </row>
    <row r="182" spans="1:2" x14ac:dyDescent="0.2">
      <c r="A182" s="1">
        <v>30</v>
      </c>
      <c r="B182" s="1">
        <v>93.2</v>
      </c>
    </row>
    <row r="183" spans="1:2" x14ac:dyDescent="0.2">
      <c r="A183" s="1">
        <v>32</v>
      </c>
      <c r="B183" s="1">
        <v>93.8</v>
      </c>
    </row>
    <row r="184" spans="1:2" x14ac:dyDescent="0.2">
      <c r="A184" s="1">
        <v>32</v>
      </c>
      <c r="B184" s="1">
        <v>97</v>
      </c>
    </row>
    <row r="185" spans="1:2" x14ac:dyDescent="0.2">
      <c r="A185" s="1">
        <v>32</v>
      </c>
      <c r="B185" s="1">
        <v>93</v>
      </c>
    </row>
    <row r="186" spans="1:2" x14ac:dyDescent="0.2">
      <c r="A186" s="1">
        <v>32</v>
      </c>
      <c r="B186" s="1">
        <v>94.2</v>
      </c>
    </row>
    <row r="187" spans="1:2" x14ac:dyDescent="0.2">
      <c r="A187" s="1">
        <v>32</v>
      </c>
      <c r="B187" s="1">
        <v>107.2</v>
      </c>
    </row>
    <row r="188" spans="1:2" x14ac:dyDescent="0.2">
      <c r="A188" s="1">
        <v>32</v>
      </c>
      <c r="B188" s="1">
        <v>99.6</v>
      </c>
    </row>
    <row r="189" spans="1:2" x14ac:dyDescent="0.2">
      <c r="A189" s="1">
        <v>33</v>
      </c>
      <c r="B189" s="1">
        <v>111</v>
      </c>
    </row>
    <row r="190" spans="1:2" x14ac:dyDescent="0.2">
      <c r="A190" s="1">
        <v>33</v>
      </c>
      <c r="B190" s="1">
        <v>106.6</v>
      </c>
    </row>
    <row r="191" spans="1:2" x14ac:dyDescent="0.2">
      <c r="A191" s="1">
        <v>33</v>
      </c>
      <c r="B191" s="1">
        <v>111</v>
      </c>
    </row>
    <row r="192" spans="1:2" x14ac:dyDescent="0.2">
      <c r="A192" s="1">
        <v>33</v>
      </c>
      <c r="B192" s="1">
        <v>103</v>
      </c>
    </row>
    <row r="193" spans="1:2" x14ac:dyDescent="0.2">
      <c r="A193" s="1">
        <v>34</v>
      </c>
      <c r="B193" s="1">
        <v>103.4</v>
      </c>
    </row>
    <row r="194" spans="1:2" x14ac:dyDescent="0.2">
      <c r="A194" s="1">
        <v>34</v>
      </c>
      <c r="B194" s="1">
        <v>123.4</v>
      </c>
    </row>
    <row r="195" spans="1:2" x14ac:dyDescent="0.2">
      <c r="A195" s="1">
        <v>34</v>
      </c>
      <c r="B195" s="1">
        <v>138.6</v>
      </c>
    </row>
    <row r="196" spans="1:2" x14ac:dyDescent="0.2">
      <c r="A196" s="1">
        <v>34</v>
      </c>
      <c r="B196" s="1">
        <v>123.4</v>
      </c>
    </row>
    <row r="197" spans="1:2" x14ac:dyDescent="0.2">
      <c r="A197" s="1">
        <v>34</v>
      </c>
      <c r="B197" s="1">
        <v>127.8</v>
      </c>
    </row>
    <row r="198" spans="1:2" x14ac:dyDescent="0.2">
      <c r="A198" s="1">
        <v>34</v>
      </c>
      <c r="B198" s="1">
        <v>123.4</v>
      </c>
    </row>
    <row r="199" spans="1:2" x14ac:dyDescent="0.2">
      <c r="A199" s="1">
        <v>34</v>
      </c>
      <c r="B199" s="1">
        <v>125.4</v>
      </c>
    </row>
    <row r="200" spans="1:2" x14ac:dyDescent="0.2">
      <c r="A200" s="1">
        <v>35</v>
      </c>
      <c r="B200" s="1">
        <v>87</v>
      </c>
    </row>
    <row r="201" spans="1:2" x14ac:dyDescent="0.2">
      <c r="A201" s="1">
        <v>35</v>
      </c>
      <c r="B201" s="1">
        <v>108.4</v>
      </c>
    </row>
    <row r="202" spans="1:2" x14ac:dyDescent="0.2">
      <c r="A202" s="1">
        <v>35</v>
      </c>
      <c r="B202" s="1">
        <v>107.9</v>
      </c>
    </row>
    <row r="203" spans="1:2" x14ac:dyDescent="0.2">
      <c r="A203" s="1">
        <v>35</v>
      </c>
      <c r="B203" s="1">
        <v>108.7</v>
      </c>
    </row>
    <row r="204" spans="1:2" x14ac:dyDescent="0.2">
      <c r="A204" s="1">
        <v>36</v>
      </c>
      <c r="B204" s="1">
        <v>107.8</v>
      </c>
    </row>
    <row r="205" spans="1:2" x14ac:dyDescent="0.2">
      <c r="A205" s="1">
        <v>36</v>
      </c>
      <c r="B205" s="1">
        <v>101.8</v>
      </c>
    </row>
    <row r="206" spans="1:2" x14ac:dyDescent="0.2">
      <c r="A206" s="1">
        <v>36</v>
      </c>
      <c r="B206" s="1">
        <v>96.6</v>
      </c>
    </row>
    <row r="207" spans="1:2" x14ac:dyDescent="0.2">
      <c r="A207" s="1">
        <v>36</v>
      </c>
      <c r="B207" s="1">
        <v>107.4</v>
      </c>
    </row>
    <row r="208" spans="1:2" x14ac:dyDescent="0.2">
      <c r="A208" s="1">
        <v>36</v>
      </c>
      <c r="B208" s="1">
        <v>97.8</v>
      </c>
    </row>
    <row r="209" spans="1:2" x14ac:dyDescent="0.2">
      <c r="A209" s="1">
        <v>37</v>
      </c>
      <c r="B209" s="1">
        <v>107.8</v>
      </c>
    </row>
    <row r="210" spans="1:2" x14ac:dyDescent="0.2">
      <c r="A210" s="1">
        <v>37</v>
      </c>
      <c r="B210" s="1">
        <v>104.8</v>
      </c>
    </row>
    <row r="211" spans="1:2" x14ac:dyDescent="0.2">
      <c r="A211" s="1">
        <v>37</v>
      </c>
      <c r="B211" s="1">
        <v>113</v>
      </c>
    </row>
    <row r="212" spans="1:2" x14ac:dyDescent="0.2">
      <c r="A212" s="1">
        <v>37</v>
      </c>
      <c r="B212" s="1">
        <v>113.6</v>
      </c>
    </row>
    <row r="213" spans="1:2" x14ac:dyDescent="0.2">
      <c r="A213" s="1">
        <v>37</v>
      </c>
      <c r="B213" s="1">
        <v>106</v>
      </c>
    </row>
    <row r="214" spans="1:2" x14ac:dyDescent="0.2">
      <c r="A214" s="1">
        <v>39</v>
      </c>
      <c r="B214" s="1">
        <v>108.8</v>
      </c>
    </row>
    <row r="215" spans="1:2" x14ac:dyDescent="0.2">
      <c r="A215" s="1">
        <v>39</v>
      </c>
      <c r="B215" s="1">
        <v>112</v>
      </c>
    </row>
    <row r="216" spans="1:2" x14ac:dyDescent="0.2">
      <c r="A216" s="1">
        <v>39</v>
      </c>
      <c r="B216" s="1">
        <v>102.2</v>
      </c>
    </row>
    <row r="217" spans="1:2" x14ac:dyDescent="0.2">
      <c r="A217" s="1">
        <v>39</v>
      </c>
      <c r="B217" s="1">
        <v>102.2</v>
      </c>
    </row>
    <row r="218" spans="1:2" x14ac:dyDescent="0.2">
      <c r="A218" s="1">
        <v>39</v>
      </c>
      <c r="B218" s="1">
        <v>119.2</v>
      </c>
    </row>
    <row r="219" spans="1:2" x14ac:dyDescent="0.2">
      <c r="A219" s="1">
        <v>39</v>
      </c>
      <c r="B219" s="1">
        <v>108.2</v>
      </c>
    </row>
    <row r="220" spans="1:2" x14ac:dyDescent="0.2">
      <c r="A220" s="1">
        <v>40</v>
      </c>
      <c r="B220" s="1">
        <v>122.8</v>
      </c>
    </row>
    <row r="221" spans="1:2" x14ac:dyDescent="0.2">
      <c r="A221" s="1">
        <v>40</v>
      </c>
      <c r="B221" s="1">
        <v>118.6</v>
      </c>
    </row>
    <row r="222" spans="1:2" x14ac:dyDescent="0.2">
      <c r="A222" s="1">
        <v>40</v>
      </c>
      <c r="B222" s="1">
        <v>119.4</v>
      </c>
    </row>
    <row r="223" spans="1:2" x14ac:dyDescent="0.2">
      <c r="A223" s="1">
        <v>40</v>
      </c>
      <c r="B223" s="1">
        <v>112.6</v>
      </c>
    </row>
    <row r="224" spans="1:2" x14ac:dyDescent="0.2">
      <c r="A224" s="1">
        <v>41</v>
      </c>
      <c r="B224" s="1">
        <v>115.4</v>
      </c>
    </row>
    <row r="225" spans="1:2" x14ac:dyDescent="0.2">
      <c r="A225" s="1">
        <v>42</v>
      </c>
      <c r="B225" s="1">
        <v>98.8</v>
      </c>
    </row>
    <row r="226" spans="1:2" x14ac:dyDescent="0.2">
      <c r="A226" s="1">
        <v>42</v>
      </c>
      <c r="B226" s="1">
        <v>112.6</v>
      </c>
    </row>
    <row r="227" spans="1:2" x14ac:dyDescent="0.2">
      <c r="A227" s="1">
        <v>42</v>
      </c>
      <c r="B227" s="1">
        <v>122.6</v>
      </c>
    </row>
    <row r="228" spans="1:2" x14ac:dyDescent="0.2">
      <c r="A228" s="1">
        <v>42</v>
      </c>
      <c r="B228" s="1">
        <v>117.8</v>
      </c>
    </row>
    <row r="229" spans="1:2" x14ac:dyDescent="0.2">
      <c r="A229" s="1">
        <v>43</v>
      </c>
      <c r="B229" s="1">
        <v>109.4</v>
      </c>
    </row>
    <row r="230" spans="1:2" x14ac:dyDescent="0.2">
      <c r="A230" s="1">
        <v>43</v>
      </c>
      <c r="B230" s="1">
        <v>111.6</v>
      </c>
    </row>
    <row r="231" spans="1:2" x14ac:dyDescent="0.2">
      <c r="A231" s="1">
        <v>43</v>
      </c>
      <c r="B231" s="1">
        <v>102.6</v>
      </c>
    </row>
    <row r="232" spans="1:2" x14ac:dyDescent="0.2">
      <c r="A232" s="1">
        <v>43</v>
      </c>
      <c r="B232" s="1">
        <v>120.8</v>
      </c>
    </row>
    <row r="233" spans="1:2" x14ac:dyDescent="0.2">
      <c r="A233" s="1">
        <v>43</v>
      </c>
      <c r="B233" s="1">
        <v>109.2</v>
      </c>
    </row>
    <row r="234" spans="1:2" x14ac:dyDescent="0.2">
      <c r="A234" s="1">
        <v>44</v>
      </c>
      <c r="B234" s="1">
        <v>115.4</v>
      </c>
    </row>
    <row r="235" spans="1:2" x14ac:dyDescent="0.2">
      <c r="A235" s="1">
        <v>44</v>
      </c>
      <c r="B235" s="1">
        <v>113</v>
      </c>
    </row>
    <row r="236" spans="1:2" x14ac:dyDescent="0.2">
      <c r="A236" s="1">
        <v>44</v>
      </c>
      <c r="B236" s="1">
        <v>105.8</v>
      </c>
    </row>
    <row r="237" spans="1:2" x14ac:dyDescent="0.2">
      <c r="A237" s="1">
        <v>44</v>
      </c>
      <c r="B237" s="1">
        <v>119.2</v>
      </c>
    </row>
    <row r="238" spans="1:2" x14ac:dyDescent="0.2">
      <c r="A238" s="1">
        <v>44</v>
      </c>
      <c r="B238" s="1">
        <v>114.2</v>
      </c>
    </row>
    <row r="239" spans="1:2" x14ac:dyDescent="0.2">
      <c r="A239" s="1">
        <v>45</v>
      </c>
      <c r="B239" s="1">
        <v>110.2</v>
      </c>
    </row>
    <row r="240" spans="1:2" x14ac:dyDescent="0.2">
      <c r="A240" s="1">
        <v>46</v>
      </c>
      <c r="B240" s="1">
        <v>116.8</v>
      </c>
    </row>
    <row r="241" spans="1:2" x14ac:dyDescent="0.2">
      <c r="A241" s="1">
        <v>46</v>
      </c>
      <c r="B241" s="1">
        <v>121.8</v>
      </c>
    </row>
    <row r="242" spans="1:2" x14ac:dyDescent="0.2">
      <c r="A242" s="1">
        <v>46</v>
      </c>
      <c r="B242" s="1">
        <v>108.2</v>
      </c>
    </row>
    <row r="243" spans="1:2" x14ac:dyDescent="0.2">
      <c r="A243" s="1">
        <v>46</v>
      </c>
      <c r="B243" s="1">
        <v>115.8</v>
      </c>
    </row>
    <row r="244" spans="1:2" x14ac:dyDescent="0.2">
      <c r="A244" s="1">
        <v>46</v>
      </c>
      <c r="B244" s="1">
        <v>129.6</v>
      </c>
    </row>
    <row r="245" spans="1:2" x14ac:dyDescent="0.2">
      <c r="A245" s="1">
        <v>46</v>
      </c>
      <c r="B245" s="1">
        <v>115.8</v>
      </c>
    </row>
    <row r="246" spans="1:2" x14ac:dyDescent="0.2">
      <c r="A246" s="1">
        <v>47</v>
      </c>
      <c r="B246" s="1">
        <v>123</v>
      </c>
    </row>
    <row r="247" spans="1:2" x14ac:dyDescent="0.2">
      <c r="A247" s="1">
        <v>47</v>
      </c>
      <c r="B247" s="1">
        <v>122</v>
      </c>
    </row>
    <row r="248" spans="1:2" x14ac:dyDescent="0.2">
      <c r="A248" s="1">
        <v>47</v>
      </c>
      <c r="B248" s="1">
        <v>123.8</v>
      </c>
    </row>
    <row r="249" spans="1:2" x14ac:dyDescent="0.2">
      <c r="A249" s="1">
        <v>47</v>
      </c>
      <c r="B249" s="1">
        <v>118.8</v>
      </c>
    </row>
    <row r="250" spans="1:2" x14ac:dyDescent="0.2">
      <c r="A250" s="1">
        <v>48</v>
      </c>
      <c r="B250" s="1">
        <v>121.6</v>
      </c>
    </row>
    <row r="251" spans="1:2" x14ac:dyDescent="0.2">
      <c r="A251" s="1">
        <v>48</v>
      </c>
      <c r="B251" s="1">
        <v>128.19999999999999</v>
      </c>
    </row>
    <row r="252" spans="1:2" x14ac:dyDescent="0.2">
      <c r="A252" s="1">
        <v>48</v>
      </c>
      <c r="B252" s="1">
        <v>116.6</v>
      </c>
    </row>
    <row r="253" spans="1:2" x14ac:dyDescent="0.2">
      <c r="A253" s="1">
        <v>50</v>
      </c>
      <c r="B253" s="1">
        <v>108</v>
      </c>
    </row>
    <row r="254" spans="1:2" x14ac:dyDescent="0.2">
      <c r="A254" s="1">
        <v>50</v>
      </c>
      <c r="B254" s="1">
        <v>124.2</v>
      </c>
    </row>
    <row r="255" spans="1:2" x14ac:dyDescent="0.2">
      <c r="A255" s="1">
        <v>50</v>
      </c>
      <c r="B255" s="1">
        <v>132.4</v>
      </c>
    </row>
    <row r="256" spans="1:2" x14ac:dyDescent="0.2">
      <c r="A256" s="1">
        <v>50</v>
      </c>
      <c r="B256" s="1">
        <v>131</v>
      </c>
    </row>
    <row r="257" spans="1:2" x14ac:dyDescent="0.2">
      <c r="A257" s="1">
        <v>50</v>
      </c>
      <c r="B257" s="1">
        <v>114.2</v>
      </c>
    </row>
    <row r="258" spans="1:2" x14ac:dyDescent="0.2">
      <c r="A258" s="1">
        <v>50</v>
      </c>
      <c r="B258" s="1">
        <v>106.6</v>
      </c>
    </row>
    <row r="259" spans="1:2" x14ac:dyDescent="0.2">
      <c r="A259" s="1">
        <v>50</v>
      </c>
      <c r="B259" s="1">
        <v>120.6</v>
      </c>
    </row>
    <row r="260" spans="1:2" x14ac:dyDescent="0.2">
      <c r="A260" s="1">
        <v>50</v>
      </c>
      <c r="B260" s="1">
        <v>111</v>
      </c>
    </row>
    <row r="261" spans="1:2" x14ac:dyDescent="0.2">
      <c r="A261" s="1">
        <v>50</v>
      </c>
      <c r="B261" s="1">
        <v>117.2</v>
      </c>
    </row>
    <row r="262" spans="1:2" x14ac:dyDescent="0.2">
      <c r="A262" s="1">
        <v>52</v>
      </c>
      <c r="B262" s="1">
        <v>127</v>
      </c>
    </row>
    <row r="263" spans="1:2" x14ac:dyDescent="0.2">
      <c r="A263" s="1">
        <v>52</v>
      </c>
      <c r="B263" s="1">
        <v>131</v>
      </c>
    </row>
    <row r="264" spans="1:2" x14ac:dyDescent="0.2">
      <c r="A264" s="1">
        <v>52</v>
      </c>
      <c r="B264" s="1">
        <v>127.8</v>
      </c>
    </row>
    <row r="265" spans="1:2" x14ac:dyDescent="0.2">
      <c r="A265" s="1">
        <v>52</v>
      </c>
      <c r="B265" s="1">
        <v>117.2</v>
      </c>
    </row>
    <row r="266" spans="1:2" x14ac:dyDescent="0.2">
      <c r="A266" s="1">
        <v>53</v>
      </c>
      <c r="B266" s="1">
        <v>125</v>
      </c>
    </row>
    <row r="267" spans="1:2" x14ac:dyDescent="0.2">
      <c r="A267" s="1">
        <v>54</v>
      </c>
      <c r="B267" s="1">
        <v>112.9</v>
      </c>
    </row>
    <row r="268" spans="1:2" x14ac:dyDescent="0.2">
      <c r="A268" s="1">
        <v>56</v>
      </c>
      <c r="B268" s="1">
        <v>129.19999999999999</v>
      </c>
    </row>
    <row r="269" spans="1:2" x14ac:dyDescent="0.2">
      <c r="A269" s="1">
        <v>56</v>
      </c>
      <c r="B269" s="1">
        <v>117.2</v>
      </c>
    </row>
    <row r="270" spans="1:2" x14ac:dyDescent="0.2">
      <c r="A270" s="1">
        <v>57</v>
      </c>
      <c r="B270" s="1">
        <v>103.8</v>
      </c>
    </row>
    <row r="271" spans="1:2" x14ac:dyDescent="0.2">
      <c r="A271" s="1">
        <v>58</v>
      </c>
      <c r="B271" s="1">
        <v>130</v>
      </c>
    </row>
    <row r="272" spans="1:2" x14ac:dyDescent="0.2">
      <c r="A272" s="1">
        <v>58</v>
      </c>
      <c r="B272" s="1">
        <v>116.4</v>
      </c>
    </row>
    <row r="273" spans="1:2" x14ac:dyDescent="0.2">
      <c r="A273" s="1">
        <v>58</v>
      </c>
      <c r="B273" s="1">
        <v>118.6</v>
      </c>
    </row>
    <row r="274" spans="1:2" x14ac:dyDescent="0.2">
      <c r="A274" s="1">
        <v>61</v>
      </c>
      <c r="B274" s="1">
        <v>137.4</v>
      </c>
    </row>
    <row r="275" spans="1:2" x14ac:dyDescent="0.2">
      <c r="A275" s="1">
        <v>64</v>
      </c>
      <c r="B275" s="1">
        <v>107.8</v>
      </c>
    </row>
    <row r="276" spans="1:2" x14ac:dyDescent="0.2">
      <c r="A276" s="1">
        <v>67</v>
      </c>
      <c r="B276" s="1">
        <v>115.6</v>
      </c>
    </row>
  </sheetData>
  <autoFilter ref="A1:B276" xr:uid="{6F2C1222-2AD2-1B4B-A38A-DEA4DECF1018}">
    <sortState xmlns:xlrd2="http://schemas.microsoft.com/office/spreadsheetml/2017/richdata2" ref="A2:B276">
      <sortCondition ref="A1:A27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E8EB-7351-1E45-9537-130007A1D48D}">
  <dimension ref="A1:G367"/>
  <sheetViews>
    <sheetView topLeftCell="A270" workbookViewId="0">
      <selection activeCell="A282" sqref="A282"/>
    </sheetView>
  </sheetViews>
  <sheetFormatPr baseColWidth="10" defaultColWidth="8.83203125" defaultRowHeight="16" x14ac:dyDescent="0.2"/>
  <cols>
    <col min="1" max="1" width="12.6640625" customWidth="1"/>
    <col min="2" max="3" width="12.83203125" customWidth="1"/>
  </cols>
  <sheetData>
    <row r="1" spans="1:7" ht="43" x14ac:dyDescent="0.2">
      <c r="A1" s="73" t="s">
        <v>9</v>
      </c>
      <c r="B1" s="74" t="s">
        <v>0</v>
      </c>
      <c r="C1" s="74" t="s">
        <v>1</v>
      </c>
      <c r="D1" s="74" t="s">
        <v>10</v>
      </c>
      <c r="E1" s="74" t="s">
        <v>11</v>
      </c>
      <c r="F1" s="74" t="s">
        <v>12</v>
      </c>
      <c r="G1" s="75" t="s">
        <v>13</v>
      </c>
    </row>
    <row r="2" spans="1:7" x14ac:dyDescent="0.2">
      <c r="A2" s="76" t="s">
        <v>14</v>
      </c>
      <c r="B2" s="77" t="s">
        <v>15</v>
      </c>
      <c r="C2" s="77"/>
      <c r="D2" s="77" t="s">
        <v>15</v>
      </c>
      <c r="E2" s="77" t="s">
        <v>15</v>
      </c>
      <c r="F2" s="77" t="s">
        <v>15</v>
      </c>
      <c r="G2" s="77" t="s">
        <v>15</v>
      </c>
    </row>
    <row r="3" spans="1:7" x14ac:dyDescent="0.2">
      <c r="A3" s="78"/>
      <c r="B3" s="79">
        <v>44022</v>
      </c>
      <c r="C3" s="80">
        <v>0</v>
      </c>
      <c r="D3" s="81">
        <v>61.2</v>
      </c>
      <c r="E3" s="81">
        <v>42.2</v>
      </c>
      <c r="F3" s="82">
        <v>24.8</v>
      </c>
      <c r="G3" s="81">
        <v>44.2</v>
      </c>
    </row>
    <row r="4" spans="1:7" x14ac:dyDescent="0.2">
      <c r="A4" s="83"/>
      <c r="B4" s="79">
        <v>44026</v>
      </c>
      <c r="C4" s="80">
        <v>4</v>
      </c>
      <c r="D4" s="81">
        <v>68.599999999999994</v>
      </c>
      <c r="E4" s="81">
        <v>47.5</v>
      </c>
      <c r="F4" s="82">
        <v>26.7</v>
      </c>
      <c r="G4" s="81">
        <v>51.2</v>
      </c>
    </row>
    <row r="5" spans="1:7" x14ac:dyDescent="0.2">
      <c r="A5" s="83"/>
      <c r="B5" s="79">
        <v>44033</v>
      </c>
      <c r="C5" s="80">
        <v>11</v>
      </c>
      <c r="D5" s="81">
        <v>73.3</v>
      </c>
      <c r="E5" s="81">
        <v>53.6</v>
      </c>
      <c r="F5" s="82">
        <v>30.2</v>
      </c>
      <c r="G5" s="81">
        <v>59.8</v>
      </c>
    </row>
    <row r="6" spans="1:7" x14ac:dyDescent="0.2">
      <c r="A6" s="83"/>
      <c r="B6" s="79">
        <v>44041</v>
      </c>
      <c r="C6" s="80">
        <v>19</v>
      </c>
      <c r="D6" s="81">
        <v>76.3</v>
      </c>
      <c r="E6" s="81">
        <v>56.4</v>
      </c>
      <c r="F6" s="82">
        <v>31.2</v>
      </c>
      <c r="G6" s="81">
        <v>71.8</v>
      </c>
    </row>
    <row r="7" spans="1:7" x14ac:dyDescent="0.2">
      <c r="A7" s="83"/>
      <c r="B7" s="79">
        <v>44048</v>
      </c>
      <c r="C7" s="80">
        <v>26</v>
      </c>
      <c r="D7" s="81">
        <v>81.900000000000006</v>
      </c>
      <c r="E7" s="81">
        <v>60.1</v>
      </c>
      <c r="F7" s="82">
        <v>32.5</v>
      </c>
      <c r="G7" s="81">
        <v>87.4</v>
      </c>
    </row>
    <row r="8" spans="1:7" x14ac:dyDescent="0.2">
      <c r="A8" s="83"/>
      <c r="B8" s="79">
        <v>44054</v>
      </c>
      <c r="C8" s="80">
        <v>32</v>
      </c>
      <c r="D8" s="81">
        <v>84.8</v>
      </c>
      <c r="E8" s="81">
        <v>61.6</v>
      </c>
      <c r="F8" s="82">
        <v>35</v>
      </c>
      <c r="G8" s="81">
        <v>93.8</v>
      </c>
    </row>
    <row r="9" spans="1:7" x14ac:dyDescent="0.2">
      <c r="A9" s="83"/>
      <c r="B9" s="79">
        <v>44061</v>
      </c>
      <c r="C9" s="80">
        <v>39</v>
      </c>
      <c r="D9" s="81">
        <v>87.2</v>
      </c>
      <c r="E9" s="81">
        <v>63.5</v>
      </c>
      <c r="F9" s="82">
        <v>38.200000000000003</v>
      </c>
      <c r="G9" s="81">
        <v>108.8</v>
      </c>
    </row>
    <row r="10" spans="1:7" x14ac:dyDescent="0.2">
      <c r="A10" s="83"/>
      <c r="B10" s="79">
        <v>44068</v>
      </c>
      <c r="C10" s="80">
        <v>46</v>
      </c>
      <c r="D10" s="81">
        <v>92.7</v>
      </c>
      <c r="E10" s="81">
        <v>66.8</v>
      </c>
      <c r="F10" s="82">
        <v>38.5</v>
      </c>
      <c r="G10" s="81">
        <v>116.8</v>
      </c>
    </row>
    <row r="11" spans="1:7" ht="15.75" customHeight="1" x14ac:dyDescent="0.2">
      <c r="A11" s="83"/>
      <c r="B11" s="131" t="s">
        <v>16</v>
      </c>
      <c r="C11" s="117"/>
      <c r="D11" s="117"/>
      <c r="E11" s="117"/>
      <c r="F11" s="117"/>
      <c r="G11" s="118"/>
    </row>
    <row r="12" spans="1:7" x14ac:dyDescent="0.2">
      <c r="A12" s="84" t="s">
        <v>15</v>
      </c>
      <c r="B12" s="132"/>
      <c r="C12" s="119"/>
      <c r="D12" s="119"/>
      <c r="E12" s="119"/>
      <c r="F12" s="119"/>
      <c r="G12" s="120"/>
    </row>
    <row r="13" spans="1:7" ht="43" x14ac:dyDescent="0.2">
      <c r="A13" s="73" t="s">
        <v>9</v>
      </c>
      <c r="B13" s="74" t="s">
        <v>0</v>
      </c>
      <c r="C13" s="74"/>
      <c r="D13" s="74" t="s">
        <v>10</v>
      </c>
      <c r="E13" s="74" t="s">
        <v>11</v>
      </c>
      <c r="F13" s="74" t="s">
        <v>12</v>
      </c>
      <c r="G13" s="75" t="s">
        <v>13</v>
      </c>
    </row>
    <row r="14" spans="1:7" x14ac:dyDescent="0.2">
      <c r="A14" s="85" t="s">
        <v>17</v>
      </c>
      <c r="B14" s="85" t="s">
        <v>15</v>
      </c>
      <c r="C14" s="85"/>
      <c r="D14" s="85" t="s">
        <v>15</v>
      </c>
      <c r="E14" s="85" t="s">
        <v>15</v>
      </c>
      <c r="F14" s="85" t="s">
        <v>15</v>
      </c>
      <c r="G14" s="85" t="s">
        <v>15</v>
      </c>
    </row>
    <row r="15" spans="1:7" x14ac:dyDescent="0.2">
      <c r="A15" s="86" t="s">
        <v>15</v>
      </c>
      <c r="B15" s="79">
        <v>44022</v>
      </c>
      <c r="C15" s="80">
        <v>0</v>
      </c>
      <c r="D15" s="87">
        <v>58.7</v>
      </c>
      <c r="E15" s="87">
        <v>41.4</v>
      </c>
      <c r="F15" s="87">
        <v>24.4</v>
      </c>
      <c r="G15" s="87">
        <v>44</v>
      </c>
    </row>
    <row r="16" spans="1:7" x14ac:dyDescent="0.2">
      <c r="A16" s="84" t="s">
        <v>15</v>
      </c>
      <c r="B16" s="79">
        <v>44026</v>
      </c>
      <c r="C16" s="80">
        <v>4</v>
      </c>
      <c r="D16" s="81">
        <v>63.7</v>
      </c>
      <c r="E16" s="81">
        <v>46.2</v>
      </c>
      <c r="F16" s="81">
        <v>25.9</v>
      </c>
      <c r="G16" s="81">
        <v>50.6</v>
      </c>
    </row>
    <row r="17" spans="1:7" x14ac:dyDescent="0.2">
      <c r="A17" s="84" t="s">
        <v>15</v>
      </c>
      <c r="B17" s="79">
        <v>44033</v>
      </c>
      <c r="C17" s="80">
        <v>11</v>
      </c>
      <c r="D17" s="81">
        <v>69.5</v>
      </c>
      <c r="E17" s="81">
        <v>51.2</v>
      </c>
      <c r="F17" s="82">
        <v>30.22</v>
      </c>
      <c r="G17" s="81">
        <v>57.8</v>
      </c>
    </row>
    <row r="18" spans="1:7" x14ac:dyDescent="0.2">
      <c r="A18" s="84" t="s">
        <v>15</v>
      </c>
      <c r="B18" s="79">
        <v>44041</v>
      </c>
      <c r="C18" s="80">
        <v>19</v>
      </c>
      <c r="D18" s="81">
        <v>74.5</v>
      </c>
      <c r="E18" s="81">
        <v>54.7</v>
      </c>
      <c r="F18" s="82">
        <v>31.9</v>
      </c>
      <c r="G18" s="81">
        <v>73.2</v>
      </c>
    </row>
    <row r="19" spans="1:7" x14ac:dyDescent="0.2">
      <c r="A19" s="84" t="s">
        <v>15</v>
      </c>
      <c r="B19" s="79">
        <v>44048</v>
      </c>
      <c r="C19" s="80">
        <v>26</v>
      </c>
      <c r="D19" s="81">
        <v>78.7</v>
      </c>
      <c r="E19" s="81">
        <v>58.1</v>
      </c>
      <c r="F19" s="82">
        <v>34</v>
      </c>
      <c r="G19" s="81">
        <v>88.6</v>
      </c>
    </row>
    <row r="20" spans="1:7" x14ac:dyDescent="0.2">
      <c r="A20" s="84" t="s">
        <v>15</v>
      </c>
      <c r="B20" s="79">
        <v>44054</v>
      </c>
      <c r="C20" s="80">
        <v>32</v>
      </c>
      <c r="D20" s="81">
        <v>81.8</v>
      </c>
      <c r="E20" s="81">
        <v>60</v>
      </c>
      <c r="F20" s="82">
        <v>35.9</v>
      </c>
      <c r="G20" s="81">
        <v>97</v>
      </c>
    </row>
    <row r="21" spans="1:7" x14ac:dyDescent="0.2">
      <c r="A21" s="84" t="s">
        <v>15</v>
      </c>
      <c r="B21" s="79">
        <v>44061</v>
      </c>
      <c r="C21" s="80">
        <v>39</v>
      </c>
      <c r="D21" s="81">
        <v>86.8</v>
      </c>
      <c r="E21" s="81">
        <v>62.9</v>
      </c>
      <c r="F21" s="82">
        <v>37.6</v>
      </c>
      <c r="G21" s="81">
        <v>112</v>
      </c>
    </row>
    <row r="22" spans="1:7" x14ac:dyDescent="0.2">
      <c r="A22" s="84" t="s">
        <v>15</v>
      </c>
      <c r="B22" s="79">
        <v>44068</v>
      </c>
      <c r="C22" s="80">
        <v>46</v>
      </c>
      <c r="D22" s="81">
        <v>90.4</v>
      </c>
      <c r="E22" s="81">
        <v>64.3</v>
      </c>
      <c r="F22" s="82">
        <v>39.5</v>
      </c>
      <c r="G22" s="81">
        <v>121.8</v>
      </c>
    </row>
    <row r="23" spans="1:7" ht="15.75" customHeight="1" x14ac:dyDescent="0.2">
      <c r="A23" s="84" t="s">
        <v>15</v>
      </c>
      <c r="B23" s="131" t="s">
        <v>16</v>
      </c>
      <c r="C23" s="117"/>
      <c r="D23" s="117"/>
      <c r="E23" s="117"/>
      <c r="F23" s="117"/>
      <c r="G23" s="118"/>
    </row>
    <row r="24" spans="1:7" x14ac:dyDescent="0.2">
      <c r="A24" s="84" t="s">
        <v>15</v>
      </c>
      <c r="B24" s="132"/>
      <c r="C24" s="119"/>
      <c r="D24" s="119"/>
      <c r="E24" s="119"/>
      <c r="F24" s="119"/>
      <c r="G24" s="120"/>
    </row>
    <row r="25" spans="1:7" ht="43" x14ac:dyDescent="0.2">
      <c r="A25" s="73" t="s">
        <v>9</v>
      </c>
      <c r="B25" s="74" t="s">
        <v>0</v>
      </c>
      <c r="C25" s="74"/>
      <c r="D25" s="74" t="s">
        <v>10</v>
      </c>
      <c r="E25" s="74" t="s">
        <v>11</v>
      </c>
      <c r="F25" s="74" t="s">
        <v>12</v>
      </c>
      <c r="G25" s="75" t="s">
        <v>13</v>
      </c>
    </row>
    <row r="26" spans="1:7" x14ac:dyDescent="0.2">
      <c r="A26" s="88" t="s">
        <v>18</v>
      </c>
      <c r="B26" s="85" t="s">
        <v>15</v>
      </c>
      <c r="C26" s="85"/>
      <c r="D26" s="85" t="s">
        <v>15</v>
      </c>
      <c r="E26" s="85" t="s">
        <v>15</v>
      </c>
      <c r="F26" s="85" t="s">
        <v>15</v>
      </c>
      <c r="G26" s="85" t="s">
        <v>15</v>
      </c>
    </row>
    <row r="27" spans="1:7" x14ac:dyDescent="0.2">
      <c r="A27" s="86" t="s">
        <v>15</v>
      </c>
      <c r="B27" s="79">
        <v>44022</v>
      </c>
      <c r="C27" s="80">
        <v>0</v>
      </c>
      <c r="D27" s="89">
        <v>60.3</v>
      </c>
      <c r="E27" s="89">
        <v>41.9</v>
      </c>
      <c r="F27" s="89">
        <v>24.8</v>
      </c>
      <c r="G27" s="89">
        <v>43.8</v>
      </c>
    </row>
    <row r="28" spans="1:7" x14ac:dyDescent="0.2">
      <c r="A28" s="84" t="s">
        <v>15</v>
      </c>
      <c r="B28" s="79">
        <v>44026</v>
      </c>
      <c r="C28" s="80">
        <v>4</v>
      </c>
      <c r="D28" s="82">
        <v>65</v>
      </c>
      <c r="E28" s="82">
        <v>46.9</v>
      </c>
      <c r="F28" s="82">
        <v>24.3</v>
      </c>
      <c r="G28" s="82">
        <v>51</v>
      </c>
    </row>
    <row r="29" spans="1:7" x14ac:dyDescent="0.2">
      <c r="A29" s="84" t="s">
        <v>15</v>
      </c>
      <c r="B29" s="79">
        <v>44033</v>
      </c>
      <c r="C29" s="80">
        <v>11</v>
      </c>
      <c r="D29" s="82">
        <v>68.5</v>
      </c>
      <c r="E29" s="82">
        <v>50.4</v>
      </c>
      <c r="F29" s="82">
        <v>29.7</v>
      </c>
      <c r="G29" s="82">
        <v>58.2</v>
      </c>
    </row>
    <row r="30" spans="1:7" x14ac:dyDescent="0.2">
      <c r="A30" s="84" t="s">
        <v>15</v>
      </c>
      <c r="B30" s="79">
        <v>44041</v>
      </c>
      <c r="C30" s="80">
        <v>19</v>
      </c>
      <c r="D30" s="82">
        <v>74.900000000000006</v>
      </c>
      <c r="E30" s="82">
        <v>54.1</v>
      </c>
      <c r="F30" s="82">
        <v>31.1</v>
      </c>
      <c r="G30" s="82">
        <v>69.400000000000006</v>
      </c>
    </row>
    <row r="31" spans="1:7" x14ac:dyDescent="0.2">
      <c r="A31" s="84" t="s">
        <v>15</v>
      </c>
      <c r="B31" s="79">
        <v>44048</v>
      </c>
      <c r="C31" s="80">
        <v>26</v>
      </c>
      <c r="D31" s="82">
        <v>78.7</v>
      </c>
      <c r="E31" s="82">
        <v>57.2</v>
      </c>
      <c r="F31" s="82">
        <v>32.4</v>
      </c>
      <c r="G31" s="82">
        <v>85</v>
      </c>
    </row>
    <row r="32" spans="1:7" x14ac:dyDescent="0.2">
      <c r="A32" s="84" t="s">
        <v>15</v>
      </c>
      <c r="B32" s="79">
        <v>44054</v>
      </c>
      <c r="C32" s="80">
        <v>32</v>
      </c>
      <c r="D32" s="82">
        <v>80.3</v>
      </c>
      <c r="E32" s="82">
        <v>58.8</v>
      </c>
      <c r="F32" s="82">
        <v>34.200000000000003</v>
      </c>
      <c r="G32" s="82">
        <v>93</v>
      </c>
    </row>
    <row r="33" spans="1:7" x14ac:dyDescent="0.2">
      <c r="A33" s="84" t="s">
        <v>15</v>
      </c>
      <c r="B33" s="79">
        <v>44061</v>
      </c>
      <c r="C33" s="80">
        <v>39</v>
      </c>
      <c r="D33" s="82">
        <v>85.1</v>
      </c>
      <c r="E33" s="82">
        <v>62</v>
      </c>
      <c r="F33" s="82">
        <v>35.4</v>
      </c>
      <c r="G33" s="82">
        <v>102.2</v>
      </c>
    </row>
    <row r="34" spans="1:7" x14ac:dyDescent="0.2">
      <c r="A34" s="84" t="s">
        <v>15</v>
      </c>
      <c r="B34" s="79">
        <v>44068</v>
      </c>
      <c r="C34" s="80">
        <v>46</v>
      </c>
      <c r="D34" s="82">
        <v>86.9</v>
      </c>
      <c r="E34" s="82">
        <v>62.2</v>
      </c>
      <c r="F34" s="82">
        <v>37.4</v>
      </c>
      <c r="G34" s="82">
        <v>108.2</v>
      </c>
    </row>
    <row r="35" spans="1:7" ht="15.75" customHeight="1" x14ac:dyDescent="0.2">
      <c r="A35" s="84" t="s">
        <v>15</v>
      </c>
      <c r="B35" s="131" t="s">
        <v>16</v>
      </c>
      <c r="C35" s="117"/>
      <c r="D35" s="117"/>
      <c r="E35" s="117"/>
      <c r="F35" s="117"/>
      <c r="G35" s="118"/>
    </row>
    <row r="36" spans="1:7" x14ac:dyDescent="0.2">
      <c r="A36" s="84" t="s">
        <v>15</v>
      </c>
      <c r="B36" s="132"/>
      <c r="C36" s="119"/>
      <c r="D36" s="119"/>
      <c r="E36" s="119"/>
      <c r="F36" s="119"/>
      <c r="G36" s="120"/>
    </row>
    <row r="37" spans="1:7" ht="43" x14ac:dyDescent="0.2">
      <c r="A37" s="73" t="s">
        <v>9</v>
      </c>
      <c r="B37" s="74" t="s">
        <v>0</v>
      </c>
      <c r="C37" s="74"/>
      <c r="D37" s="74" t="s">
        <v>10</v>
      </c>
      <c r="E37" s="74" t="s">
        <v>11</v>
      </c>
      <c r="F37" s="74" t="s">
        <v>12</v>
      </c>
      <c r="G37" s="75" t="s">
        <v>13</v>
      </c>
    </row>
    <row r="38" spans="1:7" x14ac:dyDescent="0.2">
      <c r="A38" s="88" t="s">
        <v>19</v>
      </c>
      <c r="B38" s="85" t="s">
        <v>15</v>
      </c>
      <c r="C38" s="85"/>
      <c r="D38" s="85" t="s">
        <v>15</v>
      </c>
      <c r="E38" s="85" t="s">
        <v>15</v>
      </c>
      <c r="F38" s="85" t="s">
        <v>15</v>
      </c>
      <c r="G38" s="85" t="s">
        <v>15</v>
      </c>
    </row>
    <row r="39" spans="1:7" x14ac:dyDescent="0.2">
      <c r="A39" s="86" t="s">
        <v>15</v>
      </c>
      <c r="B39" s="79">
        <v>44022</v>
      </c>
      <c r="C39" s="80">
        <v>0</v>
      </c>
      <c r="D39" s="89">
        <v>58.5</v>
      </c>
      <c r="E39" s="89">
        <v>42.3</v>
      </c>
      <c r="F39" s="89">
        <v>25.7</v>
      </c>
      <c r="G39" s="89">
        <v>44.2</v>
      </c>
    </row>
    <row r="40" spans="1:7" x14ac:dyDescent="0.2">
      <c r="A40" s="84" t="s">
        <v>15</v>
      </c>
      <c r="B40" s="79">
        <v>44026</v>
      </c>
      <c r="C40" s="80">
        <v>4</v>
      </c>
      <c r="D40" s="82">
        <v>64.900000000000006</v>
      </c>
      <c r="E40" s="82">
        <v>46.9</v>
      </c>
      <c r="F40" s="82">
        <v>25.5</v>
      </c>
      <c r="G40" s="82">
        <v>48.8</v>
      </c>
    </row>
    <row r="41" spans="1:7" x14ac:dyDescent="0.2">
      <c r="A41" s="84" t="s">
        <v>15</v>
      </c>
      <c r="B41" s="79">
        <v>44033</v>
      </c>
      <c r="C41" s="80">
        <v>11</v>
      </c>
      <c r="D41" s="82">
        <v>70.599999999999994</v>
      </c>
      <c r="E41" s="82">
        <v>52.2</v>
      </c>
      <c r="F41" s="82">
        <v>31.6</v>
      </c>
      <c r="G41" s="82">
        <v>62.6</v>
      </c>
    </row>
    <row r="42" spans="1:7" x14ac:dyDescent="0.2">
      <c r="A42" s="84" t="s">
        <v>15</v>
      </c>
      <c r="B42" s="79">
        <v>44041</v>
      </c>
      <c r="C42" s="80">
        <v>19</v>
      </c>
      <c r="D42" s="82">
        <v>75.099999999999994</v>
      </c>
      <c r="E42" s="82">
        <v>54.9</v>
      </c>
      <c r="F42" s="82">
        <v>31.9</v>
      </c>
      <c r="G42" s="82">
        <v>72.8</v>
      </c>
    </row>
    <row r="43" spans="1:7" x14ac:dyDescent="0.2">
      <c r="A43" s="84" t="s">
        <v>15</v>
      </c>
      <c r="B43" s="79">
        <v>44048</v>
      </c>
      <c r="C43" s="80">
        <v>26</v>
      </c>
      <c r="D43" s="81">
        <v>79.2</v>
      </c>
      <c r="E43" s="81">
        <v>58.6</v>
      </c>
      <c r="F43" s="82">
        <v>33.200000000000003</v>
      </c>
      <c r="G43" s="81">
        <v>85.2</v>
      </c>
    </row>
    <row r="44" spans="1:7" x14ac:dyDescent="0.2">
      <c r="A44" s="84" t="s">
        <v>15</v>
      </c>
      <c r="B44" s="79">
        <v>44054</v>
      </c>
      <c r="C44" s="80">
        <v>32</v>
      </c>
      <c r="D44" s="82">
        <v>81.8</v>
      </c>
      <c r="E44" s="82">
        <v>60.3</v>
      </c>
      <c r="F44" s="82">
        <v>35.200000000000003</v>
      </c>
      <c r="G44" s="82">
        <v>94.2</v>
      </c>
    </row>
    <row r="45" spans="1:7" x14ac:dyDescent="0.2">
      <c r="A45" s="84" t="s">
        <v>15</v>
      </c>
      <c r="B45" s="79">
        <v>44061</v>
      </c>
      <c r="C45" s="80">
        <v>39</v>
      </c>
      <c r="D45" s="82">
        <v>86.7</v>
      </c>
      <c r="E45" s="82">
        <v>63.9</v>
      </c>
      <c r="F45" s="82">
        <v>35.9</v>
      </c>
      <c r="G45" s="82">
        <v>102.2</v>
      </c>
    </row>
    <row r="46" spans="1:7" x14ac:dyDescent="0.2">
      <c r="A46" s="84" t="s">
        <v>15</v>
      </c>
      <c r="B46" s="79">
        <v>44068</v>
      </c>
      <c r="C46" s="80">
        <v>46</v>
      </c>
      <c r="D46" s="82">
        <v>90.3</v>
      </c>
      <c r="E46" s="82">
        <v>64.8</v>
      </c>
      <c r="F46" s="82">
        <v>39.299999999999997</v>
      </c>
      <c r="G46" s="82">
        <v>115.8</v>
      </c>
    </row>
    <row r="47" spans="1:7" ht="15.75" customHeight="1" x14ac:dyDescent="0.2">
      <c r="A47" s="84" t="s">
        <v>15</v>
      </c>
      <c r="B47" s="131" t="s">
        <v>16</v>
      </c>
      <c r="C47" s="117"/>
      <c r="D47" s="117"/>
      <c r="E47" s="117"/>
      <c r="F47" s="117"/>
      <c r="G47" s="118"/>
    </row>
    <row r="48" spans="1:7" x14ac:dyDescent="0.2">
      <c r="A48" s="84" t="s">
        <v>15</v>
      </c>
      <c r="B48" s="132"/>
      <c r="C48" s="119"/>
      <c r="D48" s="119"/>
      <c r="E48" s="119"/>
      <c r="F48" s="119"/>
      <c r="G48" s="120"/>
    </row>
    <row r="49" spans="1:7" ht="43" x14ac:dyDescent="0.2">
      <c r="A49" s="73" t="s">
        <v>9</v>
      </c>
      <c r="B49" s="74" t="s">
        <v>0</v>
      </c>
      <c r="C49" s="74"/>
      <c r="D49" s="74" t="s">
        <v>10</v>
      </c>
      <c r="E49" s="74" t="s">
        <v>11</v>
      </c>
      <c r="F49" s="74" t="s">
        <v>12</v>
      </c>
      <c r="G49" s="75" t="s">
        <v>13</v>
      </c>
    </row>
    <row r="50" spans="1:7" x14ac:dyDescent="0.2">
      <c r="A50" s="88" t="s">
        <v>20</v>
      </c>
      <c r="B50" s="85" t="s">
        <v>15</v>
      </c>
      <c r="C50" s="85"/>
      <c r="D50" s="85" t="s">
        <v>15</v>
      </c>
      <c r="E50" s="85" t="s">
        <v>15</v>
      </c>
      <c r="F50" s="85" t="s">
        <v>15</v>
      </c>
      <c r="G50" s="85" t="s">
        <v>15</v>
      </c>
    </row>
    <row r="51" spans="1:7" x14ac:dyDescent="0.2">
      <c r="A51" s="86" t="s">
        <v>15</v>
      </c>
      <c r="B51" s="79">
        <v>44022</v>
      </c>
      <c r="C51" s="80">
        <v>0</v>
      </c>
      <c r="D51" s="89">
        <v>60.5</v>
      </c>
      <c r="E51" s="89">
        <v>41.2</v>
      </c>
      <c r="F51" s="89">
        <v>25.8</v>
      </c>
      <c r="G51" s="89">
        <v>44.2</v>
      </c>
    </row>
    <row r="52" spans="1:7" x14ac:dyDescent="0.2">
      <c r="A52" s="84" t="s">
        <v>15</v>
      </c>
      <c r="B52" s="79">
        <v>44026</v>
      </c>
      <c r="C52" s="80">
        <v>4</v>
      </c>
      <c r="D52" s="82">
        <v>66.3</v>
      </c>
      <c r="E52" s="82">
        <v>46.7</v>
      </c>
      <c r="F52" s="82">
        <v>26.7</v>
      </c>
      <c r="G52" s="82">
        <v>50.8</v>
      </c>
    </row>
    <row r="53" spans="1:7" x14ac:dyDescent="0.2">
      <c r="A53" s="84" t="s">
        <v>15</v>
      </c>
      <c r="B53" s="79">
        <v>44033</v>
      </c>
      <c r="C53" s="80">
        <v>11</v>
      </c>
      <c r="D53" s="82">
        <v>69.900000000000006</v>
      </c>
      <c r="E53" s="82">
        <v>50.2</v>
      </c>
      <c r="F53" s="82">
        <v>31</v>
      </c>
      <c r="G53" s="82">
        <v>63.2</v>
      </c>
    </row>
    <row r="54" spans="1:7" x14ac:dyDescent="0.2">
      <c r="A54" s="84" t="s">
        <v>15</v>
      </c>
      <c r="B54" s="79">
        <v>44041</v>
      </c>
      <c r="C54" s="80">
        <v>19</v>
      </c>
      <c r="D54" s="82">
        <v>76.3</v>
      </c>
      <c r="E54" s="82">
        <v>53.4</v>
      </c>
      <c r="F54" s="82">
        <v>32.799999999999997</v>
      </c>
      <c r="G54" s="82">
        <v>77</v>
      </c>
    </row>
    <row r="55" spans="1:7" x14ac:dyDescent="0.2">
      <c r="A55" s="84" t="s">
        <v>15</v>
      </c>
      <c r="B55" s="79">
        <v>44048</v>
      </c>
      <c r="C55" s="80">
        <v>26</v>
      </c>
      <c r="D55" s="82">
        <v>81.8</v>
      </c>
      <c r="E55" s="82">
        <v>59</v>
      </c>
      <c r="F55" s="82">
        <v>35.9</v>
      </c>
      <c r="G55" s="82">
        <v>92.2</v>
      </c>
    </row>
    <row r="56" spans="1:7" x14ac:dyDescent="0.2">
      <c r="A56" s="84" t="s">
        <v>15</v>
      </c>
      <c r="B56" s="79">
        <v>44054</v>
      </c>
      <c r="C56" s="80">
        <v>32</v>
      </c>
      <c r="D56" s="82">
        <v>87</v>
      </c>
      <c r="E56" s="82">
        <v>60.7</v>
      </c>
      <c r="F56" s="82">
        <v>38.200000000000003</v>
      </c>
      <c r="G56" s="82">
        <v>107.2</v>
      </c>
    </row>
    <row r="57" spans="1:7" x14ac:dyDescent="0.2">
      <c r="A57" s="84" t="s">
        <v>15</v>
      </c>
      <c r="B57" s="79">
        <v>44061</v>
      </c>
      <c r="C57" s="80">
        <v>39</v>
      </c>
      <c r="D57" s="82">
        <v>89.5</v>
      </c>
      <c r="E57" s="82">
        <v>63.6</v>
      </c>
      <c r="F57" s="82">
        <v>38.799999999999997</v>
      </c>
      <c r="G57" s="82">
        <v>119.2</v>
      </c>
    </row>
    <row r="58" spans="1:7" x14ac:dyDescent="0.2">
      <c r="A58" s="84" t="s">
        <v>15</v>
      </c>
      <c r="B58" s="79">
        <v>44068</v>
      </c>
      <c r="C58" s="80">
        <v>46</v>
      </c>
      <c r="D58" s="82">
        <v>93.6</v>
      </c>
      <c r="E58" s="82">
        <v>64.7</v>
      </c>
      <c r="F58" s="82">
        <v>41.3</v>
      </c>
      <c r="G58" s="82">
        <v>129.6</v>
      </c>
    </row>
    <row r="59" spans="1:7" ht="15.75" customHeight="1" x14ac:dyDescent="0.2">
      <c r="A59" s="84" t="s">
        <v>15</v>
      </c>
      <c r="B59" s="131" t="s">
        <v>16</v>
      </c>
      <c r="C59" s="117"/>
      <c r="D59" s="117"/>
      <c r="E59" s="117"/>
      <c r="F59" s="117"/>
      <c r="G59" s="118"/>
    </row>
    <row r="60" spans="1:7" x14ac:dyDescent="0.2">
      <c r="A60" s="84" t="s">
        <v>15</v>
      </c>
      <c r="B60" s="132"/>
      <c r="C60" s="119"/>
      <c r="D60" s="119"/>
      <c r="E60" s="119"/>
      <c r="F60" s="119"/>
      <c r="G60" s="120"/>
    </row>
    <row r="61" spans="1:7" ht="43" x14ac:dyDescent="0.2">
      <c r="A61" s="73" t="s">
        <v>9</v>
      </c>
      <c r="B61" s="74" t="s">
        <v>0</v>
      </c>
      <c r="C61" s="74"/>
      <c r="D61" s="74" t="s">
        <v>10</v>
      </c>
      <c r="E61" s="74" t="s">
        <v>11</v>
      </c>
      <c r="F61" s="74" t="s">
        <v>12</v>
      </c>
      <c r="G61" s="75" t="s">
        <v>13</v>
      </c>
    </row>
    <row r="62" spans="1:7" x14ac:dyDescent="0.2">
      <c r="A62" s="76" t="s">
        <v>21</v>
      </c>
      <c r="B62" s="77" t="s">
        <v>15</v>
      </c>
      <c r="C62" s="77"/>
      <c r="D62" s="77" t="s">
        <v>15</v>
      </c>
      <c r="E62" s="77" t="s">
        <v>15</v>
      </c>
      <c r="F62" s="77" t="s">
        <v>15</v>
      </c>
      <c r="G62" s="77" t="s">
        <v>15</v>
      </c>
    </row>
    <row r="63" spans="1:7" x14ac:dyDescent="0.2">
      <c r="A63" s="78"/>
      <c r="B63" s="79">
        <v>44025</v>
      </c>
      <c r="C63" s="80">
        <v>0</v>
      </c>
      <c r="D63" s="81">
        <v>60</v>
      </c>
      <c r="E63" s="81">
        <v>41</v>
      </c>
      <c r="F63" s="82">
        <v>23.8</v>
      </c>
      <c r="G63" s="81">
        <v>45</v>
      </c>
    </row>
    <row r="64" spans="1:7" x14ac:dyDescent="0.2">
      <c r="A64" s="83"/>
      <c r="B64" s="79">
        <v>44034</v>
      </c>
      <c r="C64" s="80">
        <v>9</v>
      </c>
      <c r="D64" s="81">
        <v>68.099999999999994</v>
      </c>
      <c r="E64" s="81">
        <v>48.8</v>
      </c>
      <c r="F64" s="82">
        <v>28.4</v>
      </c>
      <c r="G64" s="81">
        <v>58.8</v>
      </c>
    </row>
    <row r="65" spans="1:7" x14ac:dyDescent="0.2">
      <c r="A65" s="83"/>
      <c r="B65" s="79">
        <v>44040</v>
      </c>
      <c r="C65" s="80">
        <v>15</v>
      </c>
      <c r="D65" s="81">
        <v>73.2</v>
      </c>
      <c r="E65" s="81">
        <v>55.2</v>
      </c>
      <c r="F65" s="82">
        <v>30.8</v>
      </c>
      <c r="G65" s="81">
        <v>65.8</v>
      </c>
    </row>
    <row r="66" spans="1:7" x14ac:dyDescent="0.2">
      <c r="A66" s="83"/>
      <c r="B66" s="79">
        <v>44047</v>
      </c>
      <c r="C66" s="80">
        <v>22</v>
      </c>
      <c r="D66" s="81">
        <v>77.2</v>
      </c>
      <c r="E66" s="81">
        <v>57.1</v>
      </c>
      <c r="F66" s="82">
        <v>33.4</v>
      </c>
      <c r="G66" s="81">
        <v>77.2</v>
      </c>
    </row>
    <row r="67" spans="1:7" x14ac:dyDescent="0.2">
      <c r="A67" s="83"/>
      <c r="B67" s="79">
        <v>44054</v>
      </c>
      <c r="C67" s="80">
        <v>29</v>
      </c>
      <c r="D67" s="81">
        <v>81.5</v>
      </c>
      <c r="E67" s="81">
        <v>61.3</v>
      </c>
      <c r="F67" s="82">
        <v>35.1</v>
      </c>
      <c r="G67" s="81">
        <v>92.4</v>
      </c>
    </row>
    <row r="68" spans="1:7" x14ac:dyDescent="0.2">
      <c r="A68" s="83"/>
      <c r="B68" s="79">
        <v>44061</v>
      </c>
      <c r="C68" s="80">
        <v>36</v>
      </c>
      <c r="D68" s="81">
        <v>83.2</v>
      </c>
      <c r="E68" s="81">
        <v>62.5</v>
      </c>
      <c r="F68" s="82">
        <v>35.700000000000003</v>
      </c>
      <c r="G68" s="81">
        <v>107.8</v>
      </c>
    </row>
    <row r="69" spans="1:7" x14ac:dyDescent="0.2">
      <c r="A69" s="83"/>
      <c r="B69" s="79">
        <v>44068</v>
      </c>
      <c r="C69" s="80">
        <v>43</v>
      </c>
      <c r="D69" s="81">
        <v>87</v>
      </c>
      <c r="E69" s="81">
        <v>65.5</v>
      </c>
      <c r="F69" s="82">
        <v>36.1</v>
      </c>
      <c r="G69" s="81">
        <v>109.4</v>
      </c>
    </row>
    <row r="70" spans="1:7" ht="15.75" customHeight="1" x14ac:dyDescent="0.2">
      <c r="A70" s="83"/>
      <c r="B70" s="131" t="s">
        <v>16</v>
      </c>
      <c r="C70" s="117"/>
      <c r="D70" s="117"/>
      <c r="E70" s="117"/>
      <c r="F70" s="117"/>
      <c r="G70" s="118"/>
    </row>
    <row r="71" spans="1:7" x14ac:dyDescent="0.2">
      <c r="A71" s="84" t="s">
        <v>15</v>
      </c>
      <c r="B71" s="132"/>
      <c r="C71" s="119"/>
      <c r="D71" s="119"/>
      <c r="E71" s="119"/>
      <c r="F71" s="119"/>
      <c r="G71" s="120"/>
    </row>
    <row r="72" spans="1:7" ht="43" x14ac:dyDescent="0.2">
      <c r="A72" s="73" t="s">
        <v>9</v>
      </c>
      <c r="B72" s="74" t="s">
        <v>0</v>
      </c>
      <c r="C72" s="74"/>
      <c r="D72" s="74" t="s">
        <v>10</v>
      </c>
      <c r="E72" s="74" t="s">
        <v>11</v>
      </c>
      <c r="F72" s="74" t="s">
        <v>12</v>
      </c>
      <c r="G72" s="75" t="s">
        <v>13</v>
      </c>
    </row>
    <row r="73" spans="1:7" x14ac:dyDescent="0.2">
      <c r="A73" s="85" t="s">
        <v>22</v>
      </c>
      <c r="B73" s="85" t="s">
        <v>15</v>
      </c>
      <c r="C73" s="85"/>
      <c r="D73" s="85" t="s">
        <v>15</v>
      </c>
      <c r="E73" s="85" t="s">
        <v>15</v>
      </c>
      <c r="F73" s="85" t="s">
        <v>15</v>
      </c>
      <c r="G73" s="85" t="s">
        <v>15</v>
      </c>
    </row>
    <row r="74" spans="1:7" x14ac:dyDescent="0.2">
      <c r="A74" s="86" t="s">
        <v>15</v>
      </c>
      <c r="B74" s="79">
        <v>44025</v>
      </c>
      <c r="C74" s="80">
        <v>0</v>
      </c>
      <c r="D74" s="87">
        <v>57.6</v>
      </c>
      <c r="E74" s="87">
        <v>41.5</v>
      </c>
      <c r="F74" s="87">
        <v>24.9</v>
      </c>
      <c r="G74" s="87">
        <v>46.2</v>
      </c>
    </row>
    <row r="75" spans="1:7" x14ac:dyDescent="0.2">
      <c r="A75" s="84" t="s">
        <v>15</v>
      </c>
      <c r="B75" s="79">
        <v>44034</v>
      </c>
      <c r="C75" s="80">
        <v>9</v>
      </c>
      <c r="D75" s="81">
        <v>66</v>
      </c>
      <c r="E75" s="81">
        <v>47.2</v>
      </c>
      <c r="F75" s="81">
        <v>27.9</v>
      </c>
      <c r="G75" s="81">
        <v>54.6</v>
      </c>
    </row>
    <row r="76" spans="1:7" x14ac:dyDescent="0.2">
      <c r="A76" s="84" t="s">
        <v>15</v>
      </c>
      <c r="B76" s="79">
        <v>44040</v>
      </c>
      <c r="C76" s="80">
        <v>15</v>
      </c>
      <c r="D76" s="81">
        <v>71.900000000000006</v>
      </c>
      <c r="E76" s="81">
        <v>52.8</v>
      </c>
      <c r="F76" s="82">
        <v>31.8</v>
      </c>
      <c r="G76" s="81">
        <v>64.8</v>
      </c>
    </row>
    <row r="77" spans="1:7" x14ac:dyDescent="0.2">
      <c r="A77" s="84" t="s">
        <v>15</v>
      </c>
      <c r="B77" s="79">
        <v>44047</v>
      </c>
      <c r="C77" s="80">
        <v>22</v>
      </c>
      <c r="D77" s="81">
        <v>75</v>
      </c>
      <c r="E77" s="81">
        <v>55.1</v>
      </c>
      <c r="F77" s="82">
        <v>32.6</v>
      </c>
      <c r="G77" s="81">
        <v>75.599999999999994</v>
      </c>
    </row>
    <row r="78" spans="1:7" x14ac:dyDescent="0.2">
      <c r="A78" s="84" t="s">
        <v>15</v>
      </c>
      <c r="B78" s="79">
        <v>44054</v>
      </c>
      <c r="C78" s="80">
        <v>29</v>
      </c>
      <c r="D78" s="81">
        <v>79.7</v>
      </c>
      <c r="E78" s="81">
        <v>59.1</v>
      </c>
      <c r="F78" s="82">
        <v>34.4</v>
      </c>
      <c r="G78" s="81">
        <v>88.8</v>
      </c>
    </row>
    <row r="79" spans="1:7" x14ac:dyDescent="0.2">
      <c r="A79" s="84" t="s">
        <v>15</v>
      </c>
      <c r="B79" s="79">
        <v>44061</v>
      </c>
      <c r="C79" s="80">
        <v>36</v>
      </c>
      <c r="D79" s="81">
        <v>83.4</v>
      </c>
      <c r="E79" s="81">
        <v>61.2</v>
      </c>
      <c r="F79" s="82">
        <v>34.9</v>
      </c>
      <c r="G79" s="81">
        <v>101.8</v>
      </c>
    </row>
    <row r="80" spans="1:7" x14ac:dyDescent="0.2">
      <c r="A80" s="84" t="s">
        <v>15</v>
      </c>
      <c r="B80" s="79">
        <v>44068</v>
      </c>
      <c r="C80" s="80">
        <v>43</v>
      </c>
      <c r="D80" s="81">
        <v>86.9</v>
      </c>
      <c r="E80" s="81">
        <v>64.599999999999994</v>
      </c>
      <c r="F80" s="82">
        <v>37.5</v>
      </c>
      <c r="G80" s="81">
        <v>111.6</v>
      </c>
    </row>
    <row r="81" spans="1:7" ht="43" x14ac:dyDescent="0.2">
      <c r="A81" s="84" t="s">
        <v>15</v>
      </c>
      <c r="B81" s="131" t="s">
        <v>16</v>
      </c>
      <c r="C81" s="117"/>
      <c r="D81" s="117"/>
      <c r="E81" s="117"/>
      <c r="F81" s="117"/>
      <c r="G81" s="118"/>
    </row>
    <row r="82" spans="1:7" x14ac:dyDescent="0.2">
      <c r="A82" s="84" t="s">
        <v>15</v>
      </c>
      <c r="B82" s="132"/>
      <c r="C82" s="119"/>
      <c r="D82" s="119"/>
      <c r="E82" s="119"/>
      <c r="F82" s="119"/>
      <c r="G82" s="120"/>
    </row>
    <row r="83" spans="1:7" ht="43" x14ac:dyDescent="0.2">
      <c r="A83" s="73" t="s">
        <v>9</v>
      </c>
      <c r="B83" s="74" t="s">
        <v>0</v>
      </c>
      <c r="C83" s="74"/>
      <c r="D83" s="74" t="s">
        <v>10</v>
      </c>
      <c r="E83" s="74" t="s">
        <v>11</v>
      </c>
      <c r="F83" s="74" t="s">
        <v>12</v>
      </c>
      <c r="G83" s="75" t="s">
        <v>13</v>
      </c>
    </row>
    <row r="84" spans="1:7" x14ac:dyDescent="0.2">
      <c r="A84" s="88" t="s">
        <v>23</v>
      </c>
      <c r="B84" s="85" t="s">
        <v>15</v>
      </c>
      <c r="C84" s="85"/>
      <c r="D84" s="85" t="s">
        <v>15</v>
      </c>
      <c r="E84" s="85" t="s">
        <v>15</v>
      </c>
      <c r="F84" s="85" t="s">
        <v>15</v>
      </c>
      <c r="G84" s="85" t="s">
        <v>15</v>
      </c>
    </row>
    <row r="85" spans="1:7" x14ac:dyDescent="0.2">
      <c r="A85" s="86" t="s">
        <v>15</v>
      </c>
      <c r="B85" s="79">
        <v>44025</v>
      </c>
      <c r="C85" s="80">
        <v>0</v>
      </c>
      <c r="D85" s="89">
        <v>55.9</v>
      </c>
      <c r="E85" s="89">
        <v>41.7</v>
      </c>
      <c r="F85" s="89">
        <v>25.5</v>
      </c>
      <c r="G85" s="89">
        <v>46.2</v>
      </c>
    </row>
    <row r="86" spans="1:7" x14ac:dyDescent="0.2">
      <c r="A86" s="84" t="s">
        <v>15</v>
      </c>
      <c r="B86" s="79">
        <v>44034</v>
      </c>
      <c r="C86" s="80">
        <v>9</v>
      </c>
      <c r="D86" s="82">
        <v>65.599999999999994</v>
      </c>
      <c r="E86" s="82">
        <v>48.7</v>
      </c>
      <c r="F86" s="82">
        <v>26.4</v>
      </c>
      <c r="G86" s="82">
        <v>55.4</v>
      </c>
    </row>
    <row r="87" spans="1:7" x14ac:dyDescent="0.2">
      <c r="A87" s="84" t="s">
        <v>15</v>
      </c>
      <c r="B87" s="79">
        <v>44040</v>
      </c>
      <c r="C87" s="80">
        <v>15</v>
      </c>
      <c r="D87" s="82">
        <v>71</v>
      </c>
      <c r="E87" s="82">
        <v>53.3</v>
      </c>
      <c r="F87" s="82">
        <v>30.9</v>
      </c>
      <c r="G87" s="82">
        <v>63.8</v>
      </c>
    </row>
    <row r="88" spans="1:7" x14ac:dyDescent="0.2">
      <c r="A88" s="84" t="s">
        <v>15</v>
      </c>
      <c r="B88" s="79">
        <v>44047</v>
      </c>
      <c r="C88" s="80">
        <v>22</v>
      </c>
      <c r="D88" s="82">
        <v>74.8</v>
      </c>
      <c r="E88" s="82">
        <v>55.2</v>
      </c>
      <c r="F88" s="82">
        <v>33</v>
      </c>
      <c r="G88" s="82">
        <v>75.400000000000006</v>
      </c>
    </row>
    <row r="89" spans="1:7" x14ac:dyDescent="0.2">
      <c r="A89" s="84" t="s">
        <v>15</v>
      </c>
      <c r="B89" s="79">
        <v>44054</v>
      </c>
      <c r="C89" s="80">
        <v>29</v>
      </c>
      <c r="D89" s="82">
        <v>77.900000000000006</v>
      </c>
      <c r="E89" s="82">
        <v>57.5</v>
      </c>
      <c r="F89" s="82">
        <v>35</v>
      </c>
      <c r="G89" s="82">
        <v>86</v>
      </c>
    </row>
    <row r="90" spans="1:7" x14ac:dyDescent="0.2">
      <c r="A90" s="84" t="s">
        <v>15</v>
      </c>
      <c r="B90" s="79">
        <v>44061</v>
      </c>
      <c r="C90" s="80">
        <v>36</v>
      </c>
      <c r="D90" s="82">
        <v>80.5</v>
      </c>
      <c r="E90" s="82">
        <v>60.1</v>
      </c>
      <c r="F90" s="82">
        <v>36.1</v>
      </c>
      <c r="G90" s="82">
        <v>96.6</v>
      </c>
    </row>
    <row r="91" spans="1:7" x14ac:dyDescent="0.2">
      <c r="A91" s="84" t="s">
        <v>15</v>
      </c>
      <c r="B91" s="79">
        <v>44068</v>
      </c>
      <c r="C91" s="80">
        <v>43</v>
      </c>
      <c r="D91" s="82">
        <v>85.3</v>
      </c>
      <c r="E91" s="82">
        <v>62.2</v>
      </c>
      <c r="F91" s="82">
        <v>36.200000000000003</v>
      </c>
      <c r="G91" s="82">
        <v>102.6</v>
      </c>
    </row>
    <row r="92" spans="1:7" x14ac:dyDescent="0.2">
      <c r="A92" s="84" t="s">
        <v>15</v>
      </c>
      <c r="B92" s="79">
        <v>44075</v>
      </c>
      <c r="C92" s="80">
        <v>50</v>
      </c>
      <c r="D92" s="82">
        <v>85.5</v>
      </c>
      <c r="E92" s="82">
        <v>63.4</v>
      </c>
      <c r="F92" s="82">
        <v>38.200000000000003</v>
      </c>
      <c r="G92" s="82">
        <v>108</v>
      </c>
    </row>
    <row r="93" spans="1:7" x14ac:dyDescent="0.2">
      <c r="A93" s="84" t="s">
        <v>15</v>
      </c>
      <c r="B93" s="79">
        <v>44082</v>
      </c>
      <c r="C93" s="80">
        <v>57</v>
      </c>
      <c r="D93" s="82">
        <v>86.5</v>
      </c>
      <c r="E93" s="82">
        <v>62</v>
      </c>
      <c r="F93" s="82">
        <v>36.799999999999997</v>
      </c>
      <c r="G93" s="82">
        <v>103.8</v>
      </c>
    </row>
    <row r="94" spans="1:7" x14ac:dyDescent="0.2">
      <c r="A94" s="83"/>
      <c r="B94" s="79">
        <v>44089</v>
      </c>
      <c r="C94" s="80">
        <v>64</v>
      </c>
      <c r="D94" s="82">
        <v>87.5</v>
      </c>
      <c r="E94" s="82">
        <v>62.5</v>
      </c>
      <c r="F94" s="82">
        <v>37.9</v>
      </c>
      <c r="G94" s="82">
        <v>107.8</v>
      </c>
    </row>
    <row r="95" spans="1:7" x14ac:dyDescent="0.2">
      <c r="A95" s="83"/>
      <c r="B95" s="79">
        <v>44092</v>
      </c>
      <c r="C95" s="80">
        <v>67</v>
      </c>
      <c r="D95" s="82" t="s">
        <v>15</v>
      </c>
      <c r="E95" s="82" t="s">
        <v>15</v>
      </c>
      <c r="F95" s="82" t="s">
        <v>15</v>
      </c>
      <c r="G95" s="82">
        <v>115.6</v>
      </c>
    </row>
    <row r="96" spans="1:7" ht="15" customHeight="1" thickBot="1" x14ac:dyDescent="0.25">
      <c r="A96" s="90"/>
      <c r="B96" s="133" t="s">
        <v>24</v>
      </c>
      <c r="C96" s="134"/>
      <c r="D96" s="134"/>
      <c r="E96" s="134"/>
      <c r="F96" s="134"/>
      <c r="G96" s="135"/>
    </row>
    <row r="97" spans="1:7" ht="44" thickBot="1" x14ac:dyDescent="0.25">
      <c r="A97" s="73" t="s">
        <v>9</v>
      </c>
      <c r="B97" s="74" t="s">
        <v>0</v>
      </c>
      <c r="C97" s="74"/>
      <c r="D97" s="74" t="s">
        <v>10</v>
      </c>
      <c r="E97" s="74" t="s">
        <v>11</v>
      </c>
      <c r="F97" s="74" t="s">
        <v>12</v>
      </c>
      <c r="G97" s="75" t="s">
        <v>13</v>
      </c>
    </row>
    <row r="98" spans="1:7" x14ac:dyDescent="0.2">
      <c r="A98" s="88" t="s">
        <v>25</v>
      </c>
      <c r="B98" s="136"/>
      <c r="C98" s="136"/>
      <c r="D98" s="136"/>
      <c r="E98" s="136"/>
      <c r="F98" s="136"/>
      <c r="G98" s="136"/>
    </row>
    <row r="99" spans="1:7" x14ac:dyDescent="0.2">
      <c r="A99" s="86" t="s">
        <v>15</v>
      </c>
      <c r="B99" s="79">
        <v>44047</v>
      </c>
      <c r="C99" s="80">
        <v>0</v>
      </c>
      <c r="D99" s="82">
        <v>59.5</v>
      </c>
      <c r="E99" s="82">
        <v>41</v>
      </c>
      <c r="F99" s="82">
        <v>25</v>
      </c>
      <c r="G99" s="82">
        <v>38.799999999999997</v>
      </c>
    </row>
    <row r="100" spans="1:7" x14ac:dyDescent="0.2">
      <c r="A100" s="84" t="s">
        <v>15</v>
      </c>
      <c r="B100" s="79">
        <v>44054</v>
      </c>
      <c r="C100" s="80">
        <v>7</v>
      </c>
      <c r="D100" s="82">
        <v>62.6</v>
      </c>
      <c r="E100" s="82">
        <v>46.7</v>
      </c>
      <c r="F100" s="82">
        <v>29.3</v>
      </c>
      <c r="G100" s="82">
        <v>47.8</v>
      </c>
    </row>
    <row r="101" spans="1:7" x14ac:dyDescent="0.2">
      <c r="A101" s="84" t="s">
        <v>15</v>
      </c>
      <c r="B101" s="79">
        <v>44061</v>
      </c>
      <c r="C101" s="80">
        <v>14</v>
      </c>
      <c r="D101" s="82">
        <v>67.8</v>
      </c>
      <c r="E101" s="82">
        <v>50</v>
      </c>
      <c r="F101" s="82">
        <v>29.7</v>
      </c>
      <c r="G101" s="82">
        <v>61</v>
      </c>
    </row>
    <row r="102" spans="1:7" x14ac:dyDescent="0.2">
      <c r="A102" s="91" t="s">
        <v>15</v>
      </c>
      <c r="B102" s="92">
        <v>44068</v>
      </c>
      <c r="C102" s="80">
        <v>21</v>
      </c>
      <c r="D102" s="81">
        <v>72</v>
      </c>
      <c r="E102" s="81">
        <v>52.5</v>
      </c>
      <c r="F102" s="81">
        <v>32.799999999999997</v>
      </c>
      <c r="G102" s="81">
        <v>68.400000000000006</v>
      </c>
    </row>
    <row r="103" spans="1:7" x14ac:dyDescent="0.2">
      <c r="A103" s="84" t="s">
        <v>15</v>
      </c>
      <c r="B103" s="79">
        <v>44075</v>
      </c>
      <c r="C103" s="80">
        <v>28</v>
      </c>
      <c r="D103" s="82">
        <v>75.7</v>
      </c>
      <c r="E103" s="82">
        <v>54.2</v>
      </c>
      <c r="F103" s="82">
        <v>33.700000000000003</v>
      </c>
      <c r="G103" s="82">
        <v>78.2</v>
      </c>
    </row>
    <row r="104" spans="1:7" x14ac:dyDescent="0.2">
      <c r="A104" s="84" t="s">
        <v>15</v>
      </c>
      <c r="B104" s="79">
        <v>44082</v>
      </c>
      <c r="C104" s="80">
        <v>35</v>
      </c>
      <c r="D104" s="82">
        <v>81</v>
      </c>
      <c r="E104" s="82">
        <v>56.6</v>
      </c>
      <c r="F104" s="82">
        <v>37.1</v>
      </c>
      <c r="G104" s="82">
        <v>87</v>
      </c>
    </row>
    <row r="105" spans="1:7" x14ac:dyDescent="0.2">
      <c r="A105" s="84" t="s">
        <v>15</v>
      </c>
      <c r="B105" s="79">
        <v>44089</v>
      </c>
      <c r="C105" s="80">
        <v>42</v>
      </c>
      <c r="D105" s="82">
        <v>83.8</v>
      </c>
      <c r="E105" s="82">
        <v>59</v>
      </c>
      <c r="F105" s="82">
        <v>38.700000000000003</v>
      </c>
      <c r="G105" s="82">
        <v>98.8</v>
      </c>
    </row>
    <row r="106" spans="1:7" x14ac:dyDescent="0.2">
      <c r="A106" s="84" t="s">
        <v>15</v>
      </c>
      <c r="B106" s="79">
        <v>44092</v>
      </c>
      <c r="C106" s="80">
        <v>45</v>
      </c>
      <c r="D106" s="82" t="s">
        <v>15</v>
      </c>
      <c r="E106" s="82" t="s">
        <v>15</v>
      </c>
      <c r="F106" s="82" t="s">
        <v>15</v>
      </c>
      <c r="G106" s="82">
        <v>110.2</v>
      </c>
    </row>
    <row r="107" spans="1:7" ht="15" customHeight="1" thickBot="1" x14ac:dyDescent="0.25">
      <c r="A107" s="90"/>
      <c r="B107" s="133" t="s">
        <v>26</v>
      </c>
      <c r="C107" s="134"/>
      <c r="D107" s="134"/>
      <c r="E107" s="134"/>
      <c r="F107" s="134"/>
      <c r="G107" s="135"/>
    </row>
    <row r="108" spans="1:7" ht="43" x14ac:dyDescent="0.2">
      <c r="A108" s="73" t="s">
        <v>9</v>
      </c>
      <c r="B108" s="74" t="s">
        <v>0</v>
      </c>
      <c r="C108" s="74" t="s">
        <v>1</v>
      </c>
      <c r="D108" s="74" t="s">
        <v>10</v>
      </c>
      <c r="E108" s="74" t="s">
        <v>11</v>
      </c>
      <c r="F108" s="74" t="s">
        <v>12</v>
      </c>
      <c r="G108" s="75" t="s">
        <v>13</v>
      </c>
    </row>
    <row r="109" spans="1:7" x14ac:dyDescent="0.2">
      <c r="A109" s="93" t="s">
        <v>27</v>
      </c>
      <c r="B109" s="94">
        <v>44356</v>
      </c>
      <c r="C109" s="95">
        <v>0</v>
      </c>
      <c r="D109" s="96">
        <v>59.1</v>
      </c>
      <c r="E109" s="96">
        <v>39.5</v>
      </c>
      <c r="F109" s="97">
        <v>25.9</v>
      </c>
      <c r="G109" s="98">
        <v>41</v>
      </c>
    </row>
    <row r="110" spans="1:7" x14ac:dyDescent="0.2">
      <c r="A110" s="99"/>
      <c r="B110" s="100">
        <v>44362</v>
      </c>
      <c r="C110" s="95">
        <v>6</v>
      </c>
      <c r="D110" s="101">
        <v>64.2</v>
      </c>
      <c r="E110" s="101">
        <v>42.6</v>
      </c>
      <c r="F110" s="102">
        <v>29.3</v>
      </c>
      <c r="G110" s="103">
        <v>49.8</v>
      </c>
    </row>
    <row r="111" spans="1:7" x14ac:dyDescent="0.2">
      <c r="A111" s="99"/>
      <c r="B111" s="100">
        <v>44369</v>
      </c>
      <c r="C111" s="95">
        <v>13</v>
      </c>
      <c r="D111" s="101">
        <v>68.7</v>
      </c>
      <c r="E111" s="101">
        <v>49.6</v>
      </c>
      <c r="F111" s="102">
        <v>29.8</v>
      </c>
      <c r="G111" s="103">
        <v>61.4</v>
      </c>
    </row>
    <row r="112" spans="1:7" x14ac:dyDescent="0.2">
      <c r="A112" s="99"/>
      <c r="B112" s="100">
        <v>44376</v>
      </c>
      <c r="C112" s="95">
        <v>20</v>
      </c>
      <c r="D112" s="101">
        <v>73</v>
      </c>
      <c r="E112" s="101">
        <v>53.4</v>
      </c>
      <c r="F112" s="102">
        <v>31.5</v>
      </c>
      <c r="G112" s="103">
        <v>74</v>
      </c>
    </row>
    <row r="113" spans="1:7" x14ac:dyDescent="0.2">
      <c r="A113" s="99"/>
      <c r="B113" s="100">
        <v>44383</v>
      </c>
      <c r="C113" s="95">
        <v>27</v>
      </c>
      <c r="D113" s="101">
        <v>75.400000000000006</v>
      </c>
      <c r="E113" s="101">
        <v>56.3</v>
      </c>
      <c r="F113" s="102">
        <v>33.4</v>
      </c>
      <c r="G113" s="103">
        <v>86.8</v>
      </c>
    </row>
    <row r="114" spans="1:7" x14ac:dyDescent="0.2">
      <c r="A114" s="99"/>
      <c r="B114" s="100">
        <v>44390</v>
      </c>
      <c r="C114" s="95">
        <v>34</v>
      </c>
      <c r="D114" s="101">
        <v>79.2</v>
      </c>
      <c r="E114" s="101">
        <v>61</v>
      </c>
      <c r="F114" s="102">
        <v>34.6</v>
      </c>
      <c r="G114" s="103">
        <v>103.4</v>
      </c>
    </row>
    <row r="115" spans="1:7" x14ac:dyDescent="0.2">
      <c r="A115" s="99"/>
      <c r="B115" s="100">
        <v>44397</v>
      </c>
      <c r="C115" s="95">
        <v>41</v>
      </c>
      <c r="D115" s="101">
        <v>81.2</v>
      </c>
      <c r="E115" s="101">
        <v>63.2</v>
      </c>
      <c r="F115" s="102">
        <v>36.200000000000003</v>
      </c>
      <c r="G115" s="103">
        <v>115.4</v>
      </c>
    </row>
    <row r="116" spans="1:7" x14ac:dyDescent="0.2">
      <c r="A116" s="99"/>
      <c r="B116" s="100">
        <v>44404</v>
      </c>
      <c r="C116" s="95">
        <v>48</v>
      </c>
      <c r="D116" s="101">
        <v>84.3</v>
      </c>
      <c r="E116" s="101">
        <v>61.5</v>
      </c>
      <c r="F116" s="102">
        <v>37.1</v>
      </c>
      <c r="G116" s="103">
        <v>121.6</v>
      </c>
    </row>
    <row r="117" spans="1:7" x14ac:dyDescent="0.2">
      <c r="A117" s="99"/>
      <c r="B117" s="100">
        <v>44410</v>
      </c>
      <c r="C117" s="95">
        <v>54</v>
      </c>
      <c r="D117" s="102">
        <v>87.4</v>
      </c>
      <c r="E117" s="102">
        <v>60.5</v>
      </c>
      <c r="F117" s="102">
        <v>38.1</v>
      </c>
      <c r="G117" s="104">
        <v>112.9</v>
      </c>
    </row>
    <row r="118" spans="1:7" ht="43" x14ac:dyDescent="0.2">
      <c r="A118" s="99"/>
      <c r="B118" s="137" t="s">
        <v>28</v>
      </c>
      <c r="C118" s="138"/>
      <c r="D118" s="138"/>
      <c r="E118" s="138"/>
      <c r="F118" s="138"/>
      <c r="G118" s="139"/>
    </row>
    <row r="119" spans="1:7" ht="43" x14ac:dyDescent="0.2">
      <c r="A119" s="73" t="s">
        <v>9</v>
      </c>
      <c r="B119" s="105" t="s">
        <v>0</v>
      </c>
      <c r="C119" s="105"/>
      <c r="D119" s="105" t="s">
        <v>10</v>
      </c>
      <c r="E119" s="105" t="s">
        <v>11</v>
      </c>
      <c r="F119" s="105" t="s">
        <v>12</v>
      </c>
      <c r="G119" s="106" t="s">
        <v>13</v>
      </c>
    </row>
    <row r="120" spans="1:7" x14ac:dyDescent="0.2">
      <c r="A120" s="107" t="s">
        <v>29</v>
      </c>
      <c r="B120" s="100">
        <v>44357</v>
      </c>
      <c r="C120" s="108">
        <v>0</v>
      </c>
      <c r="D120" s="101">
        <v>60.8</v>
      </c>
      <c r="E120" s="101">
        <v>40.4</v>
      </c>
      <c r="F120" s="102">
        <v>27.1</v>
      </c>
      <c r="G120" s="103">
        <v>46.6</v>
      </c>
    </row>
    <row r="121" spans="1:7" x14ac:dyDescent="0.2">
      <c r="A121" s="99"/>
      <c r="B121" s="100">
        <v>44362</v>
      </c>
      <c r="C121" s="108">
        <v>5</v>
      </c>
      <c r="D121" s="101">
        <v>66.900000000000006</v>
      </c>
      <c r="E121" s="101">
        <v>45.3</v>
      </c>
      <c r="F121" s="102">
        <v>29</v>
      </c>
      <c r="G121" s="103">
        <v>54</v>
      </c>
    </row>
    <row r="122" spans="1:7" x14ac:dyDescent="0.2">
      <c r="A122" s="99"/>
      <c r="B122" s="100">
        <v>44369</v>
      </c>
      <c r="C122" s="108">
        <v>12</v>
      </c>
      <c r="D122" s="101">
        <v>72.099999999999994</v>
      </c>
      <c r="E122" s="101">
        <v>50.6</v>
      </c>
      <c r="F122" s="102">
        <v>31.4</v>
      </c>
      <c r="G122" s="103">
        <v>69.400000000000006</v>
      </c>
    </row>
    <row r="123" spans="1:7" x14ac:dyDescent="0.2">
      <c r="A123" s="99"/>
      <c r="B123" s="100">
        <v>44376</v>
      </c>
      <c r="C123" s="108">
        <v>19</v>
      </c>
      <c r="D123" s="101">
        <v>77.599999999999994</v>
      </c>
      <c r="E123" s="101">
        <v>55</v>
      </c>
      <c r="F123" s="102">
        <v>32.6</v>
      </c>
      <c r="G123" s="103">
        <v>81.2</v>
      </c>
    </row>
    <row r="124" spans="1:7" x14ac:dyDescent="0.2">
      <c r="A124" s="99"/>
      <c r="B124" s="100">
        <v>44383</v>
      </c>
      <c r="C124" s="108">
        <v>26</v>
      </c>
      <c r="D124" s="101">
        <v>79.7</v>
      </c>
      <c r="E124" s="101">
        <v>56.5</v>
      </c>
      <c r="F124" s="102">
        <v>34.1</v>
      </c>
      <c r="G124" s="103">
        <v>92.8</v>
      </c>
    </row>
    <row r="125" spans="1:7" x14ac:dyDescent="0.2">
      <c r="A125" s="99"/>
      <c r="B125" s="100">
        <v>44390</v>
      </c>
      <c r="C125" s="108">
        <v>33</v>
      </c>
      <c r="D125" s="101">
        <v>83.6</v>
      </c>
      <c r="E125" s="101">
        <v>60</v>
      </c>
      <c r="F125" s="102">
        <v>34.799999999999997</v>
      </c>
      <c r="G125" s="103">
        <v>111</v>
      </c>
    </row>
    <row r="126" spans="1:7" x14ac:dyDescent="0.2">
      <c r="A126" s="99"/>
      <c r="B126" s="100">
        <v>44397</v>
      </c>
      <c r="C126" s="108">
        <v>40</v>
      </c>
      <c r="D126" s="101">
        <v>87.6</v>
      </c>
      <c r="E126" s="101">
        <v>62.7</v>
      </c>
      <c r="F126" s="102">
        <v>36.6</v>
      </c>
      <c r="G126" s="103">
        <v>122.8</v>
      </c>
    </row>
    <row r="127" spans="1:7" x14ac:dyDescent="0.2">
      <c r="A127" s="99"/>
      <c r="B127" s="100">
        <v>44404</v>
      </c>
      <c r="C127" s="108">
        <v>47</v>
      </c>
      <c r="D127" s="101">
        <v>87.6</v>
      </c>
      <c r="E127" s="101">
        <v>63.4</v>
      </c>
      <c r="F127" s="102">
        <v>36.9</v>
      </c>
      <c r="G127" s="103">
        <v>123</v>
      </c>
    </row>
    <row r="128" spans="1:7" x14ac:dyDescent="0.2">
      <c r="A128" s="99"/>
      <c r="B128" s="100">
        <v>44409</v>
      </c>
      <c r="C128" s="108">
        <v>52</v>
      </c>
      <c r="D128" s="102">
        <v>89</v>
      </c>
      <c r="E128" s="102">
        <v>64</v>
      </c>
      <c r="F128" s="102">
        <v>40</v>
      </c>
      <c r="G128" s="104">
        <v>127</v>
      </c>
    </row>
    <row r="129" spans="1:7" ht="57" x14ac:dyDescent="0.2">
      <c r="A129" s="99"/>
      <c r="B129" s="137" t="s">
        <v>30</v>
      </c>
      <c r="C129" s="138"/>
      <c r="D129" s="138"/>
      <c r="E129" s="138"/>
      <c r="F129" s="138"/>
      <c r="G129" s="139"/>
    </row>
    <row r="130" spans="1:7" ht="43" x14ac:dyDescent="0.2">
      <c r="A130" s="73" t="s">
        <v>9</v>
      </c>
      <c r="B130" s="74" t="s">
        <v>0</v>
      </c>
      <c r="C130" s="74"/>
      <c r="D130" s="74" t="s">
        <v>10</v>
      </c>
      <c r="E130" s="74" t="s">
        <v>11</v>
      </c>
      <c r="F130" s="74" t="s">
        <v>12</v>
      </c>
      <c r="G130" s="75" t="s">
        <v>13</v>
      </c>
    </row>
    <row r="131" spans="1:7" x14ac:dyDescent="0.2">
      <c r="A131" s="107" t="s">
        <v>31</v>
      </c>
      <c r="B131" s="100">
        <v>44357</v>
      </c>
      <c r="C131" s="108">
        <v>0</v>
      </c>
      <c r="D131" s="101">
        <v>61.6</v>
      </c>
      <c r="E131" s="101">
        <v>42</v>
      </c>
      <c r="F131" s="102">
        <v>27.1</v>
      </c>
      <c r="G131" s="103">
        <v>47.2</v>
      </c>
    </row>
    <row r="132" spans="1:7" x14ac:dyDescent="0.2">
      <c r="A132" s="99"/>
      <c r="B132" s="100">
        <v>44362</v>
      </c>
      <c r="C132" s="108">
        <v>5</v>
      </c>
      <c r="D132" s="102">
        <v>67.8</v>
      </c>
      <c r="E132" s="102">
        <v>46</v>
      </c>
      <c r="F132" s="102">
        <v>29.2</v>
      </c>
      <c r="G132" s="104">
        <v>54.6</v>
      </c>
    </row>
    <row r="133" spans="1:7" x14ac:dyDescent="0.2">
      <c r="A133" s="99"/>
      <c r="B133" s="100">
        <v>44369</v>
      </c>
      <c r="C133" s="108">
        <v>12</v>
      </c>
      <c r="D133" s="102">
        <v>74.400000000000006</v>
      </c>
      <c r="E133" s="102">
        <v>52</v>
      </c>
      <c r="F133" s="102">
        <v>33.299999999999997</v>
      </c>
      <c r="G133" s="104">
        <v>71</v>
      </c>
    </row>
    <row r="134" spans="1:7" x14ac:dyDescent="0.2">
      <c r="A134" s="99"/>
      <c r="B134" s="100">
        <v>44376</v>
      </c>
      <c r="C134" s="108">
        <v>19</v>
      </c>
      <c r="D134" s="102">
        <v>79.599999999999994</v>
      </c>
      <c r="E134" s="102">
        <v>55.5</v>
      </c>
      <c r="F134" s="102">
        <v>34.200000000000003</v>
      </c>
      <c r="G134" s="104">
        <v>84.4</v>
      </c>
    </row>
    <row r="135" spans="1:7" x14ac:dyDescent="0.2">
      <c r="A135" s="99"/>
      <c r="B135" s="100">
        <v>44383</v>
      </c>
      <c r="C135" s="108">
        <v>26</v>
      </c>
      <c r="D135" s="102">
        <v>83</v>
      </c>
      <c r="E135" s="102">
        <v>58.9</v>
      </c>
      <c r="F135" s="102">
        <v>34.799999999999997</v>
      </c>
      <c r="G135" s="104">
        <v>96.6</v>
      </c>
    </row>
    <row r="136" spans="1:7" x14ac:dyDescent="0.2">
      <c r="A136" s="99"/>
      <c r="B136" s="100">
        <v>44390</v>
      </c>
      <c r="C136" s="108">
        <v>33</v>
      </c>
      <c r="D136" s="102">
        <v>86.2</v>
      </c>
      <c r="E136" s="102">
        <v>61.5</v>
      </c>
      <c r="F136" s="102">
        <v>35.799999999999997</v>
      </c>
      <c r="G136" s="104">
        <v>106.6</v>
      </c>
    </row>
    <row r="137" spans="1:7" x14ac:dyDescent="0.2">
      <c r="A137" s="99"/>
      <c r="B137" s="100">
        <v>44397</v>
      </c>
      <c r="C137" s="108">
        <v>40</v>
      </c>
      <c r="D137" s="102">
        <v>89.6</v>
      </c>
      <c r="E137" s="102">
        <v>64</v>
      </c>
      <c r="F137" s="102">
        <v>36.700000000000003</v>
      </c>
      <c r="G137" s="104">
        <v>118.6</v>
      </c>
    </row>
    <row r="138" spans="1:7" x14ac:dyDescent="0.2">
      <c r="A138" s="99"/>
      <c r="B138" s="100">
        <v>44404</v>
      </c>
      <c r="C138" s="108">
        <v>47</v>
      </c>
      <c r="D138" s="102">
        <v>89.9</v>
      </c>
      <c r="E138" s="102">
        <v>62.4</v>
      </c>
      <c r="F138" s="102">
        <v>38.200000000000003</v>
      </c>
      <c r="G138" s="104">
        <v>122</v>
      </c>
    </row>
    <row r="139" spans="1:7" x14ac:dyDescent="0.2">
      <c r="A139" s="99"/>
      <c r="B139" s="100">
        <v>44409</v>
      </c>
      <c r="C139" s="108">
        <v>52</v>
      </c>
      <c r="D139" s="102">
        <v>91.1</v>
      </c>
      <c r="E139" s="102">
        <v>65.5</v>
      </c>
      <c r="F139" s="102">
        <v>41.2</v>
      </c>
      <c r="G139" s="104">
        <v>131</v>
      </c>
    </row>
    <row r="140" spans="1:7" ht="57" x14ac:dyDescent="0.2">
      <c r="A140" s="99"/>
      <c r="B140" s="137" t="s">
        <v>30</v>
      </c>
      <c r="C140" s="138"/>
      <c r="D140" s="138"/>
      <c r="E140" s="138"/>
      <c r="F140" s="138"/>
      <c r="G140" s="139"/>
    </row>
    <row r="141" spans="1:7" ht="43" x14ac:dyDescent="0.2">
      <c r="A141" s="73" t="s">
        <v>9</v>
      </c>
      <c r="B141" s="74" t="s">
        <v>0</v>
      </c>
      <c r="C141" s="74"/>
      <c r="D141" s="74" t="s">
        <v>10</v>
      </c>
      <c r="E141" s="74" t="s">
        <v>11</v>
      </c>
      <c r="F141" s="74" t="s">
        <v>12</v>
      </c>
      <c r="G141" s="75" t="s">
        <v>13</v>
      </c>
    </row>
    <row r="142" spans="1:7" x14ac:dyDescent="0.2">
      <c r="A142" s="107" t="s">
        <v>32</v>
      </c>
      <c r="B142" s="100">
        <v>44357</v>
      </c>
      <c r="C142" s="108">
        <v>0</v>
      </c>
      <c r="D142" s="101">
        <v>61.1</v>
      </c>
      <c r="E142" s="101">
        <v>40.1</v>
      </c>
      <c r="F142" s="102">
        <v>27.1</v>
      </c>
      <c r="G142" s="103">
        <v>46</v>
      </c>
    </row>
    <row r="143" spans="1:7" x14ac:dyDescent="0.2">
      <c r="A143" s="99"/>
      <c r="B143" s="100">
        <v>44362</v>
      </c>
      <c r="C143" s="108">
        <v>5</v>
      </c>
      <c r="D143" s="102">
        <v>67.099999999999994</v>
      </c>
      <c r="E143" s="102">
        <v>46.5</v>
      </c>
      <c r="F143" s="102">
        <v>29.6</v>
      </c>
      <c r="G143" s="104">
        <v>55.2</v>
      </c>
    </row>
    <row r="144" spans="1:7" x14ac:dyDescent="0.2">
      <c r="A144" s="99"/>
      <c r="B144" s="100">
        <v>44369</v>
      </c>
      <c r="C144" s="108">
        <v>12</v>
      </c>
      <c r="D144" s="102">
        <v>73</v>
      </c>
      <c r="E144" s="102">
        <v>52</v>
      </c>
      <c r="F144" s="102">
        <v>32</v>
      </c>
      <c r="G144" s="104">
        <v>71.2</v>
      </c>
    </row>
    <row r="145" spans="1:7" x14ac:dyDescent="0.2">
      <c r="A145" s="99"/>
      <c r="B145" s="100">
        <v>44376</v>
      </c>
      <c r="C145" s="108">
        <v>19</v>
      </c>
      <c r="D145" s="102">
        <v>77.400000000000006</v>
      </c>
      <c r="E145" s="102">
        <v>55.9</v>
      </c>
      <c r="F145" s="102">
        <v>32.1</v>
      </c>
      <c r="G145" s="104">
        <v>82.6</v>
      </c>
    </row>
    <row r="146" spans="1:7" x14ac:dyDescent="0.2">
      <c r="A146" s="99"/>
      <c r="B146" s="100">
        <v>44383</v>
      </c>
      <c r="C146" s="108">
        <v>26</v>
      </c>
      <c r="D146" s="102">
        <v>81.400000000000006</v>
      </c>
      <c r="E146" s="102">
        <v>58.5</v>
      </c>
      <c r="F146" s="102">
        <v>34.299999999999997</v>
      </c>
      <c r="G146" s="104">
        <v>97</v>
      </c>
    </row>
    <row r="147" spans="1:7" x14ac:dyDescent="0.2">
      <c r="A147" s="99"/>
      <c r="B147" s="100">
        <v>44390</v>
      </c>
      <c r="C147" s="108">
        <v>33</v>
      </c>
      <c r="D147" s="102">
        <v>83.5</v>
      </c>
      <c r="E147" s="102">
        <v>61.4</v>
      </c>
      <c r="F147" s="102">
        <v>35.299999999999997</v>
      </c>
      <c r="G147" s="104">
        <v>111</v>
      </c>
    </row>
    <row r="148" spans="1:7" x14ac:dyDescent="0.2">
      <c r="A148" s="99"/>
      <c r="B148" s="100">
        <v>44397</v>
      </c>
      <c r="C148" s="108">
        <v>40</v>
      </c>
      <c r="D148" s="102">
        <v>86.3</v>
      </c>
      <c r="E148" s="102">
        <v>64.7</v>
      </c>
      <c r="F148" s="102">
        <v>36.299999999999997</v>
      </c>
      <c r="G148" s="104">
        <v>119.4</v>
      </c>
    </row>
    <row r="149" spans="1:7" x14ac:dyDescent="0.2">
      <c r="A149" s="99"/>
      <c r="B149" s="100">
        <v>44404</v>
      </c>
      <c r="C149" s="108">
        <v>47</v>
      </c>
      <c r="D149" s="102">
        <v>86.3</v>
      </c>
      <c r="E149" s="102">
        <v>63.3</v>
      </c>
      <c r="F149" s="102">
        <v>35.700000000000003</v>
      </c>
      <c r="G149" s="104">
        <v>123.8</v>
      </c>
    </row>
    <row r="150" spans="1:7" x14ac:dyDescent="0.2">
      <c r="A150" s="99"/>
      <c r="B150" s="100">
        <v>44409</v>
      </c>
      <c r="C150" s="108">
        <v>52</v>
      </c>
      <c r="D150" s="102">
        <v>87.4</v>
      </c>
      <c r="E150" s="102">
        <v>65.3</v>
      </c>
      <c r="F150" s="102">
        <v>38.9</v>
      </c>
      <c r="G150" s="104">
        <v>127.8</v>
      </c>
    </row>
    <row r="151" spans="1:7" ht="57" x14ac:dyDescent="0.2">
      <c r="A151" s="99"/>
      <c r="B151" s="137" t="s">
        <v>33</v>
      </c>
      <c r="C151" s="138"/>
      <c r="D151" s="138"/>
      <c r="E151" s="138"/>
      <c r="F151" s="138"/>
      <c r="G151" s="139"/>
    </row>
    <row r="152" spans="1:7" ht="43" x14ac:dyDescent="0.2">
      <c r="A152" s="73" t="s">
        <v>9</v>
      </c>
      <c r="B152" s="105" t="s">
        <v>0</v>
      </c>
      <c r="C152" s="105"/>
      <c r="D152" s="105" t="s">
        <v>10</v>
      </c>
      <c r="E152" s="105" t="s">
        <v>11</v>
      </c>
      <c r="F152" s="105" t="s">
        <v>12</v>
      </c>
      <c r="G152" s="106" t="s">
        <v>13</v>
      </c>
    </row>
    <row r="153" spans="1:7" x14ac:dyDescent="0.2">
      <c r="A153" s="107" t="s">
        <v>34</v>
      </c>
      <c r="B153" s="100">
        <v>44375</v>
      </c>
      <c r="C153" s="108">
        <v>0</v>
      </c>
      <c r="D153" s="101">
        <v>61.2</v>
      </c>
      <c r="E153" s="101">
        <v>41.5</v>
      </c>
      <c r="F153" s="102">
        <v>25.9</v>
      </c>
      <c r="G153" s="103">
        <v>47.2</v>
      </c>
    </row>
    <row r="154" spans="1:7" x14ac:dyDescent="0.2">
      <c r="A154" s="99"/>
      <c r="B154" s="100">
        <v>44383</v>
      </c>
      <c r="C154" s="108">
        <v>8</v>
      </c>
      <c r="D154" s="101">
        <v>70.3</v>
      </c>
      <c r="E154" s="101">
        <v>48.8</v>
      </c>
      <c r="F154" s="102">
        <v>30.6</v>
      </c>
      <c r="G154" s="103">
        <v>62</v>
      </c>
    </row>
    <row r="155" spans="1:7" x14ac:dyDescent="0.2">
      <c r="A155" s="99"/>
      <c r="B155" s="100">
        <v>44390</v>
      </c>
      <c r="C155" s="108">
        <v>15</v>
      </c>
      <c r="D155" s="101">
        <v>74.900000000000006</v>
      </c>
      <c r="E155" s="101">
        <v>52.4</v>
      </c>
      <c r="F155" s="102">
        <v>32.200000000000003</v>
      </c>
      <c r="G155" s="103">
        <v>77.400000000000006</v>
      </c>
    </row>
    <row r="156" spans="1:7" x14ac:dyDescent="0.2">
      <c r="A156" s="99"/>
      <c r="B156" s="100">
        <v>44397</v>
      </c>
      <c r="C156" s="108">
        <v>22</v>
      </c>
      <c r="D156" s="101">
        <v>81.2</v>
      </c>
      <c r="E156" s="101">
        <v>57.6</v>
      </c>
      <c r="F156" s="102">
        <v>33.1</v>
      </c>
      <c r="G156" s="103">
        <v>92.6</v>
      </c>
    </row>
    <row r="157" spans="1:7" x14ac:dyDescent="0.2">
      <c r="A157" s="99"/>
      <c r="B157" s="100">
        <v>44404</v>
      </c>
      <c r="C157" s="108">
        <v>29</v>
      </c>
      <c r="D157" s="101">
        <v>84.2</v>
      </c>
      <c r="E157" s="101">
        <v>61</v>
      </c>
      <c r="F157" s="102">
        <v>36.1</v>
      </c>
      <c r="G157" s="103">
        <v>109.4</v>
      </c>
    </row>
    <row r="158" spans="1:7" x14ac:dyDescent="0.2">
      <c r="A158" s="99"/>
      <c r="B158" s="100">
        <v>44409</v>
      </c>
      <c r="C158" s="108">
        <v>34</v>
      </c>
      <c r="D158" s="101">
        <v>88.2</v>
      </c>
      <c r="E158" s="101">
        <v>63.4</v>
      </c>
      <c r="F158" s="102">
        <v>41</v>
      </c>
      <c r="G158" s="103">
        <v>123.4</v>
      </c>
    </row>
    <row r="159" spans="1:7" ht="43" x14ac:dyDescent="0.2">
      <c r="A159" s="99"/>
      <c r="B159" s="137" t="s">
        <v>35</v>
      </c>
      <c r="C159" s="138"/>
      <c r="D159" s="138"/>
      <c r="E159" s="138"/>
      <c r="F159" s="138"/>
      <c r="G159" s="139"/>
    </row>
    <row r="160" spans="1:7" ht="43" x14ac:dyDescent="0.2">
      <c r="A160" s="73" t="s">
        <v>9</v>
      </c>
      <c r="B160" s="74" t="s">
        <v>0</v>
      </c>
      <c r="C160" s="74"/>
      <c r="D160" s="74" t="s">
        <v>10</v>
      </c>
      <c r="E160" s="74" t="s">
        <v>11</v>
      </c>
      <c r="F160" s="74" t="s">
        <v>12</v>
      </c>
      <c r="G160" s="75" t="s">
        <v>13</v>
      </c>
    </row>
    <row r="161" spans="1:7" x14ac:dyDescent="0.2">
      <c r="A161" s="107" t="s">
        <v>36</v>
      </c>
      <c r="B161" s="100">
        <v>44375</v>
      </c>
      <c r="C161" s="108">
        <v>0</v>
      </c>
      <c r="D161" s="101">
        <v>61.87</v>
      </c>
      <c r="E161" s="101">
        <v>43</v>
      </c>
      <c r="F161" s="102">
        <v>26</v>
      </c>
      <c r="G161" s="103">
        <v>48.2</v>
      </c>
    </row>
    <row r="162" spans="1:7" x14ac:dyDescent="0.2">
      <c r="A162" s="99"/>
      <c r="B162" s="100">
        <v>44383</v>
      </c>
      <c r="C162" s="108">
        <v>8</v>
      </c>
      <c r="D162" s="102">
        <v>70.3</v>
      </c>
      <c r="E162" s="102">
        <v>48.1</v>
      </c>
      <c r="F162" s="102">
        <v>28.9</v>
      </c>
      <c r="G162" s="104">
        <v>59.4</v>
      </c>
    </row>
    <row r="163" spans="1:7" x14ac:dyDescent="0.2">
      <c r="A163" s="99"/>
      <c r="B163" s="100">
        <v>44390</v>
      </c>
      <c r="C163" s="108">
        <v>15</v>
      </c>
      <c r="D163" s="102">
        <v>74.900000000000006</v>
      </c>
      <c r="E163" s="102">
        <v>50.9</v>
      </c>
      <c r="F163" s="102">
        <v>30.5</v>
      </c>
      <c r="G163" s="104">
        <v>73.2</v>
      </c>
    </row>
    <row r="164" spans="1:7" x14ac:dyDescent="0.2">
      <c r="A164" s="99"/>
      <c r="B164" s="100">
        <v>44397</v>
      </c>
      <c r="C164" s="108">
        <v>22</v>
      </c>
      <c r="D164" s="102">
        <v>78.400000000000006</v>
      </c>
      <c r="E164" s="102">
        <v>54.5</v>
      </c>
      <c r="F164" s="102">
        <v>33.1</v>
      </c>
      <c r="G164" s="104">
        <v>87</v>
      </c>
    </row>
    <row r="165" spans="1:7" x14ac:dyDescent="0.2">
      <c r="A165" s="99"/>
      <c r="B165" s="100">
        <v>44404</v>
      </c>
      <c r="C165" s="108">
        <v>29</v>
      </c>
      <c r="D165" s="102">
        <v>84.5</v>
      </c>
      <c r="E165" s="102">
        <v>60.7</v>
      </c>
      <c r="F165" s="102">
        <v>34.4</v>
      </c>
      <c r="G165" s="104">
        <v>107.4</v>
      </c>
    </row>
    <row r="166" spans="1:7" ht="43" x14ac:dyDescent="0.2">
      <c r="A166" s="99"/>
      <c r="B166" s="137" t="s">
        <v>35</v>
      </c>
      <c r="C166" s="138"/>
      <c r="D166" s="138"/>
      <c r="E166" s="138"/>
      <c r="F166" s="138"/>
      <c r="G166" s="139"/>
    </row>
    <row r="167" spans="1:7" ht="43" x14ac:dyDescent="0.2">
      <c r="A167" s="73" t="s">
        <v>9</v>
      </c>
      <c r="B167" s="74" t="s">
        <v>0</v>
      </c>
      <c r="C167" s="74"/>
      <c r="D167" s="74" t="s">
        <v>10</v>
      </c>
      <c r="E167" s="74" t="s">
        <v>11</v>
      </c>
      <c r="F167" s="74" t="s">
        <v>12</v>
      </c>
      <c r="G167" s="75" t="s">
        <v>13</v>
      </c>
    </row>
    <row r="168" spans="1:7" x14ac:dyDescent="0.2">
      <c r="A168" s="107" t="s">
        <v>37</v>
      </c>
      <c r="B168" s="100">
        <v>44375</v>
      </c>
      <c r="C168" s="108">
        <v>0</v>
      </c>
      <c r="D168" s="101">
        <v>61.6</v>
      </c>
      <c r="E168" s="101">
        <v>40.200000000000003</v>
      </c>
      <c r="F168" s="102">
        <v>24.4</v>
      </c>
      <c r="G168" s="103">
        <v>45</v>
      </c>
    </row>
    <row r="169" spans="1:7" x14ac:dyDescent="0.2">
      <c r="A169" s="99"/>
      <c r="B169" s="100">
        <v>44383</v>
      </c>
      <c r="C169" s="108">
        <v>8</v>
      </c>
      <c r="D169" s="102">
        <v>70.3</v>
      </c>
      <c r="E169" s="102">
        <v>47.5</v>
      </c>
      <c r="F169" s="102">
        <v>29</v>
      </c>
      <c r="G169" s="104">
        <v>58.2</v>
      </c>
    </row>
    <row r="170" spans="1:7" x14ac:dyDescent="0.2">
      <c r="A170" s="99"/>
      <c r="B170" s="100">
        <v>44390</v>
      </c>
      <c r="C170" s="108">
        <v>15</v>
      </c>
      <c r="D170" s="102">
        <v>75.2</v>
      </c>
      <c r="E170" s="102">
        <v>51.4</v>
      </c>
      <c r="F170" s="102">
        <v>31.1</v>
      </c>
      <c r="G170" s="104">
        <v>72.599999999999994</v>
      </c>
    </row>
    <row r="171" spans="1:7" x14ac:dyDescent="0.2">
      <c r="A171" s="99"/>
      <c r="B171" s="100">
        <v>44397</v>
      </c>
      <c r="C171" s="108">
        <v>22</v>
      </c>
      <c r="D171" s="102">
        <v>78.900000000000006</v>
      </c>
      <c r="E171" s="102">
        <v>54.9</v>
      </c>
      <c r="F171" s="102">
        <v>33.6</v>
      </c>
      <c r="G171" s="104">
        <v>85.8</v>
      </c>
    </row>
    <row r="172" spans="1:7" x14ac:dyDescent="0.2">
      <c r="A172" s="99"/>
      <c r="B172" s="100">
        <v>44404</v>
      </c>
      <c r="C172" s="108">
        <v>29</v>
      </c>
      <c r="D172" s="102">
        <v>84.5</v>
      </c>
      <c r="E172" s="102">
        <v>58.8</v>
      </c>
      <c r="F172" s="102">
        <v>35.4</v>
      </c>
      <c r="G172" s="104">
        <v>101.2</v>
      </c>
    </row>
    <row r="173" spans="1:7" x14ac:dyDescent="0.2">
      <c r="A173" s="99"/>
      <c r="B173" s="100">
        <v>44410</v>
      </c>
      <c r="C173" s="108">
        <v>35</v>
      </c>
      <c r="D173" s="102">
        <v>87.2</v>
      </c>
      <c r="E173" s="102">
        <v>61</v>
      </c>
      <c r="F173" s="102">
        <v>36.5</v>
      </c>
      <c r="G173" s="104">
        <v>108.4</v>
      </c>
    </row>
    <row r="174" spans="1:7" x14ac:dyDescent="0.2">
      <c r="A174" s="99"/>
      <c r="B174" s="100">
        <v>44417</v>
      </c>
      <c r="C174" s="108">
        <v>42</v>
      </c>
      <c r="D174" s="102">
        <v>89.6</v>
      </c>
      <c r="E174" s="102">
        <v>62.1</v>
      </c>
      <c r="F174" s="102">
        <v>39.299999999999997</v>
      </c>
      <c r="G174" s="104">
        <v>112.6</v>
      </c>
    </row>
    <row r="175" spans="1:7" x14ac:dyDescent="0.2">
      <c r="A175" s="99"/>
      <c r="B175" s="100">
        <v>44425</v>
      </c>
      <c r="C175" s="108">
        <v>50</v>
      </c>
      <c r="D175" s="102">
        <v>94.6</v>
      </c>
      <c r="E175" s="102">
        <v>63.6</v>
      </c>
      <c r="F175" s="102">
        <v>40.5</v>
      </c>
      <c r="G175" s="104">
        <v>124.2</v>
      </c>
    </row>
    <row r="176" spans="1:7" ht="57" x14ac:dyDescent="0.2">
      <c r="A176" s="99"/>
      <c r="B176" s="137" t="s">
        <v>38</v>
      </c>
      <c r="C176" s="138"/>
      <c r="D176" s="138"/>
      <c r="E176" s="138"/>
      <c r="F176" s="138"/>
      <c r="G176" s="139"/>
    </row>
    <row r="177" spans="1:7" ht="43" x14ac:dyDescent="0.2">
      <c r="A177" s="73" t="s">
        <v>9</v>
      </c>
      <c r="B177" s="74" t="s">
        <v>0</v>
      </c>
      <c r="C177" s="74"/>
      <c r="D177" s="74" t="s">
        <v>10</v>
      </c>
      <c r="E177" s="74" t="s">
        <v>11</v>
      </c>
      <c r="F177" s="74" t="s">
        <v>12</v>
      </c>
      <c r="G177" s="75" t="s">
        <v>13</v>
      </c>
    </row>
    <row r="178" spans="1:7" x14ac:dyDescent="0.2">
      <c r="A178" s="107" t="s">
        <v>39</v>
      </c>
      <c r="B178" s="100">
        <v>44375</v>
      </c>
      <c r="C178" s="108">
        <v>0</v>
      </c>
      <c r="D178" s="101">
        <v>61</v>
      </c>
      <c r="E178" s="101">
        <v>41.4</v>
      </c>
      <c r="F178" s="102">
        <v>25.4</v>
      </c>
      <c r="G178" s="103">
        <v>46</v>
      </c>
    </row>
    <row r="179" spans="1:7" x14ac:dyDescent="0.2">
      <c r="A179" s="99"/>
      <c r="B179" s="100">
        <v>44383</v>
      </c>
      <c r="C179" s="108">
        <v>8</v>
      </c>
      <c r="D179" s="102">
        <v>67.2</v>
      </c>
      <c r="E179" s="102">
        <v>46.4</v>
      </c>
      <c r="F179" s="102">
        <v>28.4</v>
      </c>
      <c r="G179" s="104">
        <v>56.2</v>
      </c>
    </row>
    <row r="180" spans="1:7" x14ac:dyDescent="0.2">
      <c r="A180" s="99"/>
      <c r="B180" s="100">
        <v>44390</v>
      </c>
      <c r="C180" s="108">
        <v>15</v>
      </c>
      <c r="D180" s="102">
        <v>73.3</v>
      </c>
      <c r="E180" s="102">
        <v>51</v>
      </c>
      <c r="F180" s="102">
        <v>31.5</v>
      </c>
      <c r="G180" s="104">
        <v>69.599999999999994</v>
      </c>
    </row>
    <row r="181" spans="1:7" x14ac:dyDescent="0.2">
      <c r="A181" s="99"/>
      <c r="B181" s="100">
        <v>44397</v>
      </c>
      <c r="C181" s="108">
        <v>22</v>
      </c>
      <c r="D181" s="102">
        <v>77.400000000000006</v>
      </c>
      <c r="E181" s="102">
        <v>56.1</v>
      </c>
      <c r="F181" s="102">
        <v>32.6</v>
      </c>
      <c r="G181" s="104">
        <v>83.8</v>
      </c>
    </row>
    <row r="182" spans="1:7" x14ac:dyDescent="0.2">
      <c r="A182" s="99"/>
      <c r="B182" s="100">
        <v>44404</v>
      </c>
      <c r="C182" s="108">
        <v>29</v>
      </c>
      <c r="D182" s="102">
        <v>82.4</v>
      </c>
      <c r="E182" s="102">
        <v>59.4</v>
      </c>
      <c r="F182" s="102">
        <v>34.299999999999997</v>
      </c>
      <c r="G182" s="104">
        <v>98.6</v>
      </c>
    </row>
    <row r="183" spans="1:7" x14ac:dyDescent="0.2">
      <c r="A183" s="99"/>
      <c r="B183" s="100">
        <v>44410</v>
      </c>
      <c r="C183" s="108">
        <v>35</v>
      </c>
      <c r="D183" s="102">
        <v>87</v>
      </c>
      <c r="E183" s="102">
        <v>61</v>
      </c>
      <c r="F183" s="102">
        <v>37</v>
      </c>
      <c r="G183" s="104">
        <v>107.9</v>
      </c>
    </row>
    <row r="184" spans="1:7" x14ac:dyDescent="0.2">
      <c r="A184" s="99"/>
      <c r="B184" s="100">
        <v>44417</v>
      </c>
      <c r="C184" s="108">
        <v>42</v>
      </c>
      <c r="D184" s="102">
        <v>90.6</v>
      </c>
      <c r="E184" s="102">
        <v>62.6</v>
      </c>
      <c r="F184" s="102">
        <v>40</v>
      </c>
      <c r="G184" s="104">
        <v>122.6</v>
      </c>
    </row>
    <row r="185" spans="1:7" x14ac:dyDescent="0.2">
      <c r="A185" s="99"/>
      <c r="B185" s="100">
        <v>44425</v>
      </c>
      <c r="C185" s="108">
        <v>50</v>
      </c>
      <c r="D185" s="102">
        <v>92.2</v>
      </c>
      <c r="E185" s="102">
        <v>63.2</v>
      </c>
      <c r="F185" s="102">
        <v>41</v>
      </c>
      <c r="G185" s="104">
        <v>132.4</v>
      </c>
    </row>
    <row r="186" spans="1:7" ht="57" x14ac:dyDescent="0.2">
      <c r="A186" s="99"/>
      <c r="B186" s="137" t="s">
        <v>38</v>
      </c>
      <c r="C186" s="138"/>
      <c r="D186" s="138"/>
      <c r="E186" s="138"/>
      <c r="F186" s="138"/>
      <c r="G186" s="139"/>
    </row>
    <row r="187" spans="1:7" ht="43" x14ac:dyDescent="0.2">
      <c r="A187" s="73" t="s">
        <v>9</v>
      </c>
      <c r="B187" s="74" t="s">
        <v>0</v>
      </c>
      <c r="C187" s="74"/>
      <c r="D187" s="74" t="s">
        <v>10</v>
      </c>
      <c r="E187" s="74" t="s">
        <v>11</v>
      </c>
      <c r="F187" s="74" t="s">
        <v>12</v>
      </c>
      <c r="G187" s="75" t="s">
        <v>13</v>
      </c>
    </row>
    <row r="188" spans="1:7" x14ac:dyDescent="0.2">
      <c r="A188" s="107" t="s">
        <v>40</v>
      </c>
      <c r="B188" s="100">
        <v>44375</v>
      </c>
      <c r="C188" s="108">
        <v>0</v>
      </c>
      <c r="D188" s="101">
        <v>62.6</v>
      </c>
      <c r="E188" s="101">
        <v>42</v>
      </c>
      <c r="F188" s="102">
        <v>26.6</v>
      </c>
      <c r="G188" s="103">
        <v>46</v>
      </c>
    </row>
    <row r="189" spans="1:7" x14ac:dyDescent="0.2">
      <c r="A189" s="99"/>
      <c r="B189" s="100">
        <v>44383</v>
      </c>
      <c r="C189" s="108">
        <v>8</v>
      </c>
      <c r="D189" s="102">
        <v>70.5</v>
      </c>
      <c r="E189" s="102">
        <v>47.9</v>
      </c>
      <c r="F189" s="102">
        <v>29.3</v>
      </c>
      <c r="G189" s="104">
        <v>57.8</v>
      </c>
    </row>
    <row r="190" spans="1:7" x14ac:dyDescent="0.2">
      <c r="A190" s="99"/>
      <c r="B190" s="100">
        <v>44390</v>
      </c>
      <c r="C190" s="108">
        <v>15</v>
      </c>
      <c r="D190" s="102">
        <v>73.7</v>
      </c>
      <c r="E190" s="102">
        <v>51.5</v>
      </c>
      <c r="F190" s="102">
        <v>32</v>
      </c>
      <c r="G190" s="104">
        <v>72.8</v>
      </c>
    </row>
    <row r="191" spans="1:7" x14ac:dyDescent="0.2">
      <c r="A191" s="99"/>
      <c r="B191" s="100">
        <v>44397</v>
      </c>
      <c r="C191" s="108">
        <v>22</v>
      </c>
      <c r="D191" s="102">
        <v>79</v>
      </c>
      <c r="E191" s="102">
        <v>54.6</v>
      </c>
      <c r="F191" s="102">
        <v>33</v>
      </c>
      <c r="G191" s="104">
        <v>86</v>
      </c>
    </row>
    <row r="192" spans="1:7" x14ac:dyDescent="0.2">
      <c r="A192" s="99"/>
      <c r="B192" s="100">
        <v>44404</v>
      </c>
      <c r="C192" s="108">
        <v>29</v>
      </c>
      <c r="D192" s="102">
        <v>83.8</v>
      </c>
      <c r="E192" s="102">
        <v>57.8</v>
      </c>
      <c r="F192" s="102">
        <v>34.200000000000003</v>
      </c>
      <c r="G192" s="104">
        <v>98.8</v>
      </c>
    </row>
    <row r="193" spans="1:7" x14ac:dyDescent="0.2">
      <c r="A193" s="99"/>
      <c r="B193" s="100">
        <v>44410</v>
      </c>
      <c r="C193" s="108">
        <v>35</v>
      </c>
      <c r="D193" s="102">
        <v>87.2</v>
      </c>
      <c r="E193" s="102">
        <v>59.1</v>
      </c>
      <c r="F193" s="102">
        <v>36.200000000000003</v>
      </c>
      <c r="G193" s="104">
        <v>108.7</v>
      </c>
    </row>
    <row r="194" spans="1:7" x14ac:dyDescent="0.2">
      <c r="A194" s="99"/>
      <c r="B194" s="100">
        <v>44417</v>
      </c>
      <c r="C194" s="108">
        <v>42</v>
      </c>
      <c r="D194" s="102">
        <v>90.6</v>
      </c>
      <c r="E194" s="102">
        <v>61.7</v>
      </c>
      <c r="F194" s="102">
        <v>40.6</v>
      </c>
      <c r="G194" s="104">
        <v>117.8</v>
      </c>
    </row>
    <row r="195" spans="1:7" x14ac:dyDescent="0.2">
      <c r="A195" s="99"/>
      <c r="B195" s="100">
        <v>44425</v>
      </c>
      <c r="C195" s="108">
        <v>50</v>
      </c>
      <c r="D195" s="102">
        <v>93.5</v>
      </c>
      <c r="E195" s="102">
        <v>63.4</v>
      </c>
      <c r="F195" s="102">
        <v>41.8</v>
      </c>
      <c r="G195" s="104">
        <v>131</v>
      </c>
    </row>
    <row r="196" spans="1:7" ht="57" x14ac:dyDescent="0.2">
      <c r="A196" s="99"/>
      <c r="B196" s="137" t="s">
        <v>38</v>
      </c>
      <c r="C196" s="138"/>
      <c r="D196" s="138"/>
      <c r="E196" s="138"/>
      <c r="F196" s="138"/>
      <c r="G196" s="139"/>
    </row>
    <row r="197" spans="1:7" ht="43" x14ac:dyDescent="0.2">
      <c r="A197" s="73" t="s">
        <v>9</v>
      </c>
      <c r="B197" s="74" t="s">
        <v>0</v>
      </c>
      <c r="C197" s="74"/>
      <c r="D197" s="74" t="s">
        <v>10</v>
      </c>
      <c r="E197" s="74" t="s">
        <v>11</v>
      </c>
      <c r="F197" s="74" t="s">
        <v>12</v>
      </c>
      <c r="G197" s="75" t="s">
        <v>13</v>
      </c>
    </row>
    <row r="198" spans="1:7" x14ac:dyDescent="0.2">
      <c r="A198" s="107" t="s">
        <v>41</v>
      </c>
      <c r="B198" s="100">
        <v>44404</v>
      </c>
      <c r="C198" s="108">
        <v>0</v>
      </c>
      <c r="D198" s="101">
        <v>59.4</v>
      </c>
      <c r="E198" s="101">
        <v>41.9</v>
      </c>
      <c r="F198" s="102">
        <v>24.4</v>
      </c>
      <c r="G198" s="103">
        <v>44.8</v>
      </c>
    </row>
    <row r="199" spans="1:7" x14ac:dyDescent="0.2">
      <c r="A199" s="99"/>
      <c r="B199" s="100">
        <v>44410</v>
      </c>
      <c r="C199" s="108">
        <v>6</v>
      </c>
      <c r="D199" s="102">
        <v>65.599999999999994</v>
      </c>
      <c r="E199" s="102">
        <v>45.9</v>
      </c>
      <c r="F199" s="102">
        <v>27.1</v>
      </c>
      <c r="G199" s="104">
        <v>52.5</v>
      </c>
    </row>
    <row r="200" spans="1:7" x14ac:dyDescent="0.2">
      <c r="A200" s="99"/>
      <c r="B200" s="100">
        <v>44417</v>
      </c>
      <c r="C200" s="108">
        <v>13</v>
      </c>
      <c r="D200" s="102">
        <v>72.400000000000006</v>
      </c>
      <c r="E200" s="102">
        <v>51.5</v>
      </c>
      <c r="F200" s="102">
        <v>29.8</v>
      </c>
      <c r="G200" s="104">
        <v>65.8</v>
      </c>
    </row>
    <row r="201" spans="1:7" x14ac:dyDescent="0.2">
      <c r="A201" s="99"/>
      <c r="B201" s="100">
        <v>44425</v>
      </c>
      <c r="C201" s="108">
        <v>21</v>
      </c>
      <c r="D201" s="102">
        <v>78.2</v>
      </c>
      <c r="E201" s="102">
        <v>55.3</v>
      </c>
      <c r="F201" s="102">
        <v>32.1</v>
      </c>
      <c r="G201" s="104">
        <v>79.900000000000006</v>
      </c>
    </row>
    <row r="202" spans="1:7" x14ac:dyDescent="0.2">
      <c r="A202" s="99"/>
      <c r="B202" s="100">
        <v>44433</v>
      </c>
      <c r="C202" s="108">
        <v>29</v>
      </c>
      <c r="D202" s="102">
        <v>82.2</v>
      </c>
      <c r="E202" s="102">
        <v>58.7</v>
      </c>
      <c r="F202" s="102">
        <v>33.6</v>
      </c>
      <c r="G202" s="104">
        <v>91.8</v>
      </c>
    </row>
    <row r="203" spans="1:7" x14ac:dyDescent="0.2">
      <c r="A203" s="99"/>
      <c r="B203" s="100">
        <v>44440</v>
      </c>
      <c r="C203" s="108">
        <v>36</v>
      </c>
      <c r="D203" s="102">
        <v>86.3</v>
      </c>
      <c r="E203" s="102">
        <v>62.6</v>
      </c>
      <c r="F203" s="102">
        <v>37.200000000000003</v>
      </c>
      <c r="G203" s="104">
        <v>107.4</v>
      </c>
    </row>
    <row r="204" spans="1:7" x14ac:dyDescent="0.2">
      <c r="A204" s="99"/>
      <c r="B204" s="100">
        <v>44447</v>
      </c>
      <c r="C204" s="108">
        <v>43</v>
      </c>
      <c r="D204" s="102">
        <v>89</v>
      </c>
      <c r="E204" s="102">
        <v>63.2</v>
      </c>
      <c r="F204" s="102">
        <v>38.4</v>
      </c>
      <c r="G204" s="104">
        <v>120.8</v>
      </c>
    </row>
    <row r="205" spans="1:7" x14ac:dyDescent="0.2">
      <c r="A205" s="99"/>
      <c r="B205" s="100">
        <v>44452</v>
      </c>
      <c r="C205" s="108">
        <v>48</v>
      </c>
      <c r="D205" s="109"/>
      <c r="E205" s="109"/>
      <c r="F205" s="109"/>
      <c r="G205" s="104">
        <v>128.19999999999999</v>
      </c>
    </row>
    <row r="206" spans="1:7" x14ac:dyDescent="0.2">
      <c r="A206" s="99"/>
      <c r="B206" s="100">
        <v>44454</v>
      </c>
      <c r="C206" s="108">
        <v>50</v>
      </c>
      <c r="D206" s="102">
        <v>87.2</v>
      </c>
      <c r="E206" s="102">
        <v>63.2</v>
      </c>
      <c r="F206" s="102">
        <v>38.4</v>
      </c>
      <c r="G206" s="104">
        <v>114.2</v>
      </c>
    </row>
    <row r="207" spans="1:7" x14ac:dyDescent="0.2">
      <c r="A207" s="99"/>
      <c r="B207" s="100">
        <v>44460</v>
      </c>
      <c r="C207" s="108">
        <v>56</v>
      </c>
      <c r="D207" s="102">
        <v>92.8</v>
      </c>
      <c r="E207" s="102">
        <v>66.400000000000006</v>
      </c>
      <c r="F207" s="102">
        <v>41.1</v>
      </c>
      <c r="G207" s="104">
        <v>129.19999999999999</v>
      </c>
    </row>
    <row r="208" spans="1:7" ht="57" x14ac:dyDescent="0.2">
      <c r="A208" s="99"/>
      <c r="B208" s="137" t="s">
        <v>42</v>
      </c>
      <c r="C208" s="138"/>
      <c r="D208" s="138"/>
      <c r="E208" s="138"/>
      <c r="F208" s="138"/>
      <c r="G208" s="139"/>
    </row>
    <row r="209" spans="1:7" ht="43" x14ac:dyDescent="0.2">
      <c r="A209" s="73" t="s">
        <v>9</v>
      </c>
      <c r="B209" s="74" t="s">
        <v>0</v>
      </c>
      <c r="C209" s="74"/>
      <c r="D209" s="74" t="s">
        <v>10</v>
      </c>
      <c r="E209" s="74" t="s">
        <v>11</v>
      </c>
      <c r="F209" s="74" t="s">
        <v>12</v>
      </c>
      <c r="G209" s="75" t="s">
        <v>13</v>
      </c>
    </row>
    <row r="210" spans="1:7" x14ac:dyDescent="0.2">
      <c r="A210" s="107" t="s">
        <v>43</v>
      </c>
      <c r="B210" s="100">
        <v>44404</v>
      </c>
      <c r="C210" s="108">
        <v>0</v>
      </c>
      <c r="D210" s="101">
        <v>59.4</v>
      </c>
      <c r="E210" s="101">
        <v>41.9</v>
      </c>
      <c r="F210" s="102">
        <v>24.5</v>
      </c>
      <c r="G210" s="103">
        <v>44.8</v>
      </c>
    </row>
    <row r="211" spans="1:7" x14ac:dyDescent="0.2">
      <c r="A211" s="99"/>
      <c r="B211" s="100">
        <v>44410</v>
      </c>
      <c r="C211" s="108">
        <v>6</v>
      </c>
      <c r="D211" s="102">
        <v>64</v>
      </c>
      <c r="E211" s="102">
        <v>44.4</v>
      </c>
      <c r="F211" s="102">
        <v>26.5</v>
      </c>
      <c r="G211" s="104">
        <v>49.9</v>
      </c>
    </row>
    <row r="212" spans="1:7" x14ac:dyDescent="0.2">
      <c r="A212" s="99"/>
      <c r="B212" s="100">
        <v>44417</v>
      </c>
      <c r="C212" s="108">
        <v>13</v>
      </c>
      <c r="D212" s="102">
        <v>71.5</v>
      </c>
      <c r="E212" s="102">
        <v>51</v>
      </c>
      <c r="F212" s="102">
        <v>29</v>
      </c>
      <c r="G212" s="104">
        <v>64</v>
      </c>
    </row>
    <row r="213" spans="1:7" x14ac:dyDescent="0.2">
      <c r="A213" s="99"/>
      <c r="B213" s="100">
        <v>44425</v>
      </c>
      <c r="C213" s="108">
        <v>21</v>
      </c>
      <c r="D213" s="102">
        <v>74.599999999999994</v>
      </c>
      <c r="E213" s="102">
        <v>55.4</v>
      </c>
      <c r="F213" s="102">
        <v>31.8</v>
      </c>
      <c r="G213" s="104">
        <v>77.2</v>
      </c>
    </row>
    <row r="214" spans="1:7" x14ac:dyDescent="0.2">
      <c r="A214" s="99"/>
      <c r="B214" s="100">
        <v>44433</v>
      </c>
      <c r="C214" s="108">
        <v>29</v>
      </c>
      <c r="D214" s="102">
        <v>78.5</v>
      </c>
      <c r="E214" s="102">
        <v>59</v>
      </c>
      <c r="F214" s="102">
        <v>32.299999999999997</v>
      </c>
      <c r="G214" s="104">
        <v>87.6</v>
      </c>
    </row>
    <row r="215" spans="1:7" x14ac:dyDescent="0.2">
      <c r="A215" s="99"/>
      <c r="B215" s="100">
        <v>44440</v>
      </c>
      <c r="C215" s="108">
        <v>36</v>
      </c>
      <c r="D215" s="102">
        <v>82.2</v>
      </c>
      <c r="E215" s="102">
        <v>60.7</v>
      </c>
      <c r="F215" s="102">
        <v>35</v>
      </c>
      <c r="G215" s="104">
        <v>97.8</v>
      </c>
    </row>
    <row r="216" spans="1:7" x14ac:dyDescent="0.2">
      <c r="A216" s="99"/>
      <c r="B216" s="100">
        <v>44447</v>
      </c>
      <c r="C216" s="108">
        <v>43</v>
      </c>
      <c r="D216" s="102">
        <v>86.1</v>
      </c>
      <c r="E216" s="102">
        <v>62.5</v>
      </c>
      <c r="F216" s="102">
        <v>36</v>
      </c>
      <c r="G216" s="104">
        <v>109.2</v>
      </c>
    </row>
    <row r="217" spans="1:7" x14ac:dyDescent="0.2">
      <c r="A217" s="99"/>
      <c r="B217" s="100">
        <v>44452</v>
      </c>
      <c r="C217" s="108">
        <v>48</v>
      </c>
      <c r="D217" s="109"/>
      <c r="E217" s="109"/>
      <c r="F217" s="109"/>
      <c r="G217" s="104">
        <v>116.6</v>
      </c>
    </row>
    <row r="218" spans="1:7" x14ac:dyDescent="0.2">
      <c r="A218" s="99"/>
      <c r="B218" s="100">
        <v>44454</v>
      </c>
      <c r="C218" s="108">
        <v>50</v>
      </c>
      <c r="D218" s="102">
        <v>83.3</v>
      </c>
      <c r="E218" s="102">
        <v>62.5</v>
      </c>
      <c r="F218" s="102">
        <v>36.1</v>
      </c>
      <c r="G218" s="104">
        <v>106.6</v>
      </c>
    </row>
    <row r="219" spans="1:7" x14ac:dyDescent="0.2">
      <c r="A219" s="99"/>
      <c r="B219" s="100">
        <v>44460</v>
      </c>
      <c r="C219" s="108">
        <v>56</v>
      </c>
      <c r="D219" s="102">
        <v>88.2</v>
      </c>
      <c r="E219" s="102">
        <v>65</v>
      </c>
      <c r="F219" s="102">
        <v>38.5</v>
      </c>
      <c r="G219" s="104">
        <v>117.2</v>
      </c>
    </row>
    <row r="220" spans="1:7" ht="57" x14ac:dyDescent="0.2">
      <c r="A220" s="99"/>
      <c r="B220" s="137" t="s">
        <v>42</v>
      </c>
      <c r="C220" s="138"/>
      <c r="D220" s="138"/>
      <c r="E220" s="138"/>
      <c r="F220" s="138"/>
      <c r="G220" s="139"/>
    </row>
    <row r="221" spans="1:7" ht="43" x14ac:dyDescent="0.2">
      <c r="A221" s="73" t="s">
        <v>9</v>
      </c>
      <c r="B221" s="74" t="s">
        <v>0</v>
      </c>
      <c r="C221" s="74"/>
      <c r="D221" s="74" t="s">
        <v>10</v>
      </c>
      <c r="E221" s="74" t="s">
        <v>11</v>
      </c>
      <c r="F221" s="74" t="s">
        <v>12</v>
      </c>
      <c r="G221" s="75" t="s">
        <v>13</v>
      </c>
    </row>
    <row r="222" spans="1:7" x14ac:dyDescent="0.2">
      <c r="A222" s="93" t="s">
        <v>44</v>
      </c>
      <c r="B222" s="94">
        <v>44408</v>
      </c>
      <c r="C222" s="95">
        <v>0</v>
      </c>
      <c r="D222" s="96">
        <v>61.2</v>
      </c>
      <c r="E222" s="96">
        <v>41.5</v>
      </c>
      <c r="F222" s="97">
        <v>25.7</v>
      </c>
      <c r="G222" s="98">
        <v>43.8</v>
      </c>
    </row>
    <row r="223" spans="1:7" x14ac:dyDescent="0.2">
      <c r="A223" s="99"/>
      <c r="B223" s="100">
        <v>44417</v>
      </c>
      <c r="C223" s="95">
        <v>9</v>
      </c>
      <c r="D223" s="101">
        <v>71.2</v>
      </c>
      <c r="E223" s="101">
        <v>49.7</v>
      </c>
      <c r="F223" s="102">
        <v>28.7</v>
      </c>
      <c r="G223" s="103">
        <v>63</v>
      </c>
    </row>
    <row r="224" spans="1:7" x14ac:dyDescent="0.2">
      <c r="A224" s="99"/>
      <c r="B224" s="100">
        <v>44425</v>
      </c>
      <c r="C224" s="95">
        <v>17</v>
      </c>
      <c r="D224" s="101">
        <v>75.599999999999994</v>
      </c>
      <c r="E224" s="101">
        <v>55</v>
      </c>
      <c r="F224" s="102">
        <v>31.7</v>
      </c>
      <c r="G224" s="103">
        <v>77.400000000000006</v>
      </c>
    </row>
    <row r="225" spans="1:7" x14ac:dyDescent="0.2">
      <c r="A225" s="99"/>
      <c r="B225" s="100">
        <v>44433</v>
      </c>
      <c r="C225" s="95">
        <v>25</v>
      </c>
      <c r="D225" s="101">
        <v>80.3</v>
      </c>
      <c r="E225" s="101">
        <v>57.8</v>
      </c>
      <c r="F225" s="102">
        <v>34.5</v>
      </c>
      <c r="G225" s="103">
        <v>88.2</v>
      </c>
    </row>
    <row r="226" spans="1:7" x14ac:dyDescent="0.2">
      <c r="A226" s="99"/>
      <c r="B226" s="100">
        <v>44440</v>
      </c>
      <c r="C226" s="95">
        <v>32</v>
      </c>
      <c r="D226" s="101">
        <v>83.7</v>
      </c>
      <c r="E226" s="101">
        <v>61</v>
      </c>
      <c r="F226" s="102">
        <v>35.200000000000003</v>
      </c>
      <c r="G226" s="103">
        <v>99.6</v>
      </c>
    </row>
    <row r="227" spans="1:7" x14ac:dyDescent="0.2">
      <c r="A227" s="99"/>
      <c r="B227" s="100">
        <v>44447</v>
      </c>
      <c r="C227" s="95">
        <v>39</v>
      </c>
      <c r="D227" s="101">
        <v>87</v>
      </c>
      <c r="E227" s="101">
        <v>62.4</v>
      </c>
      <c r="F227" s="102">
        <v>36.200000000000003</v>
      </c>
      <c r="G227" s="103">
        <v>108.2</v>
      </c>
    </row>
    <row r="228" spans="1:7" x14ac:dyDescent="0.2">
      <c r="A228" s="99"/>
      <c r="B228" s="100">
        <v>44454</v>
      </c>
      <c r="C228" s="95">
        <v>46</v>
      </c>
      <c r="D228" s="101">
        <v>89</v>
      </c>
      <c r="E228" s="101">
        <v>64</v>
      </c>
      <c r="F228" s="102">
        <v>36.6</v>
      </c>
      <c r="G228" s="103">
        <v>115.8</v>
      </c>
    </row>
    <row r="229" spans="1:7" x14ac:dyDescent="0.2">
      <c r="A229" s="99"/>
      <c r="B229" s="100">
        <v>44460</v>
      </c>
      <c r="C229" s="95">
        <v>52</v>
      </c>
      <c r="D229" s="101">
        <v>92.1</v>
      </c>
      <c r="E229" s="101">
        <v>63.8</v>
      </c>
      <c r="F229" s="102">
        <v>38.799999999999997</v>
      </c>
      <c r="G229" s="103">
        <v>117.2</v>
      </c>
    </row>
    <row r="230" spans="1:7" ht="43" x14ac:dyDescent="0.2">
      <c r="A230" s="99"/>
      <c r="B230" s="137" t="s">
        <v>45</v>
      </c>
      <c r="C230" s="138"/>
      <c r="D230" s="138"/>
      <c r="E230" s="138"/>
      <c r="F230" s="138"/>
      <c r="G230" s="139"/>
    </row>
    <row r="231" spans="1:7" ht="43" x14ac:dyDescent="0.2">
      <c r="A231" s="73" t="s">
        <v>9</v>
      </c>
      <c r="B231" s="74" t="s">
        <v>0</v>
      </c>
      <c r="C231" s="74"/>
      <c r="D231" s="74" t="s">
        <v>10</v>
      </c>
      <c r="E231" s="74" t="s">
        <v>11</v>
      </c>
      <c r="F231" s="74" t="s">
        <v>12</v>
      </c>
      <c r="G231" s="75" t="s">
        <v>13</v>
      </c>
    </row>
    <row r="232" spans="1:7" x14ac:dyDescent="0.2">
      <c r="A232" s="93" t="s">
        <v>46</v>
      </c>
      <c r="B232" s="94">
        <v>44424</v>
      </c>
      <c r="C232" s="95">
        <v>0</v>
      </c>
      <c r="D232" s="96">
        <v>61</v>
      </c>
      <c r="E232" s="96">
        <v>43.2</v>
      </c>
      <c r="F232" s="97">
        <v>25.5</v>
      </c>
      <c r="G232" s="98">
        <v>46.4</v>
      </c>
    </row>
    <row r="233" spans="1:7" x14ac:dyDescent="0.2">
      <c r="A233" s="99"/>
      <c r="B233" s="100">
        <v>44433</v>
      </c>
      <c r="C233" s="95">
        <v>9</v>
      </c>
      <c r="D233" s="101">
        <v>67.2</v>
      </c>
      <c r="E233" s="101">
        <v>48.5</v>
      </c>
      <c r="F233" s="102">
        <v>29.5</v>
      </c>
      <c r="G233" s="103">
        <v>61.8</v>
      </c>
    </row>
    <row r="234" spans="1:7" x14ac:dyDescent="0.2">
      <c r="A234" s="99"/>
      <c r="B234" s="100">
        <v>44440</v>
      </c>
      <c r="C234" s="95">
        <v>16</v>
      </c>
      <c r="D234" s="101">
        <v>72.7</v>
      </c>
      <c r="E234" s="101">
        <v>52.4</v>
      </c>
      <c r="F234" s="102">
        <v>31.5</v>
      </c>
      <c r="G234" s="103">
        <v>74.400000000000006</v>
      </c>
    </row>
    <row r="235" spans="1:7" x14ac:dyDescent="0.2">
      <c r="A235" s="99"/>
      <c r="B235" s="100">
        <v>44447</v>
      </c>
      <c r="C235" s="95">
        <v>23</v>
      </c>
      <c r="D235" s="101">
        <v>77.5</v>
      </c>
      <c r="E235" s="101">
        <v>55.9</v>
      </c>
      <c r="F235" s="102">
        <v>33.299999999999997</v>
      </c>
      <c r="G235" s="103">
        <v>86</v>
      </c>
    </row>
    <row r="236" spans="1:7" x14ac:dyDescent="0.2">
      <c r="A236" s="99"/>
      <c r="B236" s="100">
        <v>44454</v>
      </c>
      <c r="C236" s="95">
        <v>30</v>
      </c>
      <c r="D236" s="101">
        <v>80.7</v>
      </c>
      <c r="E236" s="101">
        <v>57.5</v>
      </c>
      <c r="F236" s="102">
        <v>34.5</v>
      </c>
      <c r="G236" s="103">
        <v>100</v>
      </c>
    </row>
    <row r="237" spans="1:7" x14ac:dyDescent="0.2">
      <c r="A237" s="99"/>
      <c r="B237" s="100">
        <v>44461</v>
      </c>
      <c r="C237" s="95">
        <v>37</v>
      </c>
      <c r="D237" s="101">
        <v>83.8</v>
      </c>
      <c r="E237" s="101">
        <v>61.6</v>
      </c>
      <c r="F237" s="102">
        <v>35.5</v>
      </c>
      <c r="G237" s="103">
        <v>107.8</v>
      </c>
    </row>
    <row r="238" spans="1:7" x14ac:dyDescent="0.2">
      <c r="A238" s="99"/>
      <c r="B238" s="100">
        <v>44468</v>
      </c>
      <c r="C238" s="95">
        <v>44</v>
      </c>
      <c r="D238" s="101">
        <v>86.9</v>
      </c>
      <c r="E238" s="101">
        <v>62.4</v>
      </c>
      <c r="F238" s="102">
        <v>37</v>
      </c>
      <c r="G238" s="103">
        <v>115.4</v>
      </c>
    </row>
    <row r="239" spans="1:7" x14ac:dyDescent="0.2">
      <c r="A239" s="99"/>
      <c r="B239" s="100">
        <v>44474</v>
      </c>
      <c r="C239" s="95">
        <v>50</v>
      </c>
      <c r="D239" s="101">
        <v>88</v>
      </c>
      <c r="E239" s="101">
        <v>63.3</v>
      </c>
      <c r="F239" s="102">
        <v>39</v>
      </c>
      <c r="G239" s="103">
        <v>120.6</v>
      </c>
    </row>
    <row r="240" spans="1:7" x14ac:dyDescent="0.2">
      <c r="A240" s="99"/>
      <c r="B240" s="100">
        <v>44482</v>
      </c>
      <c r="C240" s="95">
        <v>58</v>
      </c>
      <c r="D240" s="102">
        <v>91</v>
      </c>
      <c r="E240" s="102">
        <v>64</v>
      </c>
      <c r="F240" s="102">
        <v>39.4</v>
      </c>
      <c r="G240" s="104">
        <v>130</v>
      </c>
    </row>
    <row r="241" spans="1:7" ht="43" x14ac:dyDescent="0.2">
      <c r="A241" s="99"/>
      <c r="B241" s="137" t="s">
        <v>47</v>
      </c>
      <c r="C241" s="138"/>
      <c r="D241" s="138"/>
      <c r="E241" s="138"/>
      <c r="F241" s="138"/>
      <c r="G241" s="139"/>
    </row>
    <row r="242" spans="1:7" ht="43" x14ac:dyDescent="0.2">
      <c r="A242" s="73" t="s">
        <v>9</v>
      </c>
      <c r="B242" s="74" t="s">
        <v>0</v>
      </c>
      <c r="C242" s="74"/>
      <c r="D242" s="74" t="s">
        <v>10</v>
      </c>
      <c r="E242" s="74" t="s">
        <v>11</v>
      </c>
      <c r="F242" s="74" t="s">
        <v>12</v>
      </c>
      <c r="G242" s="75" t="s">
        <v>13</v>
      </c>
    </row>
    <row r="243" spans="1:7" x14ac:dyDescent="0.2">
      <c r="A243" s="110" t="s">
        <v>48</v>
      </c>
      <c r="B243" s="100">
        <v>44424</v>
      </c>
      <c r="C243" s="108">
        <v>0</v>
      </c>
      <c r="D243" s="101">
        <v>61.1</v>
      </c>
      <c r="E243" s="101">
        <v>42.3</v>
      </c>
      <c r="F243" s="102">
        <v>26.6</v>
      </c>
      <c r="G243" s="103">
        <v>46</v>
      </c>
    </row>
    <row r="244" spans="1:7" x14ac:dyDescent="0.2">
      <c r="A244" s="99"/>
      <c r="B244" s="100">
        <v>44433</v>
      </c>
      <c r="C244" s="108">
        <v>9</v>
      </c>
      <c r="D244" s="102">
        <v>68.5</v>
      </c>
      <c r="E244" s="102">
        <v>50</v>
      </c>
      <c r="F244" s="102">
        <v>29.5</v>
      </c>
      <c r="G244" s="104">
        <v>59.8</v>
      </c>
    </row>
    <row r="245" spans="1:7" x14ac:dyDescent="0.2">
      <c r="A245" s="99"/>
      <c r="B245" s="100">
        <v>44440</v>
      </c>
      <c r="C245" s="108">
        <v>16</v>
      </c>
      <c r="D245" s="102">
        <v>72.8</v>
      </c>
      <c r="E245" s="102">
        <v>52.2</v>
      </c>
      <c r="F245" s="102">
        <v>31.3</v>
      </c>
      <c r="G245" s="104">
        <v>70.2</v>
      </c>
    </row>
    <row r="246" spans="1:7" x14ac:dyDescent="0.2">
      <c r="A246" s="99"/>
      <c r="B246" s="100">
        <v>44447</v>
      </c>
      <c r="C246" s="108">
        <v>23</v>
      </c>
      <c r="D246" s="102">
        <v>76</v>
      </c>
      <c r="E246" s="102">
        <v>56.2</v>
      </c>
      <c r="F246" s="102">
        <v>33.200000000000003</v>
      </c>
      <c r="G246" s="104">
        <v>83</v>
      </c>
    </row>
    <row r="247" spans="1:7" x14ac:dyDescent="0.2">
      <c r="A247" s="99"/>
      <c r="B247" s="100">
        <v>44454</v>
      </c>
      <c r="C247" s="108">
        <v>30</v>
      </c>
      <c r="D247" s="102">
        <v>79.400000000000006</v>
      </c>
      <c r="E247" s="102">
        <v>59.2</v>
      </c>
      <c r="F247" s="102">
        <v>33.4</v>
      </c>
      <c r="G247" s="104">
        <v>91.6</v>
      </c>
    </row>
    <row r="248" spans="1:7" x14ac:dyDescent="0.2">
      <c r="A248" s="99"/>
      <c r="B248" s="100">
        <v>44461</v>
      </c>
      <c r="C248" s="108">
        <v>37</v>
      </c>
      <c r="D248" s="102">
        <v>83.6</v>
      </c>
      <c r="E248" s="102">
        <v>61.1</v>
      </c>
      <c r="F248" s="102">
        <v>35.1</v>
      </c>
      <c r="G248" s="104">
        <v>104.8</v>
      </c>
    </row>
    <row r="249" spans="1:7" x14ac:dyDescent="0.2">
      <c r="A249" s="99"/>
      <c r="B249" s="100">
        <v>44468</v>
      </c>
      <c r="C249" s="108">
        <v>44</v>
      </c>
      <c r="D249" s="102">
        <v>86.6</v>
      </c>
      <c r="E249" s="102">
        <v>63.7</v>
      </c>
      <c r="F249" s="102">
        <v>35.5</v>
      </c>
      <c r="G249" s="104">
        <v>113</v>
      </c>
    </row>
    <row r="250" spans="1:7" x14ac:dyDescent="0.2">
      <c r="A250" s="99"/>
      <c r="B250" s="100">
        <v>44474</v>
      </c>
      <c r="C250" s="108">
        <v>50</v>
      </c>
      <c r="D250" s="102">
        <v>86.1</v>
      </c>
      <c r="E250" s="102">
        <v>63.5</v>
      </c>
      <c r="F250" s="102">
        <v>37.799999999999997</v>
      </c>
      <c r="G250" s="104">
        <v>111</v>
      </c>
    </row>
    <row r="251" spans="1:7" x14ac:dyDescent="0.2">
      <c r="A251" s="99"/>
      <c r="B251" s="100">
        <v>44482</v>
      </c>
      <c r="C251" s="108">
        <v>58</v>
      </c>
      <c r="D251" s="102">
        <v>88</v>
      </c>
      <c r="E251" s="102">
        <v>63.7</v>
      </c>
      <c r="F251" s="102">
        <v>39.6</v>
      </c>
      <c r="G251" s="104">
        <v>116.4</v>
      </c>
    </row>
    <row r="252" spans="1:7" ht="43" x14ac:dyDescent="0.2">
      <c r="A252" s="99"/>
      <c r="B252" s="137" t="s">
        <v>47</v>
      </c>
      <c r="C252" s="138"/>
      <c r="D252" s="138"/>
      <c r="E252" s="138"/>
      <c r="F252" s="138"/>
      <c r="G252" s="139"/>
    </row>
    <row r="253" spans="1:7" ht="43" x14ac:dyDescent="0.2">
      <c r="A253" s="73" t="s">
        <v>9</v>
      </c>
      <c r="B253" s="74" t="s">
        <v>0</v>
      </c>
      <c r="C253" s="74"/>
      <c r="D253" s="74" t="s">
        <v>10</v>
      </c>
      <c r="E253" s="74" t="s">
        <v>11</v>
      </c>
      <c r="F253" s="74" t="s">
        <v>12</v>
      </c>
      <c r="G253" s="75" t="s">
        <v>13</v>
      </c>
    </row>
    <row r="254" spans="1:7" x14ac:dyDescent="0.2">
      <c r="A254" s="110" t="s">
        <v>49</v>
      </c>
      <c r="B254" s="100">
        <v>44424</v>
      </c>
      <c r="C254" s="108">
        <v>0</v>
      </c>
      <c r="D254" s="101">
        <v>58.8</v>
      </c>
      <c r="E254" s="101">
        <v>41.5</v>
      </c>
      <c r="F254" s="102">
        <v>25.3</v>
      </c>
      <c r="G254" s="103">
        <v>43.8</v>
      </c>
    </row>
    <row r="255" spans="1:7" x14ac:dyDescent="0.2">
      <c r="A255" s="99"/>
      <c r="B255" s="100">
        <v>44433</v>
      </c>
      <c r="C255" s="108">
        <v>9</v>
      </c>
      <c r="D255" s="102">
        <v>67.5</v>
      </c>
      <c r="E255" s="102">
        <v>49.7</v>
      </c>
      <c r="F255" s="102">
        <v>28.7</v>
      </c>
      <c r="G255" s="104">
        <v>60.2</v>
      </c>
    </row>
    <row r="256" spans="1:7" x14ac:dyDescent="0.2">
      <c r="A256" s="99"/>
      <c r="B256" s="100">
        <v>44440</v>
      </c>
      <c r="C256" s="108">
        <v>16</v>
      </c>
      <c r="D256" s="102">
        <v>73.8</v>
      </c>
      <c r="E256" s="102">
        <v>52.9</v>
      </c>
      <c r="F256" s="102">
        <v>31.6</v>
      </c>
      <c r="G256" s="104">
        <v>75.599999999999994</v>
      </c>
    </row>
    <row r="257" spans="1:7" x14ac:dyDescent="0.2">
      <c r="A257" s="99"/>
      <c r="B257" s="100">
        <v>44447</v>
      </c>
      <c r="C257" s="108">
        <v>23</v>
      </c>
      <c r="D257" s="102">
        <v>79</v>
      </c>
      <c r="E257" s="102">
        <v>56.6</v>
      </c>
      <c r="F257" s="102">
        <v>33.200000000000003</v>
      </c>
      <c r="G257" s="104">
        <v>87.6</v>
      </c>
    </row>
    <row r="258" spans="1:7" x14ac:dyDescent="0.2">
      <c r="A258" s="99"/>
      <c r="B258" s="100">
        <v>44454</v>
      </c>
      <c r="C258" s="108">
        <v>30</v>
      </c>
      <c r="D258" s="102">
        <v>82.2</v>
      </c>
      <c r="E258" s="102">
        <v>59</v>
      </c>
      <c r="F258" s="102">
        <v>35</v>
      </c>
      <c r="G258" s="104">
        <v>98.6</v>
      </c>
    </row>
    <row r="259" spans="1:7" x14ac:dyDescent="0.2">
      <c r="A259" s="99"/>
      <c r="B259" s="100">
        <v>44461</v>
      </c>
      <c r="C259" s="108">
        <v>37</v>
      </c>
      <c r="D259" s="102">
        <v>86.8</v>
      </c>
      <c r="E259" s="102">
        <v>62.6</v>
      </c>
      <c r="F259" s="102">
        <v>35</v>
      </c>
      <c r="G259" s="104">
        <v>113</v>
      </c>
    </row>
    <row r="260" spans="1:7" x14ac:dyDescent="0.2">
      <c r="A260" s="99"/>
      <c r="B260" s="100">
        <v>44468</v>
      </c>
      <c r="C260" s="108">
        <v>44</v>
      </c>
      <c r="D260" s="102">
        <v>87.2</v>
      </c>
      <c r="E260" s="102">
        <v>61.7</v>
      </c>
      <c r="F260" s="102">
        <v>36</v>
      </c>
      <c r="G260" s="104">
        <v>105.8</v>
      </c>
    </row>
    <row r="261" spans="1:7" ht="43" x14ac:dyDescent="0.2">
      <c r="A261" s="99"/>
      <c r="B261" s="137" t="s">
        <v>47</v>
      </c>
      <c r="C261" s="138"/>
      <c r="D261" s="138"/>
      <c r="E261" s="138"/>
      <c r="F261" s="138"/>
      <c r="G261" s="139"/>
    </row>
    <row r="262" spans="1:7" ht="43" x14ac:dyDescent="0.2">
      <c r="A262" s="73" t="s">
        <v>9</v>
      </c>
      <c r="B262" s="74" t="s">
        <v>0</v>
      </c>
      <c r="C262" s="74"/>
      <c r="D262" s="74" t="s">
        <v>10</v>
      </c>
      <c r="E262" s="74" t="s">
        <v>11</v>
      </c>
      <c r="F262" s="74" t="s">
        <v>12</v>
      </c>
      <c r="G262" s="75" t="s">
        <v>13</v>
      </c>
    </row>
    <row r="263" spans="1:7" x14ac:dyDescent="0.2">
      <c r="A263" s="110" t="s">
        <v>50</v>
      </c>
      <c r="B263" s="100">
        <v>44424</v>
      </c>
      <c r="C263" s="108">
        <v>0</v>
      </c>
      <c r="D263" s="101">
        <v>60.5</v>
      </c>
      <c r="E263" s="101">
        <v>43</v>
      </c>
      <c r="F263" s="102">
        <v>26.2</v>
      </c>
      <c r="G263" s="103">
        <v>47.2</v>
      </c>
    </row>
    <row r="264" spans="1:7" x14ac:dyDescent="0.2">
      <c r="A264" s="99"/>
      <c r="B264" s="100">
        <v>44433</v>
      </c>
      <c r="C264" s="108">
        <v>9</v>
      </c>
      <c r="D264" s="102">
        <v>68.8</v>
      </c>
      <c r="E264" s="102">
        <v>48.3</v>
      </c>
      <c r="F264" s="102">
        <v>30.8</v>
      </c>
      <c r="G264" s="104">
        <v>62.8</v>
      </c>
    </row>
    <row r="265" spans="1:7" x14ac:dyDescent="0.2">
      <c r="A265" s="99"/>
      <c r="B265" s="100">
        <v>44440</v>
      </c>
      <c r="C265" s="108">
        <v>16</v>
      </c>
      <c r="D265" s="102">
        <v>73</v>
      </c>
      <c r="E265" s="102">
        <v>52</v>
      </c>
      <c r="F265" s="102">
        <v>32.299999999999997</v>
      </c>
      <c r="G265" s="104">
        <v>75.400000000000006</v>
      </c>
    </row>
    <row r="266" spans="1:7" x14ac:dyDescent="0.2">
      <c r="A266" s="99"/>
      <c r="B266" s="100">
        <v>44447</v>
      </c>
      <c r="C266" s="108">
        <v>23</v>
      </c>
      <c r="D266" s="102">
        <v>76.400000000000006</v>
      </c>
      <c r="E266" s="102">
        <v>55.5</v>
      </c>
      <c r="F266" s="102">
        <v>33.799999999999997</v>
      </c>
      <c r="G266" s="104">
        <v>86.4</v>
      </c>
    </row>
    <row r="267" spans="1:7" x14ac:dyDescent="0.2">
      <c r="A267" s="99"/>
      <c r="B267" s="100">
        <v>44454</v>
      </c>
      <c r="C267" s="108">
        <v>30</v>
      </c>
      <c r="D267" s="102">
        <v>80.7</v>
      </c>
      <c r="E267" s="102">
        <v>57.5</v>
      </c>
      <c r="F267" s="102">
        <v>34.5</v>
      </c>
      <c r="G267" s="104">
        <v>95.8</v>
      </c>
    </row>
    <row r="268" spans="1:7" x14ac:dyDescent="0.2">
      <c r="A268" s="99"/>
      <c r="B268" s="100">
        <v>44461</v>
      </c>
      <c r="C268" s="108">
        <v>37</v>
      </c>
      <c r="D268" s="102">
        <v>84</v>
      </c>
      <c r="E268" s="102">
        <v>61.4</v>
      </c>
      <c r="F268" s="102">
        <v>36.5</v>
      </c>
      <c r="G268" s="104">
        <v>113.6</v>
      </c>
    </row>
    <row r="269" spans="1:7" x14ac:dyDescent="0.2">
      <c r="A269" s="99"/>
      <c r="B269" s="100">
        <v>44468</v>
      </c>
      <c r="C269" s="108">
        <v>44</v>
      </c>
      <c r="D269" s="102">
        <v>86</v>
      </c>
      <c r="E269" s="102">
        <v>62.2</v>
      </c>
      <c r="F269" s="102">
        <v>37.200000000000003</v>
      </c>
      <c r="G269" s="104">
        <v>119.2</v>
      </c>
    </row>
    <row r="270" spans="1:7" ht="43" x14ac:dyDescent="0.2">
      <c r="A270" s="99"/>
      <c r="B270" s="137" t="s">
        <v>51</v>
      </c>
      <c r="C270" s="138"/>
      <c r="D270" s="138"/>
      <c r="E270" s="138"/>
      <c r="F270" s="138"/>
      <c r="G270" s="139"/>
    </row>
    <row r="271" spans="1:7" ht="43" x14ac:dyDescent="0.2">
      <c r="A271" s="73" t="s">
        <v>9</v>
      </c>
      <c r="B271" s="74" t="s">
        <v>0</v>
      </c>
      <c r="C271" s="74"/>
      <c r="D271" s="74" t="s">
        <v>10</v>
      </c>
      <c r="E271" s="74" t="s">
        <v>11</v>
      </c>
      <c r="F271" s="74" t="s">
        <v>12</v>
      </c>
      <c r="G271" s="75" t="s">
        <v>13</v>
      </c>
    </row>
    <row r="272" spans="1:7" x14ac:dyDescent="0.2">
      <c r="A272" s="110" t="s">
        <v>52</v>
      </c>
      <c r="B272" s="100">
        <v>44424</v>
      </c>
      <c r="C272" s="108">
        <v>0</v>
      </c>
      <c r="D272" s="101">
        <v>61.2</v>
      </c>
      <c r="E272" s="101">
        <v>43</v>
      </c>
      <c r="F272" s="102">
        <v>26.5</v>
      </c>
      <c r="G272" s="103">
        <v>47.4</v>
      </c>
    </row>
    <row r="273" spans="1:7" x14ac:dyDescent="0.2">
      <c r="A273" s="99"/>
      <c r="B273" s="100">
        <v>44433</v>
      </c>
      <c r="C273" s="108">
        <v>9</v>
      </c>
      <c r="D273" s="102">
        <v>69.099999999999994</v>
      </c>
      <c r="E273" s="102">
        <v>48.8</v>
      </c>
      <c r="F273" s="102">
        <v>29.1</v>
      </c>
      <c r="G273" s="104">
        <v>60.6</v>
      </c>
    </row>
    <row r="274" spans="1:7" x14ac:dyDescent="0.2">
      <c r="A274" s="99"/>
      <c r="B274" s="100">
        <v>44440</v>
      </c>
      <c r="C274" s="108">
        <v>16</v>
      </c>
      <c r="D274" s="102">
        <v>73.3</v>
      </c>
      <c r="E274" s="102">
        <v>52</v>
      </c>
      <c r="F274" s="102">
        <v>29.2</v>
      </c>
      <c r="G274" s="104">
        <v>69.599999999999994</v>
      </c>
    </row>
    <row r="275" spans="1:7" x14ac:dyDescent="0.2">
      <c r="A275" s="99"/>
      <c r="B275" s="100">
        <v>44447</v>
      </c>
      <c r="C275" s="108">
        <v>23</v>
      </c>
      <c r="D275" s="102">
        <v>78</v>
      </c>
      <c r="E275" s="102">
        <v>55.3</v>
      </c>
      <c r="F275" s="102">
        <v>31.4</v>
      </c>
      <c r="G275" s="104">
        <v>83</v>
      </c>
    </row>
    <row r="276" spans="1:7" x14ac:dyDescent="0.2">
      <c r="A276" s="99"/>
      <c r="B276" s="100">
        <v>44454</v>
      </c>
      <c r="C276" s="108">
        <v>30</v>
      </c>
      <c r="D276" s="102">
        <v>80.3</v>
      </c>
      <c r="E276" s="102">
        <v>57.6</v>
      </c>
      <c r="F276" s="102">
        <v>33.799999999999997</v>
      </c>
      <c r="G276" s="104">
        <v>93.2</v>
      </c>
    </row>
    <row r="277" spans="1:7" x14ac:dyDescent="0.2">
      <c r="A277" s="99"/>
      <c r="B277" s="100">
        <v>44461</v>
      </c>
      <c r="C277" s="108">
        <v>37</v>
      </c>
      <c r="D277" s="102">
        <v>83.8</v>
      </c>
      <c r="E277" s="102">
        <v>59.5</v>
      </c>
      <c r="F277" s="102">
        <v>34.6</v>
      </c>
      <c r="G277" s="104">
        <v>106</v>
      </c>
    </row>
    <row r="278" spans="1:7" x14ac:dyDescent="0.2">
      <c r="A278" s="99"/>
      <c r="B278" s="100">
        <v>44468</v>
      </c>
      <c r="C278" s="108">
        <v>44</v>
      </c>
      <c r="D278" s="102">
        <v>87</v>
      </c>
      <c r="E278" s="102">
        <v>62.3</v>
      </c>
      <c r="F278" s="102">
        <v>36.200000000000003</v>
      </c>
      <c r="G278" s="104">
        <v>114.2</v>
      </c>
    </row>
    <row r="279" spans="1:7" x14ac:dyDescent="0.2">
      <c r="A279" s="99"/>
      <c r="B279" s="100">
        <v>44474</v>
      </c>
      <c r="C279" s="108">
        <v>50</v>
      </c>
      <c r="D279" s="102">
        <v>88.3</v>
      </c>
      <c r="E279" s="102">
        <v>61.5</v>
      </c>
      <c r="F279" s="102">
        <v>39.9</v>
      </c>
      <c r="G279" s="104">
        <v>117.2</v>
      </c>
    </row>
    <row r="280" spans="1:7" x14ac:dyDescent="0.2">
      <c r="A280" s="99"/>
      <c r="B280" s="100">
        <v>44482</v>
      </c>
      <c r="C280" s="108">
        <v>58</v>
      </c>
      <c r="D280" s="102">
        <v>90</v>
      </c>
      <c r="E280" s="102">
        <v>63.5</v>
      </c>
      <c r="F280" s="102">
        <v>37</v>
      </c>
      <c r="G280" s="104">
        <v>118.6</v>
      </c>
    </row>
    <row r="281" spans="1:7" ht="43" x14ac:dyDescent="0.2">
      <c r="A281" s="99"/>
      <c r="B281" s="137" t="s">
        <v>47</v>
      </c>
      <c r="C281" s="138"/>
      <c r="D281" s="138"/>
      <c r="E281" s="138"/>
      <c r="F281" s="138"/>
      <c r="G281" s="139"/>
    </row>
    <row r="282" spans="1:7" ht="43" x14ac:dyDescent="0.2">
      <c r="A282" s="111" t="s">
        <v>9</v>
      </c>
      <c r="B282" s="74" t="s">
        <v>0</v>
      </c>
      <c r="C282" s="74" t="s">
        <v>1</v>
      </c>
      <c r="D282" s="74" t="s">
        <v>10</v>
      </c>
      <c r="E282" s="74" t="s">
        <v>11</v>
      </c>
      <c r="F282" s="74" t="s">
        <v>12</v>
      </c>
      <c r="G282" s="74" t="s">
        <v>13</v>
      </c>
    </row>
    <row r="283" spans="1:7" x14ac:dyDescent="0.2">
      <c r="A283" s="99" t="s">
        <v>53</v>
      </c>
      <c r="B283" s="112">
        <v>44719</v>
      </c>
      <c r="C283" s="113">
        <v>0</v>
      </c>
      <c r="D283" s="109">
        <v>63.3</v>
      </c>
      <c r="E283" s="109">
        <v>41.6</v>
      </c>
      <c r="F283" s="109">
        <v>26</v>
      </c>
      <c r="G283" s="109">
        <v>49.4</v>
      </c>
    </row>
    <row r="284" spans="1:7" x14ac:dyDescent="0.2">
      <c r="A284" s="99"/>
      <c r="B284" s="112">
        <v>44727</v>
      </c>
      <c r="C284" s="113">
        <v>8</v>
      </c>
      <c r="D284" s="109">
        <v>73.3</v>
      </c>
      <c r="E284" s="109">
        <v>50</v>
      </c>
      <c r="F284" s="109">
        <v>28.8</v>
      </c>
      <c r="G284" s="109">
        <v>66.599999999999994</v>
      </c>
    </row>
    <row r="285" spans="1:7" x14ac:dyDescent="0.2">
      <c r="A285" s="99"/>
      <c r="B285" s="112">
        <v>44734</v>
      </c>
      <c r="C285" s="113">
        <v>15</v>
      </c>
      <c r="D285" s="109">
        <v>81.5</v>
      </c>
      <c r="E285" s="109">
        <v>56.6</v>
      </c>
      <c r="F285" s="109">
        <v>34.5</v>
      </c>
      <c r="G285" s="109">
        <v>90.8</v>
      </c>
    </row>
    <row r="286" spans="1:7" x14ac:dyDescent="0.2">
      <c r="A286" s="99"/>
      <c r="B286" s="112">
        <v>44741</v>
      </c>
      <c r="C286" s="113">
        <v>22</v>
      </c>
      <c r="D286" s="109">
        <v>86.8</v>
      </c>
      <c r="E286" s="109">
        <v>61.7</v>
      </c>
      <c r="F286" s="109">
        <v>38.200000000000003</v>
      </c>
      <c r="G286" s="109">
        <v>112.2</v>
      </c>
    </row>
    <row r="287" spans="1:7" x14ac:dyDescent="0.2">
      <c r="A287" s="99"/>
      <c r="B287" s="112">
        <v>44748</v>
      </c>
      <c r="C287" s="113">
        <v>29</v>
      </c>
      <c r="D287" s="109">
        <v>90.4</v>
      </c>
      <c r="E287" s="109">
        <v>64.3</v>
      </c>
      <c r="F287" s="109">
        <v>47.2</v>
      </c>
      <c r="G287" s="109">
        <v>122.8</v>
      </c>
    </row>
    <row r="288" spans="1:7" x14ac:dyDescent="0.2">
      <c r="A288" s="99"/>
      <c r="B288" s="112">
        <v>44753</v>
      </c>
      <c r="C288" s="113">
        <v>34</v>
      </c>
      <c r="D288" s="109">
        <v>94.3</v>
      </c>
      <c r="E288" s="109">
        <v>67.3</v>
      </c>
      <c r="F288" s="109">
        <v>37.9</v>
      </c>
      <c r="G288" s="109">
        <v>138.6</v>
      </c>
    </row>
    <row r="289" spans="1:7" ht="43" x14ac:dyDescent="0.2">
      <c r="A289" s="114"/>
      <c r="B289" s="121" t="s">
        <v>54</v>
      </c>
      <c r="C289" s="122"/>
      <c r="D289" s="122"/>
      <c r="E289" s="122"/>
      <c r="F289" s="122"/>
      <c r="G289" s="123"/>
    </row>
    <row r="290" spans="1:7" ht="43" x14ac:dyDescent="0.2">
      <c r="A290" s="111" t="s">
        <v>9</v>
      </c>
      <c r="B290" s="74" t="s">
        <v>0</v>
      </c>
      <c r="C290" s="74"/>
      <c r="D290" s="74" t="s">
        <v>10</v>
      </c>
      <c r="E290" s="74" t="s">
        <v>11</v>
      </c>
      <c r="F290" s="74" t="s">
        <v>12</v>
      </c>
      <c r="G290" s="74" t="s">
        <v>13</v>
      </c>
    </row>
    <row r="291" spans="1:7" x14ac:dyDescent="0.2">
      <c r="A291" s="99" t="s">
        <v>55</v>
      </c>
      <c r="B291" s="112">
        <v>44719</v>
      </c>
      <c r="C291" s="113">
        <v>0</v>
      </c>
      <c r="D291" s="109">
        <v>63</v>
      </c>
      <c r="E291" s="109">
        <v>42.5</v>
      </c>
      <c r="F291" s="109">
        <v>25.2</v>
      </c>
      <c r="G291" s="109">
        <v>48.2</v>
      </c>
    </row>
    <row r="292" spans="1:7" x14ac:dyDescent="0.2">
      <c r="A292" s="99"/>
      <c r="B292" s="112">
        <v>44727</v>
      </c>
      <c r="C292" s="113">
        <v>8</v>
      </c>
      <c r="D292" s="109">
        <v>69.599999999999994</v>
      </c>
      <c r="E292" s="109">
        <v>49.2</v>
      </c>
      <c r="F292" s="109">
        <v>27</v>
      </c>
      <c r="G292" s="109">
        <v>64.400000000000006</v>
      </c>
    </row>
    <row r="293" spans="1:7" x14ac:dyDescent="0.2">
      <c r="A293" s="99"/>
      <c r="B293" s="112">
        <v>44734</v>
      </c>
      <c r="C293" s="113">
        <v>15</v>
      </c>
      <c r="D293" s="109">
        <v>76</v>
      </c>
      <c r="E293" s="109">
        <v>56</v>
      </c>
      <c r="F293" s="109">
        <v>33.799999999999997</v>
      </c>
      <c r="G293" s="109">
        <v>81</v>
      </c>
    </row>
    <row r="294" spans="1:7" x14ac:dyDescent="0.2">
      <c r="A294" s="99"/>
      <c r="B294" s="112">
        <v>44741</v>
      </c>
      <c r="C294" s="113">
        <v>22</v>
      </c>
      <c r="D294" s="109">
        <v>81.2</v>
      </c>
      <c r="E294" s="109">
        <v>60</v>
      </c>
      <c r="F294" s="109">
        <v>37</v>
      </c>
      <c r="G294" s="109">
        <v>101</v>
      </c>
    </row>
    <row r="295" spans="1:7" x14ac:dyDescent="0.2">
      <c r="A295" s="99"/>
      <c r="B295" s="112">
        <v>44748</v>
      </c>
      <c r="C295" s="113">
        <v>29</v>
      </c>
      <c r="D295" s="109">
        <v>86</v>
      </c>
      <c r="E295" s="109">
        <v>64.5</v>
      </c>
      <c r="F295" s="109">
        <v>35.200000000000003</v>
      </c>
      <c r="G295" s="109">
        <v>111.4</v>
      </c>
    </row>
    <row r="296" spans="1:7" x14ac:dyDescent="0.2">
      <c r="A296" s="99"/>
      <c r="B296" s="112">
        <v>44753</v>
      </c>
      <c r="C296" s="113">
        <v>34</v>
      </c>
      <c r="D296" s="109">
        <v>88.8</v>
      </c>
      <c r="E296" s="109">
        <v>65.8</v>
      </c>
      <c r="F296" s="109">
        <v>36.9</v>
      </c>
      <c r="G296" s="109">
        <v>123.4</v>
      </c>
    </row>
    <row r="297" spans="1:7" ht="43" x14ac:dyDescent="0.2">
      <c r="A297" s="99"/>
      <c r="B297" s="121" t="s">
        <v>54</v>
      </c>
      <c r="C297" s="122"/>
      <c r="D297" s="122"/>
      <c r="E297" s="122"/>
      <c r="F297" s="122"/>
      <c r="G297" s="123"/>
    </row>
    <row r="298" spans="1:7" ht="43" x14ac:dyDescent="0.2">
      <c r="A298" s="111" t="s">
        <v>9</v>
      </c>
      <c r="B298" s="74" t="s">
        <v>0</v>
      </c>
      <c r="C298" s="74"/>
      <c r="D298" s="74" t="s">
        <v>10</v>
      </c>
      <c r="E298" s="74" t="s">
        <v>11</v>
      </c>
      <c r="F298" s="74" t="s">
        <v>12</v>
      </c>
      <c r="G298" s="74" t="s">
        <v>13</v>
      </c>
    </row>
    <row r="299" spans="1:7" x14ac:dyDescent="0.2">
      <c r="A299" s="99" t="s">
        <v>56</v>
      </c>
      <c r="B299" s="112">
        <v>44719</v>
      </c>
      <c r="C299" s="113">
        <v>0</v>
      </c>
      <c r="D299" s="109">
        <v>61.1</v>
      </c>
      <c r="E299" s="109">
        <v>41.3</v>
      </c>
      <c r="F299" s="109">
        <v>24.2</v>
      </c>
      <c r="G299" s="109">
        <v>48.4</v>
      </c>
    </row>
    <row r="300" spans="1:7" x14ac:dyDescent="0.2">
      <c r="A300" s="99"/>
      <c r="B300" s="112">
        <v>44727</v>
      </c>
      <c r="C300" s="113">
        <v>8</v>
      </c>
      <c r="D300" s="109">
        <v>69.400000000000006</v>
      </c>
      <c r="E300" s="109">
        <v>48</v>
      </c>
      <c r="F300" s="109">
        <v>26.5</v>
      </c>
      <c r="G300" s="109">
        <v>61.8</v>
      </c>
    </row>
    <row r="301" spans="1:7" x14ac:dyDescent="0.2">
      <c r="A301" s="99"/>
      <c r="B301" s="112">
        <v>44734</v>
      </c>
      <c r="C301" s="113">
        <v>15</v>
      </c>
      <c r="D301" s="109">
        <v>76.8</v>
      </c>
      <c r="E301" s="109">
        <v>54.1</v>
      </c>
      <c r="F301" s="109">
        <v>33.4</v>
      </c>
      <c r="G301" s="109">
        <v>81.599999999999994</v>
      </c>
    </row>
    <row r="302" spans="1:7" x14ac:dyDescent="0.2">
      <c r="A302" s="99"/>
      <c r="B302" s="112">
        <v>44741</v>
      </c>
      <c r="C302" s="113">
        <v>22</v>
      </c>
      <c r="D302" s="109">
        <v>82.2</v>
      </c>
      <c r="E302" s="109">
        <v>58.8</v>
      </c>
      <c r="F302" s="109">
        <v>36</v>
      </c>
      <c r="G302" s="109">
        <v>103.4</v>
      </c>
    </row>
    <row r="303" spans="1:7" x14ac:dyDescent="0.2">
      <c r="A303" s="99"/>
      <c r="B303" s="112">
        <v>44748</v>
      </c>
      <c r="C303" s="113">
        <v>29</v>
      </c>
      <c r="D303" s="109">
        <v>87.3</v>
      </c>
      <c r="E303" s="109">
        <v>61.9</v>
      </c>
      <c r="F303" s="109">
        <v>34.700000000000003</v>
      </c>
      <c r="G303" s="109">
        <v>114</v>
      </c>
    </row>
    <row r="304" spans="1:7" x14ac:dyDescent="0.2">
      <c r="A304" s="99"/>
      <c r="B304" s="112">
        <v>44753</v>
      </c>
      <c r="C304" s="113">
        <v>34</v>
      </c>
      <c r="D304" s="109">
        <v>91.5</v>
      </c>
      <c r="E304" s="109">
        <v>63.8</v>
      </c>
      <c r="F304" s="109">
        <v>35.799999999999997</v>
      </c>
      <c r="G304" s="109">
        <v>127.8</v>
      </c>
    </row>
    <row r="305" spans="1:7" ht="43" x14ac:dyDescent="0.2">
      <c r="A305" s="99"/>
      <c r="B305" s="121" t="s">
        <v>54</v>
      </c>
      <c r="C305" s="122"/>
      <c r="D305" s="122"/>
      <c r="E305" s="122"/>
      <c r="F305" s="122"/>
      <c r="G305" s="123"/>
    </row>
    <row r="306" spans="1:7" ht="43" x14ac:dyDescent="0.2">
      <c r="A306" s="111" t="s">
        <v>9</v>
      </c>
      <c r="B306" s="74" t="s">
        <v>0</v>
      </c>
      <c r="C306" s="74"/>
      <c r="D306" s="74" t="s">
        <v>10</v>
      </c>
      <c r="E306" s="74" t="s">
        <v>11</v>
      </c>
      <c r="F306" s="74" t="s">
        <v>12</v>
      </c>
      <c r="G306" s="74" t="s">
        <v>13</v>
      </c>
    </row>
    <row r="307" spans="1:7" x14ac:dyDescent="0.2">
      <c r="A307" s="99" t="s">
        <v>57</v>
      </c>
      <c r="B307" s="112">
        <v>44719</v>
      </c>
      <c r="C307" s="113">
        <v>0</v>
      </c>
      <c r="D307" s="109">
        <v>60.9</v>
      </c>
      <c r="E307" s="109">
        <v>43.2</v>
      </c>
      <c r="F307" s="109">
        <v>25</v>
      </c>
      <c r="G307" s="109">
        <v>48.2</v>
      </c>
    </row>
    <row r="308" spans="1:7" x14ac:dyDescent="0.2">
      <c r="A308" s="99"/>
      <c r="B308" s="112">
        <v>44727</v>
      </c>
      <c r="C308" s="113">
        <v>8</v>
      </c>
      <c r="D308" s="109">
        <v>71</v>
      </c>
      <c r="E308" s="109">
        <v>49.4</v>
      </c>
      <c r="F308" s="109">
        <v>27.6</v>
      </c>
      <c r="G308" s="109">
        <v>67</v>
      </c>
    </row>
    <row r="309" spans="1:7" x14ac:dyDescent="0.2">
      <c r="A309" s="99"/>
      <c r="B309" s="112">
        <v>44734</v>
      </c>
      <c r="C309" s="113">
        <v>15</v>
      </c>
      <c r="D309" s="109">
        <v>76</v>
      </c>
      <c r="E309" s="109">
        <v>55.4</v>
      </c>
      <c r="F309" s="109">
        <v>33.1</v>
      </c>
      <c r="G309" s="109">
        <v>79</v>
      </c>
    </row>
    <row r="310" spans="1:7" x14ac:dyDescent="0.2">
      <c r="A310" s="99"/>
      <c r="B310" s="112">
        <v>44741</v>
      </c>
      <c r="C310" s="113">
        <v>22</v>
      </c>
      <c r="D310" s="109">
        <v>80.599999999999994</v>
      </c>
      <c r="E310" s="109">
        <v>59.5</v>
      </c>
      <c r="F310" s="109">
        <v>36.799999999999997</v>
      </c>
      <c r="G310" s="109">
        <v>100.8</v>
      </c>
    </row>
    <row r="311" spans="1:7" x14ac:dyDescent="0.2">
      <c r="A311" s="99"/>
      <c r="B311" s="112">
        <v>44748</v>
      </c>
      <c r="C311" s="113">
        <v>29</v>
      </c>
      <c r="D311" s="109">
        <v>85.4</v>
      </c>
      <c r="E311" s="109">
        <v>63.3</v>
      </c>
      <c r="F311" s="109">
        <v>34.4</v>
      </c>
      <c r="G311" s="109">
        <v>116</v>
      </c>
    </row>
    <row r="312" spans="1:7" x14ac:dyDescent="0.2">
      <c r="A312" s="99"/>
      <c r="B312" s="112">
        <v>44753</v>
      </c>
      <c r="C312" s="113">
        <v>34</v>
      </c>
      <c r="D312" s="109">
        <v>88.2</v>
      </c>
      <c r="E312" s="109">
        <v>65.5</v>
      </c>
      <c r="F312" s="109">
        <v>35.799999999999997</v>
      </c>
      <c r="G312" s="109">
        <v>123.4</v>
      </c>
    </row>
    <row r="313" spans="1:7" ht="43" x14ac:dyDescent="0.2">
      <c r="A313" s="99"/>
      <c r="B313" s="121" t="s">
        <v>54</v>
      </c>
      <c r="C313" s="122"/>
      <c r="D313" s="122"/>
      <c r="E313" s="122"/>
      <c r="F313" s="122"/>
      <c r="G313" s="123"/>
    </row>
    <row r="314" spans="1:7" ht="43" x14ac:dyDescent="0.2">
      <c r="A314" s="111" t="s">
        <v>9</v>
      </c>
      <c r="B314" s="74" t="s">
        <v>0</v>
      </c>
      <c r="C314" s="74"/>
      <c r="D314" s="74" t="s">
        <v>10</v>
      </c>
      <c r="E314" s="74" t="s">
        <v>11</v>
      </c>
      <c r="F314" s="74" t="s">
        <v>12</v>
      </c>
      <c r="G314" s="74" t="s">
        <v>13</v>
      </c>
    </row>
    <row r="315" spans="1:7" x14ac:dyDescent="0.2">
      <c r="A315" s="99" t="s">
        <v>58</v>
      </c>
      <c r="B315" s="112">
        <v>44719</v>
      </c>
      <c r="C315" s="113">
        <v>0</v>
      </c>
      <c r="D315" s="109">
        <v>63.5</v>
      </c>
      <c r="E315" s="109">
        <v>42.4</v>
      </c>
      <c r="F315" s="109">
        <v>25</v>
      </c>
      <c r="G315" s="109">
        <v>48.8</v>
      </c>
    </row>
    <row r="316" spans="1:7" x14ac:dyDescent="0.2">
      <c r="A316" s="99"/>
      <c r="B316" s="112">
        <v>44727</v>
      </c>
      <c r="C316" s="113">
        <v>8</v>
      </c>
      <c r="D316" s="109">
        <v>72</v>
      </c>
      <c r="E316" s="109">
        <v>48.7</v>
      </c>
      <c r="F316" s="109">
        <v>29.6</v>
      </c>
      <c r="G316" s="109">
        <v>62.8</v>
      </c>
    </row>
    <row r="317" spans="1:7" x14ac:dyDescent="0.2">
      <c r="A317" s="99"/>
      <c r="B317" s="112">
        <v>44734</v>
      </c>
      <c r="C317" s="113">
        <v>15</v>
      </c>
      <c r="D317" s="109">
        <v>78</v>
      </c>
      <c r="E317" s="109">
        <v>55.4</v>
      </c>
      <c r="F317" s="109">
        <v>33.200000000000003</v>
      </c>
      <c r="G317" s="109">
        <v>82</v>
      </c>
    </row>
    <row r="318" spans="1:7" x14ac:dyDescent="0.2">
      <c r="A318" s="99"/>
      <c r="B318" s="112">
        <v>44741</v>
      </c>
      <c r="C318" s="113">
        <v>22</v>
      </c>
      <c r="D318" s="109">
        <v>82</v>
      </c>
      <c r="E318" s="109">
        <v>59.8</v>
      </c>
      <c r="F318" s="109">
        <v>36</v>
      </c>
      <c r="G318" s="109">
        <v>98.8</v>
      </c>
    </row>
    <row r="319" spans="1:7" x14ac:dyDescent="0.2">
      <c r="A319" s="99"/>
      <c r="B319" s="112">
        <v>44748</v>
      </c>
      <c r="C319" s="113">
        <v>29</v>
      </c>
      <c r="D319" s="109">
        <v>88.4</v>
      </c>
      <c r="E319" s="109">
        <v>63.2</v>
      </c>
      <c r="F319" s="109">
        <v>33.9</v>
      </c>
      <c r="G319" s="109">
        <v>116.8</v>
      </c>
    </row>
    <row r="320" spans="1:7" x14ac:dyDescent="0.2">
      <c r="A320" s="99"/>
      <c r="B320" s="112">
        <v>44753</v>
      </c>
      <c r="C320" s="113">
        <v>34</v>
      </c>
      <c r="D320" s="109">
        <v>91.2</v>
      </c>
      <c r="E320" s="109">
        <v>64.900000000000006</v>
      </c>
      <c r="F320" s="109">
        <v>37.799999999999997</v>
      </c>
      <c r="G320" s="109">
        <v>125.4</v>
      </c>
    </row>
    <row r="321" spans="1:7" ht="43" x14ac:dyDescent="0.2">
      <c r="A321" s="115"/>
      <c r="B321" s="124" t="s">
        <v>54</v>
      </c>
      <c r="C321" s="122"/>
      <c r="D321" s="122"/>
      <c r="E321" s="122"/>
      <c r="F321" s="122"/>
      <c r="G321" s="123"/>
    </row>
    <row r="322" spans="1:7" ht="43" x14ac:dyDescent="0.2">
      <c r="A322" s="111" t="s">
        <v>9</v>
      </c>
      <c r="B322" s="74" t="s">
        <v>0</v>
      </c>
      <c r="C322" s="74"/>
      <c r="D322" s="74" t="s">
        <v>10</v>
      </c>
      <c r="E322" s="74" t="s">
        <v>11</v>
      </c>
      <c r="F322" s="74" t="s">
        <v>12</v>
      </c>
      <c r="G322" s="74" t="s">
        <v>13</v>
      </c>
    </row>
    <row r="323" spans="1:7" x14ac:dyDescent="0.2">
      <c r="A323" s="99" t="s">
        <v>59</v>
      </c>
      <c r="B323" s="112">
        <v>44754</v>
      </c>
      <c r="C323" s="113">
        <v>0</v>
      </c>
      <c r="D323" s="109">
        <v>59.1</v>
      </c>
      <c r="E323" s="109">
        <v>40</v>
      </c>
      <c r="F323" s="109">
        <v>24</v>
      </c>
      <c r="G323" s="109">
        <v>41.2</v>
      </c>
    </row>
    <row r="324" spans="1:7" x14ac:dyDescent="0.2">
      <c r="A324" s="99"/>
      <c r="B324" s="112">
        <v>44762</v>
      </c>
      <c r="C324" s="113">
        <v>8</v>
      </c>
      <c r="D324" s="109">
        <v>67.7</v>
      </c>
      <c r="E324" s="109">
        <v>46.6</v>
      </c>
      <c r="F324" s="109">
        <v>28</v>
      </c>
      <c r="G324" s="109">
        <v>55.8</v>
      </c>
    </row>
    <row r="325" spans="1:7" x14ac:dyDescent="0.2">
      <c r="A325" s="99"/>
      <c r="B325" s="112">
        <v>44770</v>
      </c>
      <c r="C325" s="113">
        <v>16</v>
      </c>
      <c r="D325" s="109">
        <v>70.7</v>
      </c>
      <c r="E325" s="109">
        <v>50.3</v>
      </c>
      <c r="F325" s="109">
        <v>28.3</v>
      </c>
      <c r="G325" s="109">
        <v>63</v>
      </c>
    </row>
    <row r="326" spans="1:7" x14ac:dyDescent="0.2">
      <c r="A326" s="99"/>
      <c r="B326" s="112">
        <v>44776</v>
      </c>
      <c r="C326" s="113">
        <v>22</v>
      </c>
      <c r="D326" s="109">
        <v>74.7</v>
      </c>
      <c r="E326" s="109">
        <v>53.8</v>
      </c>
      <c r="F326" s="109">
        <v>30.6</v>
      </c>
      <c r="G326" s="109">
        <v>75.400000000000006</v>
      </c>
    </row>
    <row r="327" spans="1:7" ht="57" x14ac:dyDescent="0.2">
      <c r="A327" s="99"/>
      <c r="B327" s="125" t="s">
        <v>60</v>
      </c>
      <c r="C327" s="126"/>
      <c r="D327" s="126"/>
      <c r="E327" s="126"/>
      <c r="F327" s="126"/>
      <c r="G327" s="127"/>
    </row>
    <row r="328" spans="1:7" ht="43" x14ac:dyDescent="0.2">
      <c r="A328" s="111" t="s">
        <v>9</v>
      </c>
      <c r="B328" s="74" t="s">
        <v>0</v>
      </c>
      <c r="C328" s="74"/>
      <c r="D328" s="74" t="s">
        <v>10</v>
      </c>
      <c r="E328" s="74" t="s">
        <v>11</v>
      </c>
      <c r="F328" s="74" t="s">
        <v>12</v>
      </c>
      <c r="G328" s="74" t="s">
        <v>13</v>
      </c>
    </row>
    <row r="329" spans="1:7" x14ac:dyDescent="0.2">
      <c r="A329" s="99" t="s">
        <v>61</v>
      </c>
      <c r="B329" s="112">
        <v>44754</v>
      </c>
      <c r="C329" s="113">
        <v>0</v>
      </c>
      <c r="D329" s="109">
        <v>58.8</v>
      </c>
      <c r="E329" s="109">
        <v>39.5</v>
      </c>
      <c r="F329" s="109">
        <v>25.1</v>
      </c>
      <c r="G329" s="109">
        <v>40.200000000000003</v>
      </c>
    </row>
    <row r="330" spans="1:7" x14ac:dyDescent="0.2">
      <c r="A330" s="99"/>
      <c r="B330" s="112">
        <v>44762</v>
      </c>
      <c r="C330" s="113">
        <v>8</v>
      </c>
      <c r="D330" s="109">
        <v>66.599999999999994</v>
      </c>
      <c r="E330" s="109">
        <v>46</v>
      </c>
      <c r="F330" s="109">
        <v>27.3</v>
      </c>
      <c r="G330" s="109">
        <v>53.8</v>
      </c>
    </row>
    <row r="331" spans="1:7" x14ac:dyDescent="0.2">
      <c r="A331" s="99"/>
      <c r="B331" s="112">
        <v>44770</v>
      </c>
      <c r="C331" s="113">
        <v>16</v>
      </c>
      <c r="D331" s="109">
        <v>72.400000000000006</v>
      </c>
      <c r="E331" s="109">
        <v>48.7</v>
      </c>
      <c r="F331" s="109">
        <v>29.3</v>
      </c>
      <c r="G331" s="109">
        <v>63</v>
      </c>
    </row>
    <row r="332" spans="1:7" x14ac:dyDescent="0.2">
      <c r="A332" s="99"/>
      <c r="B332" s="112">
        <v>44776</v>
      </c>
      <c r="C332" s="113">
        <v>22</v>
      </c>
      <c r="D332" s="109">
        <v>75.2</v>
      </c>
      <c r="E332" s="109">
        <v>53</v>
      </c>
      <c r="F332" s="109">
        <v>31</v>
      </c>
      <c r="G332" s="109">
        <v>75.2</v>
      </c>
    </row>
    <row r="333" spans="1:7" ht="57" x14ac:dyDescent="0.2">
      <c r="A333" s="99"/>
      <c r="B333" s="121" t="s">
        <v>62</v>
      </c>
      <c r="C333" s="122"/>
      <c r="D333" s="122"/>
      <c r="E333" s="122"/>
      <c r="F333" s="122"/>
      <c r="G333" s="123"/>
    </row>
    <row r="334" spans="1:7" ht="43" x14ac:dyDescent="0.2">
      <c r="A334" s="111" t="s">
        <v>9</v>
      </c>
      <c r="B334" s="74" t="s">
        <v>0</v>
      </c>
      <c r="C334" s="74"/>
      <c r="D334" s="74" t="s">
        <v>10</v>
      </c>
      <c r="E334" s="74" t="s">
        <v>11</v>
      </c>
      <c r="F334" s="74" t="s">
        <v>12</v>
      </c>
      <c r="G334" s="74" t="s">
        <v>13</v>
      </c>
    </row>
    <row r="335" spans="1:7" x14ac:dyDescent="0.2">
      <c r="A335" s="116" t="s">
        <v>63</v>
      </c>
      <c r="B335" s="112">
        <v>44754</v>
      </c>
      <c r="C335" s="113">
        <v>0</v>
      </c>
      <c r="D335" s="109">
        <v>58.8</v>
      </c>
      <c r="E335" s="109">
        <v>41.2</v>
      </c>
      <c r="F335" s="109">
        <v>24.9</v>
      </c>
      <c r="G335" s="109">
        <v>42.8</v>
      </c>
    </row>
    <row r="336" spans="1:7" x14ac:dyDescent="0.2">
      <c r="A336" s="99"/>
      <c r="B336" s="112">
        <v>44762</v>
      </c>
      <c r="C336" s="113">
        <v>8</v>
      </c>
      <c r="D336" s="109">
        <v>65.099999999999994</v>
      </c>
      <c r="E336" s="109">
        <v>47.7</v>
      </c>
      <c r="F336" s="109">
        <v>28.5</v>
      </c>
      <c r="G336" s="109">
        <v>54</v>
      </c>
    </row>
    <row r="337" spans="1:7" x14ac:dyDescent="0.2">
      <c r="A337" s="99"/>
      <c r="B337" s="112">
        <v>44770</v>
      </c>
      <c r="C337" s="113">
        <v>16</v>
      </c>
      <c r="D337" s="109">
        <v>70</v>
      </c>
      <c r="E337" s="109">
        <v>52.5</v>
      </c>
      <c r="F337" s="109">
        <v>29</v>
      </c>
      <c r="G337" s="109">
        <v>66.2</v>
      </c>
    </row>
    <row r="338" spans="1:7" x14ac:dyDescent="0.2">
      <c r="A338" s="99"/>
      <c r="B338" s="112">
        <v>44776</v>
      </c>
      <c r="C338" s="113">
        <v>22</v>
      </c>
      <c r="D338" s="109">
        <v>74.2</v>
      </c>
      <c r="E338" s="109">
        <v>55</v>
      </c>
      <c r="F338" s="109">
        <v>32.1</v>
      </c>
      <c r="G338" s="109">
        <v>78.599999999999994</v>
      </c>
    </row>
    <row r="339" spans="1:7" ht="43" x14ac:dyDescent="0.2">
      <c r="A339" s="99"/>
      <c r="B339" s="121" t="s">
        <v>64</v>
      </c>
      <c r="C339" s="122"/>
      <c r="D339" s="122"/>
      <c r="E339" s="122"/>
      <c r="F339" s="122"/>
      <c r="G339" s="123"/>
    </row>
    <row r="340" spans="1:7" ht="43" x14ac:dyDescent="0.2">
      <c r="A340" s="111" t="s">
        <v>9</v>
      </c>
      <c r="B340" s="74" t="s">
        <v>0</v>
      </c>
      <c r="C340" s="74"/>
      <c r="D340" s="74" t="s">
        <v>10</v>
      </c>
      <c r="E340" s="74" t="s">
        <v>11</v>
      </c>
      <c r="F340" s="74" t="s">
        <v>12</v>
      </c>
      <c r="G340" s="74" t="s">
        <v>13</v>
      </c>
    </row>
    <row r="341" spans="1:7" x14ac:dyDescent="0.2">
      <c r="A341" s="116" t="s">
        <v>65</v>
      </c>
      <c r="B341" s="112">
        <v>44754</v>
      </c>
      <c r="C341" s="113">
        <v>0</v>
      </c>
      <c r="D341" s="109">
        <v>57.8</v>
      </c>
      <c r="E341" s="109">
        <v>39.799999999999997</v>
      </c>
      <c r="F341" s="109">
        <v>25.2</v>
      </c>
      <c r="G341" s="109">
        <v>40.6</v>
      </c>
    </row>
    <row r="342" spans="1:7" x14ac:dyDescent="0.2">
      <c r="A342" s="99"/>
      <c r="B342" s="112">
        <v>44762</v>
      </c>
      <c r="C342" s="113">
        <v>8</v>
      </c>
      <c r="D342" s="109">
        <v>64.3</v>
      </c>
      <c r="E342" s="109">
        <v>45.5</v>
      </c>
      <c r="F342" s="109">
        <v>26.2</v>
      </c>
      <c r="G342" s="109">
        <v>49.2</v>
      </c>
    </row>
    <row r="343" spans="1:7" x14ac:dyDescent="0.2">
      <c r="A343" s="99"/>
      <c r="B343" s="112">
        <v>44770</v>
      </c>
      <c r="C343" s="113">
        <v>16</v>
      </c>
      <c r="D343" s="109">
        <v>67.5</v>
      </c>
      <c r="E343" s="109">
        <v>49.5</v>
      </c>
      <c r="F343" s="109">
        <v>27.8</v>
      </c>
      <c r="G343" s="109">
        <v>58.2</v>
      </c>
    </row>
    <row r="344" spans="1:7" x14ac:dyDescent="0.2">
      <c r="A344" s="99"/>
      <c r="B344" s="112">
        <v>44776</v>
      </c>
      <c r="C344" s="113">
        <v>22</v>
      </c>
      <c r="D344" s="109">
        <v>71.400000000000006</v>
      </c>
      <c r="E344" s="109">
        <v>53.2</v>
      </c>
      <c r="F344" s="109">
        <v>30.3</v>
      </c>
      <c r="G344" s="109">
        <v>70</v>
      </c>
    </row>
    <row r="345" spans="1:7" ht="57" x14ac:dyDescent="0.2">
      <c r="A345" s="99"/>
      <c r="B345" s="121" t="s">
        <v>62</v>
      </c>
      <c r="C345" s="122"/>
      <c r="D345" s="122"/>
      <c r="E345" s="122"/>
      <c r="F345" s="122"/>
      <c r="G345" s="123"/>
    </row>
    <row r="346" spans="1:7" ht="43" x14ac:dyDescent="0.2">
      <c r="A346" s="111" t="s">
        <v>9</v>
      </c>
      <c r="B346" s="74" t="s">
        <v>0</v>
      </c>
      <c r="C346" s="74"/>
      <c r="D346" s="74" t="s">
        <v>10</v>
      </c>
      <c r="E346" s="74" t="s">
        <v>11</v>
      </c>
      <c r="F346" s="74" t="s">
        <v>12</v>
      </c>
      <c r="G346" s="74" t="s">
        <v>13</v>
      </c>
    </row>
    <row r="347" spans="1:7" x14ac:dyDescent="0.2">
      <c r="A347" s="99" t="s">
        <v>66</v>
      </c>
      <c r="B347" s="112">
        <v>44764</v>
      </c>
      <c r="C347" s="113">
        <v>0</v>
      </c>
      <c r="D347" s="109">
        <v>61.5</v>
      </c>
      <c r="E347" s="109">
        <v>42.6</v>
      </c>
      <c r="F347" s="109">
        <v>27.3</v>
      </c>
      <c r="G347" s="109">
        <v>47</v>
      </c>
    </row>
    <row r="348" spans="1:7" x14ac:dyDescent="0.2">
      <c r="A348" s="99"/>
      <c r="B348" s="112">
        <v>44770</v>
      </c>
      <c r="C348" s="113">
        <v>6</v>
      </c>
      <c r="D348" s="109">
        <v>68</v>
      </c>
      <c r="E348" s="109">
        <v>47.3</v>
      </c>
      <c r="F348" s="109">
        <v>28.7</v>
      </c>
      <c r="G348" s="109">
        <v>57.6</v>
      </c>
    </row>
    <row r="349" spans="1:7" x14ac:dyDescent="0.2">
      <c r="A349" s="99"/>
      <c r="B349" s="112">
        <v>44776</v>
      </c>
      <c r="C349" s="113">
        <v>12</v>
      </c>
      <c r="D349" s="109">
        <v>73.2</v>
      </c>
      <c r="E349" s="109">
        <v>51.5</v>
      </c>
      <c r="F349" s="109">
        <v>29.2</v>
      </c>
      <c r="G349" s="109">
        <v>68.400000000000006</v>
      </c>
    </row>
    <row r="350" spans="1:7" ht="57" x14ac:dyDescent="0.2">
      <c r="A350" s="99"/>
      <c r="B350" s="125" t="s">
        <v>62</v>
      </c>
      <c r="C350" s="126"/>
      <c r="D350" s="126"/>
      <c r="E350" s="126"/>
      <c r="F350" s="126"/>
      <c r="G350" s="127"/>
    </row>
    <row r="351" spans="1:7" ht="43" x14ac:dyDescent="0.2">
      <c r="A351" s="111" t="s">
        <v>9</v>
      </c>
      <c r="B351" s="74" t="s">
        <v>0</v>
      </c>
      <c r="C351" s="74"/>
      <c r="D351" s="74" t="s">
        <v>10</v>
      </c>
      <c r="E351" s="74" t="s">
        <v>11</v>
      </c>
      <c r="F351" s="74" t="s">
        <v>12</v>
      </c>
      <c r="G351" s="74" t="s">
        <v>13</v>
      </c>
    </row>
    <row r="352" spans="1:7" x14ac:dyDescent="0.2">
      <c r="A352" s="99" t="s">
        <v>67</v>
      </c>
      <c r="B352" s="112">
        <v>44764</v>
      </c>
      <c r="C352" s="113">
        <v>0</v>
      </c>
      <c r="D352" s="109">
        <v>61.1</v>
      </c>
      <c r="E352" s="109">
        <v>41</v>
      </c>
      <c r="F352" s="109">
        <v>26.2</v>
      </c>
      <c r="G352" s="109">
        <v>49</v>
      </c>
    </row>
    <row r="353" spans="1:7" x14ac:dyDescent="0.2">
      <c r="A353" s="99"/>
      <c r="B353" s="112">
        <v>44770</v>
      </c>
      <c r="C353" s="113">
        <v>6</v>
      </c>
      <c r="D353" s="109">
        <v>66.5</v>
      </c>
      <c r="E353" s="109">
        <v>45.1</v>
      </c>
      <c r="F353" s="109">
        <v>27.2</v>
      </c>
      <c r="G353" s="109">
        <v>56</v>
      </c>
    </row>
    <row r="354" spans="1:7" x14ac:dyDescent="0.2">
      <c r="A354" s="99"/>
      <c r="B354" s="112">
        <v>44776</v>
      </c>
      <c r="C354" s="113">
        <v>12</v>
      </c>
      <c r="D354" s="109">
        <v>72.599999999999994</v>
      </c>
      <c r="E354" s="109">
        <v>49.1</v>
      </c>
      <c r="F354" s="109">
        <v>28.7</v>
      </c>
      <c r="G354" s="109">
        <v>69.599999999999994</v>
      </c>
    </row>
    <row r="355" spans="1:7" ht="57" x14ac:dyDescent="0.2">
      <c r="A355" s="99"/>
      <c r="B355" s="121" t="s">
        <v>62</v>
      </c>
      <c r="C355" s="122"/>
      <c r="D355" s="122"/>
      <c r="E355" s="122"/>
      <c r="F355" s="122"/>
      <c r="G355" s="123"/>
    </row>
    <row r="356" spans="1:7" ht="43" x14ac:dyDescent="0.2">
      <c r="A356" s="111" t="s">
        <v>9</v>
      </c>
      <c r="B356" s="74" t="s">
        <v>0</v>
      </c>
      <c r="C356" s="74"/>
      <c r="D356" s="74" t="s">
        <v>10</v>
      </c>
      <c r="E356" s="74" t="s">
        <v>11</v>
      </c>
      <c r="F356" s="74" t="s">
        <v>12</v>
      </c>
      <c r="G356" s="74" t="s">
        <v>13</v>
      </c>
    </row>
    <row r="357" spans="1:7" x14ac:dyDescent="0.2">
      <c r="A357" s="99" t="s">
        <v>68</v>
      </c>
      <c r="B357" s="112">
        <v>44764</v>
      </c>
      <c r="C357" s="113">
        <v>0</v>
      </c>
      <c r="D357" s="109">
        <v>61.8</v>
      </c>
      <c r="E357" s="109">
        <v>41.9</v>
      </c>
      <c r="F357" s="109">
        <v>26.3</v>
      </c>
      <c r="G357" s="109">
        <v>45.2</v>
      </c>
    </row>
    <row r="358" spans="1:7" x14ac:dyDescent="0.2">
      <c r="A358" s="99"/>
      <c r="B358" s="112">
        <v>44770</v>
      </c>
      <c r="C358" s="113">
        <v>6</v>
      </c>
      <c r="D358" s="109">
        <v>66.5</v>
      </c>
      <c r="E358" s="109">
        <v>45.3</v>
      </c>
      <c r="F358" s="109">
        <v>27.3</v>
      </c>
      <c r="G358" s="109">
        <v>54</v>
      </c>
    </row>
    <row r="359" spans="1:7" x14ac:dyDescent="0.2">
      <c r="A359" s="99"/>
      <c r="B359" s="112">
        <v>44776</v>
      </c>
      <c r="C359" s="113">
        <v>12</v>
      </c>
      <c r="D359" s="109">
        <v>70.400000000000006</v>
      </c>
      <c r="E359" s="109">
        <v>50.5</v>
      </c>
      <c r="F359" s="109">
        <v>29</v>
      </c>
      <c r="G359" s="109">
        <v>67.2</v>
      </c>
    </row>
    <row r="360" spans="1:7" x14ac:dyDescent="0.2">
      <c r="A360" s="99"/>
      <c r="B360" s="112">
        <v>44783</v>
      </c>
      <c r="C360" s="113">
        <v>19</v>
      </c>
      <c r="D360" s="109">
        <v>75.099999999999994</v>
      </c>
      <c r="E360" s="109">
        <v>53.9</v>
      </c>
      <c r="F360" s="109">
        <v>33.200000000000003</v>
      </c>
      <c r="G360" s="109">
        <v>79.599999999999994</v>
      </c>
    </row>
    <row r="361" spans="1:7" x14ac:dyDescent="0.2">
      <c r="A361" s="99"/>
      <c r="B361" s="112">
        <v>44790</v>
      </c>
      <c r="C361" s="113">
        <v>26</v>
      </c>
      <c r="D361" s="109">
        <v>79.400000000000006</v>
      </c>
      <c r="E361" s="109">
        <v>57.9</v>
      </c>
      <c r="F361" s="109">
        <v>35</v>
      </c>
      <c r="G361" s="109">
        <v>96</v>
      </c>
    </row>
    <row r="362" spans="1:7" x14ac:dyDescent="0.2">
      <c r="A362" s="99"/>
      <c r="B362" s="112">
        <v>44797</v>
      </c>
      <c r="C362" s="113">
        <v>33</v>
      </c>
      <c r="D362" s="109">
        <v>82.5</v>
      </c>
      <c r="E362" s="109">
        <v>60.7</v>
      </c>
      <c r="F362" s="109">
        <v>33.4</v>
      </c>
      <c r="G362" s="109">
        <v>103</v>
      </c>
    </row>
    <row r="363" spans="1:7" x14ac:dyDescent="0.2">
      <c r="A363" s="99"/>
      <c r="B363" s="112">
        <v>44804</v>
      </c>
      <c r="C363" s="113">
        <v>40</v>
      </c>
      <c r="D363" s="109">
        <v>84.9</v>
      </c>
      <c r="E363" s="109">
        <v>63.3</v>
      </c>
      <c r="F363" s="109">
        <v>36.200000000000003</v>
      </c>
      <c r="G363" s="109">
        <v>112.6</v>
      </c>
    </row>
    <row r="364" spans="1:7" x14ac:dyDescent="0.2">
      <c r="A364" s="99"/>
      <c r="B364" s="112">
        <v>44811</v>
      </c>
      <c r="C364" s="113">
        <v>47</v>
      </c>
      <c r="D364" s="109">
        <v>89.3</v>
      </c>
      <c r="E364" s="109">
        <v>65</v>
      </c>
      <c r="F364" s="109">
        <v>36.200000000000003</v>
      </c>
      <c r="G364" s="109">
        <v>118.8</v>
      </c>
    </row>
    <row r="365" spans="1:7" x14ac:dyDescent="0.2">
      <c r="A365" s="99"/>
      <c r="B365" s="112">
        <v>44817</v>
      </c>
      <c r="C365" s="113">
        <v>53</v>
      </c>
      <c r="D365" s="109">
        <v>91.5</v>
      </c>
      <c r="E365" s="109">
        <v>65.5</v>
      </c>
      <c r="F365" s="109">
        <v>37.799999999999997</v>
      </c>
      <c r="G365" s="109">
        <v>125</v>
      </c>
    </row>
    <row r="366" spans="1:7" x14ac:dyDescent="0.2">
      <c r="A366" s="99"/>
      <c r="B366" s="112">
        <v>44825</v>
      </c>
      <c r="C366" s="113">
        <v>61</v>
      </c>
      <c r="D366" s="109">
        <v>94.4</v>
      </c>
      <c r="E366" s="109">
        <v>66.3</v>
      </c>
      <c r="F366" s="109">
        <v>38.9</v>
      </c>
      <c r="G366" s="109">
        <v>137.4</v>
      </c>
    </row>
    <row r="367" spans="1:7" x14ac:dyDescent="0.2">
      <c r="A367" s="99"/>
      <c r="B367" s="128" t="s">
        <v>69</v>
      </c>
      <c r="C367" s="129"/>
      <c r="D367" s="129"/>
      <c r="E367" s="129"/>
      <c r="F367" s="129"/>
      <c r="G367" s="1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F5CE-3CD8-0942-8DBE-46C86A3C3062}">
  <dimension ref="A1:I276"/>
  <sheetViews>
    <sheetView zoomScale="110" workbookViewId="0">
      <selection activeCell="E2" sqref="E2"/>
    </sheetView>
  </sheetViews>
  <sheetFormatPr baseColWidth="10" defaultColWidth="27.5" defaultRowHeight="16" x14ac:dyDescent="0.2"/>
  <cols>
    <col min="1" max="1" width="7.1640625" style="1" bestFit="1" customWidth="1"/>
    <col min="2" max="2" width="12.83203125" style="1" bestFit="1" customWidth="1"/>
    <col min="3" max="3" width="13.5" style="1" bestFit="1" customWidth="1"/>
    <col min="4" max="4" width="19.33203125" style="1" bestFit="1" customWidth="1"/>
    <col min="5" max="5" width="12.6640625" style="1" bestFit="1" customWidth="1"/>
    <col min="6" max="6" width="13.5" style="1" bestFit="1" customWidth="1"/>
    <col min="7" max="7" width="14.1640625" style="1" bestFit="1" customWidth="1"/>
    <col min="8" max="8" width="19.83203125" style="1" bestFit="1" customWidth="1"/>
    <col min="9" max="9" width="13.6640625" style="1" bestFit="1" customWidth="1"/>
    <col min="10" max="16384" width="27.5" style="1"/>
  </cols>
  <sheetData>
    <row r="1" spans="1:9" ht="34" x14ac:dyDescent="0.2">
      <c r="A1" s="140" t="s">
        <v>1</v>
      </c>
      <c r="B1" s="140" t="s">
        <v>10</v>
      </c>
      <c r="C1" s="140" t="s">
        <v>11</v>
      </c>
      <c r="D1" s="140" t="s">
        <v>12</v>
      </c>
      <c r="E1" s="141" t="s">
        <v>13</v>
      </c>
      <c r="F1" s="140" t="s">
        <v>70</v>
      </c>
      <c r="G1" s="140" t="s">
        <v>71</v>
      </c>
      <c r="H1" s="140" t="s">
        <v>72</v>
      </c>
      <c r="I1" s="141" t="s">
        <v>73</v>
      </c>
    </row>
    <row r="2" spans="1:9" x14ac:dyDescent="0.2">
      <c r="A2" s="142">
        <v>0</v>
      </c>
      <c r="B2" s="143">
        <v>61.2</v>
      </c>
      <c r="C2" s="143">
        <v>42.2</v>
      </c>
      <c r="D2" s="144">
        <v>24.8</v>
      </c>
      <c r="E2" s="143">
        <v>44.2</v>
      </c>
      <c r="F2" s="168">
        <f>AVERAGE(B2:B39)</f>
        <v>60.430789473684221</v>
      </c>
      <c r="G2" s="168">
        <f>AVERAGE(C2:C39)</f>
        <v>41.568421052631578</v>
      </c>
      <c r="H2" s="168">
        <f>AVERAGE(D2:D39)</f>
        <v>25.507894736842111</v>
      </c>
      <c r="I2" s="168">
        <f>AVERAGE(E2:E39)</f>
        <v>45.342105263157897</v>
      </c>
    </row>
    <row r="3" spans="1:9" x14ac:dyDescent="0.2">
      <c r="A3" s="142">
        <v>0</v>
      </c>
      <c r="B3" s="143">
        <v>58.7</v>
      </c>
      <c r="C3" s="143">
        <v>41.4</v>
      </c>
      <c r="D3" s="143">
        <v>24.4</v>
      </c>
      <c r="E3" s="143">
        <v>44</v>
      </c>
    </row>
    <row r="4" spans="1:9" x14ac:dyDescent="0.2">
      <c r="A4" s="142">
        <v>0</v>
      </c>
      <c r="B4" s="144">
        <v>60.3</v>
      </c>
      <c r="C4" s="144">
        <v>41.9</v>
      </c>
      <c r="D4" s="144">
        <v>24.8</v>
      </c>
      <c r="E4" s="144">
        <v>43.8</v>
      </c>
    </row>
    <row r="5" spans="1:9" x14ac:dyDescent="0.2">
      <c r="A5" s="142">
        <v>0</v>
      </c>
      <c r="B5" s="144">
        <v>58.5</v>
      </c>
      <c r="C5" s="144">
        <v>42.3</v>
      </c>
      <c r="D5" s="144">
        <v>25.7</v>
      </c>
      <c r="E5" s="144">
        <v>44.2</v>
      </c>
    </row>
    <row r="6" spans="1:9" x14ac:dyDescent="0.2">
      <c r="A6" s="142">
        <v>0</v>
      </c>
      <c r="B6" s="144">
        <v>60.5</v>
      </c>
      <c r="C6" s="144">
        <v>41.2</v>
      </c>
      <c r="D6" s="144">
        <v>25.8</v>
      </c>
      <c r="E6" s="144">
        <v>44.2</v>
      </c>
    </row>
    <row r="7" spans="1:9" x14ac:dyDescent="0.2">
      <c r="A7" s="142">
        <v>0</v>
      </c>
      <c r="B7" s="143">
        <v>60</v>
      </c>
      <c r="C7" s="143">
        <v>41</v>
      </c>
      <c r="D7" s="144">
        <v>23.8</v>
      </c>
      <c r="E7" s="143">
        <v>45</v>
      </c>
    </row>
    <row r="8" spans="1:9" x14ac:dyDescent="0.2">
      <c r="A8" s="142">
        <v>0</v>
      </c>
      <c r="B8" s="143">
        <v>57.6</v>
      </c>
      <c r="C8" s="143">
        <v>41.5</v>
      </c>
      <c r="D8" s="143">
        <v>24.9</v>
      </c>
      <c r="E8" s="143">
        <v>46.2</v>
      </c>
    </row>
    <row r="9" spans="1:9" x14ac:dyDescent="0.2">
      <c r="A9" s="142">
        <v>0</v>
      </c>
      <c r="B9" s="144">
        <v>55.9</v>
      </c>
      <c r="C9" s="144">
        <v>41.7</v>
      </c>
      <c r="D9" s="144">
        <v>25.5</v>
      </c>
      <c r="E9" s="144">
        <v>46.2</v>
      </c>
    </row>
    <row r="10" spans="1:9" x14ac:dyDescent="0.2">
      <c r="A10" s="142">
        <v>0</v>
      </c>
      <c r="B10" s="145">
        <v>59.5</v>
      </c>
      <c r="C10" s="145">
        <v>41</v>
      </c>
      <c r="D10" s="145">
        <v>25</v>
      </c>
      <c r="E10" s="145">
        <v>38.799999999999997</v>
      </c>
    </row>
    <row r="11" spans="1:9" x14ac:dyDescent="0.2">
      <c r="A11" s="146">
        <v>0</v>
      </c>
      <c r="B11" s="56">
        <v>59.1</v>
      </c>
      <c r="C11" s="56">
        <v>39.5</v>
      </c>
      <c r="D11" s="147">
        <v>25.9</v>
      </c>
      <c r="E11" s="56">
        <v>41</v>
      </c>
    </row>
    <row r="12" spans="1:9" x14ac:dyDescent="0.2">
      <c r="A12" s="146">
        <v>0</v>
      </c>
      <c r="B12" s="56">
        <v>60.8</v>
      </c>
      <c r="C12" s="56">
        <v>40.4</v>
      </c>
      <c r="D12" s="147">
        <v>27.1</v>
      </c>
      <c r="E12" s="56">
        <v>46.6</v>
      </c>
    </row>
    <row r="13" spans="1:9" x14ac:dyDescent="0.2">
      <c r="A13" s="146">
        <v>0</v>
      </c>
      <c r="B13" s="56">
        <v>61.6</v>
      </c>
      <c r="C13" s="56">
        <v>42</v>
      </c>
      <c r="D13" s="147">
        <v>27.1</v>
      </c>
      <c r="E13" s="56">
        <v>47.2</v>
      </c>
    </row>
    <row r="14" spans="1:9" x14ac:dyDescent="0.2">
      <c r="A14" s="146">
        <v>0</v>
      </c>
      <c r="B14" s="56">
        <v>61.1</v>
      </c>
      <c r="C14" s="56">
        <v>40.1</v>
      </c>
      <c r="D14" s="147">
        <v>27.1</v>
      </c>
      <c r="E14" s="56">
        <v>46</v>
      </c>
    </row>
    <row r="15" spans="1:9" x14ac:dyDescent="0.2">
      <c r="A15" s="146">
        <v>0</v>
      </c>
      <c r="B15" s="56">
        <v>61.2</v>
      </c>
      <c r="C15" s="56">
        <v>41.5</v>
      </c>
      <c r="D15" s="147">
        <v>25.9</v>
      </c>
      <c r="E15" s="56">
        <v>47.2</v>
      </c>
    </row>
    <row r="16" spans="1:9" x14ac:dyDescent="0.2">
      <c r="A16" s="146">
        <v>0</v>
      </c>
      <c r="B16" s="56">
        <v>61.87</v>
      </c>
      <c r="C16" s="56">
        <v>43</v>
      </c>
      <c r="D16" s="147">
        <v>26</v>
      </c>
      <c r="E16" s="56">
        <v>48.2</v>
      </c>
    </row>
    <row r="17" spans="1:5" x14ac:dyDescent="0.2">
      <c r="A17" s="146">
        <v>0</v>
      </c>
      <c r="B17" s="56">
        <v>61.6</v>
      </c>
      <c r="C17" s="56">
        <v>40.200000000000003</v>
      </c>
      <c r="D17" s="147">
        <v>24.4</v>
      </c>
      <c r="E17" s="56">
        <v>45</v>
      </c>
    </row>
    <row r="18" spans="1:5" x14ac:dyDescent="0.2">
      <c r="A18" s="146">
        <v>0</v>
      </c>
      <c r="B18" s="148">
        <v>61</v>
      </c>
      <c r="C18" s="148">
        <v>41.4</v>
      </c>
      <c r="D18" s="42">
        <v>25.4</v>
      </c>
      <c r="E18" s="148">
        <v>46</v>
      </c>
    </row>
    <row r="19" spans="1:5" x14ac:dyDescent="0.2">
      <c r="A19" s="146">
        <v>0</v>
      </c>
      <c r="B19" s="56">
        <v>62.6</v>
      </c>
      <c r="C19" s="56">
        <v>42</v>
      </c>
      <c r="D19" s="147">
        <v>26.6</v>
      </c>
      <c r="E19" s="56">
        <v>46</v>
      </c>
    </row>
    <row r="20" spans="1:5" x14ac:dyDescent="0.2">
      <c r="A20" s="146">
        <v>0</v>
      </c>
      <c r="B20" s="56">
        <v>59.4</v>
      </c>
      <c r="C20" s="56">
        <v>41.9</v>
      </c>
      <c r="D20" s="147">
        <v>24.4</v>
      </c>
      <c r="E20" s="56">
        <v>44.8</v>
      </c>
    </row>
    <row r="21" spans="1:5" x14ac:dyDescent="0.2">
      <c r="A21" s="146">
        <v>0</v>
      </c>
      <c r="B21" s="56">
        <v>59.4</v>
      </c>
      <c r="C21" s="56">
        <v>41.9</v>
      </c>
      <c r="D21" s="147">
        <v>24.5</v>
      </c>
      <c r="E21" s="56">
        <v>44.8</v>
      </c>
    </row>
    <row r="22" spans="1:5" x14ac:dyDescent="0.2">
      <c r="A22" s="146">
        <v>0</v>
      </c>
      <c r="B22" s="56">
        <v>61.2</v>
      </c>
      <c r="C22" s="56">
        <v>41.5</v>
      </c>
      <c r="D22" s="147">
        <v>25.7</v>
      </c>
      <c r="E22" s="56">
        <v>43.8</v>
      </c>
    </row>
    <row r="23" spans="1:5" x14ac:dyDescent="0.2">
      <c r="A23" s="146">
        <v>0</v>
      </c>
      <c r="B23" s="56">
        <v>61</v>
      </c>
      <c r="C23" s="56">
        <v>43.2</v>
      </c>
      <c r="D23" s="147">
        <v>25.5</v>
      </c>
      <c r="E23" s="56">
        <v>46.4</v>
      </c>
    </row>
    <row r="24" spans="1:5" x14ac:dyDescent="0.2">
      <c r="A24" s="146">
        <v>0</v>
      </c>
      <c r="B24" s="56">
        <v>61.1</v>
      </c>
      <c r="C24" s="56">
        <v>42.3</v>
      </c>
      <c r="D24" s="147">
        <v>26.6</v>
      </c>
      <c r="E24" s="56">
        <v>46</v>
      </c>
    </row>
    <row r="25" spans="1:5" x14ac:dyDescent="0.2">
      <c r="A25" s="146">
        <v>0</v>
      </c>
      <c r="B25" s="56">
        <v>58.8</v>
      </c>
      <c r="C25" s="56">
        <v>41.5</v>
      </c>
      <c r="D25" s="147">
        <v>25.3</v>
      </c>
      <c r="E25" s="56">
        <v>43.8</v>
      </c>
    </row>
    <row r="26" spans="1:5" x14ac:dyDescent="0.2">
      <c r="A26" s="146">
        <v>0</v>
      </c>
      <c r="B26" s="148">
        <v>60.5</v>
      </c>
      <c r="C26" s="148">
        <v>43</v>
      </c>
      <c r="D26" s="42">
        <v>26.2</v>
      </c>
      <c r="E26" s="148">
        <v>47.2</v>
      </c>
    </row>
    <row r="27" spans="1:5" x14ac:dyDescent="0.2">
      <c r="A27" s="146">
        <v>0</v>
      </c>
      <c r="B27" s="56">
        <v>61.2</v>
      </c>
      <c r="C27" s="56">
        <v>43</v>
      </c>
      <c r="D27" s="147">
        <v>26.5</v>
      </c>
      <c r="E27" s="56">
        <v>47.4</v>
      </c>
    </row>
    <row r="28" spans="1:5" x14ac:dyDescent="0.2">
      <c r="A28" s="149">
        <v>0</v>
      </c>
      <c r="B28" s="56">
        <v>63.3</v>
      </c>
      <c r="C28" s="56">
        <v>41.6</v>
      </c>
      <c r="D28" s="56">
        <v>26</v>
      </c>
      <c r="E28" s="56">
        <v>49.4</v>
      </c>
    </row>
    <row r="29" spans="1:5" x14ac:dyDescent="0.2">
      <c r="A29" s="149">
        <v>0</v>
      </c>
      <c r="B29" s="56">
        <v>63</v>
      </c>
      <c r="C29" s="56">
        <v>42.5</v>
      </c>
      <c r="D29" s="56">
        <v>25.2</v>
      </c>
      <c r="E29" s="56">
        <v>48.2</v>
      </c>
    </row>
    <row r="30" spans="1:5" x14ac:dyDescent="0.2">
      <c r="A30" s="149">
        <v>0</v>
      </c>
      <c r="B30" s="56">
        <v>61.1</v>
      </c>
      <c r="C30" s="56">
        <v>41.3</v>
      </c>
      <c r="D30" s="56">
        <v>24.2</v>
      </c>
      <c r="E30" s="56">
        <v>48.4</v>
      </c>
    </row>
    <row r="31" spans="1:5" x14ac:dyDescent="0.2">
      <c r="A31" s="149">
        <v>0</v>
      </c>
      <c r="B31" s="56">
        <v>60.9</v>
      </c>
      <c r="C31" s="56">
        <v>43.2</v>
      </c>
      <c r="D31" s="56">
        <v>25</v>
      </c>
      <c r="E31" s="56">
        <v>48.2</v>
      </c>
    </row>
    <row r="32" spans="1:5" x14ac:dyDescent="0.2">
      <c r="A32" s="149">
        <v>0</v>
      </c>
      <c r="B32" s="56">
        <v>63.5</v>
      </c>
      <c r="C32" s="56">
        <v>42.4</v>
      </c>
      <c r="D32" s="56">
        <v>25</v>
      </c>
      <c r="E32" s="56">
        <v>48.8</v>
      </c>
    </row>
    <row r="33" spans="1:5" x14ac:dyDescent="0.2">
      <c r="A33" s="149">
        <v>0</v>
      </c>
      <c r="B33" s="56">
        <v>59.1</v>
      </c>
      <c r="C33" s="56">
        <v>40</v>
      </c>
      <c r="D33" s="56">
        <v>24</v>
      </c>
      <c r="E33" s="56">
        <v>41.2</v>
      </c>
    </row>
    <row r="34" spans="1:5" x14ac:dyDescent="0.2">
      <c r="A34" s="149">
        <v>0</v>
      </c>
      <c r="B34" s="148">
        <v>58.8</v>
      </c>
      <c r="C34" s="148">
        <v>39.5</v>
      </c>
      <c r="D34" s="148">
        <v>25.1</v>
      </c>
      <c r="E34" s="148">
        <v>40.200000000000003</v>
      </c>
    </row>
    <row r="35" spans="1:5" x14ac:dyDescent="0.2">
      <c r="A35" s="149">
        <v>0</v>
      </c>
      <c r="B35" s="56">
        <v>58.8</v>
      </c>
      <c r="C35" s="56">
        <v>41.2</v>
      </c>
      <c r="D35" s="56">
        <v>24.9</v>
      </c>
      <c r="E35" s="56">
        <v>42.8</v>
      </c>
    </row>
    <row r="36" spans="1:5" x14ac:dyDescent="0.2">
      <c r="A36" s="149">
        <v>0</v>
      </c>
      <c r="B36" s="56">
        <v>57.8</v>
      </c>
      <c r="C36" s="56">
        <v>39.799999999999997</v>
      </c>
      <c r="D36" s="56">
        <v>25.2</v>
      </c>
      <c r="E36" s="56">
        <v>40.6</v>
      </c>
    </row>
    <row r="37" spans="1:5" x14ac:dyDescent="0.2">
      <c r="A37" s="149">
        <v>0</v>
      </c>
      <c r="B37" s="56">
        <v>61.5</v>
      </c>
      <c r="C37" s="56">
        <v>42.6</v>
      </c>
      <c r="D37" s="56">
        <v>27.3</v>
      </c>
      <c r="E37" s="56">
        <v>47</v>
      </c>
    </row>
    <row r="38" spans="1:5" x14ac:dyDescent="0.2">
      <c r="A38" s="149">
        <v>0</v>
      </c>
      <c r="B38" s="56">
        <v>61.1</v>
      </c>
      <c r="C38" s="56">
        <v>41</v>
      </c>
      <c r="D38" s="56">
        <v>26.2</v>
      </c>
      <c r="E38" s="56">
        <v>49</v>
      </c>
    </row>
    <row r="39" spans="1:5" x14ac:dyDescent="0.2">
      <c r="A39" s="149">
        <v>0</v>
      </c>
      <c r="B39" s="56">
        <v>61.8</v>
      </c>
      <c r="C39" s="56">
        <v>41.9</v>
      </c>
      <c r="D39" s="56">
        <v>26.3</v>
      </c>
      <c r="E39" s="56">
        <v>45.2</v>
      </c>
    </row>
    <row r="40" spans="1:5" x14ac:dyDescent="0.2">
      <c r="A40" s="142">
        <v>4</v>
      </c>
      <c r="B40" s="143">
        <v>68.599999999999994</v>
      </c>
      <c r="C40" s="143">
        <v>47.5</v>
      </c>
      <c r="D40" s="144">
        <v>26.7</v>
      </c>
      <c r="E40" s="143">
        <v>51.2</v>
      </c>
    </row>
    <row r="41" spans="1:5" x14ac:dyDescent="0.2">
      <c r="A41" s="142">
        <v>4</v>
      </c>
      <c r="B41" s="143">
        <v>63.7</v>
      </c>
      <c r="C41" s="143">
        <v>46.2</v>
      </c>
      <c r="D41" s="143">
        <v>25.9</v>
      </c>
      <c r="E41" s="143">
        <v>50.6</v>
      </c>
    </row>
    <row r="42" spans="1:5" x14ac:dyDescent="0.2">
      <c r="A42" s="142">
        <v>4</v>
      </c>
      <c r="B42" s="144">
        <v>65</v>
      </c>
      <c r="C42" s="144">
        <v>46.9</v>
      </c>
      <c r="D42" s="144">
        <v>24.3</v>
      </c>
      <c r="E42" s="144">
        <v>51</v>
      </c>
    </row>
    <row r="43" spans="1:5" x14ac:dyDescent="0.2">
      <c r="A43" s="142">
        <v>4</v>
      </c>
      <c r="B43" s="144">
        <v>64.900000000000006</v>
      </c>
      <c r="C43" s="144">
        <v>46.9</v>
      </c>
      <c r="D43" s="144">
        <v>25.5</v>
      </c>
      <c r="E43" s="144">
        <v>48.8</v>
      </c>
    </row>
    <row r="44" spans="1:5" x14ac:dyDescent="0.2">
      <c r="A44" s="142">
        <v>4</v>
      </c>
      <c r="B44" s="144">
        <v>66.3</v>
      </c>
      <c r="C44" s="144">
        <v>46.7</v>
      </c>
      <c r="D44" s="144">
        <v>26.7</v>
      </c>
      <c r="E44" s="144">
        <v>50.8</v>
      </c>
    </row>
    <row r="45" spans="1:5" x14ac:dyDescent="0.2">
      <c r="A45" s="146">
        <v>5</v>
      </c>
      <c r="B45" s="56">
        <v>66.900000000000006</v>
      </c>
      <c r="C45" s="56">
        <v>45.3</v>
      </c>
      <c r="D45" s="147">
        <v>29</v>
      </c>
      <c r="E45" s="56">
        <v>54</v>
      </c>
    </row>
    <row r="46" spans="1:5" x14ac:dyDescent="0.2">
      <c r="A46" s="146">
        <v>5</v>
      </c>
      <c r="B46" s="147">
        <v>67.8</v>
      </c>
      <c r="C46" s="147">
        <v>46</v>
      </c>
      <c r="D46" s="147">
        <v>29.2</v>
      </c>
      <c r="E46" s="147">
        <v>54.6</v>
      </c>
    </row>
    <row r="47" spans="1:5" x14ac:dyDescent="0.2">
      <c r="A47" s="146">
        <v>5</v>
      </c>
      <c r="B47" s="147">
        <v>67.099999999999994</v>
      </c>
      <c r="C47" s="147">
        <v>46.5</v>
      </c>
      <c r="D47" s="147">
        <v>29.6</v>
      </c>
      <c r="E47" s="147">
        <v>55.2</v>
      </c>
    </row>
    <row r="48" spans="1:5" x14ac:dyDescent="0.2">
      <c r="A48" s="146">
        <v>6</v>
      </c>
      <c r="B48" s="56">
        <v>64.2</v>
      </c>
      <c r="C48" s="56">
        <v>42.6</v>
      </c>
      <c r="D48" s="147">
        <v>29.3</v>
      </c>
      <c r="E48" s="56">
        <v>49.8</v>
      </c>
    </row>
    <row r="49" spans="1:5" x14ac:dyDescent="0.2">
      <c r="A49" s="146">
        <v>6</v>
      </c>
      <c r="B49" s="42">
        <v>65.599999999999994</v>
      </c>
      <c r="C49" s="42">
        <v>45.9</v>
      </c>
      <c r="D49" s="42">
        <v>27.1</v>
      </c>
      <c r="E49" s="42">
        <v>52.5</v>
      </c>
    </row>
    <row r="50" spans="1:5" x14ac:dyDescent="0.2">
      <c r="A50" s="146">
        <v>6</v>
      </c>
      <c r="B50" s="147">
        <v>64</v>
      </c>
      <c r="C50" s="147">
        <v>44.4</v>
      </c>
      <c r="D50" s="147">
        <v>26.5</v>
      </c>
      <c r="E50" s="147">
        <v>49.9</v>
      </c>
    </row>
    <row r="51" spans="1:5" x14ac:dyDescent="0.2">
      <c r="A51" s="149">
        <v>6</v>
      </c>
      <c r="B51" s="56">
        <v>68</v>
      </c>
      <c r="C51" s="56">
        <v>47.3</v>
      </c>
      <c r="D51" s="56">
        <v>28.7</v>
      </c>
      <c r="E51" s="56">
        <v>57.6</v>
      </c>
    </row>
    <row r="52" spans="1:5" x14ac:dyDescent="0.2">
      <c r="A52" s="149">
        <v>6</v>
      </c>
      <c r="B52" s="56">
        <v>66.5</v>
      </c>
      <c r="C52" s="56">
        <v>45.1</v>
      </c>
      <c r="D52" s="56">
        <v>27.2</v>
      </c>
      <c r="E52" s="56">
        <v>56</v>
      </c>
    </row>
    <row r="53" spans="1:5" x14ac:dyDescent="0.2">
      <c r="A53" s="149">
        <v>6</v>
      </c>
      <c r="B53" s="56">
        <v>66.5</v>
      </c>
      <c r="C53" s="56">
        <v>45.3</v>
      </c>
      <c r="D53" s="56">
        <v>27.3</v>
      </c>
      <c r="E53" s="56">
        <v>54</v>
      </c>
    </row>
    <row r="54" spans="1:5" x14ac:dyDescent="0.2">
      <c r="A54" s="142">
        <v>7</v>
      </c>
      <c r="B54" s="144">
        <v>62.6</v>
      </c>
      <c r="C54" s="144">
        <v>46.7</v>
      </c>
      <c r="D54" s="144">
        <v>29.3</v>
      </c>
      <c r="E54" s="144">
        <v>47.8</v>
      </c>
    </row>
    <row r="55" spans="1:5" x14ac:dyDescent="0.2">
      <c r="A55" s="146">
        <v>8</v>
      </c>
      <c r="B55" s="56">
        <v>70.3</v>
      </c>
      <c r="C55" s="56">
        <v>48.8</v>
      </c>
      <c r="D55" s="147">
        <v>30.6</v>
      </c>
      <c r="E55" s="56">
        <v>62</v>
      </c>
    </row>
    <row r="56" spans="1:5" x14ac:dyDescent="0.2">
      <c r="A56" s="146">
        <v>8</v>
      </c>
      <c r="B56" s="42">
        <v>70.3</v>
      </c>
      <c r="C56" s="42">
        <v>48.1</v>
      </c>
      <c r="D56" s="42">
        <v>28.9</v>
      </c>
      <c r="E56" s="42">
        <v>59.4</v>
      </c>
    </row>
    <row r="57" spans="1:5" x14ac:dyDescent="0.2">
      <c r="A57" s="146">
        <v>8</v>
      </c>
      <c r="B57" s="147">
        <v>70.3</v>
      </c>
      <c r="C57" s="147">
        <v>47.5</v>
      </c>
      <c r="D57" s="147">
        <v>29</v>
      </c>
      <c r="E57" s="147">
        <v>58.2</v>
      </c>
    </row>
    <row r="58" spans="1:5" x14ac:dyDescent="0.2">
      <c r="A58" s="146">
        <v>8</v>
      </c>
      <c r="B58" s="147">
        <v>67.2</v>
      </c>
      <c r="C58" s="147">
        <v>46.4</v>
      </c>
      <c r="D58" s="147">
        <v>28.4</v>
      </c>
      <c r="E58" s="147">
        <v>56.2</v>
      </c>
    </row>
    <row r="59" spans="1:5" x14ac:dyDescent="0.2">
      <c r="A59" s="146">
        <v>8</v>
      </c>
      <c r="B59" s="147">
        <v>70.5</v>
      </c>
      <c r="C59" s="147">
        <v>47.9</v>
      </c>
      <c r="D59" s="147">
        <v>29.3</v>
      </c>
      <c r="E59" s="147">
        <v>57.8</v>
      </c>
    </row>
    <row r="60" spans="1:5" x14ac:dyDescent="0.2">
      <c r="A60" s="149">
        <v>8</v>
      </c>
      <c r="B60" s="56">
        <v>73.3</v>
      </c>
      <c r="C60" s="56">
        <v>50</v>
      </c>
      <c r="D60" s="56">
        <v>28.8</v>
      </c>
      <c r="E60" s="56">
        <v>66.599999999999994</v>
      </c>
    </row>
    <row r="61" spans="1:5" x14ac:dyDescent="0.2">
      <c r="A61" s="149">
        <v>8</v>
      </c>
      <c r="B61" s="56">
        <v>69.599999999999994</v>
      </c>
      <c r="C61" s="56">
        <v>49.2</v>
      </c>
      <c r="D61" s="56">
        <v>27</v>
      </c>
      <c r="E61" s="56">
        <v>64.400000000000006</v>
      </c>
    </row>
    <row r="62" spans="1:5" x14ac:dyDescent="0.2">
      <c r="A62" s="149">
        <v>8</v>
      </c>
      <c r="B62" s="56">
        <v>69.400000000000006</v>
      </c>
      <c r="C62" s="56">
        <v>48</v>
      </c>
      <c r="D62" s="56">
        <v>26.5</v>
      </c>
      <c r="E62" s="56">
        <v>61.8</v>
      </c>
    </row>
    <row r="63" spans="1:5" x14ac:dyDescent="0.2">
      <c r="A63" s="149">
        <v>8</v>
      </c>
      <c r="B63" s="56">
        <v>71</v>
      </c>
      <c r="C63" s="56">
        <v>49.4</v>
      </c>
      <c r="D63" s="56">
        <v>27.6</v>
      </c>
      <c r="E63" s="56">
        <v>67</v>
      </c>
    </row>
    <row r="64" spans="1:5" x14ac:dyDescent="0.2">
      <c r="A64" s="149">
        <v>8</v>
      </c>
      <c r="B64" s="56">
        <v>72</v>
      </c>
      <c r="C64" s="56">
        <v>48.7</v>
      </c>
      <c r="D64" s="56">
        <v>29.6</v>
      </c>
      <c r="E64" s="56">
        <v>62.8</v>
      </c>
    </row>
    <row r="65" spans="1:5" x14ac:dyDescent="0.2">
      <c r="A65" s="149">
        <v>8</v>
      </c>
      <c r="B65" s="56">
        <v>67.7</v>
      </c>
      <c r="C65" s="56">
        <v>46.6</v>
      </c>
      <c r="D65" s="56">
        <v>28</v>
      </c>
      <c r="E65" s="56">
        <v>55.8</v>
      </c>
    </row>
    <row r="66" spans="1:5" x14ac:dyDescent="0.2">
      <c r="A66" s="149">
        <v>8</v>
      </c>
      <c r="B66" s="56">
        <v>66.599999999999994</v>
      </c>
      <c r="C66" s="56">
        <v>46</v>
      </c>
      <c r="D66" s="56">
        <v>27.3</v>
      </c>
      <c r="E66" s="56">
        <v>53.8</v>
      </c>
    </row>
    <row r="67" spans="1:5" x14ac:dyDescent="0.2">
      <c r="A67" s="149">
        <v>8</v>
      </c>
      <c r="B67" s="56">
        <v>65.099999999999994</v>
      </c>
      <c r="C67" s="56">
        <v>47.7</v>
      </c>
      <c r="D67" s="56">
        <v>28.5</v>
      </c>
      <c r="E67" s="56">
        <v>54</v>
      </c>
    </row>
    <row r="68" spans="1:5" x14ac:dyDescent="0.2">
      <c r="A68" s="149">
        <v>8</v>
      </c>
      <c r="B68" s="56">
        <v>64.3</v>
      </c>
      <c r="C68" s="56">
        <v>45.5</v>
      </c>
      <c r="D68" s="56">
        <v>26.2</v>
      </c>
      <c r="E68" s="56">
        <v>49.2</v>
      </c>
    </row>
    <row r="69" spans="1:5" x14ac:dyDescent="0.2">
      <c r="A69" s="142">
        <v>9</v>
      </c>
      <c r="B69" s="143">
        <v>68.099999999999994</v>
      </c>
      <c r="C69" s="143">
        <v>48.8</v>
      </c>
      <c r="D69" s="144">
        <v>28.4</v>
      </c>
      <c r="E69" s="143">
        <v>58.8</v>
      </c>
    </row>
    <row r="70" spans="1:5" x14ac:dyDescent="0.2">
      <c r="A70" s="142">
        <v>9</v>
      </c>
      <c r="B70" s="143">
        <v>66</v>
      </c>
      <c r="C70" s="143">
        <v>47.2</v>
      </c>
      <c r="D70" s="143">
        <v>27.9</v>
      </c>
      <c r="E70" s="143">
        <v>54.6</v>
      </c>
    </row>
    <row r="71" spans="1:5" x14ac:dyDescent="0.2">
      <c r="A71" s="142">
        <v>9</v>
      </c>
      <c r="B71" s="144">
        <v>65.599999999999994</v>
      </c>
      <c r="C71" s="144">
        <v>48.7</v>
      </c>
      <c r="D71" s="144">
        <v>26.4</v>
      </c>
      <c r="E71" s="144">
        <v>55.4</v>
      </c>
    </row>
    <row r="72" spans="1:5" x14ac:dyDescent="0.2">
      <c r="A72" s="146">
        <v>9</v>
      </c>
      <c r="B72" s="56">
        <v>71.2</v>
      </c>
      <c r="C72" s="56">
        <v>49.7</v>
      </c>
      <c r="D72" s="147">
        <v>28.7</v>
      </c>
      <c r="E72" s="56">
        <v>63</v>
      </c>
    </row>
    <row r="73" spans="1:5" x14ac:dyDescent="0.2">
      <c r="A73" s="146">
        <v>9</v>
      </c>
      <c r="B73" s="56">
        <v>67.2</v>
      </c>
      <c r="C73" s="56">
        <v>48.5</v>
      </c>
      <c r="D73" s="147">
        <v>29.5</v>
      </c>
      <c r="E73" s="56">
        <v>61.8</v>
      </c>
    </row>
    <row r="74" spans="1:5" x14ac:dyDescent="0.2">
      <c r="A74" s="146">
        <v>9</v>
      </c>
      <c r="B74" s="147">
        <v>68.5</v>
      </c>
      <c r="C74" s="147">
        <v>50</v>
      </c>
      <c r="D74" s="147">
        <v>29.5</v>
      </c>
      <c r="E74" s="147">
        <v>59.8</v>
      </c>
    </row>
    <row r="75" spans="1:5" x14ac:dyDescent="0.2">
      <c r="A75" s="150">
        <v>9</v>
      </c>
      <c r="B75" s="151">
        <v>67.5</v>
      </c>
      <c r="C75" s="151">
        <v>49.7</v>
      </c>
      <c r="D75" s="151">
        <v>28.7</v>
      </c>
      <c r="E75" s="152">
        <v>60.2</v>
      </c>
    </row>
    <row r="76" spans="1:5" x14ac:dyDescent="0.2">
      <c r="A76" s="150">
        <v>9</v>
      </c>
      <c r="B76" s="153">
        <v>68.8</v>
      </c>
      <c r="C76" s="153">
        <v>48.3</v>
      </c>
      <c r="D76" s="153">
        <v>30.8</v>
      </c>
      <c r="E76" s="154">
        <v>62.8</v>
      </c>
    </row>
    <row r="77" spans="1:5" x14ac:dyDescent="0.2">
      <c r="A77" s="150">
        <v>9</v>
      </c>
      <c r="B77" s="153">
        <v>69.099999999999994</v>
      </c>
      <c r="C77" s="153">
        <v>48.8</v>
      </c>
      <c r="D77" s="153">
        <v>29.1</v>
      </c>
      <c r="E77" s="154">
        <v>60.6</v>
      </c>
    </row>
    <row r="78" spans="1:5" x14ac:dyDescent="0.2">
      <c r="A78" s="155">
        <v>11</v>
      </c>
      <c r="B78" s="156">
        <v>73.3</v>
      </c>
      <c r="C78" s="156">
        <v>53.6</v>
      </c>
      <c r="D78" s="157">
        <v>30.2</v>
      </c>
      <c r="E78" s="158">
        <v>59.8</v>
      </c>
    </row>
    <row r="79" spans="1:5" x14ac:dyDescent="0.2">
      <c r="A79" s="155">
        <v>11</v>
      </c>
      <c r="B79" s="156">
        <v>69.5</v>
      </c>
      <c r="C79" s="156">
        <v>51.2</v>
      </c>
      <c r="D79" s="157">
        <v>30.22</v>
      </c>
      <c r="E79" s="158">
        <v>57.8</v>
      </c>
    </row>
    <row r="80" spans="1:5" x14ac:dyDescent="0.2">
      <c r="A80" s="155">
        <v>11</v>
      </c>
      <c r="B80" s="157">
        <v>68.5</v>
      </c>
      <c r="C80" s="157">
        <v>50.4</v>
      </c>
      <c r="D80" s="157">
        <v>29.7</v>
      </c>
      <c r="E80" s="159">
        <v>58.2</v>
      </c>
    </row>
    <row r="81" spans="1:5" x14ac:dyDescent="0.2">
      <c r="A81" s="155">
        <v>11</v>
      </c>
      <c r="B81" s="157">
        <v>70.599999999999994</v>
      </c>
      <c r="C81" s="157">
        <v>52.2</v>
      </c>
      <c r="D81" s="157">
        <v>31.6</v>
      </c>
      <c r="E81" s="159">
        <v>62.6</v>
      </c>
    </row>
    <row r="82" spans="1:5" x14ac:dyDescent="0.2">
      <c r="A82" s="155">
        <v>11</v>
      </c>
      <c r="B82" s="157">
        <v>69.900000000000006</v>
      </c>
      <c r="C82" s="157">
        <v>50.2</v>
      </c>
      <c r="D82" s="157">
        <v>31</v>
      </c>
      <c r="E82" s="159">
        <v>63.2</v>
      </c>
    </row>
    <row r="83" spans="1:5" x14ac:dyDescent="0.2">
      <c r="A83" s="150">
        <v>12</v>
      </c>
      <c r="B83" s="160">
        <v>72.099999999999994</v>
      </c>
      <c r="C83" s="160">
        <v>50.6</v>
      </c>
      <c r="D83" s="153">
        <v>31.4</v>
      </c>
      <c r="E83" s="161">
        <v>69.400000000000006</v>
      </c>
    </row>
    <row r="84" spans="1:5" x14ac:dyDescent="0.2">
      <c r="A84" s="162">
        <v>12</v>
      </c>
      <c r="B84" s="153">
        <v>74.400000000000006</v>
      </c>
      <c r="C84" s="153">
        <v>52</v>
      </c>
      <c r="D84" s="153">
        <v>33.299999999999997</v>
      </c>
      <c r="E84" s="154">
        <v>71</v>
      </c>
    </row>
    <row r="85" spans="1:5" x14ac:dyDescent="0.2">
      <c r="A85" s="162">
        <v>12</v>
      </c>
      <c r="B85" s="153">
        <v>73</v>
      </c>
      <c r="C85" s="153">
        <v>52</v>
      </c>
      <c r="D85" s="153">
        <v>32</v>
      </c>
      <c r="E85" s="154">
        <v>71.2</v>
      </c>
    </row>
    <row r="86" spans="1:5" x14ac:dyDescent="0.2">
      <c r="A86" s="163">
        <v>12</v>
      </c>
      <c r="B86" s="160">
        <v>73.2</v>
      </c>
      <c r="C86" s="160">
        <v>51.5</v>
      </c>
      <c r="D86" s="160">
        <v>29.2</v>
      </c>
      <c r="E86" s="161">
        <v>68.400000000000006</v>
      </c>
    </row>
    <row r="87" spans="1:5" x14ac:dyDescent="0.2">
      <c r="A87" s="163">
        <v>12</v>
      </c>
      <c r="B87" s="160">
        <v>72.599999999999994</v>
      </c>
      <c r="C87" s="160">
        <v>49.1</v>
      </c>
      <c r="D87" s="160">
        <v>28.7</v>
      </c>
      <c r="E87" s="161">
        <v>69.599999999999994</v>
      </c>
    </row>
    <row r="88" spans="1:5" x14ac:dyDescent="0.2">
      <c r="A88" s="163">
        <v>12</v>
      </c>
      <c r="B88" s="160">
        <v>70.400000000000006</v>
      </c>
      <c r="C88" s="160">
        <v>50.5</v>
      </c>
      <c r="D88" s="160">
        <v>29</v>
      </c>
      <c r="E88" s="161">
        <v>67.2</v>
      </c>
    </row>
    <row r="89" spans="1:5" x14ac:dyDescent="0.2">
      <c r="A89" s="162">
        <v>13</v>
      </c>
      <c r="B89" s="160">
        <v>68.7</v>
      </c>
      <c r="C89" s="160">
        <v>49.6</v>
      </c>
      <c r="D89" s="153">
        <v>29.8</v>
      </c>
      <c r="E89" s="161">
        <v>61.4</v>
      </c>
    </row>
    <row r="90" spans="1:5" x14ac:dyDescent="0.2">
      <c r="A90" s="162">
        <v>13</v>
      </c>
      <c r="B90" s="153">
        <v>72.400000000000006</v>
      </c>
      <c r="C90" s="153">
        <v>51.5</v>
      </c>
      <c r="D90" s="153">
        <v>29.8</v>
      </c>
      <c r="E90" s="154">
        <v>65.8</v>
      </c>
    </row>
    <row r="91" spans="1:5" x14ac:dyDescent="0.2">
      <c r="A91" s="162">
        <v>13</v>
      </c>
      <c r="B91" s="153">
        <v>71.5</v>
      </c>
      <c r="C91" s="153">
        <v>51</v>
      </c>
      <c r="D91" s="153">
        <v>29</v>
      </c>
      <c r="E91" s="154">
        <v>64</v>
      </c>
    </row>
    <row r="92" spans="1:5" x14ac:dyDescent="0.2">
      <c r="A92" s="164">
        <v>14</v>
      </c>
      <c r="B92" s="157">
        <v>67.8</v>
      </c>
      <c r="C92" s="157">
        <v>50</v>
      </c>
      <c r="D92" s="157">
        <v>29.7</v>
      </c>
      <c r="E92" s="159">
        <v>61</v>
      </c>
    </row>
    <row r="93" spans="1:5" x14ac:dyDescent="0.2">
      <c r="A93" s="164">
        <v>15</v>
      </c>
      <c r="B93" s="156">
        <v>73.2</v>
      </c>
      <c r="C93" s="156">
        <v>55.2</v>
      </c>
      <c r="D93" s="157">
        <v>30.8</v>
      </c>
      <c r="E93" s="158">
        <v>65.8</v>
      </c>
    </row>
    <row r="94" spans="1:5" x14ac:dyDescent="0.2">
      <c r="A94" s="164">
        <v>15</v>
      </c>
      <c r="B94" s="156">
        <v>71.900000000000006</v>
      </c>
      <c r="C94" s="156">
        <v>52.8</v>
      </c>
      <c r="D94" s="157">
        <v>31.8</v>
      </c>
      <c r="E94" s="158">
        <v>64.8</v>
      </c>
    </row>
    <row r="95" spans="1:5" x14ac:dyDescent="0.2">
      <c r="A95" s="164">
        <v>15</v>
      </c>
      <c r="B95" s="157">
        <v>71</v>
      </c>
      <c r="C95" s="157">
        <v>53.3</v>
      </c>
      <c r="D95" s="157">
        <v>30.9</v>
      </c>
      <c r="E95" s="159">
        <v>63.8</v>
      </c>
    </row>
    <row r="96" spans="1:5" x14ac:dyDescent="0.2">
      <c r="A96" s="162">
        <v>15</v>
      </c>
      <c r="B96" s="160">
        <v>74.900000000000006</v>
      </c>
      <c r="C96" s="160">
        <v>52.4</v>
      </c>
      <c r="D96" s="153">
        <v>32.200000000000003</v>
      </c>
      <c r="E96" s="161">
        <v>77.400000000000006</v>
      </c>
    </row>
    <row r="97" spans="1:5" x14ac:dyDescent="0.2">
      <c r="A97" s="162">
        <v>15</v>
      </c>
      <c r="B97" s="153">
        <v>74.900000000000006</v>
      </c>
      <c r="C97" s="153">
        <v>50.9</v>
      </c>
      <c r="D97" s="153">
        <v>30.5</v>
      </c>
      <c r="E97" s="154">
        <v>73.2</v>
      </c>
    </row>
    <row r="98" spans="1:5" x14ac:dyDescent="0.2">
      <c r="A98" s="162">
        <v>15</v>
      </c>
      <c r="B98" s="153">
        <v>75.2</v>
      </c>
      <c r="C98" s="153">
        <v>51.4</v>
      </c>
      <c r="D98" s="153">
        <v>31.1</v>
      </c>
      <c r="E98" s="154">
        <v>72.599999999999994</v>
      </c>
    </row>
    <row r="99" spans="1:5" x14ac:dyDescent="0.2">
      <c r="A99" s="162">
        <v>15</v>
      </c>
      <c r="B99" s="153">
        <v>73.3</v>
      </c>
      <c r="C99" s="153">
        <v>51</v>
      </c>
      <c r="D99" s="153">
        <v>31.5</v>
      </c>
      <c r="E99" s="154">
        <v>69.599999999999994</v>
      </c>
    </row>
    <row r="100" spans="1:5" x14ac:dyDescent="0.2">
      <c r="A100" s="162">
        <v>15</v>
      </c>
      <c r="B100" s="153">
        <v>73.7</v>
      </c>
      <c r="C100" s="153">
        <v>51.5</v>
      </c>
      <c r="D100" s="153">
        <v>32</v>
      </c>
      <c r="E100" s="154">
        <v>72.8</v>
      </c>
    </row>
    <row r="101" spans="1:5" x14ac:dyDescent="0.2">
      <c r="A101" s="163">
        <v>15</v>
      </c>
      <c r="B101" s="160">
        <v>81.5</v>
      </c>
      <c r="C101" s="160">
        <v>56.6</v>
      </c>
      <c r="D101" s="160">
        <v>34.5</v>
      </c>
      <c r="E101" s="161">
        <v>90.8</v>
      </c>
    </row>
    <row r="102" spans="1:5" x14ac:dyDescent="0.2">
      <c r="A102" s="163">
        <v>15</v>
      </c>
      <c r="B102" s="160">
        <v>76</v>
      </c>
      <c r="C102" s="160">
        <v>56</v>
      </c>
      <c r="D102" s="160">
        <v>33.799999999999997</v>
      </c>
      <c r="E102" s="161">
        <v>81</v>
      </c>
    </row>
    <row r="103" spans="1:5" x14ac:dyDescent="0.2">
      <c r="A103" s="163">
        <v>15</v>
      </c>
      <c r="B103" s="160">
        <v>76.8</v>
      </c>
      <c r="C103" s="160">
        <v>54.1</v>
      </c>
      <c r="D103" s="160">
        <v>33.4</v>
      </c>
      <c r="E103" s="161">
        <v>81.599999999999994</v>
      </c>
    </row>
    <row r="104" spans="1:5" x14ac:dyDescent="0.2">
      <c r="A104" s="163">
        <v>15</v>
      </c>
      <c r="B104" s="160">
        <v>76</v>
      </c>
      <c r="C104" s="160">
        <v>55.4</v>
      </c>
      <c r="D104" s="160">
        <v>33.1</v>
      </c>
      <c r="E104" s="161">
        <v>79</v>
      </c>
    </row>
    <row r="105" spans="1:5" x14ac:dyDescent="0.2">
      <c r="A105" s="163">
        <v>15</v>
      </c>
      <c r="B105" s="160">
        <v>78</v>
      </c>
      <c r="C105" s="160">
        <v>55.4</v>
      </c>
      <c r="D105" s="160">
        <v>33.200000000000003</v>
      </c>
      <c r="E105" s="161">
        <v>82</v>
      </c>
    </row>
    <row r="106" spans="1:5" x14ac:dyDescent="0.2">
      <c r="A106" s="162">
        <v>16</v>
      </c>
      <c r="B106" s="160">
        <v>72.7</v>
      </c>
      <c r="C106" s="160">
        <v>52.4</v>
      </c>
      <c r="D106" s="153">
        <v>31.5</v>
      </c>
      <c r="E106" s="161">
        <v>74.400000000000006</v>
      </c>
    </row>
    <row r="107" spans="1:5" x14ac:dyDescent="0.2">
      <c r="A107" s="162">
        <v>16</v>
      </c>
      <c r="B107" s="153">
        <v>72.8</v>
      </c>
      <c r="C107" s="153">
        <v>52.2</v>
      </c>
      <c r="D107" s="153">
        <v>31.3</v>
      </c>
      <c r="E107" s="154">
        <v>70.2</v>
      </c>
    </row>
    <row r="108" spans="1:5" x14ac:dyDescent="0.2">
      <c r="A108" s="162">
        <v>16</v>
      </c>
      <c r="B108" s="153">
        <v>73.8</v>
      </c>
      <c r="C108" s="153">
        <v>52.9</v>
      </c>
      <c r="D108" s="153">
        <v>31.6</v>
      </c>
      <c r="E108" s="154">
        <v>75.599999999999994</v>
      </c>
    </row>
    <row r="109" spans="1:5" x14ac:dyDescent="0.2">
      <c r="A109" s="162">
        <v>16</v>
      </c>
      <c r="B109" s="153">
        <v>73</v>
      </c>
      <c r="C109" s="153">
        <v>52</v>
      </c>
      <c r="D109" s="153">
        <v>32.299999999999997</v>
      </c>
      <c r="E109" s="154">
        <v>75.400000000000006</v>
      </c>
    </row>
    <row r="110" spans="1:5" x14ac:dyDescent="0.2">
      <c r="A110" s="162">
        <v>16</v>
      </c>
      <c r="B110" s="153">
        <v>73.3</v>
      </c>
      <c r="C110" s="153">
        <v>52</v>
      </c>
      <c r="D110" s="153">
        <v>29.2</v>
      </c>
      <c r="E110" s="154">
        <v>69.599999999999994</v>
      </c>
    </row>
    <row r="111" spans="1:5" x14ac:dyDescent="0.2">
      <c r="A111" s="163">
        <v>16</v>
      </c>
      <c r="B111" s="160">
        <v>70.7</v>
      </c>
      <c r="C111" s="160">
        <v>50.3</v>
      </c>
      <c r="D111" s="160">
        <v>28.3</v>
      </c>
      <c r="E111" s="161">
        <v>63</v>
      </c>
    </row>
    <row r="112" spans="1:5" x14ac:dyDescent="0.2">
      <c r="A112" s="163">
        <v>16</v>
      </c>
      <c r="B112" s="160">
        <v>72.400000000000006</v>
      </c>
      <c r="C112" s="160">
        <v>48.7</v>
      </c>
      <c r="D112" s="160">
        <v>29.3</v>
      </c>
      <c r="E112" s="161">
        <v>63</v>
      </c>
    </row>
    <row r="113" spans="1:5" x14ac:dyDescent="0.2">
      <c r="A113" s="163">
        <v>16</v>
      </c>
      <c r="B113" s="160">
        <v>70</v>
      </c>
      <c r="C113" s="160">
        <v>52.5</v>
      </c>
      <c r="D113" s="160">
        <v>29</v>
      </c>
      <c r="E113" s="161">
        <v>66.2</v>
      </c>
    </row>
    <row r="114" spans="1:5" x14ac:dyDescent="0.2">
      <c r="A114" s="163">
        <v>16</v>
      </c>
      <c r="B114" s="160">
        <v>67.5</v>
      </c>
      <c r="C114" s="160">
        <v>49.5</v>
      </c>
      <c r="D114" s="160">
        <v>27.8</v>
      </c>
      <c r="E114" s="161">
        <v>58.2</v>
      </c>
    </row>
    <row r="115" spans="1:5" x14ac:dyDescent="0.2">
      <c r="A115" s="162">
        <v>17</v>
      </c>
      <c r="B115" s="160">
        <v>75.599999999999994</v>
      </c>
      <c r="C115" s="160">
        <v>55</v>
      </c>
      <c r="D115" s="153">
        <v>31.7</v>
      </c>
      <c r="E115" s="161">
        <v>77.400000000000006</v>
      </c>
    </row>
    <row r="116" spans="1:5" x14ac:dyDescent="0.2">
      <c r="A116" s="164">
        <v>19</v>
      </c>
      <c r="B116" s="156">
        <v>76.3</v>
      </c>
      <c r="C116" s="156">
        <v>56.4</v>
      </c>
      <c r="D116" s="157">
        <v>31.2</v>
      </c>
      <c r="E116" s="158">
        <v>71.8</v>
      </c>
    </row>
    <row r="117" spans="1:5" x14ac:dyDescent="0.2">
      <c r="A117" s="164">
        <v>19</v>
      </c>
      <c r="B117" s="156">
        <v>74.5</v>
      </c>
      <c r="C117" s="156">
        <v>54.7</v>
      </c>
      <c r="D117" s="157">
        <v>31.9</v>
      </c>
      <c r="E117" s="158">
        <v>73.2</v>
      </c>
    </row>
    <row r="118" spans="1:5" x14ac:dyDescent="0.2">
      <c r="A118" s="164">
        <v>19</v>
      </c>
      <c r="B118" s="157">
        <v>74.900000000000006</v>
      </c>
      <c r="C118" s="157">
        <v>54.1</v>
      </c>
      <c r="D118" s="157">
        <v>31.1</v>
      </c>
      <c r="E118" s="159">
        <v>69.400000000000006</v>
      </c>
    </row>
    <row r="119" spans="1:5" x14ac:dyDescent="0.2">
      <c r="A119" s="164">
        <v>19</v>
      </c>
      <c r="B119" s="157">
        <v>75.099999999999994</v>
      </c>
      <c r="C119" s="157">
        <v>54.9</v>
      </c>
      <c r="D119" s="157">
        <v>31.9</v>
      </c>
      <c r="E119" s="159">
        <v>72.8</v>
      </c>
    </row>
    <row r="120" spans="1:5" x14ac:dyDescent="0.2">
      <c r="A120" s="164">
        <v>19</v>
      </c>
      <c r="B120" s="157">
        <v>76.3</v>
      </c>
      <c r="C120" s="157">
        <v>53.4</v>
      </c>
      <c r="D120" s="157">
        <v>32.799999999999997</v>
      </c>
      <c r="E120" s="159">
        <v>77</v>
      </c>
    </row>
    <row r="121" spans="1:5" x14ac:dyDescent="0.2">
      <c r="A121" s="162">
        <v>19</v>
      </c>
      <c r="B121" s="160">
        <v>77.599999999999994</v>
      </c>
      <c r="C121" s="160">
        <v>55</v>
      </c>
      <c r="D121" s="153">
        <v>32.6</v>
      </c>
      <c r="E121" s="161">
        <v>81.2</v>
      </c>
    </row>
    <row r="122" spans="1:5" x14ac:dyDescent="0.2">
      <c r="A122" s="162">
        <v>19</v>
      </c>
      <c r="B122" s="153">
        <v>79.599999999999994</v>
      </c>
      <c r="C122" s="153">
        <v>55.5</v>
      </c>
      <c r="D122" s="153">
        <v>34.200000000000003</v>
      </c>
      <c r="E122" s="154">
        <v>84.4</v>
      </c>
    </row>
    <row r="123" spans="1:5" x14ac:dyDescent="0.2">
      <c r="A123" s="162">
        <v>19</v>
      </c>
      <c r="B123" s="153">
        <v>77.400000000000006</v>
      </c>
      <c r="C123" s="153">
        <v>55.9</v>
      </c>
      <c r="D123" s="153">
        <v>32.1</v>
      </c>
      <c r="E123" s="154">
        <v>82.6</v>
      </c>
    </row>
    <row r="124" spans="1:5" x14ac:dyDescent="0.2">
      <c r="A124" s="163">
        <v>19</v>
      </c>
      <c r="B124" s="160">
        <v>75.099999999999994</v>
      </c>
      <c r="C124" s="160">
        <v>53.9</v>
      </c>
      <c r="D124" s="160">
        <v>33.200000000000003</v>
      </c>
      <c r="E124" s="161">
        <v>79.599999999999994</v>
      </c>
    </row>
    <row r="125" spans="1:5" x14ac:dyDescent="0.2">
      <c r="A125" s="162">
        <v>20</v>
      </c>
      <c r="B125" s="160">
        <v>73</v>
      </c>
      <c r="C125" s="160">
        <v>53.4</v>
      </c>
      <c r="D125" s="153">
        <v>31.5</v>
      </c>
      <c r="E125" s="161">
        <v>74</v>
      </c>
    </row>
    <row r="126" spans="1:5" x14ac:dyDescent="0.2">
      <c r="A126" s="164">
        <v>21</v>
      </c>
      <c r="B126" s="156">
        <v>72</v>
      </c>
      <c r="C126" s="156">
        <v>52.5</v>
      </c>
      <c r="D126" s="156">
        <v>32.799999999999997</v>
      </c>
      <c r="E126" s="158">
        <v>68.400000000000006</v>
      </c>
    </row>
    <row r="127" spans="1:5" x14ac:dyDescent="0.2">
      <c r="A127" s="162">
        <v>21</v>
      </c>
      <c r="B127" s="153">
        <v>78.2</v>
      </c>
      <c r="C127" s="153">
        <v>55.3</v>
      </c>
      <c r="D127" s="153">
        <v>32.1</v>
      </c>
      <c r="E127" s="154">
        <v>79.900000000000006</v>
      </c>
    </row>
    <row r="128" spans="1:5" x14ac:dyDescent="0.2">
      <c r="A128" s="162">
        <v>21</v>
      </c>
      <c r="B128" s="153">
        <v>74.599999999999994</v>
      </c>
      <c r="C128" s="153">
        <v>55.4</v>
      </c>
      <c r="D128" s="153">
        <v>31.8</v>
      </c>
      <c r="E128" s="154">
        <v>77.2</v>
      </c>
    </row>
    <row r="129" spans="1:5" x14ac:dyDescent="0.2">
      <c r="A129" s="164">
        <v>22</v>
      </c>
      <c r="B129" s="156">
        <v>77.2</v>
      </c>
      <c r="C129" s="156">
        <v>57.1</v>
      </c>
      <c r="D129" s="157">
        <v>33.4</v>
      </c>
      <c r="E129" s="158">
        <v>77.2</v>
      </c>
    </row>
    <row r="130" spans="1:5" x14ac:dyDescent="0.2">
      <c r="A130" s="164">
        <v>22</v>
      </c>
      <c r="B130" s="156">
        <v>75</v>
      </c>
      <c r="C130" s="156">
        <v>55.1</v>
      </c>
      <c r="D130" s="157">
        <v>32.6</v>
      </c>
      <c r="E130" s="158">
        <v>75.599999999999994</v>
      </c>
    </row>
    <row r="131" spans="1:5" x14ac:dyDescent="0.2">
      <c r="A131" s="164">
        <v>22</v>
      </c>
      <c r="B131" s="157">
        <v>74.8</v>
      </c>
      <c r="C131" s="157">
        <v>55.2</v>
      </c>
      <c r="D131" s="157">
        <v>33</v>
      </c>
      <c r="E131" s="159">
        <v>75.400000000000006</v>
      </c>
    </row>
    <row r="132" spans="1:5" x14ac:dyDescent="0.2">
      <c r="A132" s="162">
        <v>22</v>
      </c>
      <c r="B132" s="160">
        <v>81.2</v>
      </c>
      <c r="C132" s="160">
        <v>57.6</v>
      </c>
      <c r="D132" s="153">
        <v>33.1</v>
      </c>
      <c r="E132" s="161">
        <v>92.6</v>
      </c>
    </row>
    <row r="133" spans="1:5" x14ac:dyDescent="0.2">
      <c r="A133" s="162">
        <v>22</v>
      </c>
      <c r="B133" s="153">
        <v>78.400000000000006</v>
      </c>
      <c r="C133" s="153">
        <v>54.5</v>
      </c>
      <c r="D133" s="153">
        <v>33.1</v>
      </c>
      <c r="E133" s="154">
        <v>87</v>
      </c>
    </row>
    <row r="134" spans="1:5" x14ac:dyDescent="0.2">
      <c r="A134" s="162">
        <v>22</v>
      </c>
      <c r="B134" s="153">
        <v>78.900000000000006</v>
      </c>
      <c r="C134" s="153">
        <v>54.9</v>
      </c>
      <c r="D134" s="153">
        <v>33.6</v>
      </c>
      <c r="E134" s="154">
        <v>85.8</v>
      </c>
    </row>
    <row r="135" spans="1:5" x14ac:dyDescent="0.2">
      <c r="A135" s="162">
        <v>22</v>
      </c>
      <c r="B135" s="153">
        <v>77.400000000000006</v>
      </c>
      <c r="C135" s="153">
        <v>56.1</v>
      </c>
      <c r="D135" s="153">
        <v>32.6</v>
      </c>
      <c r="E135" s="154">
        <v>83.8</v>
      </c>
    </row>
    <row r="136" spans="1:5" x14ac:dyDescent="0.2">
      <c r="A136" s="162">
        <v>22</v>
      </c>
      <c r="B136" s="153">
        <v>79</v>
      </c>
      <c r="C136" s="153">
        <v>54.6</v>
      </c>
      <c r="D136" s="153">
        <v>33</v>
      </c>
      <c r="E136" s="154">
        <v>86</v>
      </c>
    </row>
    <row r="137" spans="1:5" x14ac:dyDescent="0.2">
      <c r="A137" s="163">
        <v>22</v>
      </c>
      <c r="B137" s="160">
        <v>86.8</v>
      </c>
      <c r="C137" s="160">
        <v>61.7</v>
      </c>
      <c r="D137" s="160">
        <v>38.200000000000003</v>
      </c>
      <c r="E137" s="161">
        <v>112.2</v>
      </c>
    </row>
    <row r="138" spans="1:5" x14ac:dyDescent="0.2">
      <c r="A138" s="163">
        <v>22</v>
      </c>
      <c r="B138" s="160">
        <v>81.2</v>
      </c>
      <c r="C138" s="160">
        <v>60</v>
      </c>
      <c r="D138" s="160">
        <v>37</v>
      </c>
      <c r="E138" s="161">
        <v>101</v>
      </c>
    </row>
    <row r="139" spans="1:5" x14ac:dyDescent="0.2">
      <c r="A139" s="163">
        <v>22</v>
      </c>
      <c r="B139" s="160">
        <v>82.2</v>
      </c>
      <c r="C139" s="160">
        <v>58.8</v>
      </c>
      <c r="D139" s="160">
        <v>36</v>
      </c>
      <c r="E139" s="161">
        <v>103.4</v>
      </c>
    </row>
    <row r="140" spans="1:5" x14ac:dyDescent="0.2">
      <c r="A140" s="163">
        <v>22</v>
      </c>
      <c r="B140" s="160">
        <v>80.599999999999994</v>
      </c>
      <c r="C140" s="160">
        <v>59.5</v>
      </c>
      <c r="D140" s="160">
        <v>36.799999999999997</v>
      </c>
      <c r="E140" s="161">
        <v>100.8</v>
      </c>
    </row>
    <row r="141" spans="1:5" x14ac:dyDescent="0.2">
      <c r="A141" s="163">
        <v>22</v>
      </c>
      <c r="B141" s="160">
        <v>82</v>
      </c>
      <c r="C141" s="160">
        <v>59.8</v>
      </c>
      <c r="D141" s="160">
        <v>36</v>
      </c>
      <c r="E141" s="161">
        <v>98.8</v>
      </c>
    </row>
    <row r="142" spans="1:5" x14ac:dyDescent="0.2">
      <c r="A142" s="163">
        <v>22</v>
      </c>
      <c r="B142" s="160">
        <v>74.7</v>
      </c>
      <c r="C142" s="160">
        <v>53.8</v>
      </c>
      <c r="D142" s="160">
        <v>30.6</v>
      </c>
      <c r="E142" s="161">
        <v>75.400000000000006</v>
      </c>
    </row>
    <row r="143" spans="1:5" x14ac:dyDescent="0.2">
      <c r="A143" s="163">
        <v>22</v>
      </c>
      <c r="B143" s="160">
        <v>75.2</v>
      </c>
      <c r="C143" s="160">
        <v>53</v>
      </c>
      <c r="D143" s="160">
        <v>31</v>
      </c>
      <c r="E143" s="161">
        <v>75.2</v>
      </c>
    </row>
    <row r="144" spans="1:5" x14ac:dyDescent="0.2">
      <c r="A144" s="163">
        <v>22</v>
      </c>
      <c r="B144" s="160">
        <v>74.2</v>
      </c>
      <c r="C144" s="160">
        <v>55</v>
      </c>
      <c r="D144" s="160">
        <v>32.1</v>
      </c>
      <c r="E144" s="161">
        <v>78.599999999999994</v>
      </c>
    </row>
    <row r="145" spans="1:5" x14ac:dyDescent="0.2">
      <c r="A145" s="163">
        <v>22</v>
      </c>
      <c r="B145" s="160">
        <v>71.400000000000006</v>
      </c>
      <c r="C145" s="160">
        <v>53.2</v>
      </c>
      <c r="D145" s="160">
        <v>30.3</v>
      </c>
      <c r="E145" s="161">
        <v>70</v>
      </c>
    </row>
    <row r="146" spans="1:5" x14ac:dyDescent="0.2">
      <c r="A146" s="162">
        <v>23</v>
      </c>
      <c r="B146" s="160">
        <v>77.5</v>
      </c>
      <c r="C146" s="160">
        <v>55.9</v>
      </c>
      <c r="D146" s="153">
        <v>33.299999999999997</v>
      </c>
      <c r="E146" s="161">
        <v>86</v>
      </c>
    </row>
    <row r="147" spans="1:5" x14ac:dyDescent="0.2">
      <c r="A147" s="162">
        <v>23</v>
      </c>
      <c r="B147" s="153">
        <v>76</v>
      </c>
      <c r="C147" s="153">
        <v>56.2</v>
      </c>
      <c r="D147" s="153">
        <v>33.200000000000003</v>
      </c>
      <c r="E147" s="154">
        <v>83</v>
      </c>
    </row>
    <row r="148" spans="1:5" x14ac:dyDescent="0.2">
      <c r="A148" s="162">
        <v>23</v>
      </c>
      <c r="B148" s="153">
        <v>79</v>
      </c>
      <c r="C148" s="153">
        <v>56.6</v>
      </c>
      <c r="D148" s="153">
        <v>33.200000000000003</v>
      </c>
      <c r="E148" s="154">
        <v>87.6</v>
      </c>
    </row>
    <row r="149" spans="1:5" x14ac:dyDescent="0.2">
      <c r="A149" s="162">
        <v>23</v>
      </c>
      <c r="B149" s="153">
        <v>76.400000000000006</v>
      </c>
      <c r="C149" s="153">
        <v>55.5</v>
      </c>
      <c r="D149" s="153">
        <v>33.799999999999997</v>
      </c>
      <c r="E149" s="154">
        <v>86.4</v>
      </c>
    </row>
    <row r="150" spans="1:5" x14ac:dyDescent="0.2">
      <c r="A150" s="162">
        <v>23</v>
      </c>
      <c r="B150" s="153">
        <v>78</v>
      </c>
      <c r="C150" s="153">
        <v>55.3</v>
      </c>
      <c r="D150" s="153">
        <v>31.4</v>
      </c>
      <c r="E150" s="154">
        <v>83</v>
      </c>
    </row>
    <row r="151" spans="1:5" x14ac:dyDescent="0.2">
      <c r="A151" s="162">
        <v>25</v>
      </c>
      <c r="B151" s="160">
        <v>80.3</v>
      </c>
      <c r="C151" s="160">
        <v>57.8</v>
      </c>
      <c r="D151" s="153">
        <v>34.5</v>
      </c>
      <c r="E151" s="161">
        <v>88.2</v>
      </c>
    </row>
    <row r="152" spans="1:5" x14ac:dyDescent="0.2">
      <c r="A152" s="164">
        <v>26</v>
      </c>
      <c r="B152" s="156">
        <v>81.900000000000006</v>
      </c>
      <c r="C152" s="156">
        <v>60.1</v>
      </c>
      <c r="D152" s="157">
        <v>32.5</v>
      </c>
      <c r="E152" s="158">
        <v>87.4</v>
      </c>
    </row>
    <row r="153" spans="1:5" x14ac:dyDescent="0.2">
      <c r="A153" s="164">
        <v>26</v>
      </c>
      <c r="B153" s="156">
        <v>78.7</v>
      </c>
      <c r="C153" s="156">
        <v>58.1</v>
      </c>
      <c r="D153" s="157">
        <v>34</v>
      </c>
      <c r="E153" s="158">
        <v>88.6</v>
      </c>
    </row>
    <row r="154" spans="1:5" x14ac:dyDescent="0.2">
      <c r="A154" s="164">
        <v>26</v>
      </c>
      <c r="B154" s="157">
        <v>78.7</v>
      </c>
      <c r="C154" s="157">
        <v>57.2</v>
      </c>
      <c r="D154" s="157">
        <v>32.4</v>
      </c>
      <c r="E154" s="159">
        <v>85</v>
      </c>
    </row>
    <row r="155" spans="1:5" x14ac:dyDescent="0.2">
      <c r="A155" s="164">
        <v>26</v>
      </c>
      <c r="B155" s="156">
        <v>79.2</v>
      </c>
      <c r="C155" s="156">
        <v>58.6</v>
      </c>
      <c r="D155" s="157">
        <v>33.200000000000003</v>
      </c>
      <c r="E155" s="158">
        <v>85.2</v>
      </c>
    </row>
    <row r="156" spans="1:5" x14ac:dyDescent="0.2">
      <c r="A156" s="164">
        <v>26</v>
      </c>
      <c r="B156" s="157">
        <v>81.8</v>
      </c>
      <c r="C156" s="157">
        <v>59</v>
      </c>
      <c r="D156" s="157">
        <v>35.9</v>
      </c>
      <c r="E156" s="159">
        <v>92.2</v>
      </c>
    </row>
    <row r="157" spans="1:5" x14ac:dyDescent="0.2">
      <c r="A157" s="162">
        <v>26</v>
      </c>
      <c r="B157" s="160">
        <v>79.7</v>
      </c>
      <c r="C157" s="160">
        <v>56.5</v>
      </c>
      <c r="D157" s="153">
        <v>34.1</v>
      </c>
      <c r="E157" s="161">
        <v>92.8</v>
      </c>
    </row>
    <row r="158" spans="1:5" x14ac:dyDescent="0.2">
      <c r="A158" s="162">
        <v>26</v>
      </c>
      <c r="B158" s="153">
        <v>83</v>
      </c>
      <c r="C158" s="153">
        <v>58.9</v>
      </c>
      <c r="D158" s="153">
        <v>34.799999999999997</v>
      </c>
      <c r="E158" s="154">
        <v>96.6</v>
      </c>
    </row>
    <row r="159" spans="1:5" x14ac:dyDescent="0.2">
      <c r="A159" s="162">
        <v>26</v>
      </c>
      <c r="B159" s="153">
        <v>81.400000000000006</v>
      </c>
      <c r="C159" s="153">
        <v>58.5</v>
      </c>
      <c r="D159" s="153">
        <v>34.299999999999997</v>
      </c>
      <c r="E159" s="154">
        <v>97</v>
      </c>
    </row>
    <row r="160" spans="1:5" x14ac:dyDescent="0.2">
      <c r="A160" s="163">
        <v>26</v>
      </c>
      <c r="B160" s="160">
        <v>79.400000000000006</v>
      </c>
      <c r="C160" s="160">
        <v>57.9</v>
      </c>
      <c r="D160" s="160">
        <v>35</v>
      </c>
      <c r="E160" s="161">
        <v>96</v>
      </c>
    </row>
    <row r="161" spans="1:5" x14ac:dyDescent="0.2">
      <c r="A161" s="162">
        <v>27</v>
      </c>
      <c r="B161" s="160">
        <v>75.400000000000006</v>
      </c>
      <c r="C161" s="160">
        <v>56.3</v>
      </c>
      <c r="D161" s="153">
        <v>33.4</v>
      </c>
      <c r="E161" s="161">
        <v>86.8</v>
      </c>
    </row>
    <row r="162" spans="1:5" x14ac:dyDescent="0.2">
      <c r="A162" s="164">
        <v>28</v>
      </c>
      <c r="B162" s="157">
        <v>75.7</v>
      </c>
      <c r="C162" s="157">
        <v>54.2</v>
      </c>
      <c r="D162" s="157">
        <v>33.700000000000003</v>
      </c>
      <c r="E162" s="159">
        <v>78.2</v>
      </c>
    </row>
    <row r="163" spans="1:5" x14ac:dyDescent="0.2">
      <c r="A163" s="164">
        <v>29</v>
      </c>
      <c r="B163" s="156">
        <v>81.5</v>
      </c>
      <c r="C163" s="156">
        <v>61.3</v>
      </c>
      <c r="D163" s="157">
        <v>35.1</v>
      </c>
      <c r="E163" s="158">
        <v>92.4</v>
      </c>
    </row>
    <row r="164" spans="1:5" x14ac:dyDescent="0.2">
      <c r="A164" s="164">
        <v>29</v>
      </c>
      <c r="B164" s="156">
        <v>79.7</v>
      </c>
      <c r="C164" s="156">
        <v>59.1</v>
      </c>
      <c r="D164" s="157">
        <v>34.4</v>
      </c>
      <c r="E164" s="158">
        <v>88.8</v>
      </c>
    </row>
    <row r="165" spans="1:5" x14ac:dyDescent="0.2">
      <c r="A165" s="164">
        <v>29</v>
      </c>
      <c r="B165" s="157">
        <v>77.900000000000006</v>
      </c>
      <c r="C165" s="157">
        <v>57.5</v>
      </c>
      <c r="D165" s="157">
        <v>35</v>
      </c>
      <c r="E165" s="159">
        <v>86</v>
      </c>
    </row>
    <row r="166" spans="1:5" x14ac:dyDescent="0.2">
      <c r="A166" s="150">
        <v>29</v>
      </c>
      <c r="B166" s="165">
        <v>84.2</v>
      </c>
      <c r="C166" s="165">
        <v>61</v>
      </c>
      <c r="D166" s="151">
        <v>36.1</v>
      </c>
      <c r="E166" s="166">
        <v>109.4</v>
      </c>
    </row>
    <row r="167" spans="1:5" x14ac:dyDescent="0.2">
      <c r="A167" s="150">
        <v>29</v>
      </c>
      <c r="B167" s="153">
        <v>84.5</v>
      </c>
      <c r="C167" s="153">
        <v>60.7</v>
      </c>
      <c r="D167" s="153">
        <v>34.4</v>
      </c>
      <c r="E167" s="154">
        <v>107.4</v>
      </c>
    </row>
    <row r="168" spans="1:5" x14ac:dyDescent="0.2">
      <c r="A168" s="150">
        <v>29</v>
      </c>
      <c r="B168" s="153">
        <v>84.5</v>
      </c>
      <c r="C168" s="153">
        <v>58.8</v>
      </c>
      <c r="D168" s="153">
        <v>35.4</v>
      </c>
      <c r="E168" s="154">
        <v>101.2</v>
      </c>
    </row>
    <row r="169" spans="1:5" x14ac:dyDescent="0.2">
      <c r="A169" s="150">
        <v>29</v>
      </c>
      <c r="B169" s="153">
        <v>82.4</v>
      </c>
      <c r="C169" s="153">
        <v>59.4</v>
      </c>
      <c r="D169" s="153">
        <v>34.299999999999997</v>
      </c>
      <c r="E169" s="154">
        <v>98.6</v>
      </c>
    </row>
    <row r="170" spans="1:5" x14ac:dyDescent="0.2">
      <c r="A170" s="150">
        <v>29</v>
      </c>
      <c r="B170" s="153">
        <v>83.8</v>
      </c>
      <c r="C170" s="153">
        <v>57.8</v>
      </c>
      <c r="D170" s="153">
        <v>34.200000000000003</v>
      </c>
      <c r="E170" s="154">
        <v>98.8</v>
      </c>
    </row>
    <row r="171" spans="1:5" x14ac:dyDescent="0.2">
      <c r="A171" s="150">
        <v>29</v>
      </c>
      <c r="B171" s="153">
        <v>82.2</v>
      </c>
      <c r="C171" s="153">
        <v>58.7</v>
      </c>
      <c r="D171" s="153">
        <v>33.6</v>
      </c>
      <c r="E171" s="154">
        <v>91.8</v>
      </c>
    </row>
    <row r="172" spans="1:5" x14ac:dyDescent="0.2">
      <c r="A172" s="150">
        <v>29</v>
      </c>
      <c r="B172" s="153">
        <v>78.5</v>
      </c>
      <c r="C172" s="153">
        <v>59</v>
      </c>
      <c r="D172" s="153">
        <v>32.299999999999997</v>
      </c>
      <c r="E172" s="154">
        <v>87.6</v>
      </c>
    </row>
    <row r="173" spans="1:5" x14ac:dyDescent="0.2">
      <c r="A173" s="167">
        <v>29</v>
      </c>
      <c r="B173" s="160">
        <v>90.4</v>
      </c>
      <c r="C173" s="160">
        <v>64.3</v>
      </c>
      <c r="D173" s="160">
        <v>47.2</v>
      </c>
      <c r="E173" s="161">
        <v>122.8</v>
      </c>
    </row>
    <row r="174" spans="1:5" x14ac:dyDescent="0.2">
      <c r="A174" s="167">
        <v>29</v>
      </c>
      <c r="B174" s="165">
        <v>86</v>
      </c>
      <c r="C174" s="165">
        <v>64.5</v>
      </c>
      <c r="D174" s="165">
        <v>35.200000000000003</v>
      </c>
      <c r="E174" s="166">
        <v>111.4</v>
      </c>
    </row>
    <row r="175" spans="1:5" x14ac:dyDescent="0.2">
      <c r="A175" s="167">
        <v>29</v>
      </c>
      <c r="B175" s="160">
        <v>87.3</v>
      </c>
      <c r="C175" s="160">
        <v>61.9</v>
      </c>
      <c r="D175" s="160">
        <v>34.700000000000003</v>
      </c>
      <c r="E175" s="161">
        <v>114</v>
      </c>
    </row>
    <row r="176" spans="1:5" x14ac:dyDescent="0.2">
      <c r="A176" s="167">
        <v>29</v>
      </c>
      <c r="B176" s="160">
        <v>85.4</v>
      </c>
      <c r="C176" s="160">
        <v>63.3</v>
      </c>
      <c r="D176" s="160">
        <v>34.4</v>
      </c>
      <c r="E176" s="161">
        <v>116</v>
      </c>
    </row>
    <row r="177" spans="1:5" x14ac:dyDescent="0.2">
      <c r="A177" s="167">
        <v>29</v>
      </c>
      <c r="B177" s="160">
        <v>88.4</v>
      </c>
      <c r="C177" s="160">
        <v>63.2</v>
      </c>
      <c r="D177" s="160">
        <v>33.9</v>
      </c>
      <c r="E177" s="161">
        <v>116.8</v>
      </c>
    </row>
    <row r="178" spans="1:5" x14ac:dyDescent="0.2">
      <c r="A178" s="150">
        <v>30</v>
      </c>
      <c r="B178" s="160">
        <v>80.7</v>
      </c>
      <c r="C178" s="160">
        <v>57.5</v>
      </c>
      <c r="D178" s="153">
        <v>34.5</v>
      </c>
      <c r="E178" s="161">
        <v>100</v>
      </c>
    </row>
    <row r="179" spans="1:5" x14ac:dyDescent="0.2">
      <c r="A179" s="150">
        <v>30</v>
      </c>
      <c r="B179" s="153">
        <v>79.400000000000006</v>
      </c>
      <c r="C179" s="153">
        <v>59.2</v>
      </c>
      <c r="D179" s="153">
        <v>33.4</v>
      </c>
      <c r="E179" s="154">
        <v>91.6</v>
      </c>
    </row>
    <row r="180" spans="1:5" x14ac:dyDescent="0.2">
      <c r="A180" s="150">
        <v>30</v>
      </c>
      <c r="B180" s="153">
        <v>82.2</v>
      </c>
      <c r="C180" s="153">
        <v>59</v>
      </c>
      <c r="D180" s="153">
        <v>35</v>
      </c>
      <c r="E180" s="154">
        <v>98.6</v>
      </c>
    </row>
    <row r="181" spans="1:5" x14ac:dyDescent="0.2">
      <c r="A181" s="150">
        <v>30</v>
      </c>
      <c r="B181" s="153">
        <v>80.7</v>
      </c>
      <c r="C181" s="153">
        <v>57.5</v>
      </c>
      <c r="D181" s="153">
        <v>34.5</v>
      </c>
      <c r="E181" s="154">
        <v>95.8</v>
      </c>
    </row>
    <row r="182" spans="1:5" x14ac:dyDescent="0.2">
      <c r="A182" s="150">
        <v>30</v>
      </c>
      <c r="B182" s="153">
        <v>80.3</v>
      </c>
      <c r="C182" s="153">
        <v>57.6</v>
      </c>
      <c r="D182" s="153">
        <v>33.799999999999997</v>
      </c>
      <c r="E182" s="154">
        <v>93.2</v>
      </c>
    </row>
    <row r="183" spans="1:5" x14ac:dyDescent="0.2">
      <c r="A183" s="164">
        <v>32</v>
      </c>
      <c r="B183" s="156">
        <v>84.8</v>
      </c>
      <c r="C183" s="156">
        <v>61.6</v>
      </c>
      <c r="D183" s="157">
        <v>35</v>
      </c>
      <c r="E183" s="158">
        <v>93.8</v>
      </c>
    </row>
    <row r="184" spans="1:5" x14ac:dyDescent="0.2">
      <c r="A184" s="164">
        <v>32</v>
      </c>
      <c r="B184" s="156">
        <v>81.8</v>
      </c>
      <c r="C184" s="156">
        <v>60</v>
      </c>
      <c r="D184" s="157">
        <v>35.9</v>
      </c>
      <c r="E184" s="158">
        <v>97</v>
      </c>
    </row>
    <row r="185" spans="1:5" x14ac:dyDescent="0.2">
      <c r="A185" s="164">
        <v>32</v>
      </c>
      <c r="B185" s="157">
        <v>80.3</v>
      </c>
      <c r="C185" s="157">
        <v>58.8</v>
      </c>
      <c r="D185" s="157">
        <v>34.200000000000003</v>
      </c>
      <c r="E185" s="159">
        <v>93</v>
      </c>
    </row>
    <row r="186" spans="1:5" x14ac:dyDescent="0.2">
      <c r="A186" s="164">
        <v>32</v>
      </c>
      <c r="B186" s="157">
        <v>81.8</v>
      </c>
      <c r="C186" s="157">
        <v>60.3</v>
      </c>
      <c r="D186" s="157">
        <v>35.200000000000003</v>
      </c>
      <c r="E186" s="159">
        <v>94.2</v>
      </c>
    </row>
    <row r="187" spans="1:5" x14ac:dyDescent="0.2">
      <c r="A187" s="164">
        <v>32</v>
      </c>
      <c r="B187" s="157">
        <v>87</v>
      </c>
      <c r="C187" s="157">
        <v>60.7</v>
      </c>
      <c r="D187" s="157">
        <v>38.200000000000003</v>
      </c>
      <c r="E187" s="159">
        <v>107.2</v>
      </c>
    </row>
    <row r="188" spans="1:5" x14ac:dyDescent="0.2">
      <c r="A188" s="162">
        <v>32</v>
      </c>
      <c r="B188" s="160">
        <v>83.7</v>
      </c>
      <c r="C188" s="160">
        <v>61</v>
      </c>
      <c r="D188" s="153">
        <v>35.200000000000003</v>
      </c>
      <c r="E188" s="161">
        <v>99.6</v>
      </c>
    </row>
    <row r="189" spans="1:5" x14ac:dyDescent="0.2">
      <c r="A189" s="162">
        <v>33</v>
      </c>
      <c r="B189" s="160">
        <v>83.6</v>
      </c>
      <c r="C189" s="160">
        <v>60</v>
      </c>
      <c r="D189" s="153">
        <v>34.799999999999997</v>
      </c>
      <c r="E189" s="161">
        <v>111</v>
      </c>
    </row>
    <row r="190" spans="1:5" x14ac:dyDescent="0.2">
      <c r="A190" s="162">
        <v>33</v>
      </c>
      <c r="B190" s="153">
        <v>86.2</v>
      </c>
      <c r="C190" s="153">
        <v>61.5</v>
      </c>
      <c r="D190" s="153">
        <v>35.799999999999997</v>
      </c>
      <c r="E190" s="154">
        <v>106.6</v>
      </c>
    </row>
    <row r="191" spans="1:5" x14ac:dyDescent="0.2">
      <c r="A191" s="162">
        <v>33</v>
      </c>
      <c r="B191" s="153">
        <v>83.5</v>
      </c>
      <c r="C191" s="153">
        <v>61.4</v>
      </c>
      <c r="D191" s="153">
        <v>35.299999999999997</v>
      </c>
      <c r="E191" s="154">
        <v>111</v>
      </c>
    </row>
    <row r="192" spans="1:5" x14ac:dyDescent="0.2">
      <c r="A192" s="163">
        <v>33</v>
      </c>
      <c r="B192" s="160">
        <v>82.5</v>
      </c>
      <c r="C192" s="160">
        <v>60.7</v>
      </c>
      <c r="D192" s="160">
        <v>33.4</v>
      </c>
      <c r="E192" s="161">
        <v>103</v>
      </c>
    </row>
    <row r="193" spans="1:5" x14ac:dyDescent="0.2">
      <c r="A193" s="162">
        <v>34</v>
      </c>
      <c r="B193" s="160">
        <v>79.2</v>
      </c>
      <c r="C193" s="160">
        <v>61</v>
      </c>
      <c r="D193" s="153">
        <v>34.6</v>
      </c>
      <c r="E193" s="161">
        <v>103.4</v>
      </c>
    </row>
    <row r="194" spans="1:5" x14ac:dyDescent="0.2">
      <c r="A194" s="162">
        <v>34</v>
      </c>
      <c r="B194" s="160">
        <v>88.2</v>
      </c>
      <c r="C194" s="160">
        <v>63.4</v>
      </c>
      <c r="D194" s="153">
        <v>41</v>
      </c>
      <c r="E194" s="161">
        <v>123.4</v>
      </c>
    </row>
    <row r="195" spans="1:5" x14ac:dyDescent="0.2">
      <c r="A195" s="163">
        <v>34</v>
      </c>
      <c r="B195" s="160">
        <v>94.3</v>
      </c>
      <c r="C195" s="160">
        <v>67.3</v>
      </c>
      <c r="D195" s="160">
        <v>37.9</v>
      </c>
      <c r="E195" s="161">
        <v>138.6</v>
      </c>
    </row>
    <row r="196" spans="1:5" x14ac:dyDescent="0.2">
      <c r="A196" s="163">
        <v>34</v>
      </c>
      <c r="B196" s="160">
        <v>88.8</v>
      </c>
      <c r="C196" s="160">
        <v>65.8</v>
      </c>
      <c r="D196" s="160">
        <v>36.9</v>
      </c>
      <c r="E196" s="161">
        <v>123.4</v>
      </c>
    </row>
    <row r="197" spans="1:5" x14ac:dyDescent="0.2">
      <c r="A197" s="163">
        <v>34</v>
      </c>
      <c r="B197" s="160">
        <v>91.5</v>
      </c>
      <c r="C197" s="160">
        <v>63.8</v>
      </c>
      <c r="D197" s="160">
        <v>35.799999999999997</v>
      </c>
      <c r="E197" s="161">
        <v>127.8</v>
      </c>
    </row>
    <row r="198" spans="1:5" x14ac:dyDescent="0.2">
      <c r="A198" s="163">
        <v>34</v>
      </c>
      <c r="B198" s="160">
        <v>88.2</v>
      </c>
      <c r="C198" s="160">
        <v>65.5</v>
      </c>
      <c r="D198" s="160">
        <v>35.799999999999997</v>
      </c>
      <c r="E198" s="161">
        <v>123.4</v>
      </c>
    </row>
    <row r="199" spans="1:5" x14ac:dyDescent="0.2">
      <c r="A199" s="163">
        <v>34</v>
      </c>
      <c r="B199" s="160">
        <v>91.2</v>
      </c>
      <c r="C199" s="160">
        <v>64.900000000000006</v>
      </c>
      <c r="D199" s="160">
        <v>37.799999999999997</v>
      </c>
      <c r="E199" s="161">
        <v>125.4</v>
      </c>
    </row>
    <row r="200" spans="1:5" x14ac:dyDescent="0.2">
      <c r="A200" s="164">
        <v>35</v>
      </c>
      <c r="B200" s="157">
        <v>81</v>
      </c>
      <c r="C200" s="157">
        <v>56.6</v>
      </c>
      <c r="D200" s="157">
        <v>37.1</v>
      </c>
      <c r="E200" s="159">
        <v>87</v>
      </c>
    </row>
    <row r="201" spans="1:5" x14ac:dyDescent="0.2">
      <c r="A201" s="162">
        <v>35</v>
      </c>
      <c r="B201" s="153">
        <v>87.2</v>
      </c>
      <c r="C201" s="153">
        <v>61</v>
      </c>
      <c r="D201" s="153">
        <v>36.5</v>
      </c>
      <c r="E201" s="154">
        <v>108.4</v>
      </c>
    </row>
    <row r="202" spans="1:5" x14ac:dyDescent="0.2">
      <c r="A202" s="162">
        <v>35</v>
      </c>
      <c r="B202" s="153">
        <v>87</v>
      </c>
      <c r="C202" s="153">
        <v>61</v>
      </c>
      <c r="D202" s="153">
        <v>37</v>
      </c>
      <c r="E202" s="154">
        <v>107.9</v>
      </c>
    </row>
    <row r="203" spans="1:5" x14ac:dyDescent="0.2">
      <c r="A203" s="162">
        <v>35</v>
      </c>
      <c r="B203" s="153">
        <v>87.2</v>
      </c>
      <c r="C203" s="153">
        <v>59.1</v>
      </c>
      <c r="D203" s="153">
        <v>36.200000000000003</v>
      </c>
      <c r="E203" s="154">
        <v>108.7</v>
      </c>
    </row>
    <row r="204" spans="1:5" x14ac:dyDescent="0.2">
      <c r="A204" s="164">
        <v>36</v>
      </c>
      <c r="B204" s="156">
        <v>83.2</v>
      </c>
      <c r="C204" s="156">
        <v>62.5</v>
      </c>
      <c r="D204" s="157">
        <v>35.700000000000003</v>
      </c>
      <c r="E204" s="158">
        <v>107.8</v>
      </c>
    </row>
    <row r="205" spans="1:5" x14ac:dyDescent="0.2">
      <c r="A205" s="164">
        <v>36</v>
      </c>
      <c r="B205" s="156">
        <v>83.4</v>
      </c>
      <c r="C205" s="156">
        <v>61.2</v>
      </c>
      <c r="D205" s="157">
        <v>34.9</v>
      </c>
      <c r="E205" s="158">
        <v>101.8</v>
      </c>
    </row>
    <row r="206" spans="1:5" x14ac:dyDescent="0.2">
      <c r="A206" s="164">
        <v>36</v>
      </c>
      <c r="B206" s="157">
        <v>80.5</v>
      </c>
      <c r="C206" s="157">
        <v>60.1</v>
      </c>
      <c r="D206" s="157">
        <v>36.1</v>
      </c>
      <c r="E206" s="159">
        <v>96.6</v>
      </c>
    </row>
    <row r="207" spans="1:5" x14ac:dyDescent="0.2">
      <c r="A207" s="162">
        <v>36</v>
      </c>
      <c r="B207" s="153">
        <v>86.3</v>
      </c>
      <c r="C207" s="153">
        <v>62.6</v>
      </c>
      <c r="D207" s="153">
        <v>37.200000000000003</v>
      </c>
      <c r="E207" s="154">
        <v>107.4</v>
      </c>
    </row>
    <row r="208" spans="1:5" x14ac:dyDescent="0.2">
      <c r="A208" s="162">
        <v>36</v>
      </c>
      <c r="B208" s="153">
        <v>82.2</v>
      </c>
      <c r="C208" s="153">
        <v>60.7</v>
      </c>
      <c r="D208" s="153">
        <v>35</v>
      </c>
      <c r="E208" s="154">
        <v>97.8</v>
      </c>
    </row>
    <row r="209" spans="1:5" x14ac:dyDescent="0.2">
      <c r="A209" s="162">
        <v>37</v>
      </c>
      <c r="B209" s="160">
        <v>83.8</v>
      </c>
      <c r="C209" s="160">
        <v>61.6</v>
      </c>
      <c r="D209" s="153">
        <v>35.5</v>
      </c>
      <c r="E209" s="161">
        <v>107.8</v>
      </c>
    </row>
    <row r="210" spans="1:5" x14ac:dyDescent="0.2">
      <c r="A210" s="162">
        <v>37</v>
      </c>
      <c r="B210" s="153">
        <v>83.6</v>
      </c>
      <c r="C210" s="153">
        <v>61.1</v>
      </c>
      <c r="D210" s="153">
        <v>35.1</v>
      </c>
      <c r="E210" s="154">
        <v>104.8</v>
      </c>
    </row>
    <row r="211" spans="1:5" x14ac:dyDescent="0.2">
      <c r="A211" s="162">
        <v>37</v>
      </c>
      <c r="B211" s="153">
        <v>86.8</v>
      </c>
      <c r="C211" s="153">
        <v>62.6</v>
      </c>
      <c r="D211" s="153">
        <v>35</v>
      </c>
      <c r="E211" s="154">
        <v>113</v>
      </c>
    </row>
    <row r="212" spans="1:5" x14ac:dyDescent="0.2">
      <c r="A212" s="162">
        <v>37</v>
      </c>
      <c r="B212" s="153">
        <v>84</v>
      </c>
      <c r="C212" s="153">
        <v>61.4</v>
      </c>
      <c r="D212" s="153">
        <v>36.5</v>
      </c>
      <c r="E212" s="154">
        <v>113.6</v>
      </c>
    </row>
    <row r="213" spans="1:5" x14ac:dyDescent="0.2">
      <c r="A213" s="162">
        <v>37</v>
      </c>
      <c r="B213" s="153">
        <v>83.8</v>
      </c>
      <c r="C213" s="153">
        <v>59.5</v>
      </c>
      <c r="D213" s="153">
        <v>34.6</v>
      </c>
      <c r="E213" s="154">
        <v>106</v>
      </c>
    </row>
    <row r="214" spans="1:5" x14ac:dyDescent="0.2">
      <c r="A214" s="164">
        <v>39</v>
      </c>
      <c r="B214" s="156">
        <v>87.2</v>
      </c>
      <c r="C214" s="156">
        <v>63.5</v>
      </c>
      <c r="D214" s="157">
        <v>38.200000000000003</v>
      </c>
      <c r="E214" s="158">
        <v>108.8</v>
      </c>
    </row>
    <row r="215" spans="1:5" x14ac:dyDescent="0.2">
      <c r="A215" s="164">
        <v>39</v>
      </c>
      <c r="B215" s="156">
        <v>86.8</v>
      </c>
      <c r="C215" s="156">
        <v>62.9</v>
      </c>
      <c r="D215" s="157">
        <v>37.6</v>
      </c>
      <c r="E215" s="156">
        <v>112</v>
      </c>
    </row>
    <row r="216" spans="1:5" x14ac:dyDescent="0.2">
      <c r="A216" s="164">
        <v>39</v>
      </c>
      <c r="B216" s="157">
        <v>85.1</v>
      </c>
      <c r="C216" s="157">
        <v>62</v>
      </c>
      <c r="D216" s="157">
        <v>35.4</v>
      </c>
      <c r="E216" s="157">
        <v>102.2</v>
      </c>
    </row>
    <row r="217" spans="1:5" x14ac:dyDescent="0.2">
      <c r="A217" s="164">
        <v>39</v>
      </c>
      <c r="B217" s="157">
        <v>86.7</v>
      </c>
      <c r="C217" s="157">
        <v>63.9</v>
      </c>
      <c r="D217" s="157">
        <v>35.9</v>
      </c>
      <c r="E217" s="157">
        <v>102.2</v>
      </c>
    </row>
    <row r="218" spans="1:5" x14ac:dyDescent="0.2">
      <c r="A218" s="164">
        <v>39</v>
      </c>
      <c r="B218" s="157">
        <v>89.5</v>
      </c>
      <c r="C218" s="157">
        <v>63.6</v>
      </c>
      <c r="D218" s="157">
        <v>38.799999999999997</v>
      </c>
      <c r="E218" s="157">
        <v>119.2</v>
      </c>
    </row>
    <row r="219" spans="1:5" x14ac:dyDescent="0.2">
      <c r="A219" s="162">
        <v>39</v>
      </c>
      <c r="B219" s="160">
        <v>87</v>
      </c>
      <c r="C219" s="160">
        <v>62.4</v>
      </c>
      <c r="D219" s="153">
        <v>36.200000000000003</v>
      </c>
      <c r="E219" s="160">
        <v>108.2</v>
      </c>
    </row>
    <row r="220" spans="1:5" x14ac:dyDescent="0.2">
      <c r="A220" s="162">
        <v>40</v>
      </c>
      <c r="B220" s="160">
        <v>87.6</v>
      </c>
      <c r="C220" s="160">
        <v>62.7</v>
      </c>
      <c r="D220" s="153">
        <v>36.6</v>
      </c>
      <c r="E220" s="160">
        <v>122.8</v>
      </c>
    </row>
    <row r="221" spans="1:5" x14ac:dyDescent="0.2">
      <c r="A221" s="162">
        <v>40</v>
      </c>
      <c r="B221" s="153">
        <v>89.6</v>
      </c>
      <c r="C221" s="153">
        <v>64</v>
      </c>
      <c r="D221" s="153">
        <v>36.700000000000003</v>
      </c>
      <c r="E221" s="153">
        <v>118.6</v>
      </c>
    </row>
    <row r="222" spans="1:5" x14ac:dyDescent="0.2">
      <c r="A222" s="162">
        <v>40</v>
      </c>
      <c r="B222" s="153">
        <v>86.3</v>
      </c>
      <c r="C222" s="153">
        <v>64.7</v>
      </c>
      <c r="D222" s="153">
        <v>36.299999999999997</v>
      </c>
      <c r="E222" s="153">
        <v>119.4</v>
      </c>
    </row>
    <row r="223" spans="1:5" x14ac:dyDescent="0.2">
      <c r="A223" s="163">
        <v>40</v>
      </c>
      <c r="B223" s="160">
        <v>84.9</v>
      </c>
      <c r="C223" s="160">
        <v>63.3</v>
      </c>
      <c r="D223" s="160">
        <v>36.200000000000003</v>
      </c>
      <c r="E223" s="160">
        <v>112.6</v>
      </c>
    </row>
    <row r="224" spans="1:5" x14ac:dyDescent="0.2">
      <c r="A224" s="162">
        <v>41</v>
      </c>
      <c r="B224" s="160">
        <v>81.2</v>
      </c>
      <c r="C224" s="160">
        <v>63.2</v>
      </c>
      <c r="D224" s="153">
        <v>36.200000000000003</v>
      </c>
      <c r="E224" s="160">
        <v>115.4</v>
      </c>
    </row>
    <row r="225" spans="1:5" x14ac:dyDescent="0.2">
      <c r="A225" s="164">
        <v>42</v>
      </c>
      <c r="B225" s="157">
        <v>83.8</v>
      </c>
      <c r="C225" s="157">
        <v>59</v>
      </c>
      <c r="D225" s="157">
        <v>38.700000000000003</v>
      </c>
      <c r="E225" s="157">
        <v>98.8</v>
      </c>
    </row>
    <row r="226" spans="1:5" x14ac:dyDescent="0.2">
      <c r="A226" s="162">
        <v>42</v>
      </c>
      <c r="B226" s="153">
        <v>89.6</v>
      </c>
      <c r="C226" s="153">
        <v>62.1</v>
      </c>
      <c r="D226" s="153">
        <v>39.299999999999997</v>
      </c>
      <c r="E226" s="153">
        <v>112.6</v>
      </c>
    </row>
    <row r="227" spans="1:5" x14ac:dyDescent="0.2">
      <c r="A227" s="162">
        <v>42</v>
      </c>
      <c r="B227" s="153">
        <v>90.6</v>
      </c>
      <c r="C227" s="153">
        <v>62.6</v>
      </c>
      <c r="D227" s="153">
        <v>40</v>
      </c>
      <c r="E227" s="153">
        <v>122.6</v>
      </c>
    </row>
    <row r="228" spans="1:5" x14ac:dyDescent="0.2">
      <c r="A228" s="162">
        <v>42</v>
      </c>
      <c r="B228" s="153">
        <v>90.6</v>
      </c>
      <c r="C228" s="153">
        <v>61.7</v>
      </c>
      <c r="D228" s="153">
        <v>40.6</v>
      </c>
      <c r="E228" s="153">
        <v>117.8</v>
      </c>
    </row>
    <row r="229" spans="1:5" x14ac:dyDescent="0.2">
      <c r="A229" s="164">
        <v>43</v>
      </c>
      <c r="B229" s="156">
        <v>87</v>
      </c>
      <c r="C229" s="156">
        <v>65.5</v>
      </c>
      <c r="D229" s="157">
        <v>36.1</v>
      </c>
      <c r="E229" s="156">
        <v>109.4</v>
      </c>
    </row>
    <row r="230" spans="1:5" x14ac:dyDescent="0.2">
      <c r="A230" s="164">
        <v>43</v>
      </c>
      <c r="B230" s="156">
        <v>86.9</v>
      </c>
      <c r="C230" s="156">
        <v>64.599999999999994</v>
      </c>
      <c r="D230" s="157">
        <v>37.5</v>
      </c>
      <c r="E230" s="156">
        <v>111.6</v>
      </c>
    </row>
    <row r="231" spans="1:5" x14ac:dyDescent="0.2">
      <c r="A231" s="164">
        <v>43</v>
      </c>
      <c r="B231" s="157">
        <v>85.3</v>
      </c>
      <c r="C231" s="157">
        <v>62.2</v>
      </c>
      <c r="D231" s="157">
        <v>36.200000000000003</v>
      </c>
      <c r="E231" s="157">
        <v>102.6</v>
      </c>
    </row>
    <row r="232" spans="1:5" x14ac:dyDescent="0.2">
      <c r="A232" s="162">
        <v>43</v>
      </c>
      <c r="B232" s="153">
        <v>89</v>
      </c>
      <c r="C232" s="153">
        <v>63.2</v>
      </c>
      <c r="D232" s="153">
        <v>38.4</v>
      </c>
      <c r="E232" s="153">
        <v>120.8</v>
      </c>
    </row>
    <row r="233" spans="1:5" x14ac:dyDescent="0.2">
      <c r="A233" s="162">
        <v>43</v>
      </c>
      <c r="B233" s="153">
        <v>86.1</v>
      </c>
      <c r="C233" s="153">
        <v>62.5</v>
      </c>
      <c r="D233" s="153">
        <v>36</v>
      </c>
      <c r="E233" s="153">
        <v>109.2</v>
      </c>
    </row>
    <row r="234" spans="1:5" x14ac:dyDescent="0.2">
      <c r="A234" s="162">
        <v>44</v>
      </c>
      <c r="B234" s="160">
        <v>86.9</v>
      </c>
      <c r="C234" s="160">
        <v>62.4</v>
      </c>
      <c r="D234" s="153">
        <v>37</v>
      </c>
      <c r="E234" s="160">
        <v>115.4</v>
      </c>
    </row>
    <row r="235" spans="1:5" x14ac:dyDescent="0.2">
      <c r="A235" s="162">
        <v>44</v>
      </c>
      <c r="B235" s="153">
        <v>86.6</v>
      </c>
      <c r="C235" s="153">
        <v>63.7</v>
      </c>
      <c r="D235" s="153">
        <v>35.5</v>
      </c>
      <c r="E235" s="153">
        <v>113</v>
      </c>
    </row>
    <row r="236" spans="1:5" x14ac:dyDescent="0.2">
      <c r="A236" s="162">
        <v>44</v>
      </c>
      <c r="B236" s="153">
        <v>87.2</v>
      </c>
      <c r="C236" s="153">
        <v>61.7</v>
      </c>
      <c r="D236" s="153">
        <v>36</v>
      </c>
      <c r="E236" s="153">
        <v>105.8</v>
      </c>
    </row>
    <row r="237" spans="1:5" x14ac:dyDescent="0.2">
      <c r="A237" s="162">
        <v>44</v>
      </c>
      <c r="B237" s="153">
        <v>86</v>
      </c>
      <c r="C237" s="153">
        <v>62.2</v>
      </c>
      <c r="D237" s="153">
        <v>37.200000000000003</v>
      </c>
      <c r="E237" s="153">
        <v>119.2</v>
      </c>
    </row>
    <row r="238" spans="1:5" x14ac:dyDescent="0.2">
      <c r="A238" s="162">
        <v>44</v>
      </c>
      <c r="B238" s="153">
        <v>87</v>
      </c>
      <c r="C238" s="153">
        <v>62.3</v>
      </c>
      <c r="D238" s="153">
        <v>36.200000000000003</v>
      </c>
      <c r="E238" s="153">
        <v>114.2</v>
      </c>
    </row>
    <row r="239" spans="1:5" ht="17" x14ac:dyDescent="0.2">
      <c r="A239" s="164">
        <v>45</v>
      </c>
      <c r="B239" s="157" t="s">
        <v>15</v>
      </c>
      <c r="C239" s="157" t="s">
        <v>15</v>
      </c>
      <c r="D239" s="157" t="s">
        <v>15</v>
      </c>
      <c r="E239" s="157">
        <v>110.2</v>
      </c>
    </row>
    <row r="240" spans="1:5" x14ac:dyDescent="0.2">
      <c r="A240" s="164">
        <v>46</v>
      </c>
      <c r="B240" s="156">
        <v>92.7</v>
      </c>
      <c r="C240" s="156">
        <v>66.8</v>
      </c>
      <c r="D240" s="157">
        <v>38.5</v>
      </c>
      <c r="E240" s="156">
        <v>116.8</v>
      </c>
    </row>
    <row r="241" spans="1:5" x14ac:dyDescent="0.2">
      <c r="A241" s="164">
        <v>46</v>
      </c>
      <c r="B241" s="156">
        <v>90.4</v>
      </c>
      <c r="C241" s="156">
        <v>64.3</v>
      </c>
      <c r="D241" s="157">
        <v>39.5</v>
      </c>
      <c r="E241" s="156">
        <v>121.8</v>
      </c>
    </row>
    <row r="242" spans="1:5" x14ac:dyDescent="0.2">
      <c r="A242" s="164">
        <v>46</v>
      </c>
      <c r="B242" s="157">
        <v>86.9</v>
      </c>
      <c r="C242" s="157">
        <v>62.2</v>
      </c>
      <c r="D242" s="157">
        <v>37.4</v>
      </c>
      <c r="E242" s="157">
        <v>108.2</v>
      </c>
    </row>
    <row r="243" spans="1:5" x14ac:dyDescent="0.2">
      <c r="A243" s="164">
        <v>46</v>
      </c>
      <c r="B243" s="157">
        <v>90.3</v>
      </c>
      <c r="C243" s="157">
        <v>64.8</v>
      </c>
      <c r="D243" s="157">
        <v>39.299999999999997</v>
      </c>
      <c r="E243" s="157">
        <v>115.8</v>
      </c>
    </row>
    <row r="244" spans="1:5" x14ac:dyDescent="0.2">
      <c r="A244" s="164">
        <v>46</v>
      </c>
      <c r="B244" s="157">
        <v>93.6</v>
      </c>
      <c r="C244" s="157">
        <v>64.7</v>
      </c>
      <c r="D244" s="157">
        <v>41.3</v>
      </c>
      <c r="E244" s="157">
        <v>129.6</v>
      </c>
    </row>
    <row r="245" spans="1:5" x14ac:dyDescent="0.2">
      <c r="A245" s="162">
        <v>46</v>
      </c>
      <c r="B245" s="160">
        <v>89</v>
      </c>
      <c r="C245" s="160">
        <v>64</v>
      </c>
      <c r="D245" s="153">
        <v>36.6</v>
      </c>
      <c r="E245" s="160">
        <v>115.8</v>
      </c>
    </row>
    <row r="246" spans="1:5" x14ac:dyDescent="0.2">
      <c r="A246" s="162">
        <v>47</v>
      </c>
      <c r="B246" s="160">
        <v>87.6</v>
      </c>
      <c r="C246" s="160">
        <v>63.4</v>
      </c>
      <c r="D246" s="153">
        <v>36.9</v>
      </c>
      <c r="E246" s="160">
        <v>123</v>
      </c>
    </row>
    <row r="247" spans="1:5" x14ac:dyDescent="0.2">
      <c r="A247" s="162">
        <v>47</v>
      </c>
      <c r="B247" s="153">
        <v>89.9</v>
      </c>
      <c r="C247" s="153">
        <v>62.4</v>
      </c>
      <c r="D247" s="153">
        <v>38.200000000000003</v>
      </c>
      <c r="E247" s="153">
        <v>122</v>
      </c>
    </row>
    <row r="248" spans="1:5" x14ac:dyDescent="0.2">
      <c r="A248" s="162">
        <v>47</v>
      </c>
      <c r="B248" s="153">
        <v>86.3</v>
      </c>
      <c r="C248" s="153">
        <v>63.3</v>
      </c>
      <c r="D248" s="153">
        <v>35.700000000000003</v>
      </c>
      <c r="E248" s="153">
        <v>123.8</v>
      </c>
    </row>
    <row r="249" spans="1:5" x14ac:dyDescent="0.2">
      <c r="A249" s="163">
        <v>47</v>
      </c>
      <c r="B249" s="160">
        <v>89.3</v>
      </c>
      <c r="C249" s="160">
        <v>65</v>
      </c>
      <c r="D249" s="160">
        <v>36.200000000000003</v>
      </c>
      <c r="E249" s="160">
        <v>118.8</v>
      </c>
    </row>
    <row r="250" spans="1:5" x14ac:dyDescent="0.2">
      <c r="A250" s="162">
        <v>48</v>
      </c>
      <c r="B250" s="160">
        <v>84.3</v>
      </c>
      <c r="C250" s="160">
        <v>61.5</v>
      </c>
      <c r="D250" s="153">
        <v>37.1</v>
      </c>
      <c r="E250" s="160">
        <v>121.6</v>
      </c>
    </row>
    <row r="251" spans="1:5" x14ac:dyDescent="0.2">
      <c r="A251" s="162">
        <v>48</v>
      </c>
      <c r="B251" s="160"/>
      <c r="C251" s="160"/>
      <c r="D251" s="160"/>
      <c r="E251" s="153">
        <v>128.19999999999999</v>
      </c>
    </row>
    <row r="252" spans="1:5" x14ac:dyDescent="0.2">
      <c r="A252" s="162">
        <v>48</v>
      </c>
      <c r="B252" s="160"/>
      <c r="C252" s="160"/>
      <c r="D252" s="160"/>
      <c r="E252" s="153">
        <v>116.6</v>
      </c>
    </row>
    <row r="253" spans="1:5" x14ac:dyDescent="0.2">
      <c r="A253" s="164">
        <v>50</v>
      </c>
      <c r="B253" s="157">
        <v>85.5</v>
      </c>
      <c r="C253" s="157">
        <v>63.4</v>
      </c>
      <c r="D253" s="157">
        <v>38.200000000000003</v>
      </c>
      <c r="E253" s="157">
        <v>108</v>
      </c>
    </row>
    <row r="254" spans="1:5" x14ac:dyDescent="0.2">
      <c r="A254" s="162">
        <v>50</v>
      </c>
      <c r="B254" s="153">
        <v>94.6</v>
      </c>
      <c r="C254" s="153">
        <v>63.6</v>
      </c>
      <c r="D254" s="153">
        <v>40.5</v>
      </c>
      <c r="E254" s="153">
        <v>124.2</v>
      </c>
    </row>
    <row r="255" spans="1:5" x14ac:dyDescent="0.2">
      <c r="A255" s="162">
        <v>50</v>
      </c>
      <c r="B255" s="153">
        <v>92.2</v>
      </c>
      <c r="C255" s="153">
        <v>63.2</v>
      </c>
      <c r="D255" s="153">
        <v>41</v>
      </c>
      <c r="E255" s="153">
        <v>132.4</v>
      </c>
    </row>
    <row r="256" spans="1:5" x14ac:dyDescent="0.2">
      <c r="A256" s="162">
        <v>50</v>
      </c>
      <c r="B256" s="153">
        <v>93.5</v>
      </c>
      <c r="C256" s="153">
        <v>63.4</v>
      </c>
      <c r="D256" s="153">
        <v>41.8</v>
      </c>
      <c r="E256" s="153">
        <v>131</v>
      </c>
    </row>
    <row r="257" spans="1:5" x14ac:dyDescent="0.2">
      <c r="A257" s="162">
        <v>50</v>
      </c>
      <c r="B257" s="153">
        <v>87.2</v>
      </c>
      <c r="C257" s="153">
        <v>63.2</v>
      </c>
      <c r="D257" s="153">
        <v>38.4</v>
      </c>
      <c r="E257" s="153">
        <v>114.2</v>
      </c>
    </row>
    <row r="258" spans="1:5" x14ac:dyDescent="0.2">
      <c r="A258" s="162">
        <v>50</v>
      </c>
      <c r="B258" s="153">
        <v>83.3</v>
      </c>
      <c r="C258" s="153">
        <v>62.5</v>
      </c>
      <c r="D258" s="153">
        <v>36.1</v>
      </c>
      <c r="E258" s="153">
        <v>106.6</v>
      </c>
    </row>
    <row r="259" spans="1:5" x14ac:dyDescent="0.2">
      <c r="A259" s="162">
        <v>50</v>
      </c>
      <c r="B259" s="160">
        <v>88</v>
      </c>
      <c r="C259" s="160">
        <v>63.3</v>
      </c>
      <c r="D259" s="153">
        <v>39</v>
      </c>
      <c r="E259" s="160">
        <v>120.6</v>
      </c>
    </row>
    <row r="260" spans="1:5" x14ac:dyDescent="0.2">
      <c r="A260" s="162">
        <v>50</v>
      </c>
      <c r="B260" s="153">
        <v>86.1</v>
      </c>
      <c r="C260" s="153">
        <v>63.5</v>
      </c>
      <c r="D260" s="153">
        <v>37.799999999999997</v>
      </c>
      <c r="E260" s="153">
        <v>111</v>
      </c>
    </row>
    <row r="261" spans="1:5" x14ac:dyDescent="0.2">
      <c r="A261" s="162">
        <v>50</v>
      </c>
      <c r="B261" s="153">
        <v>88.3</v>
      </c>
      <c r="C261" s="153">
        <v>61.5</v>
      </c>
      <c r="D261" s="153">
        <v>39.9</v>
      </c>
      <c r="E261" s="153">
        <v>117.2</v>
      </c>
    </row>
    <row r="262" spans="1:5" x14ac:dyDescent="0.2">
      <c r="A262" s="162">
        <v>52</v>
      </c>
      <c r="B262" s="153">
        <v>89</v>
      </c>
      <c r="C262" s="153">
        <v>64</v>
      </c>
      <c r="D262" s="153">
        <v>40</v>
      </c>
      <c r="E262" s="153">
        <v>127</v>
      </c>
    </row>
    <row r="263" spans="1:5" x14ac:dyDescent="0.2">
      <c r="A263" s="162">
        <v>52</v>
      </c>
      <c r="B263" s="153">
        <v>91.1</v>
      </c>
      <c r="C263" s="153">
        <v>65.5</v>
      </c>
      <c r="D263" s="153">
        <v>41.2</v>
      </c>
      <c r="E263" s="153">
        <v>131</v>
      </c>
    </row>
    <row r="264" spans="1:5" x14ac:dyDescent="0.2">
      <c r="A264" s="162">
        <v>52</v>
      </c>
      <c r="B264" s="153">
        <v>87.4</v>
      </c>
      <c r="C264" s="153">
        <v>65.3</v>
      </c>
      <c r="D264" s="153">
        <v>38.9</v>
      </c>
      <c r="E264" s="153">
        <v>127.8</v>
      </c>
    </row>
    <row r="265" spans="1:5" x14ac:dyDescent="0.2">
      <c r="A265" s="162">
        <v>52</v>
      </c>
      <c r="B265" s="160">
        <v>92.1</v>
      </c>
      <c r="C265" s="160">
        <v>63.8</v>
      </c>
      <c r="D265" s="153">
        <v>38.799999999999997</v>
      </c>
      <c r="E265" s="160">
        <v>117.2</v>
      </c>
    </row>
    <row r="266" spans="1:5" x14ac:dyDescent="0.2">
      <c r="A266" s="163">
        <v>53</v>
      </c>
      <c r="B266" s="160">
        <v>91.5</v>
      </c>
      <c r="C266" s="160">
        <v>65.5</v>
      </c>
      <c r="D266" s="160">
        <v>37.799999999999997</v>
      </c>
      <c r="E266" s="160">
        <v>125</v>
      </c>
    </row>
    <row r="267" spans="1:5" x14ac:dyDescent="0.2">
      <c r="A267" s="162">
        <v>54</v>
      </c>
      <c r="B267" s="153">
        <v>87.4</v>
      </c>
      <c r="C267" s="153">
        <v>60.5</v>
      </c>
      <c r="D267" s="153">
        <v>38.1</v>
      </c>
      <c r="E267" s="153">
        <v>112.9</v>
      </c>
    </row>
    <row r="268" spans="1:5" x14ac:dyDescent="0.2">
      <c r="A268" s="162">
        <v>56</v>
      </c>
      <c r="B268" s="153">
        <v>92.8</v>
      </c>
      <c r="C268" s="153">
        <v>66.400000000000006</v>
      </c>
      <c r="D268" s="153">
        <v>41.1</v>
      </c>
      <c r="E268" s="153">
        <v>129.19999999999999</v>
      </c>
    </row>
    <row r="269" spans="1:5" x14ac:dyDescent="0.2">
      <c r="A269" s="162">
        <v>56</v>
      </c>
      <c r="B269" s="153">
        <v>88.2</v>
      </c>
      <c r="C269" s="153">
        <v>65</v>
      </c>
      <c r="D269" s="153">
        <v>38.5</v>
      </c>
      <c r="E269" s="153">
        <v>117.2</v>
      </c>
    </row>
    <row r="270" spans="1:5" x14ac:dyDescent="0.2">
      <c r="A270" s="164">
        <v>57</v>
      </c>
      <c r="B270" s="157">
        <v>86.5</v>
      </c>
      <c r="C270" s="157">
        <v>62</v>
      </c>
      <c r="D270" s="157">
        <v>36.799999999999997</v>
      </c>
      <c r="E270" s="157">
        <v>103.8</v>
      </c>
    </row>
    <row r="271" spans="1:5" x14ac:dyDescent="0.2">
      <c r="A271" s="162">
        <v>58</v>
      </c>
      <c r="B271" s="153">
        <v>91</v>
      </c>
      <c r="C271" s="153">
        <v>64</v>
      </c>
      <c r="D271" s="153">
        <v>39.4</v>
      </c>
      <c r="E271" s="153">
        <v>130</v>
      </c>
    </row>
    <row r="272" spans="1:5" x14ac:dyDescent="0.2">
      <c r="A272" s="162">
        <v>58</v>
      </c>
      <c r="B272" s="153">
        <v>88</v>
      </c>
      <c r="C272" s="153">
        <v>63.7</v>
      </c>
      <c r="D272" s="153">
        <v>39.6</v>
      </c>
      <c r="E272" s="153">
        <v>116.4</v>
      </c>
    </row>
    <row r="273" spans="1:5" x14ac:dyDescent="0.2">
      <c r="A273" s="162">
        <v>58</v>
      </c>
      <c r="B273" s="153">
        <v>90</v>
      </c>
      <c r="C273" s="153">
        <v>63.5</v>
      </c>
      <c r="D273" s="153">
        <v>37</v>
      </c>
      <c r="E273" s="153">
        <v>118.6</v>
      </c>
    </row>
    <row r="274" spans="1:5" x14ac:dyDescent="0.2">
      <c r="A274" s="163">
        <v>61</v>
      </c>
      <c r="B274" s="160">
        <v>94.4</v>
      </c>
      <c r="C274" s="160">
        <v>66.3</v>
      </c>
      <c r="D274" s="160">
        <v>38.9</v>
      </c>
      <c r="E274" s="160">
        <v>137.4</v>
      </c>
    </row>
    <row r="275" spans="1:5" x14ac:dyDescent="0.2">
      <c r="A275" s="164">
        <v>64</v>
      </c>
      <c r="B275" s="157">
        <v>87.5</v>
      </c>
      <c r="C275" s="157">
        <v>62.5</v>
      </c>
      <c r="D275" s="157">
        <v>37.9</v>
      </c>
      <c r="E275" s="157">
        <v>107.8</v>
      </c>
    </row>
    <row r="276" spans="1:5" ht="17" x14ac:dyDescent="0.2">
      <c r="A276" s="164">
        <v>67</v>
      </c>
      <c r="B276" s="157" t="s">
        <v>15</v>
      </c>
      <c r="C276" s="157" t="s">
        <v>15</v>
      </c>
      <c r="D276" s="157" t="s">
        <v>15</v>
      </c>
      <c r="E276" s="157">
        <v>115.6</v>
      </c>
    </row>
  </sheetData>
  <autoFilter ref="A1:E276" xr:uid="{0E0DFF05-0E86-5248-A1B0-267B823AC8FD}">
    <sortState xmlns:xlrd2="http://schemas.microsoft.com/office/spreadsheetml/2017/richdata2" ref="A2:E276">
      <sortCondition ref="A1:A276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SCL.05.07.23</vt:lpstr>
      <vt:lpstr>SCW.05.07.23</vt:lpstr>
      <vt:lpstr>Depth.05.07.23</vt:lpstr>
      <vt:lpstr>Weight.05.07.23</vt:lpstr>
      <vt:lpstr>ML.SCL</vt:lpstr>
      <vt:lpstr>ML.SCW</vt:lpstr>
      <vt:lpstr>ML.WT</vt:lpstr>
      <vt:lpstr>AllData_Raw_11.07.23</vt:lpstr>
      <vt:lpstr>AllData_RFM_11.07.23</vt:lpstr>
      <vt:lpstr>ESA2020</vt:lpstr>
      <vt:lpstr>SCL_Fecundity</vt:lpstr>
      <vt:lpstr>AllData_19.10.2023</vt:lpstr>
      <vt:lpstr>Wyne2023</vt:lpstr>
      <vt:lpstr>Jone2009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Ortega</dc:creator>
  <cp:keywords/>
  <dc:description/>
  <cp:lastModifiedBy>Anna Antonia</cp:lastModifiedBy>
  <cp:revision/>
  <dcterms:created xsi:type="dcterms:W3CDTF">2023-07-05T00:43:00Z</dcterms:created>
  <dcterms:modified xsi:type="dcterms:W3CDTF">2023-12-08T00:31:45Z</dcterms:modified>
  <cp:category/>
  <cp:contentStatus/>
</cp:coreProperties>
</file>