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_Banana\Desktop\Учёба\2 курс\AD\"/>
    </mc:Choice>
  </mc:AlternateContent>
  <bookViews>
    <workbookView xWindow="0" yWindow="0" windowWidth="28800" windowHeight="12885"/>
  </bookViews>
  <sheets>
    <sheet name="Задание 1" sheetId="2" r:id="rId1"/>
    <sheet name="Задание 2" sheetId="3" r:id="rId2"/>
    <sheet name="Задание 3" sheetId="4" r:id="rId3"/>
    <sheet name="Задание 4" sheetId="5" r:id="rId4"/>
    <sheet name="Задание 5" sheetId="6" r:id="rId5"/>
  </sheets>
  <calcPr calcId="162913"/>
</workbook>
</file>

<file path=xl/calcChain.xml><?xml version="1.0" encoding="utf-8"?>
<calcChain xmlns="http://schemas.openxmlformats.org/spreadsheetml/2006/main">
  <c r="H26" i="6" l="1"/>
  <c r="H27" i="6"/>
  <c r="I27" i="6" s="1"/>
  <c r="H25" i="6"/>
  <c r="I25" i="6" s="1"/>
  <c r="I19" i="6"/>
  <c r="I20" i="6"/>
  <c r="I18" i="6"/>
  <c r="H19" i="6"/>
  <c r="H20" i="6"/>
  <c r="H18" i="6"/>
  <c r="D19" i="6"/>
  <c r="D20" i="6"/>
  <c r="F20" i="6" s="1"/>
  <c r="D18" i="6"/>
  <c r="F18" i="6" s="1"/>
  <c r="I12" i="6"/>
  <c r="I13" i="6"/>
  <c r="I11" i="6"/>
  <c r="H11" i="6"/>
  <c r="H13" i="6"/>
  <c r="H12" i="6"/>
  <c r="D13" i="6"/>
  <c r="D12" i="6"/>
  <c r="F12" i="6" s="1"/>
  <c r="B31" i="6"/>
  <c r="J25" i="6"/>
  <c r="I26" i="6"/>
  <c r="F26" i="6"/>
  <c r="F27" i="6"/>
  <c r="F25" i="6"/>
  <c r="C25" i="6"/>
  <c r="D26" i="6" s="1"/>
  <c r="D27" i="6"/>
  <c r="D25" i="6"/>
  <c r="G25" i="6"/>
  <c r="G11" i="6"/>
  <c r="F19" i="6"/>
  <c r="G18" i="6"/>
  <c r="F13" i="6"/>
  <c r="F11" i="6"/>
  <c r="C18" i="6"/>
  <c r="D11" i="6"/>
  <c r="C11" i="6"/>
  <c r="E5" i="5"/>
  <c r="C6" i="5"/>
  <c r="C7" i="5"/>
  <c r="C8" i="5"/>
  <c r="D8" i="5" s="1"/>
  <c r="C9" i="5"/>
  <c r="D9" i="5" s="1"/>
  <c r="C10" i="5"/>
  <c r="C5" i="5"/>
  <c r="D10" i="5"/>
  <c r="D7" i="5"/>
  <c r="D6" i="5"/>
  <c r="C5" i="4"/>
  <c r="C6" i="4"/>
  <c r="D6" i="4" s="1"/>
  <c r="C4" i="4"/>
  <c r="D4" i="4"/>
  <c r="D5" i="4"/>
  <c r="E4" i="4"/>
  <c r="D4" i="3"/>
  <c r="C5" i="3"/>
  <c r="E4" i="3" s="1"/>
  <c r="C6" i="3"/>
  <c r="C7" i="3"/>
  <c r="D7" i="3" s="1"/>
  <c r="C8" i="3"/>
  <c r="D8" i="3" s="1"/>
  <c r="C4" i="3"/>
  <c r="D6" i="3"/>
  <c r="D5" i="3"/>
  <c r="J18" i="6" l="1"/>
  <c r="J11" i="6"/>
  <c r="D5" i="5"/>
  <c r="F5" i="5" s="1"/>
  <c r="G5" i="5" s="1"/>
  <c r="H5" i="5" s="1"/>
  <c r="I5" i="5" s="1"/>
  <c r="F4" i="4"/>
  <c r="G4" i="4" s="1"/>
  <c r="H4" i="4" s="1"/>
  <c r="I4" i="4" s="1"/>
  <c r="F4" i="3"/>
  <c r="G4" i="3" l="1"/>
  <c r="H4" i="3"/>
  <c r="I4" i="3" s="1"/>
  <c r="C8" i="2" l="1"/>
  <c r="D8" i="2" s="1"/>
  <c r="C9" i="2"/>
  <c r="D9" i="2" s="1"/>
  <c r="C10" i="2"/>
  <c r="D10" i="2" s="1"/>
  <c r="C11" i="2"/>
  <c r="D11" i="2" s="1"/>
  <c r="C7" i="2"/>
  <c r="D7" i="2" l="1"/>
  <c r="E7" i="2"/>
  <c r="F7" i="2" l="1"/>
  <c r="G7" i="2" s="1"/>
  <c r="H7" i="2" s="1"/>
  <c r="I7" i="2" s="1"/>
</calcChain>
</file>

<file path=xl/sharedStrings.xml><?xml version="1.0" encoding="utf-8"?>
<sst xmlns="http://schemas.openxmlformats.org/spreadsheetml/2006/main" count="89" uniqueCount="43">
  <si>
    <t>Погрешность вычислительного эксперимента. Дисперсия.</t>
  </si>
  <si>
    <t>n</t>
  </si>
  <si>
    <t>d, мм</t>
  </si>
  <si>
    <t>Среднее d</t>
  </si>
  <si>
    <t>Средне-
квадратичная
погрешность</t>
  </si>
  <si>
    <t>Станд.
отклонен</t>
  </si>
  <si>
    <t>Абсол.
погреш.</t>
  </si>
  <si>
    <t>относит. Погр</t>
  </si>
  <si>
    <t>Задание 1</t>
  </si>
  <si>
    <t>Задание 2</t>
  </si>
  <si>
    <t>Среднее m</t>
  </si>
  <si>
    <t>m</t>
  </si>
  <si>
    <t>mi - m0</t>
  </si>
  <si>
    <t>Задание 3</t>
  </si>
  <si>
    <t>x</t>
  </si>
  <si>
    <t>xi -x0</t>
  </si>
  <si>
    <t>x0</t>
  </si>
  <si>
    <t>Среднее x</t>
  </si>
  <si>
    <t>Среднее:</t>
  </si>
  <si>
    <t>h, мм</t>
  </si>
  <si>
    <t>b, мм</t>
  </si>
  <si>
    <t>a, мм</t>
  </si>
  <si>
    <t>Ср. Арифм</t>
  </si>
  <si>
    <t>Среднекв.</t>
  </si>
  <si>
    <t>коэф. Стьюдента</t>
  </si>
  <si>
    <t>границы интервала</t>
  </si>
  <si>
    <t>Довер. Интервал</t>
  </si>
  <si>
    <t>Общ. Погрешность</t>
  </si>
  <si>
    <t>Результат</t>
  </si>
  <si>
    <t>отн. Погр</t>
  </si>
  <si>
    <t>Задание 4</t>
  </si>
  <si>
    <t>Задание 5</t>
  </si>
  <si>
    <t xml:space="preserve">Лабораторная работа 1. </t>
  </si>
  <si>
    <t>Объём параллелепипеда:</t>
  </si>
  <si>
    <t>V</t>
  </si>
  <si>
    <t xml:space="preserve">В таблице представлены результаты измерений микрометром диаметра стержня. Вычислить погрешность эксперимента </t>
  </si>
  <si>
    <t>средствами Excel. В качестве d0 выбрать удобное для вычисления значение. Результаты оформить в виде таблицы:</t>
  </si>
  <si>
    <r>
      <t>(x</t>
    </r>
    <r>
      <rPr>
        <b/>
        <vertAlign val="subscript"/>
        <sz val="10"/>
        <color theme="1"/>
        <rFont val="Georgia"/>
        <family val="1"/>
        <charset val="204"/>
      </rPr>
      <t>i</t>
    </r>
    <r>
      <rPr>
        <b/>
        <sz val="11"/>
        <color theme="1"/>
        <rFont val="Georgia"/>
        <family val="1"/>
        <charset val="204"/>
      </rPr>
      <t xml:space="preserve"> - x</t>
    </r>
    <r>
      <rPr>
        <b/>
        <vertAlign val="subscript"/>
        <sz val="10"/>
        <color theme="1"/>
        <rFont val="Georgia"/>
        <family val="1"/>
        <charset val="204"/>
      </rPr>
      <t>0</t>
    </r>
    <r>
      <rPr>
        <b/>
        <sz val="11"/>
        <color theme="1"/>
        <rFont val="Georgia"/>
        <family val="1"/>
        <charset val="204"/>
      </rPr>
      <t>)</t>
    </r>
    <r>
      <rPr>
        <b/>
        <vertAlign val="superscript"/>
        <sz val="11"/>
        <color theme="1"/>
        <rFont val="Georgia"/>
        <family val="1"/>
        <charset val="204"/>
      </rPr>
      <t>2</t>
    </r>
  </si>
  <si>
    <r>
      <t>d</t>
    </r>
    <r>
      <rPr>
        <b/>
        <sz val="9"/>
        <color theme="1"/>
        <rFont val="Georgia"/>
        <family val="1"/>
        <charset val="204"/>
      </rPr>
      <t xml:space="preserve">i </t>
    </r>
    <r>
      <rPr>
        <b/>
        <sz val="11"/>
        <color theme="1"/>
        <rFont val="Georgia"/>
        <family val="1"/>
        <charset val="204"/>
      </rPr>
      <t>- d</t>
    </r>
    <r>
      <rPr>
        <b/>
        <sz val="9"/>
        <color theme="1"/>
        <rFont val="Georgia"/>
        <family val="1"/>
        <charset val="204"/>
      </rPr>
      <t>0</t>
    </r>
  </si>
  <si>
    <r>
      <t>(d</t>
    </r>
    <r>
      <rPr>
        <b/>
        <sz val="9"/>
        <color theme="1"/>
        <rFont val="Georgia"/>
        <family val="1"/>
        <charset val="204"/>
      </rPr>
      <t xml:space="preserve">i </t>
    </r>
    <r>
      <rPr>
        <b/>
        <sz val="11"/>
        <color theme="1"/>
        <rFont val="Georgia"/>
        <family val="1"/>
        <charset val="204"/>
      </rPr>
      <t>- d</t>
    </r>
    <r>
      <rPr>
        <b/>
        <sz val="9"/>
        <color theme="1"/>
        <rFont val="Georgia"/>
        <family val="1"/>
        <charset val="204"/>
      </rPr>
      <t>0</t>
    </r>
    <r>
      <rPr>
        <b/>
        <sz val="11"/>
        <color theme="1"/>
        <rFont val="Georgia"/>
        <family val="1"/>
        <charset val="204"/>
      </rPr>
      <t>)</t>
    </r>
    <r>
      <rPr>
        <b/>
        <vertAlign val="superscript"/>
        <sz val="11"/>
        <color theme="1"/>
        <rFont val="Georgia"/>
        <family val="1"/>
        <charset val="204"/>
      </rPr>
      <t>2</t>
    </r>
  </si>
  <si>
    <r>
      <t>d</t>
    </r>
    <r>
      <rPr>
        <b/>
        <sz val="10"/>
        <color theme="1"/>
        <rFont val="Georgia"/>
        <family val="1"/>
        <charset val="204"/>
      </rPr>
      <t>0</t>
    </r>
  </si>
  <si>
    <r>
      <t>(m</t>
    </r>
    <r>
      <rPr>
        <b/>
        <vertAlign val="subscript"/>
        <sz val="10"/>
        <color theme="1"/>
        <rFont val="Georgia"/>
        <family val="1"/>
        <charset val="204"/>
      </rPr>
      <t>i</t>
    </r>
    <r>
      <rPr>
        <b/>
        <sz val="11"/>
        <color theme="1"/>
        <rFont val="Georgia"/>
        <family val="1"/>
        <charset val="204"/>
      </rPr>
      <t xml:space="preserve"> - m</t>
    </r>
    <r>
      <rPr>
        <b/>
        <vertAlign val="subscript"/>
        <sz val="10"/>
        <color theme="1"/>
        <rFont val="Georgia"/>
        <family val="1"/>
        <charset val="204"/>
      </rPr>
      <t>0</t>
    </r>
    <r>
      <rPr>
        <b/>
        <sz val="11"/>
        <color theme="1"/>
        <rFont val="Georgia"/>
        <family val="1"/>
        <charset val="204"/>
      </rPr>
      <t>)</t>
    </r>
    <r>
      <rPr>
        <b/>
        <vertAlign val="superscript"/>
        <sz val="11"/>
        <color theme="1"/>
        <rFont val="Georgia"/>
        <family val="1"/>
        <charset val="204"/>
      </rPr>
      <t>2</t>
    </r>
  </si>
  <si>
    <r>
      <t>m</t>
    </r>
    <r>
      <rPr>
        <b/>
        <vertAlign val="subscript"/>
        <sz val="10"/>
        <color theme="1"/>
        <rFont val="Georgia"/>
        <family val="1"/>
        <charset val="204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</si>
</sst>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#,##0.0000\ _₽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Georgia"/>
      <family val="1"/>
      <charset val="204"/>
    </font>
    <font>
      <sz val="12"/>
      <color theme="1"/>
      <name val="Georgia"/>
      <family val="1"/>
      <charset val="204"/>
    </font>
    <font>
      <b/>
      <sz val="14"/>
      <color theme="1"/>
      <name val="Georgia"/>
      <family val="1"/>
      <charset val="204"/>
    </font>
    <font>
      <sz val="14"/>
      <color theme="1"/>
      <name val="Georgia"/>
      <family val="1"/>
      <charset val="204"/>
    </font>
    <font>
      <b/>
      <sz val="12"/>
      <color theme="1"/>
      <name val="Georgia"/>
      <family val="1"/>
      <charset val="204"/>
    </font>
    <font>
      <b/>
      <sz val="11"/>
      <color theme="1"/>
      <name val="Georgia"/>
      <family val="1"/>
      <charset val="204"/>
    </font>
    <font>
      <b/>
      <sz val="10"/>
      <color theme="1"/>
      <name val="Georgia"/>
      <family val="1"/>
      <charset val="204"/>
    </font>
    <font>
      <b/>
      <vertAlign val="subscript"/>
      <sz val="10"/>
      <color theme="1"/>
      <name val="Georgia"/>
      <family val="1"/>
      <charset val="204"/>
    </font>
    <font>
      <b/>
      <vertAlign val="superscript"/>
      <sz val="11"/>
      <color theme="1"/>
      <name val="Georgia"/>
      <family val="1"/>
      <charset val="204"/>
    </font>
    <font>
      <b/>
      <vertAlign val="subscript"/>
      <sz val="14"/>
      <color theme="1"/>
      <name val="Georgia"/>
      <family val="1"/>
      <charset val="204"/>
    </font>
    <font>
      <b/>
      <sz val="9"/>
      <color theme="1"/>
      <name val="Georgia"/>
      <family val="1"/>
      <charset val="204"/>
    </font>
    <font>
      <b/>
      <vertAlign val="subscript"/>
      <sz val="16"/>
      <color theme="1"/>
      <name val="Georg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9" xfId="0" applyNumberForma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0" fontId="5" fillId="0" borderId="0" xfId="0" applyFont="1"/>
    <xf numFmtId="164" fontId="6" fillId="2" borderId="2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 wrapText="1"/>
    </xf>
    <xf numFmtId="164" fontId="10" fillId="2" borderId="4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4" fontId="12" fillId="2" borderId="4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K29" sqref="K29"/>
    </sheetView>
  </sheetViews>
  <sheetFormatPr defaultRowHeight="15" x14ac:dyDescent="0.25"/>
  <cols>
    <col min="1" max="2" width="9.140625" customWidth="1"/>
    <col min="3" max="3" width="10.140625" customWidth="1"/>
    <col min="4" max="4" width="11.42578125" customWidth="1"/>
    <col min="5" max="5" width="18.28515625" customWidth="1"/>
    <col min="6" max="6" width="17.42578125" customWidth="1"/>
    <col min="7" max="7" width="13" customWidth="1"/>
    <col min="8" max="8" width="16" customWidth="1"/>
    <col min="9" max="9" width="12.7109375" customWidth="1"/>
    <col min="10" max="10" width="10.5703125" customWidth="1"/>
  </cols>
  <sheetData>
    <row r="1" spans="1:10" ht="18" x14ac:dyDescent="0.25">
      <c r="A1" s="13" t="s">
        <v>32</v>
      </c>
      <c r="B1" s="14"/>
      <c r="C1" s="14"/>
      <c r="D1" s="14"/>
      <c r="E1" s="14"/>
      <c r="F1" s="15"/>
    </row>
    <row r="2" spans="1:10" ht="18" x14ac:dyDescent="0.25">
      <c r="A2" s="14" t="s">
        <v>0</v>
      </c>
      <c r="B2" s="14"/>
      <c r="C2" s="14"/>
      <c r="D2" s="14"/>
      <c r="E2" s="14"/>
      <c r="F2" s="15"/>
    </row>
    <row r="4" spans="1:10" ht="15.75" x14ac:dyDescent="0.25">
      <c r="A4" s="46" t="s">
        <v>8</v>
      </c>
    </row>
    <row r="5" spans="1:10" ht="15.75" thickBot="1" x14ac:dyDescent="0.3"/>
    <row r="6" spans="1:10" ht="71.25" x14ac:dyDescent="0.25">
      <c r="A6" s="52" t="s">
        <v>1</v>
      </c>
      <c r="B6" s="53" t="s">
        <v>2</v>
      </c>
      <c r="C6" s="53" t="s">
        <v>38</v>
      </c>
      <c r="D6" s="53" t="s">
        <v>39</v>
      </c>
      <c r="E6" s="53" t="s">
        <v>3</v>
      </c>
      <c r="F6" s="54" t="s">
        <v>4</v>
      </c>
      <c r="G6" s="54" t="s">
        <v>5</v>
      </c>
      <c r="H6" s="54" t="s">
        <v>6</v>
      </c>
      <c r="I6" s="54" t="s">
        <v>7</v>
      </c>
      <c r="J6" s="55" t="s">
        <v>40</v>
      </c>
    </row>
    <row r="7" spans="1:10" x14ac:dyDescent="0.25">
      <c r="A7" s="5">
        <v>1</v>
      </c>
      <c r="B7" s="1">
        <v>14.85</v>
      </c>
      <c r="C7" s="1">
        <f>B7-$J$7</f>
        <v>4.9999999999998934E-2</v>
      </c>
      <c r="D7" s="36">
        <f>POWER(C7,2)</f>
        <v>2.4999999999998934E-3</v>
      </c>
      <c r="E7" s="36">
        <f>$J$7+1/5*SUM($C$7:$C$11)</f>
        <v>14.818</v>
      </c>
      <c r="F7" s="36">
        <f>1/20*(SUM($D$7:$D$11)-5*POWER($E$7-$J$7,2))</f>
        <v>1.3400000000000247E-4</v>
      </c>
      <c r="G7" s="36">
        <f>SQRT(F7)</f>
        <v>1.1575836902790333E-2</v>
      </c>
      <c r="H7" s="36">
        <f>2.57*G7</f>
        <v>2.9749900840171154E-2</v>
      </c>
      <c r="I7" s="36">
        <f>H7/E7*100</f>
        <v>0.20076866540809254</v>
      </c>
      <c r="J7" s="37">
        <v>14.8</v>
      </c>
    </row>
    <row r="8" spans="1:10" x14ac:dyDescent="0.25">
      <c r="A8" s="5">
        <v>2</v>
      </c>
      <c r="B8" s="1">
        <v>14.8</v>
      </c>
      <c r="C8" s="1">
        <f>B8-$J$7</f>
        <v>0</v>
      </c>
      <c r="D8" s="36">
        <f>POWER(C8,2)</f>
        <v>0</v>
      </c>
      <c r="E8" s="36"/>
      <c r="F8" s="36"/>
      <c r="G8" s="36"/>
      <c r="H8" s="36"/>
      <c r="I8" s="36"/>
      <c r="J8" s="37"/>
    </row>
    <row r="9" spans="1:10" x14ac:dyDescent="0.25">
      <c r="A9" s="5">
        <v>3</v>
      </c>
      <c r="B9" s="1">
        <v>14.79</v>
      </c>
      <c r="C9" s="1">
        <f>B9-$J$7</f>
        <v>-1.0000000000001563E-2</v>
      </c>
      <c r="D9" s="36">
        <f>POWER(C9,2)</f>
        <v>1.0000000000003127E-4</v>
      </c>
      <c r="E9" s="36"/>
      <c r="F9" s="36"/>
      <c r="G9" s="36"/>
      <c r="H9" s="36"/>
      <c r="I9" s="36"/>
      <c r="J9" s="37"/>
    </row>
    <row r="10" spans="1:10" x14ac:dyDescent="0.25">
      <c r="A10" s="5">
        <v>4</v>
      </c>
      <c r="B10" s="1">
        <v>14.84</v>
      </c>
      <c r="C10" s="1">
        <f>B10-$J$7</f>
        <v>3.9999999999999147E-2</v>
      </c>
      <c r="D10" s="36">
        <f>POWER(C10,2)</f>
        <v>1.5999999999999318E-3</v>
      </c>
      <c r="E10" s="36"/>
      <c r="F10" s="36"/>
      <c r="G10" s="36"/>
      <c r="H10" s="36"/>
      <c r="I10" s="36"/>
      <c r="J10" s="37"/>
    </row>
    <row r="11" spans="1:10" ht="15.75" thickBot="1" x14ac:dyDescent="0.3">
      <c r="A11" s="9">
        <v>5</v>
      </c>
      <c r="B11" s="11">
        <v>14.81</v>
      </c>
      <c r="C11" s="11">
        <f>B11-$J$7</f>
        <v>9.9999999999997868E-3</v>
      </c>
      <c r="D11" s="38">
        <f>POWER(C11,2)</f>
        <v>9.9999999999995736E-5</v>
      </c>
      <c r="E11" s="38"/>
      <c r="F11" s="38"/>
      <c r="G11" s="38"/>
      <c r="H11" s="38"/>
      <c r="I11" s="38"/>
      <c r="J11" s="39"/>
    </row>
    <row r="14" spans="1:10" ht="14.25" customHeight="1" x14ac:dyDescent="0.25">
      <c r="A14" s="8"/>
      <c r="B14" s="2"/>
      <c r="C14" s="2"/>
      <c r="D14" s="3"/>
      <c r="E14" s="2"/>
      <c r="F14" s="2"/>
      <c r="G14" s="2"/>
      <c r="H14" s="2"/>
      <c r="I14" s="2"/>
      <c r="J14" s="2"/>
    </row>
    <row r="15" spans="1:10" x14ac:dyDescent="0.25">
      <c r="A15" s="4"/>
      <c r="B15" s="2"/>
      <c r="C15" s="2"/>
      <c r="D15" s="3"/>
      <c r="E15" s="2"/>
      <c r="F15" s="2"/>
      <c r="G15" s="2"/>
      <c r="H15" s="2"/>
      <c r="I15" s="2"/>
      <c r="J15" s="2"/>
    </row>
    <row r="17" ht="15" customHeight="1" x14ac:dyDescent="0.25"/>
    <row r="56" ht="45" customHeight="1" x14ac:dyDescent="0.25"/>
    <row r="61" ht="9.75" customHeight="1" x14ac:dyDescent="0.25"/>
    <row r="62" ht="13.5" customHeight="1" x14ac:dyDescent="0.25"/>
    <row r="63" ht="41.2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E11" sqref="E11"/>
    </sheetView>
  </sheetViews>
  <sheetFormatPr defaultRowHeight="15" x14ac:dyDescent="0.25"/>
  <cols>
    <col min="4" max="4" width="10.5703125" customWidth="1"/>
    <col min="5" max="5" width="12.5703125" customWidth="1"/>
    <col min="6" max="6" width="18.42578125" customWidth="1"/>
    <col min="7" max="7" width="12" customWidth="1"/>
    <col min="8" max="8" width="11.28515625" customWidth="1"/>
    <col min="9" max="9" width="12.140625" customWidth="1"/>
  </cols>
  <sheetData>
    <row r="1" spans="1:10" ht="15.75" x14ac:dyDescent="0.25">
      <c r="A1" s="46" t="s">
        <v>9</v>
      </c>
    </row>
    <row r="2" spans="1:10" ht="15.75" thickBot="1" x14ac:dyDescent="0.3"/>
    <row r="3" spans="1:10" ht="71.25" x14ac:dyDescent="0.25">
      <c r="A3" s="52" t="s">
        <v>1</v>
      </c>
      <c r="B3" s="48" t="s">
        <v>11</v>
      </c>
      <c r="C3" s="49" t="s">
        <v>12</v>
      </c>
      <c r="D3" s="48" t="s">
        <v>41</v>
      </c>
      <c r="E3" s="48" t="s">
        <v>10</v>
      </c>
      <c r="F3" s="50" t="s">
        <v>4</v>
      </c>
      <c r="G3" s="50" t="s">
        <v>5</v>
      </c>
      <c r="H3" s="50" t="s">
        <v>6</v>
      </c>
      <c r="I3" s="50" t="s">
        <v>7</v>
      </c>
      <c r="J3" s="56" t="s">
        <v>42</v>
      </c>
    </row>
    <row r="4" spans="1:10" x14ac:dyDescent="0.25">
      <c r="A4" s="5">
        <v>1</v>
      </c>
      <c r="B4" s="33">
        <v>7.48</v>
      </c>
      <c r="C4" s="23">
        <f>B4-$J$4</f>
        <v>0</v>
      </c>
      <c r="D4" s="23">
        <f>POWER(C4,2)</f>
        <v>0</v>
      </c>
      <c r="E4" s="23">
        <f>J4+1/5*SUM(C4:C8)</f>
        <v>7.492</v>
      </c>
      <c r="F4" s="23">
        <f>1/20*(SUM(D4:D8)-5*POWER(E4-J4,2))</f>
        <v>7.399999999999879E-5</v>
      </c>
      <c r="G4" s="23">
        <f>SQRT(F4)</f>
        <v>8.6023252670425557E-3</v>
      </c>
      <c r="H4" s="23">
        <f>2.57*F4</f>
        <v>1.9017999999999688E-4</v>
      </c>
      <c r="I4" s="23">
        <f>H4/E4*100</f>
        <v>2.5384410037372781E-3</v>
      </c>
      <c r="J4" s="24">
        <v>7.48</v>
      </c>
    </row>
    <row r="5" spans="1:10" x14ac:dyDescent="0.25">
      <c r="A5" s="5">
        <v>2</v>
      </c>
      <c r="B5" s="33">
        <v>7.49</v>
      </c>
      <c r="C5" s="23">
        <f t="shared" ref="C5:C8" si="0">B5-$J$4</f>
        <v>9.9999999999997868E-3</v>
      </c>
      <c r="D5" s="23">
        <f>POWER(C5,2)</f>
        <v>9.9999999999995736E-5</v>
      </c>
      <c r="E5" s="23"/>
      <c r="F5" s="23"/>
      <c r="G5" s="23"/>
      <c r="H5" s="23"/>
      <c r="I5" s="23"/>
      <c r="J5" s="24"/>
    </row>
    <row r="6" spans="1:10" x14ac:dyDescent="0.25">
      <c r="A6" s="5">
        <v>3</v>
      </c>
      <c r="B6" s="33">
        <v>7.52</v>
      </c>
      <c r="C6" s="23">
        <f t="shared" si="0"/>
        <v>3.9999999999999147E-2</v>
      </c>
      <c r="D6" s="23">
        <f>POWER(C6,2)</f>
        <v>1.5999999999999318E-3</v>
      </c>
      <c r="E6" s="23"/>
      <c r="F6" s="23"/>
      <c r="G6" s="23"/>
      <c r="H6" s="23"/>
      <c r="I6" s="23"/>
      <c r="J6" s="24"/>
    </row>
    <row r="7" spans="1:10" x14ac:dyDescent="0.25">
      <c r="A7" s="5">
        <v>4</v>
      </c>
      <c r="B7" s="33">
        <v>7.47</v>
      </c>
      <c r="C7" s="23">
        <f t="shared" si="0"/>
        <v>-1.0000000000000675E-2</v>
      </c>
      <c r="D7" s="23">
        <f>POWER(C7,2)</f>
        <v>1.000000000000135E-4</v>
      </c>
      <c r="E7" s="23"/>
      <c r="F7" s="23"/>
      <c r="G7" s="23"/>
      <c r="H7" s="23"/>
      <c r="I7" s="23"/>
      <c r="J7" s="24"/>
    </row>
    <row r="8" spans="1:10" ht="15.75" thickBot="1" x14ac:dyDescent="0.3">
      <c r="A8" s="10">
        <v>5</v>
      </c>
      <c r="B8" s="34">
        <v>7.5</v>
      </c>
      <c r="C8" s="23">
        <f t="shared" si="0"/>
        <v>1.9999999999999574E-2</v>
      </c>
      <c r="D8" s="26">
        <f>POWER(C8,2)</f>
        <v>3.9999999999998294E-4</v>
      </c>
      <c r="E8" s="26"/>
      <c r="F8" s="26"/>
      <c r="G8" s="26"/>
      <c r="H8" s="26"/>
      <c r="I8" s="26"/>
      <c r="J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E12" sqref="E12"/>
    </sheetView>
  </sheetViews>
  <sheetFormatPr defaultRowHeight="15" x14ac:dyDescent="0.25"/>
  <cols>
    <col min="5" max="5" width="11.140625" bestFit="1" customWidth="1"/>
    <col min="6" max="6" width="17.42578125" customWidth="1"/>
    <col min="7" max="7" width="13" customWidth="1"/>
    <col min="8" max="8" width="11.28515625" customWidth="1"/>
    <col min="9" max="9" width="10.85546875" customWidth="1"/>
  </cols>
  <sheetData>
    <row r="1" spans="1:10" ht="15.75" x14ac:dyDescent="0.25">
      <c r="A1" s="46" t="s">
        <v>13</v>
      </c>
    </row>
    <row r="2" spans="1:10" ht="15.75" thickBot="1" x14ac:dyDescent="0.3"/>
    <row r="3" spans="1:10" ht="57" x14ac:dyDescent="0.25">
      <c r="A3" s="47" t="s">
        <v>1</v>
      </c>
      <c r="B3" s="48" t="s">
        <v>14</v>
      </c>
      <c r="C3" s="49" t="s">
        <v>15</v>
      </c>
      <c r="D3" s="48" t="s">
        <v>37</v>
      </c>
      <c r="E3" s="48" t="s">
        <v>17</v>
      </c>
      <c r="F3" s="50" t="s">
        <v>4</v>
      </c>
      <c r="G3" s="50" t="s">
        <v>5</v>
      </c>
      <c r="H3" s="50" t="s">
        <v>6</v>
      </c>
      <c r="I3" s="50" t="s">
        <v>7</v>
      </c>
      <c r="J3" s="51" t="s">
        <v>16</v>
      </c>
    </row>
    <row r="4" spans="1:10" x14ac:dyDescent="0.25">
      <c r="A4" s="31">
        <v>1</v>
      </c>
      <c r="B4" s="33">
        <v>47.12</v>
      </c>
      <c r="C4" s="23">
        <f>B4-$J$4</f>
        <v>9.9999999999980105E-3</v>
      </c>
      <c r="D4" s="23">
        <f>POWER(C4:C6,2)</f>
        <v>9.9999999999960215E-5</v>
      </c>
      <c r="E4" s="23">
        <f>J4+1/3*(SUM(C4:C6))</f>
        <v>47.11</v>
      </c>
      <c r="F4" s="23">
        <f>1/6*(SUM(D4:D6)-3*POWER(E4-J4,2))</f>
        <v>2.3333333333335892E-4</v>
      </c>
      <c r="G4" s="23">
        <f>SQRT(F4)</f>
        <v>1.5275252316520304E-2</v>
      </c>
      <c r="H4" s="23">
        <f>3.182*G4</f>
        <v>4.8605852871167608E-2</v>
      </c>
      <c r="I4" s="23">
        <f>H4/E4*100</f>
        <v>0.10317523428394737</v>
      </c>
      <c r="J4" s="24">
        <v>47.11</v>
      </c>
    </row>
    <row r="5" spans="1:10" x14ac:dyDescent="0.25">
      <c r="A5" s="31">
        <v>2</v>
      </c>
      <c r="B5" s="33">
        <v>47.08</v>
      </c>
      <c r="C5" s="23">
        <f t="shared" ref="C5:C6" si="0">B5-$J$4</f>
        <v>-3.0000000000001137E-2</v>
      </c>
      <c r="D5" s="23">
        <f>POWER(C5:C7,2)</f>
        <v>9.0000000000006817E-4</v>
      </c>
      <c r="E5" s="23"/>
      <c r="F5" s="23"/>
      <c r="G5" s="23"/>
      <c r="H5" s="23"/>
      <c r="I5" s="23"/>
      <c r="J5" s="24"/>
    </row>
    <row r="6" spans="1:10" ht="15.75" thickBot="1" x14ac:dyDescent="0.3">
      <c r="A6" s="32">
        <v>3</v>
      </c>
      <c r="B6" s="34">
        <v>47.13</v>
      </c>
      <c r="C6" s="23">
        <f t="shared" si="0"/>
        <v>2.0000000000003126E-2</v>
      </c>
      <c r="D6" s="26">
        <f>POWER(C6:C8,2)</f>
        <v>4.0000000000012508E-4</v>
      </c>
      <c r="E6" s="26"/>
      <c r="F6" s="26"/>
      <c r="G6" s="26"/>
      <c r="H6" s="26"/>
      <c r="I6" s="26"/>
      <c r="J6" s="2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5" sqref="I15"/>
    </sheetView>
  </sheetViews>
  <sheetFormatPr defaultRowHeight="15" x14ac:dyDescent="0.25"/>
  <cols>
    <col min="4" max="4" width="10.140625" customWidth="1"/>
    <col min="5" max="5" width="14.140625" customWidth="1"/>
    <col min="6" max="6" width="18.85546875" customWidth="1"/>
    <col min="7" max="7" width="12.140625" customWidth="1"/>
    <col min="8" max="8" width="10.42578125" customWidth="1"/>
    <col min="9" max="9" width="11" customWidth="1"/>
  </cols>
  <sheetData>
    <row r="1" spans="1:10" ht="15.75" x14ac:dyDescent="0.25">
      <c r="A1" s="46" t="s">
        <v>30</v>
      </c>
      <c r="C1" t="s">
        <v>35</v>
      </c>
    </row>
    <row r="2" spans="1:10" x14ac:dyDescent="0.25">
      <c r="C2" t="s">
        <v>36</v>
      </c>
    </row>
    <row r="3" spans="1:10" ht="15.75" thickBot="1" x14ac:dyDescent="0.3">
      <c r="A3" s="40"/>
      <c r="B3" s="41"/>
      <c r="C3" s="41"/>
      <c r="D3" s="41"/>
      <c r="E3" s="41"/>
      <c r="F3" s="42"/>
    </row>
    <row r="4" spans="1:10" ht="60" customHeight="1" x14ac:dyDescent="0.25">
      <c r="A4" s="52" t="s">
        <v>1</v>
      </c>
      <c r="B4" s="53" t="s">
        <v>2</v>
      </c>
      <c r="C4" s="53" t="s">
        <v>38</v>
      </c>
      <c r="D4" s="53" t="s">
        <v>39</v>
      </c>
      <c r="E4" s="53" t="s">
        <v>3</v>
      </c>
      <c r="F4" s="54" t="s">
        <v>4</v>
      </c>
      <c r="G4" s="54" t="s">
        <v>5</v>
      </c>
      <c r="H4" s="54" t="s">
        <v>6</v>
      </c>
      <c r="I4" s="54" t="s">
        <v>7</v>
      </c>
      <c r="J4" s="55" t="s">
        <v>40</v>
      </c>
    </row>
    <row r="5" spans="1:10" x14ac:dyDescent="0.25">
      <c r="A5" s="5">
        <v>1</v>
      </c>
      <c r="B5" s="1">
        <v>4.0199999999999996</v>
      </c>
      <c r="C5" s="36">
        <f>B5-$J$5</f>
        <v>9.9999999999997868E-3</v>
      </c>
      <c r="D5" s="36">
        <f t="shared" ref="D5:D10" si="0">POWER(C5,2)</f>
        <v>9.9999999999995736E-5</v>
      </c>
      <c r="E5" s="36">
        <f>$J$5+1/6*SUM(C5:C10)</f>
        <v>4.01</v>
      </c>
      <c r="F5" s="36">
        <f>1/30*(SUM(D5:D10)-6*POWER(E5-J5,2))</f>
        <v>1.5333333333333242E-4</v>
      </c>
      <c r="G5" s="36">
        <f>SQRT(F5)</f>
        <v>1.2382783747337769E-2</v>
      </c>
      <c r="H5" s="36">
        <f>2.446*G5</f>
        <v>3.0288289045988185E-2</v>
      </c>
      <c r="I5" s="36">
        <f>H5/E5*100</f>
        <v>0.75531892882763563</v>
      </c>
      <c r="J5" s="37">
        <v>4.01</v>
      </c>
    </row>
    <row r="6" spans="1:10" x14ac:dyDescent="0.25">
      <c r="A6" s="5">
        <v>2</v>
      </c>
      <c r="B6" s="1">
        <v>3.98</v>
      </c>
      <c r="C6" s="36">
        <f t="shared" ref="C6:C10" si="1">B6-$J$5</f>
        <v>-2.9999999999999805E-2</v>
      </c>
      <c r="D6" s="36">
        <f t="shared" si="0"/>
        <v>8.9999999999998827E-4</v>
      </c>
      <c r="E6" s="36"/>
      <c r="F6" s="36"/>
      <c r="G6" s="36"/>
      <c r="H6" s="36"/>
      <c r="I6" s="36"/>
      <c r="J6" s="37"/>
    </row>
    <row r="7" spans="1:10" x14ac:dyDescent="0.25">
      <c r="A7" s="5">
        <v>3</v>
      </c>
      <c r="B7" s="1">
        <v>3.97</v>
      </c>
      <c r="C7" s="36">
        <f t="shared" si="1"/>
        <v>-3.9999999999999591E-2</v>
      </c>
      <c r="D7" s="36">
        <f t="shared" si="0"/>
        <v>1.5999999999999673E-3</v>
      </c>
      <c r="E7" s="36"/>
      <c r="F7" s="36"/>
      <c r="G7" s="36"/>
      <c r="H7" s="36"/>
      <c r="I7" s="36"/>
      <c r="J7" s="37"/>
    </row>
    <row r="8" spans="1:10" x14ac:dyDescent="0.25">
      <c r="A8" s="5">
        <v>4</v>
      </c>
      <c r="B8" s="1">
        <v>4.01</v>
      </c>
      <c r="C8" s="36">
        <f t="shared" si="1"/>
        <v>0</v>
      </c>
      <c r="D8" s="36">
        <f t="shared" si="0"/>
        <v>0</v>
      </c>
      <c r="E8" s="36"/>
      <c r="F8" s="36"/>
      <c r="G8" s="36"/>
      <c r="H8" s="36"/>
      <c r="I8" s="36"/>
      <c r="J8" s="37"/>
    </row>
    <row r="9" spans="1:10" x14ac:dyDescent="0.25">
      <c r="A9" s="5">
        <v>5</v>
      </c>
      <c r="B9" s="1">
        <v>4.05</v>
      </c>
      <c r="C9" s="36">
        <f t="shared" si="1"/>
        <v>4.0000000000000036E-2</v>
      </c>
      <c r="D9" s="36">
        <f t="shared" si="0"/>
        <v>1.6000000000000029E-3</v>
      </c>
      <c r="E9" s="36"/>
      <c r="F9" s="36"/>
      <c r="G9" s="36"/>
      <c r="H9" s="36"/>
      <c r="I9" s="36"/>
      <c r="J9" s="37"/>
    </row>
    <row r="10" spans="1:10" ht="15.75" thickBot="1" x14ac:dyDescent="0.3">
      <c r="A10" s="43">
        <v>6</v>
      </c>
      <c r="B10" s="44">
        <v>4.03</v>
      </c>
      <c r="C10" s="36">
        <f t="shared" si="1"/>
        <v>2.0000000000000462E-2</v>
      </c>
      <c r="D10" s="45">
        <f t="shared" si="0"/>
        <v>4.0000000000001845E-4</v>
      </c>
      <c r="E10" s="6"/>
      <c r="F10" s="6"/>
      <c r="G10" s="6"/>
      <c r="H10" s="6"/>
      <c r="I10" s="6"/>
      <c r="J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17" sqref="E17"/>
    </sheetView>
  </sheetViews>
  <sheetFormatPr defaultRowHeight="15" x14ac:dyDescent="0.25"/>
  <cols>
    <col min="3" max="3" width="14.28515625" customWidth="1"/>
    <col min="4" max="4" width="14.5703125" customWidth="1"/>
    <col min="5" max="5" width="16.7109375" customWidth="1"/>
    <col min="6" max="6" width="14.85546875" customWidth="1"/>
    <col min="7" max="7" width="14.42578125" customWidth="1"/>
    <col min="8" max="8" width="17.7109375" customWidth="1"/>
    <col min="9" max="9" width="14.85546875" customWidth="1"/>
    <col min="10" max="10" width="16.7109375" customWidth="1"/>
  </cols>
  <sheetData>
    <row r="1" spans="1:10" ht="15.75" x14ac:dyDescent="0.25">
      <c r="A1" s="46" t="s">
        <v>31</v>
      </c>
    </row>
    <row r="2" spans="1:10" ht="15.75" thickBot="1" x14ac:dyDescent="0.3"/>
    <row r="3" spans="1:10" x14ac:dyDescent="0.25">
      <c r="A3" s="52" t="s">
        <v>1</v>
      </c>
      <c r="B3" s="53" t="s">
        <v>21</v>
      </c>
      <c r="C3" s="57" t="s">
        <v>20</v>
      </c>
      <c r="D3" s="58" t="s">
        <v>19</v>
      </c>
    </row>
    <row r="4" spans="1:10" x14ac:dyDescent="0.25">
      <c r="A4" s="16">
        <v>1</v>
      </c>
      <c r="B4" s="28">
        <v>12.7</v>
      </c>
      <c r="C4" s="28">
        <v>12.7</v>
      </c>
      <c r="D4" s="29">
        <v>14.8</v>
      </c>
    </row>
    <row r="5" spans="1:10" x14ac:dyDescent="0.25">
      <c r="A5" s="16">
        <v>2</v>
      </c>
      <c r="B5" s="28">
        <v>12.7</v>
      </c>
      <c r="C5" s="28">
        <v>12.8</v>
      </c>
      <c r="D5" s="29">
        <v>14.9</v>
      </c>
    </row>
    <row r="6" spans="1:10" x14ac:dyDescent="0.25">
      <c r="A6" s="16">
        <v>3</v>
      </c>
      <c r="B6" s="28">
        <v>12.7</v>
      </c>
      <c r="C6" s="28">
        <v>12.9</v>
      </c>
      <c r="D6" s="29">
        <v>14.7</v>
      </c>
    </row>
    <row r="7" spans="1:10" ht="15.75" thickBot="1" x14ac:dyDescent="0.3">
      <c r="A7" s="17" t="s">
        <v>18</v>
      </c>
      <c r="B7" s="22">
        <v>12.7</v>
      </c>
      <c r="C7" s="22">
        <v>12.8</v>
      </c>
      <c r="D7" s="30">
        <v>14.8</v>
      </c>
    </row>
    <row r="9" spans="1:10" ht="15.75" thickBot="1" x14ac:dyDescent="0.3"/>
    <row r="10" spans="1:10" ht="28.5" x14ac:dyDescent="0.25">
      <c r="A10" s="47" t="s">
        <v>1</v>
      </c>
      <c r="B10" s="49" t="s">
        <v>21</v>
      </c>
      <c r="C10" s="49" t="s">
        <v>22</v>
      </c>
      <c r="D10" s="48" t="s">
        <v>23</v>
      </c>
      <c r="E10" s="50" t="s">
        <v>24</v>
      </c>
      <c r="F10" s="50" t="s">
        <v>25</v>
      </c>
      <c r="G10" s="50" t="s">
        <v>26</v>
      </c>
      <c r="H10" s="50" t="s">
        <v>27</v>
      </c>
      <c r="I10" s="50" t="s">
        <v>28</v>
      </c>
      <c r="J10" s="59" t="s">
        <v>29</v>
      </c>
    </row>
    <row r="11" spans="1:10" x14ac:dyDescent="0.25">
      <c r="A11" s="31">
        <v>1</v>
      </c>
      <c r="B11" s="33">
        <v>12.7</v>
      </c>
      <c r="C11" s="33">
        <f>1/3*SUM(B11:B13)</f>
        <v>12.699999999999998</v>
      </c>
      <c r="D11" s="23">
        <f>SQRT((POWER(SUM($C11-B11),2))/6)</f>
        <v>7.2519464293894312E-16</v>
      </c>
      <c r="E11" s="23">
        <v>3.1819999999999999</v>
      </c>
      <c r="F11" s="23">
        <f>$E$18*D11</f>
        <v>2.307569353831717E-15</v>
      </c>
      <c r="G11" s="23">
        <f>$E$18*0.1</f>
        <v>0.31820000000000004</v>
      </c>
      <c r="H11" s="23">
        <f>SQRT(POWER(F11,2)+POWER($G$25,2))</f>
        <v>0.31820000000000004</v>
      </c>
      <c r="I11" s="23">
        <f>$C$11-H11</f>
        <v>12.381799999999998</v>
      </c>
      <c r="J11" s="24">
        <f>H11/C11*100</f>
        <v>2.5055118110236227</v>
      </c>
    </row>
    <row r="12" spans="1:10" x14ac:dyDescent="0.25">
      <c r="A12" s="31">
        <v>2</v>
      </c>
      <c r="B12" s="33">
        <v>12.7</v>
      </c>
      <c r="C12" s="23"/>
      <c r="D12" s="23">
        <f>SQRT((POWER(SUM($C$18-B12),2))/6)</f>
        <v>0.85732140997411299</v>
      </c>
      <c r="E12" s="23"/>
      <c r="F12" s="23">
        <f t="shared" ref="F12:F13" si="0">$E$18*D12</f>
        <v>2.7279967265376275</v>
      </c>
      <c r="G12" s="23"/>
      <c r="H12" s="23">
        <f>SQRT(POWER(F12,2)+POWER($G$25,2))</f>
        <v>2.746491831409664</v>
      </c>
      <c r="I12" s="23">
        <f t="shared" ref="I12:I13" si="1">$C$11-H12</f>
        <v>9.9535081685903339</v>
      </c>
      <c r="J12" s="24"/>
    </row>
    <row r="13" spans="1:10" x14ac:dyDescent="0.25">
      <c r="A13" s="31">
        <v>3</v>
      </c>
      <c r="B13" s="33">
        <v>12.7</v>
      </c>
      <c r="C13" s="23"/>
      <c r="D13" s="23">
        <f>SQRT((POWER(SUM($C$18-B13),2))/6)</f>
        <v>0.85732140997411299</v>
      </c>
      <c r="E13" s="23"/>
      <c r="F13" s="23">
        <f t="shared" si="0"/>
        <v>2.7279967265376275</v>
      </c>
      <c r="G13" s="23"/>
      <c r="H13" s="23">
        <f>SQRT(POWER(F13,2)+POWER($G$25,2))</f>
        <v>2.746491831409664</v>
      </c>
      <c r="I13" s="23">
        <f t="shared" si="1"/>
        <v>9.9535081685903339</v>
      </c>
      <c r="J13" s="24"/>
    </row>
    <row r="14" spans="1:10" ht="15.75" thickBot="1" x14ac:dyDescent="0.3">
      <c r="A14" s="25" t="s">
        <v>18</v>
      </c>
      <c r="B14" s="35">
        <v>12.7</v>
      </c>
      <c r="C14" s="26"/>
      <c r="D14" s="26"/>
      <c r="E14" s="26"/>
      <c r="F14" s="26"/>
      <c r="G14" s="26"/>
      <c r="H14" s="26"/>
      <c r="I14" s="26"/>
      <c r="J14" s="27"/>
    </row>
    <row r="16" spans="1:10" ht="15.75" thickBot="1" x14ac:dyDescent="0.3"/>
    <row r="17" spans="1:10" ht="28.5" x14ac:dyDescent="0.25">
      <c r="A17" s="47" t="s">
        <v>1</v>
      </c>
      <c r="B17" s="49" t="s">
        <v>19</v>
      </c>
      <c r="C17" s="49" t="s">
        <v>22</v>
      </c>
      <c r="D17" s="48" t="s">
        <v>23</v>
      </c>
      <c r="E17" s="50" t="s">
        <v>24</v>
      </c>
      <c r="F17" s="50" t="s">
        <v>25</v>
      </c>
      <c r="G17" s="50" t="s">
        <v>26</v>
      </c>
      <c r="H17" s="50" t="s">
        <v>27</v>
      </c>
      <c r="I17" s="50" t="s">
        <v>28</v>
      </c>
      <c r="J17" s="59" t="s">
        <v>29</v>
      </c>
    </row>
    <row r="18" spans="1:10" x14ac:dyDescent="0.25">
      <c r="A18" s="31">
        <v>1</v>
      </c>
      <c r="B18" s="33">
        <v>14.8</v>
      </c>
      <c r="C18" s="33">
        <f>1/3*SUM(B18:B20)</f>
        <v>14.8</v>
      </c>
      <c r="D18" s="23">
        <f>SQRT((POWER(SUM($C$18-B18),2))/6)</f>
        <v>0</v>
      </c>
      <c r="E18" s="23">
        <v>3.1819999999999999</v>
      </c>
      <c r="F18" s="23">
        <f>$E$25*D18</f>
        <v>0</v>
      </c>
      <c r="G18" s="23">
        <f>$E$25*0.1</f>
        <v>0.31820000000000004</v>
      </c>
      <c r="H18" s="23">
        <f>SQRT(POWER(F18,2)+POWER($G$11,2))</f>
        <v>0.31820000000000004</v>
      </c>
      <c r="I18" s="23">
        <f>$C$18-H18</f>
        <v>14.4818</v>
      </c>
      <c r="J18" s="24">
        <f>H18/C18*100</f>
        <v>2.1500000000000004</v>
      </c>
    </row>
    <row r="19" spans="1:10" x14ac:dyDescent="0.25">
      <c r="A19" s="31">
        <v>2</v>
      </c>
      <c r="B19" s="33">
        <v>14.9</v>
      </c>
      <c r="C19" s="23"/>
      <c r="D19" s="23">
        <f t="shared" ref="D19:D20" si="2">SQRT((POWER(SUM($C$18-B19),2))/6)</f>
        <v>4.0824829046386159E-2</v>
      </c>
      <c r="E19" s="23"/>
      <c r="F19" s="23">
        <f t="shared" ref="F19:F20" si="3">$E$25*D19</f>
        <v>0.12990460602560075</v>
      </c>
      <c r="G19" s="23"/>
      <c r="H19" s="23">
        <f t="shared" ref="H19:H20" si="4">SQRT(POWER(F19,2)+POWER($G$11,2))</f>
        <v>0.34369528170556335</v>
      </c>
      <c r="I19" s="23">
        <f t="shared" ref="I19:I20" si="5">$C$18-H19</f>
        <v>14.456304718294437</v>
      </c>
      <c r="J19" s="24"/>
    </row>
    <row r="20" spans="1:10" x14ac:dyDescent="0.25">
      <c r="A20" s="31">
        <v>3</v>
      </c>
      <c r="B20" s="33">
        <v>14.7</v>
      </c>
      <c r="C20" s="23"/>
      <c r="D20" s="23">
        <f t="shared" si="2"/>
        <v>4.082482904638688E-2</v>
      </c>
      <c r="E20" s="23"/>
      <c r="F20" s="23">
        <f t="shared" si="3"/>
        <v>0.12990460602560305</v>
      </c>
      <c r="G20" s="23"/>
      <c r="H20" s="23">
        <f t="shared" si="4"/>
        <v>0.34369528170556424</v>
      </c>
      <c r="I20" s="23">
        <f t="shared" si="5"/>
        <v>14.456304718294437</v>
      </c>
      <c r="J20" s="24"/>
    </row>
    <row r="21" spans="1:10" ht="15.75" thickBot="1" x14ac:dyDescent="0.3">
      <c r="A21" s="25" t="s">
        <v>18</v>
      </c>
      <c r="B21" s="35">
        <v>14.8</v>
      </c>
      <c r="C21" s="26"/>
      <c r="D21" s="26"/>
      <c r="E21" s="26"/>
      <c r="F21" s="26"/>
      <c r="G21" s="26"/>
      <c r="H21" s="26"/>
      <c r="I21" s="26"/>
      <c r="J21" s="27"/>
    </row>
    <row r="23" spans="1:10" ht="15.75" thickBot="1" x14ac:dyDescent="0.3"/>
    <row r="24" spans="1:10" ht="28.5" x14ac:dyDescent="0.25">
      <c r="A24" s="52" t="s">
        <v>1</v>
      </c>
      <c r="B24" s="57" t="s">
        <v>20</v>
      </c>
      <c r="C24" s="57" t="s">
        <v>22</v>
      </c>
      <c r="D24" s="53" t="s">
        <v>23</v>
      </c>
      <c r="E24" s="54" t="s">
        <v>24</v>
      </c>
      <c r="F24" s="54" t="s">
        <v>25</v>
      </c>
      <c r="G24" s="54" t="s">
        <v>26</v>
      </c>
      <c r="H24" s="54" t="s">
        <v>27</v>
      </c>
      <c r="I24" s="54" t="s">
        <v>28</v>
      </c>
      <c r="J24" s="60" t="s">
        <v>29</v>
      </c>
    </row>
    <row r="25" spans="1:10" x14ac:dyDescent="0.25">
      <c r="A25" s="16">
        <v>1</v>
      </c>
      <c r="B25" s="33">
        <v>12.7</v>
      </c>
      <c r="C25" s="33">
        <f>1/3*SUM(B25:B27)</f>
        <v>12.799999999999999</v>
      </c>
      <c r="D25" s="20">
        <f>SQRT((POWER(SUM($C$25-B25),2))/6)</f>
        <v>4.0824829046386159E-2</v>
      </c>
      <c r="E25" s="20">
        <v>3.1819999999999999</v>
      </c>
      <c r="F25" s="20">
        <f>$E$25*D25</f>
        <v>0.12990460602560075</v>
      </c>
      <c r="G25" s="20">
        <f>$E$25*0.1</f>
        <v>0.31820000000000004</v>
      </c>
      <c r="H25" s="20">
        <f>SQRT(POWER(F25,2)+POWER($G$25,2))</f>
        <v>0.34369528170556335</v>
      </c>
      <c r="I25" s="20">
        <f>$C$25-H25</f>
        <v>12.456304718294435</v>
      </c>
      <c r="J25" s="21">
        <f>H25/C25*100</f>
        <v>2.685119388324714</v>
      </c>
    </row>
    <row r="26" spans="1:10" x14ac:dyDescent="0.25">
      <c r="A26" s="16">
        <v>2</v>
      </c>
      <c r="B26" s="33">
        <v>12.8</v>
      </c>
      <c r="C26" s="20"/>
      <c r="D26" s="20">
        <f t="shared" ref="D26:D27" si="6">SQRT((POWER(SUM($C$25-B26),2))/6)</f>
        <v>7.2519464293894312E-16</v>
      </c>
      <c r="E26" s="20"/>
      <c r="F26" s="20">
        <f t="shared" ref="F26:F27" si="7">$E$25*D26</f>
        <v>2.307569353831717E-15</v>
      </c>
      <c r="G26" s="20"/>
      <c r="H26" s="20">
        <f t="shared" ref="H26:H27" si="8">SQRT(POWER(F26,2)+POWER($G$25,2))</f>
        <v>0.31820000000000004</v>
      </c>
      <c r="I26" s="20">
        <f t="shared" ref="I26:I27" si="9">$C$25-H26</f>
        <v>12.4818</v>
      </c>
      <c r="J26" s="21"/>
    </row>
    <row r="27" spans="1:10" x14ac:dyDescent="0.25">
      <c r="A27" s="16">
        <v>3</v>
      </c>
      <c r="B27" s="33">
        <v>12.9</v>
      </c>
      <c r="C27" s="20"/>
      <c r="D27" s="20">
        <f t="shared" si="6"/>
        <v>4.082482904638688E-2</v>
      </c>
      <c r="E27" s="20"/>
      <c r="F27" s="20">
        <f t="shared" si="7"/>
        <v>0.12990460602560305</v>
      </c>
      <c r="G27" s="20"/>
      <c r="H27" s="20">
        <f t="shared" si="8"/>
        <v>0.34369528170556424</v>
      </c>
      <c r="I27" s="20">
        <f t="shared" si="9"/>
        <v>12.456304718294435</v>
      </c>
      <c r="J27" s="21"/>
    </row>
    <row r="28" spans="1:10" ht="15.75" thickBot="1" x14ac:dyDescent="0.3">
      <c r="A28" s="17" t="s">
        <v>18</v>
      </c>
      <c r="B28" s="35">
        <v>12.8</v>
      </c>
      <c r="C28" s="18"/>
      <c r="D28" s="18"/>
      <c r="E28" s="18"/>
      <c r="F28" s="18"/>
      <c r="G28" s="18"/>
      <c r="H28" s="18"/>
      <c r="I28" s="18"/>
      <c r="J28" s="19"/>
    </row>
    <row r="30" spans="1:10" ht="15.75" x14ac:dyDescent="0.25">
      <c r="A30" s="12" t="s">
        <v>33</v>
      </c>
    </row>
    <row r="31" spans="1:10" x14ac:dyDescent="0.25">
      <c r="A31" t="s">
        <v>34</v>
      </c>
      <c r="B31">
        <f>C11*C18*C25</f>
        <v>2405.8879999999995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Anna_Banana</cp:lastModifiedBy>
  <dcterms:created xsi:type="dcterms:W3CDTF">2016-09-08T07:15:26Z</dcterms:created>
  <dcterms:modified xsi:type="dcterms:W3CDTF">2019-05-29T11:35:48Z</dcterms:modified>
</cp:coreProperties>
</file>