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0C8DE939-1828-4510-82D7-0F08714F906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apers Results (Accuracy) " sheetId="4" r:id="rId1"/>
    <sheet name="Papers Results (Accuracy)" sheetId="1" state="hidden" r:id="rId2"/>
    <sheet name="Papers Results (Kappa)" sheetId="2" r:id="rId3"/>
    <sheet name="Foglio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5" l="1"/>
  <c r="F37" i="5"/>
  <c r="G37" i="5"/>
  <c r="H37" i="5"/>
  <c r="I37" i="5"/>
  <c r="D28" i="5"/>
  <c r="F28" i="5"/>
  <c r="G28" i="5"/>
  <c r="H28" i="5"/>
  <c r="I28" i="5"/>
  <c r="D29" i="5"/>
  <c r="F29" i="5"/>
  <c r="G29" i="5"/>
  <c r="H29" i="5"/>
  <c r="I29" i="5"/>
  <c r="D30" i="5"/>
  <c r="F30" i="5"/>
  <c r="G30" i="5"/>
  <c r="H30" i="5"/>
  <c r="I30" i="5"/>
  <c r="D31" i="5"/>
  <c r="F31" i="5"/>
  <c r="G31" i="5"/>
  <c r="H31" i="5"/>
  <c r="I31" i="5"/>
  <c r="D32" i="5"/>
  <c r="F32" i="5"/>
  <c r="G32" i="5"/>
  <c r="H32" i="5"/>
  <c r="I32" i="5"/>
  <c r="D33" i="5"/>
  <c r="F33" i="5"/>
  <c r="G33" i="5"/>
  <c r="H33" i="5"/>
  <c r="I33" i="5"/>
  <c r="D34" i="5"/>
  <c r="F34" i="5"/>
  <c r="G34" i="5"/>
  <c r="H34" i="5"/>
  <c r="I34" i="5"/>
  <c r="D35" i="5"/>
  <c r="F35" i="5"/>
  <c r="G35" i="5"/>
  <c r="H35" i="5"/>
  <c r="I35" i="5"/>
  <c r="D36" i="5"/>
  <c r="F36" i="5"/>
  <c r="G36" i="5"/>
  <c r="H36" i="5"/>
  <c r="I36" i="5"/>
  <c r="B29" i="5"/>
  <c r="B30" i="5"/>
  <c r="B31" i="5"/>
  <c r="B32" i="5"/>
  <c r="B33" i="5"/>
  <c r="B34" i="5"/>
  <c r="B35" i="5"/>
  <c r="B36" i="5"/>
  <c r="B28" i="5"/>
  <c r="D25" i="5" l="1"/>
  <c r="F25" i="5"/>
  <c r="G25" i="5"/>
  <c r="H25" i="5"/>
  <c r="I25" i="5"/>
  <c r="B25" i="5"/>
  <c r="F12" i="5"/>
  <c r="F38" i="5" s="1"/>
  <c r="I12" i="5"/>
  <c r="I38" i="5" s="1"/>
  <c r="E12" i="5"/>
  <c r="C12" i="5"/>
  <c r="D12" i="5"/>
  <c r="D38" i="5" s="1"/>
  <c r="G12" i="5"/>
  <c r="G38" i="5" s="1"/>
  <c r="H12" i="5"/>
  <c r="H38" i="5" s="1"/>
  <c r="B12" i="5"/>
  <c r="B38" i="5" l="1"/>
  <c r="B11" i="5"/>
  <c r="B37" i="5" s="1"/>
  <c r="M19" i="2"/>
  <c r="M20" i="2"/>
  <c r="M20" i="4"/>
  <c r="M19" i="4"/>
  <c r="K19" i="2"/>
  <c r="K20" i="2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D20" i="2"/>
  <c r="E20" i="2"/>
  <c r="F20" i="2"/>
  <c r="G20" i="2"/>
  <c r="H20" i="2"/>
  <c r="I20" i="2"/>
  <c r="J20" i="2"/>
  <c r="L20" i="2"/>
  <c r="C20" i="2"/>
  <c r="C19" i="2"/>
  <c r="D19" i="2"/>
  <c r="E19" i="2"/>
  <c r="F19" i="2"/>
  <c r="G19" i="2"/>
  <c r="H19" i="2"/>
  <c r="I19" i="2"/>
  <c r="J19" i="2"/>
  <c r="L19" i="2"/>
  <c r="B12" i="4"/>
  <c r="B12" i="2"/>
  <c r="B12" i="1"/>
  <c r="D34" i="1" l="1"/>
  <c r="D36" i="1" s="1"/>
  <c r="E34" i="1"/>
  <c r="E36" i="1" s="1"/>
  <c r="F34" i="1"/>
  <c r="F36" i="1" s="1"/>
  <c r="G34" i="1"/>
  <c r="G36" i="1" s="1"/>
  <c r="H34" i="1"/>
  <c r="H36" i="1" s="1"/>
  <c r="I34" i="1"/>
  <c r="I36" i="1" s="1"/>
  <c r="J34" i="1"/>
  <c r="J36" i="1" s="1"/>
  <c r="C34" i="1"/>
  <c r="C36" i="1" s="1"/>
  <c r="C31" i="1"/>
  <c r="D31" i="1"/>
  <c r="E31" i="1"/>
  <c r="F31" i="1"/>
  <c r="G31" i="1"/>
  <c r="H31" i="1"/>
  <c r="I31" i="1"/>
  <c r="J31" i="1"/>
  <c r="S3" i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M3" i="1"/>
  <c r="V3" i="1" s="1"/>
  <c r="N3" i="1"/>
  <c r="W3" i="1" s="1"/>
  <c r="O3" i="1"/>
  <c r="X3" i="1" s="1"/>
  <c r="P3" i="1"/>
  <c r="Y3" i="1" s="1"/>
  <c r="Q3" i="1"/>
  <c r="Z3" i="1" s="1"/>
  <c r="R3" i="1"/>
  <c r="AA3" i="1" s="1"/>
  <c r="M4" i="1"/>
  <c r="V4" i="1" s="1"/>
  <c r="N4" i="1"/>
  <c r="W4" i="1" s="1"/>
  <c r="O4" i="1"/>
  <c r="X4" i="1" s="1"/>
  <c r="P4" i="1"/>
  <c r="Y4" i="1" s="1"/>
  <c r="Q4" i="1"/>
  <c r="Z4" i="1" s="1"/>
  <c r="R4" i="1"/>
  <c r="AA4" i="1" s="1"/>
  <c r="M5" i="1"/>
  <c r="V5" i="1" s="1"/>
  <c r="N5" i="1"/>
  <c r="W5" i="1" s="1"/>
  <c r="O5" i="1"/>
  <c r="X5" i="1" s="1"/>
  <c r="P5" i="1"/>
  <c r="Y5" i="1" s="1"/>
  <c r="Q5" i="1"/>
  <c r="Z5" i="1" s="1"/>
  <c r="R5" i="1"/>
  <c r="AA5" i="1" s="1"/>
  <c r="M6" i="1"/>
  <c r="V6" i="1" s="1"/>
  <c r="N6" i="1"/>
  <c r="W6" i="1" s="1"/>
  <c r="O6" i="1"/>
  <c r="X6" i="1" s="1"/>
  <c r="P6" i="1"/>
  <c r="Y6" i="1" s="1"/>
  <c r="Q6" i="1"/>
  <c r="Z6" i="1" s="1"/>
  <c r="R6" i="1"/>
  <c r="AA6" i="1" s="1"/>
  <c r="M7" i="1"/>
  <c r="V7" i="1" s="1"/>
  <c r="N7" i="1"/>
  <c r="W7" i="1" s="1"/>
  <c r="O7" i="1"/>
  <c r="X7" i="1" s="1"/>
  <c r="P7" i="1"/>
  <c r="Y7" i="1" s="1"/>
  <c r="Q7" i="1"/>
  <c r="Z7" i="1" s="1"/>
  <c r="R7" i="1"/>
  <c r="AA7" i="1" s="1"/>
  <c r="M8" i="1"/>
  <c r="V8" i="1" s="1"/>
  <c r="N8" i="1"/>
  <c r="W8" i="1" s="1"/>
  <c r="O8" i="1"/>
  <c r="X8" i="1" s="1"/>
  <c r="P8" i="1"/>
  <c r="Y8" i="1" s="1"/>
  <c r="Q8" i="1"/>
  <c r="Z8" i="1" s="1"/>
  <c r="R8" i="1"/>
  <c r="AA8" i="1" s="1"/>
  <c r="M9" i="1"/>
  <c r="V9" i="1" s="1"/>
  <c r="N9" i="1"/>
  <c r="W9" i="1" s="1"/>
  <c r="O9" i="1"/>
  <c r="X9" i="1" s="1"/>
  <c r="P9" i="1"/>
  <c r="Y9" i="1" s="1"/>
  <c r="Q9" i="1"/>
  <c r="Z9" i="1" s="1"/>
  <c r="R9" i="1"/>
  <c r="AA9" i="1" s="1"/>
  <c r="M10" i="1"/>
  <c r="V10" i="1" s="1"/>
  <c r="N10" i="1"/>
  <c r="W10" i="1" s="1"/>
  <c r="O10" i="1"/>
  <c r="X10" i="1" s="1"/>
  <c r="P10" i="1"/>
  <c r="Y10" i="1" s="1"/>
  <c r="Q10" i="1"/>
  <c r="Z10" i="1" s="1"/>
  <c r="R10" i="1"/>
  <c r="AA10" i="1" s="1"/>
  <c r="M11" i="1"/>
  <c r="V11" i="1" s="1"/>
  <c r="N11" i="1"/>
  <c r="W11" i="1" s="1"/>
  <c r="O11" i="1"/>
  <c r="X11" i="1" s="1"/>
  <c r="P11" i="1"/>
  <c r="Y11" i="1" s="1"/>
  <c r="Q11" i="1"/>
  <c r="Z11" i="1" s="1"/>
  <c r="R11" i="1"/>
  <c r="AA11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U10" i="1" s="1"/>
  <c r="L11" i="1"/>
  <c r="U11" i="1" s="1"/>
  <c r="L3" i="1"/>
  <c r="U3" i="1" s="1"/>
  <c r="AB22" i="1" l="1"/>
  <c r="Z23" i="1"/>
  <c r="AA22" i="1"/>
  <c r="V22" i="1"/>
  <c r="W21" i="1"/>
  <c r="Z20" i="1"/>
  <c r="W16" i="1"/>
  <c r="X24" i="1"/>
  <c r="X21" i="1"/>
  <c r="X18" i="1"/>
  <c r="W24" i="1"/>
  <c r="AA19" i="1"/>
  <c r="W18" i="1"/>
  <c r="AA16" i="1"/>
  <c r="V24" i="1"/>
  <c r="V21" i="1"/>
  <c r="Z19" i="1"/>
  <c r="V18" i="1"/>
  <c r="J19" i="1"/>
  <c r="S19" i="1" s="1"/>
  <c r="P22" i="1"/>
  <c r="Z16" i="1"/>
  <c r="U24" i="1"/>
  <c r="U21" i="1"/>
  <c r="Y19" i="1"/>
  <c r="U18" i="1"/>
  <c r="X22" i="1"/>
  <c r="AB20" i="1"/>
  <c r="X19" i="1"/>
  <c r="AB17" i="1"/>
  <c r="X16" i="1"/>
  <c r="AA23" i="1"/>
  <c r="W22" i="1"/>
  <c r="AA20" i="1"/>
  <c r="AA17" i="1"/>
  <c r="V19" i="1"/>
  <c r="Z17" i="1"/>
  <c r="V16" i="1"/>
  <c r="Y23" i="1"/>
  <c r="U22" i="1"/>
  <c r="Y20" i="1"/>
  <c r="Y17" i="1"/>
  <c r="X23" i="1"/>
  <c r="AB21" i="1"/>
  <c r="X20" i="1"/>
  <c r="AB18" i="1"/>
  <c r="X17" i="1"/>
  <c r="AA24" i="1"/>
  <c r="W23" i="1"/>
  <c r="AA21" i="1"/>
  <c r="W20" i="1"/>
  <c r="W17" i="1"/>
  <c r="Z24" i="1"/>
  <c r="V23" i="1"/>
  <c r="Z21" i="1"/>
  <c r="V20" i="1"/>
  <c r="Z18" i="1"/>
  <c r="V17" i="1"/>
  <c r="Y24" i="1"/>
  <c r="U23" i="1"/>
  <c r="Y21" i="1"/>
  <c r="U20" i="1"/>
  <c r="Y18" i="1"/>
  <c r="U17" i="1"/>
  <c r="F21" i="1"/>
  <c r="O21" i="1" s="1"/>
  <c r="J16" i="1"/>
  <c r="AB16" i="1" s="1"/>
  <c r="E21" i="1"/>
  <c r="N21" i="1" s="1"/>
  <c r="I16" i="1"/>
  <c r="R16" i="1" s="1"/>
  <c r="D24" i="1"/>
  <c r="M24" i="1" s="1"/>
  <c r="D21" i="1"/>
  <c r="M21" i="1" s="1"/>
  <c r="H16" i="1"/>
  <c r="Q16" i="1" s="1"/>
  <c r="J22" i="1"/>
  <c r="S22" i="1" s="1"/>
  <c r="I22" i="1"/>
  <c r="R22" i="1" s="1"/>
  <c r="H22" i="1"/>
  <c r="Z22" i="1" s="1"/>
  <c r="I19" i="1"/>
  <c r="R19" i="1" s="1"/>
  <c r="J20" i="1"/>
  <c r="S20" i="1" s="1"/>
  <c r="H19" i="1"/>
  <c r="Q19" i="1" s="1"/>
  <c r="F24" i="1"/>
  <c r="O24" i="1" s="1"/>
  <c r="F18" i="1"/>
  <c r="O18" i="1" s="1"/>
  <c r="D18" i="1"/>
  <c r="M18" i="1" s="1"/>
  <c r="C24" i="1"/>
  <c r="L24" i="1" s="1"/>
  <c r="G22" i="1"/>
  <c r="Y22" i="1" s="1"/>
  <c r="C21" i="1"/>
  <c r="L21" i="1" s="1"/>
  <c r="G19" i="1"/>
  <c r="P19" i="1" s="1"/>
  <c r="C18" i="1"/>
  <c r="L18" i="1" s="1"/>
  <c r="C16" i="1"/>
  <c r="L16" i="1" s="1"/>
  <c r="G16" i="1"/>
  <c r="Y16" i="1" s="1"/>
  <c r="J23" i="1"/>
  <c r="AB23" i="1" s="1"/>
  <c r="F22" i="1"/>
  <c r="O22" i="1" s="1"/>
  <c r="F19" i="1"/>
  <c r="O19" i="1" s="1"/>
  <c r="J17" i="1"/>
  <c r="S17" i="1" s="1"/>
  <c r="F16" i="1"/>
  <c r="O16" i="1" s="1"/>
  <c r="I23" i="1"/>
  <c r="R23" i="1" s="1"/>
  <c r="E22" i="1"/>
  <c r="N22" i="1" s="1"/>
  <c r="I20" i="1"/>
  <c r="R20" i="1" s="1"/>
  <c r="E19" i="1"/>
  <c r="W19" i="1" s="1"/>
  <c r="I17" i="1"/>
  <c r="R17" i="1" s="1"/>
  <c r="E16" i="1"/>
  <c r="N16" i="1" s="1"/>
  <c r="H23" i="1"/>
  <c r="Q23" i="1" s="1"/>
  <c r="D22" i="1"/>
  <c r="M22" i="1" s="1"/>
  <c r="H20" i="1"/>
  <c r="Q20" i="1" s="1"/>
  <c r="D19" i="1"/>
  <c r="M19" i="1" s="1"/>
  <c r="H17" i="1"/>
  <c r="Q17" i="1" s="1"/>
  <c r="D16" i="1"/>
  <c r="M16" i="1" s="1"/>
  <c r="G23" i="1"/>
  <c r="P23" i="1" s="1"/>
  <c r="C22" i="1"/>
  <c r="L22" i="1" s="1"/>
  <c r="G20" i="1"/>
  <c r="P20" i="1" s="1"/>
  <c r="C19" i="1"/>
  <c r="L19" i="1" s="1"/>
  <c r="G17" i="1"/>
  <c r="P17" i="1" s="1"/>
  <c r="E18" i="1"/>
  <c r="N18" i="1" s="1"/>
  <c r="J24" i="1"/>
  <c r="AB24" i="1" s="1"/>
  <c r="F23" i="1"/>
  <c r="O23" i="1" s="1"/>
  <c r="J21" i="1"/>
  <c r="S21" i="1" s="1"/>
  <c r="F20" i="1"/>
  <c r="O20" i="1" s="1"/>
  <c r="J18" i="1"/>
  <c r="S18" i="1" s="1"/>
  <c r="F17" i="1"/>
  <c r="O17" i="1" s="1"/>
  <c r="I24" i="1"/>
  <c r="R24" i="1" s="1"/>
  <c r="E23" i="1"/>
  <c r="N23" i="1" s="1"/>
  <c r="I21" i="1"/>
  <c r="R21" i="1" s="1"/>
  <c r="E20" i="1"/>
  <c r="N20" i="1" s="1"/>
  <c r="I18" i="1"/>
  <c r="AA18" i="1" s="1"/>
  <c r="E17" i="1"/>
  <c r="N17" i="1" s="1"/>
  <c r="H24" i="1"/>
  <c r="Q24" i="1" s="1"/>
  <c r="D23" i="1"/>
  <c r="M23" i="1" s="1"/>
  <c r="H21" i="1"/>
  <c r="Q21" i="1" s="1"/>
  <c r="D20" i="1"/>
  <c r="M20" i="1" s="1"/>
  <c r="H18" i="1"/>
  <c r="Q18" i="1" s="1"/>
  <c r="D17" i="1"/>
  <c r="M17" i="1" s="1"/>
  <c r="E24" i="1"/>
  <c r="N24" i="1" s="1"/>
  <c r="G24" i="1"/>
  <c r="P24" i="1" s="1"/>
  <c r="C23" i="1"/>
  <c r="L23" i="1" s="1"/>
  <c r="G21" i="1"/>
  <c r="P21" i="1" s="1"/>
  <c r="C20" i="1"/>
  <c r="L20" i="1" s="1"/>
  <c r="G18" i="1"/>
  <c r="P18" i="1" s="1"/>
  <c r="C17" i="1"/>
  <c r="L17" i="1" s="1"/>
  <c r="U16" i="1" l="1"/>
  <c r="U19" i="1"/>
  <c r="N19" i="1"/>
  <c r="E27" i="1" s="1"/>
  <c r="AB19" i="1"/>
  <c r="R18" i="1"/>
  <c r="I27" i="1" s="1"/>
  <c r="S23" i="1"/>
  <c r="P16" i="1"/>
  <c r="G26" i="1" s="1"/>
  <c r="Q22" i="1"/>
  <c r="H27" i="1" s="1"/>
  <c r="S16" i="1"/>
  <c r="D27" i="1"/>
  <c r="D26" i="1"/>
  <c r="F26" i="1"/>
  <c r="S24" i="1"/>
  <c r="F27" i="1"/>
  <c r="C26" i="1" l="1"/>
  <c r="E26" i="1"/>
  <c r="C27" i="1"/>
  <c r="I26" i="1"/>
  <c r="H26" i="1"/>
  <c r="J26" i="1"/>
  <c r="G27" i="1"/>
  <c r="J27" i="1"/>
</calcChain>
</file>

<file path=xl/sharedStrings.xml><?xml version="1.0" encoding="utf-8"?>
<sst xmlns="http://schemas.openxmlformats.org/spreadsheetml/2006/main" count="326" uniqueCount="192">
  <si>
    <t>AVG</t>
  </si>
  <si>
    <t>Recognition of EEG Signal Motor Imagery Intention Based on Deep Multi-View Feature Learning</t>
  </si>
  <si>
    <t xml:space="preserve">[X] </t>
  </si>
  <si>
    <t>Densely Feature Fusion Based on Convolutional Neural Networks for Motor Imagery EEG Classification</t>
  </si>
  <si>
    <t>[7]</t>
  </si>
  <si>
    <t>Separable common spatio-spectral patterns for motor imagery BCI systems</t>
  </si>
  <si>
    <t>Learning Temporal Information for Brain-Computer Interface Using Convolutional Neural Networks</t>
  </si>
  <si>
    <t>Classification of multiple motor imagery using deep convolutional neural networks and spatial filter</t>
  </si>
  <si>
    <t>User-customized brain computer interfaces using Bayesian optimization</t>
  </si>
  <si>
    <t>[43]</t>
  </si>
  <si>
    <t>Filter Bank Common Spatial Pattern (FBCSP) in Brain-Computer Interface</t>
  </si>
  <si>
    <t>[X]</t>
  </si>
  <si>
    <t>DFFN [7]</t>
  </si>
  <si>
    <t xml:space="preserve">  SCSSP [44]</t>
  </si>
  <si>
    <t>CW-CNN [42]</t>
  </si>
  <si>
    <t>FBCSP-SVM [42]</t>
  </si>
  <si>
    <t>Monolithic Network [46]</t>
  </si>
  <si>
    <t>BO [43]</t>
  </si>
  <si>
    <t>FBCSP [41]</t>
  </si>
  <si>
    <t>Classification accuracy</t>
  </si>
  <si>
    <t>Motor imagery classification based on bilinear sub-manifold learning of symmetric positive-definite matrices</t>
  </si>
  <si>
    <t>[48]</t>
  </si>
  <si>
    <t>Optimizing Single-Trial EEG Classification by Stationary Matrix Logistic Regression in Brain-Computer Interface</t>
  </si>
  <si>
    <t>[47]</t>
  </si>
  <si>
    <t>Application of artificial bee colony algorithm in feature optimization for motor imagery EEG classification</t>
  </si>
  <si>
    <t>[2]</t>
  </si>
  <si>
    <t>A multi-class EEG-based BCI classification using multivariate empirical mode decomposition based filtering and Riemannian geometry</t>
  </si>
  <si>
    <t>[45]</t>
  </si>
  <si>
    <t>TSSM-SVM [48]</t>
  </si>
  <si>
    <t>sMLR [47]</t>
  </si>
  <si>
    <t>Miao et al. [2]</t>
  </si>
  <si>
    <t>SS-MEMDBF [45]</t>
  </si>
  <si>
    <t>Kappa score</t>
  </si>
  <si>
    <t>A Novel Channel Selection Method for BCI Classification Using Dynamic Channel Relevance</t>
  </si>
  <si>
    <t>Sinc-based convolutional neural networks for EEG-BCI-based motor imagery classification</t>
  </si>
  <si>
    <t>Buoni risultati ma preprocess esteso. Inoltre fa comparazioni binarie (e.g. piede vs lingua, sinistra vs piede etc). In più non riporta il Kappa score</t>
  </si>
  <si>
    <t>A Sliding Window Common Spatial Pattern for Enhancing Motor Imagery Classification in EEG-BCI</t>
  </si>
  <si>
    <t>Risultati discreti ma in linea con gli altri. Anche lui fa comparazione a coppie</t>
  </si>
  <si>
    <t>EEG representation approach based on Kernel Canonical Correlation Analysis highlighting discriminative patterns for BCI applications</t>
  </si>
  <si>
    <t xml:space="preserve">Titolo </t>
  </si>
  <si>
    <t>Note</t>
  </si>
  <si>
    <t>Riporta solo accuracy media attorno al 75%. Nessun risultato per singolo soggetto</t>
  </si>
  <si>
    <t>Other Paper based in dataset 2a</t>
  </si>
  <si>
    <t>Risultati buoni (intorno al 81%). Utilizza una versione modificata del FBCSP dove le feature estratte tramite il FBCSP sono ulteriormente modificate prima della classificazione. Riporta i risultati per ogni soggetto. No kappa score</t>
  </si>
  <si>
    <t>EEGNet + VAE</t>
  </si>
  <si>
    <t>T score</t>
  </si>
  <si>
    <t>P value from T score</t>
  </si>
  <si>
    <t>P value (wilcoxon)</t>
  </si>
  <si>
    <t>Difference</t>
  </si>
  <si>
    <t>ABS difference</t>
  </si>
  <si>
    <t>Rank average</t>
  </si>
  <si>
    <t>smaller sum</t>
  </si>
  <si>
    <t xml:space="preserve">sample size </t>
  </si>
  <si>
    <t>F Test</t>
  </si>
  <si>
    <t>EEGNet Based</t>
  </si>
  <si>
    <t>Yes</t>
  </si>
  <si>
    <t>No</t>
  </si>
  <si>
    <t>Preprocess (A parte quello già fatto sul dataset)</t>
  </si>
  <si>
    <t>Classification</t>
  </si>
  <si>
    <t>Neural Network</t>
  </si>
  <si>
    <t>Logistic Regression</t>
  </si>
  <si>
    <t xml:space="preserve">Yes. Preprocess based on FBCSP and repeated Bayesian Optimization  </t>
  </si>
  <si>
    <t>Depends (Usually SVM or LDA)</t>
  </si>
  <si>
    <t>Yes. Frequency filter bank and spatial filtering. Then spatial reduction with mutual information methods</t>
  </si>
  <si>
    <t>CNN Based</t>
  </si>
  <si>
    <t>Frequency filtering with band based on iterative algorithm that maximize binary classification (so for multiclass 1 vs other). Matrix created with couple of each binary combination and fed in CNN pretrained with Bayesian Optimization</t>
  </si>
  <si>
    <t>(Implementation of the FBCSP in the paper by authors)</t>
  </si>
  <si>
    <t>SVM</t>
  </si>
  <si>
    <t>Yes/No (Not direct reference but various similarity)</t>
  </si>
  <si>
    <t>Yes. Preprocess based on FBCSP. Then envelope extraction with Hilbert transform and downsampling for dimensionality reduction</t>
  </si>
  <si>
    <t>Assuming a binary classification problem, SCSSP uses a heteroscedastic matrix-variate Gaussian model for the multiband EEG rhythms, and seeks the spatio-spectral features whose variance is maximized for one brain task and minimized for the other task</t>
  </si>
  <si>
    <t xml:space="preserve">NBPW and  linear minimum mean distance classifier </t>
  </si>
  <si>
    <t>Yes. Basically features extraction based on CSP.</t>
  </si>
  <si>
    <t>Different feature extraction methods to extract  time domain, frequency domain, time-frequency domain and spatial features. Deep Restricted Boltman Machine to learn multiview features</t>
  </si>
  <si>
    <t>Xu et al.[X]</t>
  </si>
  <si>
    <t>Rieman Geometry</t>
  </si>
  <si>
    <t>Decomposition of the multichannel EEG signals into a group of multivariate intrinsic mode functions. Extraction of cross-channel information</t>
  </si>
  <si>
    <t>Channel selection method based on linear discriminant criteria to select the channels with high discriminative powers. Another steps based on artificial bee colony(?) algorithm</t>
  </si>
  <si>
    <t>Logistic Regression Classifier</t>
  </si>
  <si>
    <t>???</t>
  </si>
  <si>
    <t>Computation of a spatial covariance matrix to enhance class separation</t>
  </si>
  <si>
    <t>Bilinear sub-manifold learning based classifier</t>
  </si>
  <si>
    <t>Compute  symmetric positive-definite (SPD) covariance matrices of EEG. Exploiting the fact that the space of SPD matrices endowed with Riemannian distance is a high-dimensional Riemannian manifold. Additional prefilter between 8 and 30 Hz</t>
  </si>
  <si>
    <t>FBCSP [1]</t>
  </si>
  <si>
    <t>BO [2]</t>
  </si>
  <si>
    <t>Monolithic Network [3]</t>
  </si>
  <si>
    <t>FBCSP-SVM [4]</t>
  </si>
  <si>
    <t>CW-CNN [4]</t>
  </si>
  <si>
    <t xml:space="preserve">  SCSSP [5]</t>
  </si>
  <si>
    <t>DFFN [6]</t>
  </si>
  <si>
    <t>[6]</t>
  </si>
  <si>
    <t xml:space="preserve">[8] </t>
  </si>
  <si>
    <t>Xu [8]</t>
  </si>
  <si>
    <t>TSGL-EEGNet [9]</t>
  </si>
  <si>
    <t>TSGL-EEGNet (Stacking) [9]</t>
  </si>
  <si>
    <t>Advanced TSGL-EEGNet for Motor Imagery EEG-Based Brain-Computer Interfaces</t>
  </si>
  <si>
    <t>T Test (P value)</t>
  </si>
  <si>
    <t>F Test (P value)</t>
  </si>
  <si>
    <t>No. EEGnet enanched with Temporal-constrained Group Lasso</t>
  </si>
  <si>
    <t>Multipleneural network trained and used together</t>
  </si>
  <si>
    <t>MI- EEGNet [10]</t>
  </si>
  <si>
    <t>[10]</t>
  </si>
  <si>
    <t>MI-EEGNET: A novel convolutional neural network for motor imagery classification</t>
  </si>
  <si>
    <t>MI-EEGNet [10]</t>
  </si>
  <si>
    <t>[9]</t>
  </si>
  <si>
    <t>[5]</t>
  </si>
  <si>
    <t>[3]</t>
  </si>
  <si>
    <t>[4]</t>
  </si>
  <si>
    <t>Preprocess (A parte quello già fatto sul dataset) and notes about the methods</t>
  </si>
  <si>
    <t>Bandpass 4 Hz and 38 Hz or between 0 Hz and 38 Hz according to a 5-fold cross-validation, standardized with exponential moving average. EEGNet enanched with an Inception layer</t>
  </si>
  <si>
    <t>Neural Network (Multiple model trained and used together)</t>
  </si>
  <si>
    <t>N.B. P value in scala da 0 a 100</t>
  </si>
  <si>
    <t>MBShallow CovNet</t>
  </si>
  <si>
    <t>[11]</t>
  </si>
  <si>
    <t>A Multibranch of Convolutional Neural Network Models for Electroencephalogram-Based Motor Imagery Classification</t>
  </si>
  <si>
    <t>Yes/No (Based on ShallowNet that is also inspired/similar to EEGNet)</t>
  </si>
  <si>
    <t>Only channel-wise standardization. The architecture proposed is a "multibranch" EEGNet. Basically 3 EEGNet with different parameter and a common fully connect layer</t>
  </si>
  <si>
    <t>EEGNet (DynamicNet Implementation)</t>
  </si>
  <si>
    <t>76,44</t>
  </si>
  <si>
    <t>STD</t>
  </si>
  <si>
    <t xml:space="preserve">CW-CNN </t>
  </si>
  <si>
    <t>DFFN</t>
  </si>
  <si>
    <t xml:space="preserve">TSGL-EEGNet (Stacking) </t>
  </si>
  <si>
    <t>MI-EEGNet</t>
  </si>
  <si>
    <t>vEEGNet</t>
  </si>
  <si>
    <t xml:space="preserve">Monolithic Network </t>
  </si>
  <si>
    <t>83.56  (0.78)</t>
  </si>
  <si>
    <t>86.11  (0.82)</t>
  </si>
  <si>
    <t>83.13  (0.67)</t>
  </si>
  <si>
    <t>85.41  (0.81)</t>
  </si>
  <si>
    <t>83.68  (0.78)</t>
  </si>
  <si>
    <t>82.58  (0.77)</t>
  </si>
  <si>
    <t>73.46  (0.64)</t>
  </si>
  <si>
    <t>60.76  (0.48)</t>
  </si>
  <si>
    <t>65.45  (0.35)</t>
  </si>
  <si>
    <t>70.67  (0.61)</t>
  </si>
  <si>
    <t>49.65  (0.33)</t>
  </si>
  <si>
    <t>70.01  (0.6)</t>
  </si>
  <si>
    <t>89.39  (0.86)</t>
  </si>
  <si>
    <t>86.81  (0.82)</t>
  </si>
  <si>
    <t>80.29  (0.65)</t>
  </si>
  <si>
    <t>95.24  (0.94)</t>
  </si>
  <si>
    <t>89.24  (0.86)</t>
  </si>
  <si>
    <t>93.79  (0.92)</t>
  </si>
  <si>
    <t>74.63  (0.65)</t>
  </si>
  <si>
    <t>67.36  (0.57)</t>
  </si>
  <si>
    <t>81.6  (0.62)</t>
  </si>
  <si>
    <t>80.26  (0.74)</t>
  </si>
  <si>
    <t>68.06  (0.57)</t>
  </si>
  <si>
    <t>82.6  (0.77)</t>
  </si>
  <si>
    <t>81.4  (0.74)</t>
  </si>
  <si>
    <t>62.5  (0.5)</t>
  </si>
  <si>
    <t>76.7  (0.58)</t>
  </si>
  <si>
    <t>70.29  (0.6)</t>
  </si>
  <si>
    <t>64.93  (0.53)</t>
  </si>
  <si>
    <t>77.81  (0.7)</t>
  </si>
  <si>
    <t>84.89  (0.79)</t>
  </si>
  <si>
    <t>45.14  (0.27)</t>
  </si>
  <si>
    <t>71.12  (0.45)</t>
  </si>
  <si>
    <t>68.37  (0.58)</t>
  </si>
  <si>
    <t>56.25  (0.42)</t>
  </si>
  <si>
    <t>64.79  (0.53)</t>
  </si>
  <si>
    <t>86.82  (0.83)</t>
  </si>
  <si>
    <t>90.63  (0.88)</t>
  </si>
  <si>
    <t>84  (0.69)</t>
  </si>
  <si>
    <t>90.97  (0.88)</t>
  </si>
  <si>
    <t>94.1  (0.92)</t>
  </si>
  <si>
    <t>88.02  (0.84)</t>
  </si>
  <si>
    <t>88.49  (0.84)</t>
  </si>
  <si>
    <t>81.25  (0.75)</t>
  </si>
  <si>
    <t>82.66  (0.7)</t>
  </si>
  <si>
    <t>86.35  (0.82)</t>
  </si>
  <si>
    <t>82.64  (0.77)</t>
  </si>
  <si>
    <t>86.91  (0.83)</t>
  </si>
  <si>
    <t>91.81  (0.89)</t>
  </si>
  <si>
    <t>77.08  (0.69)</t>
  </si>
  <si>
    <t>80.74  (0.64)</t>
  </si>
  <si>
    <t>83.64  (0.79)</t>
  </si>
  <si>
    <t>82.99  (0.77)</t>
  </si>
  <si>
    <t>83.38  (0.78)</t>
  </si>
  <si>
    <t>83.83  (0.78)</t>
  </si>
  <si>
    <t>73.07  (0.64)</t>
  </si>
  <si>
    <t>78.1  (0.59)</t>
  </si>
  <si>
    <t>81.34  (0.75)</t>
  </si>
  <si>
    <t>74.61  (0.66)</t>
  </si>
  <si>
    <t>81.15  (0.75)</t>
  </si>
  <si>
    <t>6.37  (0.09)</t>
  </si>
  <si>
    <t>15.11  (0.2)</t>
  </si>
  <si>
    <t>6.27  (0.12)</t>
  </si>
  <si>
    <t>9.61  (0.13)</t>
  </si>
  <si>
    <t>15.44  (0.21)</t>
  </si>
  <si>
    <t>9.03  (0.12)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</si>
</sst>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2" fontId="0" fillId="0" borderId="1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0" fillId="0" borderId="13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2" fontId="0" fillId="0" borderId="15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2" fontId="0" fillId="0" borderId="9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2" fontId="0" fillId="0" borderId="11" xfId="0" applyNumberFormat="1" applyFont="1" applyFill="1" applyBorder="1" applyAlignment="1">
      <alignment horizontal="center" wrapText="1"/>
    </xf>
    <xf numFmtId="2" fontId="0" fillId="0" borderId="8" xfId="0" applyNumberFormat="1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ale" xfId="0" builtinId="0"/>
  </cellStyles>
  <dxfs count="2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3771-5E3E-49EA-9331-3FAB7EAFD6E4}">
  <dimension ref="A1:AA54"/>
  <sheetViews>
    <sheetView zoomScale="85" zoomScaleNormal="85" workbookViewId="0">
      <selection activeCell="E2" sqref="E2:E12"/>
    </sheetView>
  </sheetViews>
  <sheetFormatPr defaultRowHeight="14.4" x14ac:dyDescent="0.3"/>
  <cols>
    <col min="1" max="1" width="16.88671875" style="9" customWidth="1"/>
    <col min="2" max="2" width="14.109375" style="9" bestFit="1" customWidth="1"/>
    <col min="3" max="3" width="13.77734375" style="9" customWidth="1"/>
    <col min="4" max="4" width="16.6640625" style="9" bestFit="1" customWidth="1"/>
    <col min="5" max="5" width="23.5546875" style="9" customWidth="1"/>
    <col min="6" max="6" width="15" style="9" customWidth="1"/>
    <col min="7" max="7" width="13.77734375" style="9" customWidth="1"/>
    <col min="8" max="8" width="20.6640625" style="9" customWidth="1"/>
    <col min="9" max="9" width="15.109375" style="9" bestFit="1" customWidth="1"/>
    <col min="10" max="10" width="15.88671875" style="9" customWidth="1"/>
    <col min="11" max="11" width="15.88671875" style="9" hidden="1" customWidth="1"/>
    <col min="12" max="12" width="15.88671875" style="57" customWidth="1"/>
    <col min="13" max="15" width="15.88671875" style="9" customWidth="1"/>
    <col min="16" max="16" width="8.88671875" style="9"/>
    <col min="17" max="17" width="92" style="9" bestFit="1" customWidth="1"/>
    <col min="18" max="18" width="19.44140625" style="9" customWidth="1"/>
    <col min="19" max="16384" width="8.88671875" style="9"/>
  </cols>
  <sheetData>
    <row r="1" spans="1:27" x14ac:dyDescent="0.3">
      <c r="A1" s="75" t="s">
        <v>19</v>
      </c>
      <c r="B1" s="75"/>
      <c r="C1" s="75"/>
      <c r="D1" s="75"/>
      <c r="E1" s="75"/>
      <c r="F1" s="75"/>
      <c r="G1" s="75"/>
      <c r="H1" s="75"/>
      <c r="I1" s="75"/>
      <c r="J1" s="29"/>
      <c r="K1" s="29"/>
      <c r="M1" s="29"/>
      <c r="N1" s="57"/>
      <c r="O1" s="57"/>
    </row>
    <row r="2" spans="1:27" ht="57.6" customHeight="1" x14ac:dyDescent="0.3">
      <c r="A2" s="30"/>
      <c r="B2" s="30" t="s">
        <v>44</v>
      </c>
      <c r="C2" s="30" t="s">
        <v>83</v>
      </c>
      <c r="D2" s="30" t="s">
        <v>84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92</v>
      </c>
      <c r="K2" s="30" t="s">
        <v>93</v>
      </c>
      <c r="L2" s="59" t="s">
        <v>94</v>
      </c>
      <c r="M2" s="30" t="s">
        <v>103</v>
      </c>
      <c r="N2" s="59" t="s">
        <v>112</v>
      </c>
      <c r="O2" s="59"/>
    </row>
    <row r="3" spans="1:27" x14ac:dyDescent="0.3">
      <c r="A3" s="30">
        <v>1</v>
      </c>
      <c r="B3" s="44">
        <v>83.5648074074074</v>
      </c>
      <c r="C3" s="45">
        <v>76</v>
      </c>
      <c r="D3" s="45">
        <v>82.12</v>
      </c>
      <c r="E3" s="45">
        <v>83.13</v>
      </c>
      <c r="F3" s="45">
        <v>82.29</v>
      </c>
      <c r="G3" s="45">
        <v>86.11</v>
      </c>
      <c r="H3" s="45">
        <v>67.88</v>
      </c>
      <c r="I3" s="45">
        <v>83.2</v>
      </c>
      <c r="J3" s="46">
        <v>86.607100000000003</v>
      </c>
      <c r="K3" s="48">
        <v>83.77</v>
      </c>
      <c r="L3" s="48">
        <v>85.41</v>
      </c>
      <c r="M3" s="44">
        <v>83.680599999999998</v>
      </c>
      <c r="N3" s="66">
        <v>82.58</v>
      </c>
      <c r="O3" s="66"/>
      <c r="P3" s="11">
        <v>1</v>
      </c>
      <c r="Q3" s="12" t="s">
        <v>10</v>
      </c>
    </row>
    <row r="4" spans="1:27" x14ac:dyDescent="0.3">
      <c r="A4" s="30">
        <v>2</v>
      </c>
      <c r="B4" s="47">
        <v>73.456796296296289</v>
      </c>
      <c r="C4" s="48">
        <v>56.5</v>
      </c>
      <c r="D4" s="48">
        <v>44.86</v>
      </c>
      <c r="E4" s="48">
        <v>65.45</v>
      </c>
      <c r="F4" s="48">
        <v>60.42</v>
      </c>
      <c r="G4" s="48">
        <v>60.76</v>
      </c>
      <c r="H4" s="48">
        <v>42.18</v>
      </c>
      <c r="I4" s="48">
        <v>65.69</v>
      </c>
      <c r="J4" s="49">
        <v>61.261299999999999</v>
      </c>
      <c r="K4" s="48">
        <v>70.180000000000007</v>
      </c>
      <c r="L4" s="48">
        <v>70.67</v>
      </c>
      <c r="M4" s="47">
        <v>49.652799999999999</v>
      </c>
      <c r="N4" s="66">
        <v>70.010000000000005</v>
      </c>
      <c r="O4" s="66"/>
      <c r="P4" s="11" t="s">
        <v>25</v>
      </c>
      <c r="Q4" s="13" t="s">
        <v>8</v>
      </c>
    </row>
    <row r="5" spans="1:27" x14ac:dyDescent="0.3">
      <c r="A5" s="30">
        <v>3</v>
      </c>
      <c r="B5" s="47">
        <v>89.390233333333001</v>
      </c>
      <c r="C5" s="48">
        <v>81.25</v>
      </c>
      <c r="D5" s="48">
        <v>86.6</v>
      </c>
      <c r="E5" s="48">
        <v>80.290000000000006</v>
      </c>
      <c r="F5" s="48">
        <v>82.99</v>
      </c>
      <c r="G5" s="48">
        <v>86.81</v>
      </c>
      <c r="H5" s="48">
        <v>77.87</v>
      </c>
      <c r="I5" s="48">
        <v>90.29</v>
      </c>
      <c r="J5" s="49">
        <v>87.2727</v>
      </c>
      <c r="K5" s="48">
        <v>94.36</v>
      </c>
      <c r="L5" s="48">
        <v>95.24</v>
      </c>
      <c r="M5" s="47">
        <v>89.236099999999993</v>
      </c>
      <c r="N5" s="66">
        <v>93.79</v>
      </c>
      <c r="O5" s="66"/>
      <c r="P5" s="11" t="s">
        <v>106</v>
      </c>
      <c r="Q5" s="13" t="s">
        <v>7</v>
      </c>
    </row>
    <row r="6" spans="1:27" x14ac:dyDescent="0.3">
      <c r="A6" s="30">
        <v>4</v>
      </c>
      <c r="B6" s="47">
        <v>74.633481481481482</v>
      </c>
      <c r="C6" s="48">
        <v>61</v>
      </c>
      <c r="D6" s="48">
        <v>66.28</v>
      </c>
      <c r="E6" s="48">
        <v>81.599999999999994</v>
      </c>
      <c r="F6" s="48">
        <v>72.569999999999993</v>
      </c>
      <c r="G6" s="48">
        <v>67.36</v>
      </c>
      <c r="H6" s="48">
        <v>51.77</v>
      </c>
      <c r="I6" s="48">
        <v>69.42</v>
      </c>
      <c r="J6" s="49">
        <v>75.2</v>
      </c>
      <c r="K6" s="48">
        <v>75.88</v>
      </c>
      <c r="L6" s="48">
        <v>80.260000000000005</v>
      </c>
      <c r="M6" s="47">
        <v>68.055599999999998</v>
      </c>
      <c r="N6" s="66">
        <v>82.6</v>
      </c>
      <c r="O6" s="66"/>
      <c r="P6" s="11" t="s">
        <v>107</v>
      </c>
      <c r="Q6" s="12" t="s">
        <v>6</v>
      </c>
    </row>
    <row r="7" spans="1:27" x14ac:dyDescent="0.3">
      <c r="A7" s="30">
        <v>5</v>
      </c>
      <c r="B7" s="47">
        <v>81.402185185185004</v>
      </c>
      <c r="C7" s="48">
        <v>55</v>
      </c>
      <c r="D7" s="48">
        <v>48.72</v>
      </c>
      <c r="E7" s="48">
        <v>76.7</v>
      </c>
      <c r="F7" s="48">
        <v>60.07</v>
      </c>
      <c r="G7" s="48">
        <v>62.5</v>
      </c>
      <c r="H7" s="48">
        <v>50.17</v>
      </c>
      <c r="I7" s="48">
        <v>61.65</v>
      </c>
      <c r="J7" s="49">
        <v>64.545500000000004</v>
      </c>
      <c r="K7" s="48">
        <v>64.349999999999994</v>
      </c>
      <c r="L7" s="48">
        <v>70.290000000000006</v>
      </c>
      <c r="M7" s="47">
        <v>64.930599999999998</v>
      </c>
      <c r="N7" s="66">
        <v>77.81</v>
      </c>
      <c r="O7" s="66"/>
      <c r="P7" s="11" t="s">
        <v>105</v>
      </c>
      <c r="Q7" s="12" t="s">
        <v>5</v>
      </c>
    </row>
    <row r="8" spans="1:27" x14ac:dyDescent="0.3">
      <c r="A8" s="30">
        <v>6</v>
      </c>
      <c r="B8" s="47">
        <v>84.889403703703721</v>
      </c>
      <c r="C8" s="48">
        <v>45.25</v>
      </c>
      <c r="D8" s="48">
        <v>53.3</v>
      </c>
      <c r="E8" s="48">
        <v>71.12</v>
      </c>
      <c r="F8" s="48">
        <v>44.1</v>
      </c>
      <c r="G8" s="48">
        <v>45.14</v>
      </c>
      <c r="H8" s="48">
        <v>45.97</v>
      </c>
      <c r="I8" s="48">
        <v>60.74</v>
      </c>
      <c r="J8" s="49">
        <v>65.909099999999995</v>
      </c>
      <c r="K8" s="48">
        <v>65.67</v>
      </c>
      <c r="L8" s="48">
        <v>68.37</v>
      </c>
      <c r="M8" s="47">
        <v>56.25</v>
      </c>
      <c r="N8" s="66">
        <v>64.790000000000006</v>
      </c>
      <c r="O8" s="66"/>
      <c r="P8" s="11" t="s">
        <v>90</v>
      </c>
      <c r="Q8" s="12" t="s">
        <v>3</v>
      </c>
    </row>
    <row r="9" spans="1:27" x14ac:dyDescent="0.3">
      <c r="A9" s="30">
        <v>7</v>
      </c>
      <c r="B9" s="47">
        <v>86.818185185185001</v>
      </c>
      <c r="C9" s="48">
        <v>82.75</v>
      </c>
      <c r="D9" s="48">
        <v>72.64</v>
      </c>
      <c r="E9" s="48">
        <v>84</v>
      </c>
      <c r="F9" s="48">
        <v>86.11</v>
      </c>
      <c r="G9" s="48">
        <v>90.63</v>
      </c>
      <c r="H9" s="48">
        <v>87.5</v>
      </c>
      <c r="I9" s="48">
        <v>85.18</v>
      </c>
      <c r="J9" s="49">
        <v>83.783799999999999</v>
      </c>
      <c r="K9" s="48">
        <v>88.95</v>
      </c>
      <c r="L9" s="48">
        <v>90.97</v>
      </c>
      <c r="M9" s="47">
        <v>94.097200000000001</v>
      </c>
      <c r="N9" s="66">
        <v>88.02</v>
      </c>
      <c r="O9" s="66"/>
      <c r="P9" s="11" t="s">
        <v>91</v>
      </c>
      <c r="Q9" s="9" t="s">
        <v>1</v>
      </c>
    </row>
    <row r="10" spans="1:27" x14ac:dyDescent="0.3">
      <c r="A10" s="30">
        <v>8</v>
      </c>
      <c r="B10" s="47">
        <v>88.490225925925913</v>
      </c>
      <c r="C10" s="48">
        <v>81.25</v>
      </c>
      <c r="D10" s="48">
        <v>82.33</v>
      </c>
      <c r="E10" s="48">
        <v>82.66</v>
      </c>
      <c r="F10" s="48">
        <v>77.08</v>
      </c>
      <c r="G10" s="48">
        <v>81.25</v>
      </c>
      <c r="H10" s="48">
        <v>85.79</v>
      </c>
      <c r="I10" s="48">
        <v>84.21</v>
      </c>
      <c r="J10" s="49">
        <v>89.908299999999997</v>
      </c>
      <c r="K10" s="48">
        <v>83.84</v>
      </c>
      <c r="L10" s="48">
        <v>86.35</v>
      </c>
      <c r="M10" s="47">
        <v>82.638900000000007</v>
      </c>
      <c r="N10" s="66">
        <v>86.91</v>
      </c>
      <c r="O10" s="66"/>
      <c r="P10" s="11" t="s">
        <v>104</v>
      </c>
      <c r="Q10" s="9" t="s">
        <v>95</v>
      </c>
      <c r="S10" s="11"/>
      <c r="T10" s="12"/>
    </row>
    <row r="11" spans="1:27" x14ac:dyDescent="0.3">
      <c r="A11" s="30">
        <v>9</v>
      </c>
      <c r="B11" s="50">
        <v>91.808129629629605</v>
      </c>
      <c r="C11" s="51">
        <v>70.75</v>
      </c>
      <c r="D11" s="51">
        <v>76.349999999999994</v>
      </c>
      <c r="E11" s="51">
        <v>80.739999999999995</v>
      </c>
      <c r="F11" s="51">
        <v>75</v>
      </c>
      <c r="G11" s="51">
        <v>77.08</v>
      </c>
      <c r="H11" s="51">
        <v>76.31</v>
      </c>
      <c r="I11" s="51">
        <v>85.48</v>
      </c>
      <c r="J11" s="52">
        <v>92.0792</v>
      </c>
      <c r="K11" s="48">
        <v>83.64</v>
      </c>
      <c r="L11" s="48">
        <v>83.64</v>
      </c>
      <c r="M11" s="50">
        <v>82.986099999999993</v>
      </c>
      <c r="N11" s="66">
        <v>83.38</v>
      </c>
      <c r="O11" s="66"/>
      <c r="P11" s="4" t="s">
        <v>101</v>
      </c>
      <c r="Q11" t="s">
        <v>102</v>
      </c>
      <c r="S11" s="11"/>
      <c r="T11" s="12"/>
    </row>
    <row r="12" spans="1:27" x14ac:dyDescent="0.3">
      <c r="A12" s="30" t="s">
        <v>0</v>
      </c>
      <c r="B12" s="53">
        <f t="shared" ref="B12" si="0">AVERAGE(B3:B11)</f>
        <v>83.828160905349705</v>
      </c>
      <c r="C12" s="54">
        <v>67.75</v>
      </c>
      <c r="D12" s="54">
        <v>68.13</v>
      </c>
      <c r="E12" s="54">
        <v>78.099999999999994</v>
      </c>
      <c r="F12" s="54">
        <v>71.180000000000007</v>
      </c>
      <c r="G12" s="54">
        <v>73.069999999999993</v>
      </c>
      <c r="H12" s="54">
        <v>65.05</v>
      </c>
      <c r="I12" s="54">
        <v>76.44</v>
      </c>
      <c r="J12" s="55">
        <v>78.507400000000004</v>
      </c>
      <c r="K12" s="48">
        <v>78.959999999999994</v>
      </c>
      <c r="L12" s="48">
        <v>81.34</v>
      </c>
      <c r="M12" s="53">
        <v>74.614199999999997</v>
      </c>
      <c r="N12" s="66">
        <v>81.150000000000006</v>
      </c>
      <c r="O12" s="66"/>
      <c r="P12" s="11" t="s">
        <v>113</v>
      </c>
      <c r="Q12" s="9" t="s">
        <v>114</v>
      </c>
      <c r="S12" s="11"/>
      <c r="T12" s="12"/>
    </row>
    <row r="13" spans="1:27" x14ac:dyDescent="0.3">
      <c r="A13" s="30"/>
      <c r="B13" s="48"/>
      <c r="C13" s="30"/>
      <c r="D13" s="30"/>
      <c r="E13" s="30"/>
      <c r="F13" s="30"/>
      <c r="G13" s="30"/>
      <c r="H13" s="30"/>
      <c r="I13" s="30"/>
      <c r="J13" s="30"/>
      <c r="K13" s="30"/>
      <c r="L13" s="59"/>
      <c r="M13" s="30"/>
      <c r="N13" s="59"/>
      <c r="O13" s="59"/>
      <c r="S13" s="41"/>
      <c r="T13" s="42"/>
      <c r="U13" s="43"/>
      <c r="V13" s="43"/>
      <c r="W13" s="43"/>
      <c r="X13" s="43"/>
      <c r="Y13" s="43"/>
      <c r="Z13" s="43"/>
      <c r="AA13" s="43"/>
    </row>
    <row r="14" spans="1:27" ht="216.6" customHeight="1" x14ac:dyDescent="0.3">
      <c r="A14" s="30" t="s">
        <v>108</v>
      </c>
      <c r="B14" s="48" t="s">
        <v>56</v>
      </c>
      <c r="C14" s="30" t="s">
        <v>63</v>
      </c>
      <c r="D14" s="30" t="s">
        <v>61</v>
      </c>
      <c r="E14" s="30" t="s">
        <v>65</v>
      </c>
      <c r="F14" s="30" t="s">
        <v>66</v>
      </c>
      <c r="G14" s="30" t="s">
        <v>69</v>
      </c>
      <c r="H14" s="30" t="s">
        <v>70</v>
      </c>
      <c r="I14" s="30" t="s">
        <v>72</v>
      </c>
      <c r="J14" s="30" t="s">
        <v>73</v>
      </c>
      <c r="L14" s="48" t="s">
        <v>98</v>
      </c>
      <c r="M14" s="59" t="s">
        <v>109</v>
      </c>
      <c r="N14" s="59" t="s">
        <v>116</v>
      </c>
      <c r="O14" s="59"/>
      <c r="S14" s="41"/>
      <c r="T14" s="42"/>
      <c r="U14" s="43"/>
      <c r="V14" s="43"/>
      <c r="W14" s="43"/>
      <c r="X14" s="43"/>
      <c r="Y14" s="43"/>
      <c r="Z14" s="43"/>
      <c r="AA14" s="43"/>
    </row>
    <row r="15" spans="1:27" ht="68.400000000000006" customHeight="1" x14ac:dyDescent="0.3">
      <c r="A15" s="30" t="s">
        <v>58</v>
      </c>
      <c r="B15" s="48" t="s">
        <v>59</v>
      </c>
      <c r="C15" s="30" t="s">
        <v>62</v>
      </c>
      <c r="D15" s="30" t="s">
        <v>60</v>
      </c>
      <c r="E15" s="48" t="s">
        <v>59</v>
      </c>
      <c r="F15" s="30" t="s">
        <v>67</v>
      </c>
      <c r="G15" s="30" t="s">
        <v>59</v>
      </c>
      <c r="H15" s="30" t="s">
        <v>71</v>
      </c>
      <c r="I15" s="30" t="s">
        <v>59</v>
      </c>
      <c r="J15" s="30" t="s">
        <v>67</v>
      </c>
      <c r="K15" s="48" t="s">
        <v>59</v>
      </c>
      <c r="L15" s="48" t="s">
        <v>110</v>
      </c>
      <c r="M15" s="59" t="s">
        <v>59</v>
      </c>
      <c r="N15" s="59" t="s">
        <v>59</v>
      </c>
      <c r="O15" s="59"/>
      <c r="S15" s="41"/>
      <c r="T15" s="42"/>
      <c r="U15" s="43"/>
      <c r="V15" s="43"/>
      <c r="W15" s="43"/>
      <c r="X15" s="43"/>
      <c r="Y15" s="43"/>
      <c r="Z15" s="43"/>
      <c r="AA15" s="43"/>
    </row>
    <row r="16" spans="1:27" ht="72" x14ac:dyDescent="0.3">
      <c r="A16" s="30" t="s">
        <v>54</v>
      </c>
      <c r="B16" s="48" t="s">
        <v>55</v>
      </c>
      <c r="C16" s="56" t="s">
        <v>56</v>
      </c>
      <c r="D16" s="56" t="s">
        <v>56</v>
      </c>
      <c r="E16" s="56" t="s">
        <v>56</v>
      </c>
      <c r="F16" s="56" t="s">
        <v>56</v>
      </c>
      <c r="G16" s="56" t="s">
        <v>68</v>
      </c>
      <c r="H16" s="56" t="s">
        <v>56</v>
      </c>
      <c r="I16" s="56" t="s">
        <v>56</v>
      </c>
      <c r="J16" s="56" t="s">
        <v>56</v>
      </c>
      <c r="L16" s="56" t="s">
        <v>55</v>
      </c>
      <c r="M16" s="56" t="s">
        <v>55</v>
      </c>
      <c r="N16" s="56" t="s">
        <v>115</v>
      </c>
      <c r="O16" s="56"/>
      <c r="S16" s="41"/>
      <c r="T16" s="42"/>
      <c r="U16" s="43"/>
      <c r="V16" s="43"/>
      <c r="W16" s="43"/>
      <c r="X16" s="43"/>
      <c r="Y16" s="43"/>
      <c r="Z16" s="43"/>
      <c r="AA16" s="43"/>
    </row>
    <row r="17" spans="1:27" x14ac:dyDescent="0.3">
      <c r="A17" s="30" t="s">
        <v>64</v>
      </c>
      <c r="B17" s="48" t="s">
        <v>55</v>
      </c>
      <c r="C17" s="56" t="s">
        <v>56</v>
      </c>
      <c r="D17" s="56" t="s">
        <v>56</v>
      </c>
      <c r="E17" s="56" t="s">
        <v>55</v>
      </c>
      <c r="F17" s="56" t="s">
        <v>56</v>
      </c>
      <c r="G17" s="56" t="s">
        <v>55</v>
      </c>
      <c r="H17" s="56" t="s">
        <v>56</v>
      </c>
      <c r="I17" s="56" t="s">
        <v>55</v>
      </c>
      <c r="J17" s="56" t="s">
        <v>56</v>
      </c>
      <c r="L17" s="56" t="s">
        <v>55</v>
      </c>
      <c r="M17" s="56" t="s">
        <v>55</v>
      </c>
      <c r="N17" s="56" t="s">
        <v>55</v>
      </c>
      <c r="O17" s="56"/>
      <c r="S17" s="41"/>
      <c r="T17" s="42"/>
      <c r="U17" s="43"/>
      <c r="V17" s="43"/>
      <c r="W17" s="43"/>
      <c r="X17" s="43"/>
      <c r="Y17" s="43"/>
      <c r="Z17" s="43"/>
      <c r="AA17" s="43"/>
    </row>
    <row r="18" spans="1:27" x14ac:dyDescent="0.3">
      <c r="A18" s="29"/>
      <c r="B18" s="23"/>
      <c r="C18" s="22"/>
      <c r="D18" s="22"/>
      <c r="E18" s="22"/>
      <c r="F18" s="22"/>
      <c r="G18" s="22"/>
      <c r="H18" s="22"/>
      <c r="I18" s="22"/>
      <c r="J18" s="22"/>
      <c r="K18" s="22"/>
      <c r="L18" s="58"/>
      <c r="M18" s="22"/>
      <c r="N18" s="22"/>
      <c r="O18" s="22"/>
      <c r="S18" s="41"/>
      <c r="T18" s="42"/>
      <c r="U18" s="43"/>
      <c r="V18" s="43"/>
      <c r="W18" s="43"/>
      <c r="X18" s="43"/>
      <c r="Y18" s="43"/>
      <c r="Z18" s="43"/>
      <c r="AA18" s="43"/>
    </row>
    <row r="19" spans="1:27" customFormat="1" x14ac:dyDescent="0.3">
      <c r="A19" s="57" t="s">
        <v>96</v>
      </c>
      <c r="B19" s="23"/>
      <c r="C19" s="61">
        <f t="shared" ref="C19:M19" si="1">TTEST($B$3:$B$11,C3:C11,2,1) * 100</f>
        <v>0.29637826435565906</v>
      </c>
      <c r="D19" s="61">
        <f t="shared" si="1"/>
        <v>0.51928410118214696</v>
      </c>
      <c r="E19" s="61">
        <f t="shared" si="1"/>
        <v>3.058232894270029</v>
      </c>
      <c r="F19" s="61">
        <f t="shared" si="1"/>
        <v>1.7987849264903748</v>
      </c>
      <c r="G19" s="61">
        <f t="shared" si="1"/>
        <v>4.0984524222752192</v>
      </c>
      <c r="H19" s="61">
        <f t="shared" si="1"/>
        <v>0.30231047474943817</v>
      </c>
      <c r="I19" s="61">
        <f t="shared" si="1"/>
        <v>2.9711224166104193</v>
      </c>
      <c r="J19" s="61">
        <f t="shared" si="1"/>
        <v>9.3738968781082086</v>
      </c>
      <c r="K19" s="61">
        <f t="shared" si="1"/>
        <v>12.375044989320076</v>
      </c>
      <c r="L19" s="58">
        <f t="shared" si="1"/>
        <v>35.643144775417987</v>
      </c>
      <c r="M19" s="58">
        <f t="shared" si="1"/>
        <v>4.6340631141058939</v>
      </c>
    </row>
    <row r="20" spans="1:27" customFormat="1" x14ac:dyDescent="0.3">
      <c r="A20" s="57" t="s">
        <v>97</v>
      </c>
      <c r="B20" s="23"/>
      <c r="C20" s="61">
        <f>FTEST($B$3:$B$11,C4:C12) * 100</f>
        <v>5.0661656633546492</v>
      </c>
      <c r="D20" s="61">
        <f t="shared" ref="D20:M20" si="2">FTEST($B$3:$B$11,D4:D12) * 100</f>
        <v>2.8098944993677506</v>
      </c>
      <c r="E20" s="61">
        <f t="shared" si="2"/>
        <v>87.676328534557982</v>
      </c>
      <c r="F20" s="61">
        <f t="shared" si="2"/>
        <v>5.7092191780176753</v>
      </c>
      <c r="G20" s="61">
        <f t="shared" si="2"/>
        <v>3.4329222958979151</v>
      </c>
      <c r="H20" s="61">
        <f t="shared" si="2"/>
        <v>0.90322381124565643</v>
      </c>
      <c r="I20" s="61">
        <f t="shared" si="2"/>
        <v>12.215003382754153</v>
      </c>
      <c r="J20" s="61">
        <f t="shared" si="2"/>
        <v>11.040898281907371</v>
      </c>
      <c r="K20" s="61">
        <f t="shared" si="2"/>
        <v>19.123320290302111</v>
      </c>
      <c r="L20" s="58">
        <f t="shared" si="2"/>
        <v>28.139663623841205</v>
      </c>
      <c r="M20" s="58">
        <f t="shared" si="2"/>
        <v>2.514919915330081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spans="1:27" ht="28.8" x14ac:dyDescent="0.3">
      <c r="A21" s="62" t="s">
        <v>111</v>
      </c>
      <c r="B21" s="23"/>
      <c r="C21" s="22"/>
      <c r="D21" s="22"/>
      <c r="E21" s="22"/>
      <c r="F21" s="22"/>
      <c r="G21" s="22"/>
      <c r="H21" s="22"/>
      <c r="I21" s="22"/>
      <c r="J21" s="22"/>
      <c r="K21" s="22"/>
      <c r="L21" s="58"/>
      <c r="M21" s="22"/>
      <c r="N21" s="22"/>
      <c r="O21" s="22"/>
      <c r="S21" s="11"/>
      <c r="T21" s="12"/>
    </row>
    <row r="22" spans="1:27" x14ac:dyDescent="0.3">
      <c r="A22" s="29"/>
      <c r="B22" s="23"/>
      <c r="C22" s="22"/>
      <c r="D22" s="22"/>
      <c r="E22" s="22"/>
      <c r="F22" s="22"/>
      <c r="G22" s="22"/>
      <c r="H22" s="22"/>
      <c r="I22" s="22"/>
      <c r="J22" s="22"/>
      <c r="K22" s="22"/>
      <c r="L22" s="58"/>
      <c r="M22" s="22"/>
      <c r="N22" s="22"/>
      <c r="O22" s="22"/>
      <c r="S22" s="11"/>
      <c r="T22" s="12"/>
    </row>
    <row r="23" spans="1:27" x14ac:dyDescent="0.3">
      <c r="A23" s="29"/>
      <c r="B23" s="23"/>
      <c r="C23" s="22"/>
      <c r="D23" s="22"/>
      <c r="E23" s="22"/>
      <c r="F23" s="22"/>
      <c r="G23" s="22"/>
      <c r="H23" s="22"/>
      <c r="I23" s="22"/>
      <c r="J23" s="22"/>
      <c r="K23" s="22"/>
      <c r="L23" s="58"/>
      <c r="M23" s="22"/>
      <c r="N23" s="22"/>
      <c r="O23" s="22"/>
      <c r="P23" s="9" t="s">
        <v>42</v>
      </c>
      <c r="S23" s="11"/>
      <c r="T23" s="12"/>
    </row>
    <row r="24" spans="1:27" x14ac:dyDescent="0.3">
      <c r="A24" s="29"/>
      <c r="B24" s="23"/>
      <c r="C24" s="22"/>
      <c r="D24" s="22"/>
      <c r="E24" s="22"/>
      <c r="F24" s="22"/>
      <c r="G24" s="22"/>
      <c r="H24" s="22"/>
      <c r="I24" s="22"/>
      <c r="J24" s="22"/>
      <c r="K24" s="22"/>
      <c r="L24" s="58"/>
      <c r="M24" s="22"/>
      <c r="N24" s="22"/>
      <c r="O24" s="22"/>
      <c r="P24" s="7" t="s">
        <v>39</v>
      </c>
      <c r="Q24" s="14" t="s">
        <v>33</v>
      </c>
      <c r="S24" s="11"/>
      <c r="T24" s="12"/>
    </row>
    <row r="25" spans="1:27" ht="28.8" x14ac:dyDescent="0.3">
      <c r="C25" s="22"/>
      <c r="D25" s="22"/>
      <c r="E25" s="22"/>
      <c r="F25" s="22"/>
      <c r="G25" s="22"/>
      <c r="H25" s="22"/>
      <c r="I25" s="22"/>
      <c r="J25" s="22"/>
      <c r="K25" s="22"/>
      <c r="L25" s="58"/>
      <c r="M25" s="22"/>
      <c r="N25" s="22"/>
      <c r="O25" s="22"/>
      <c r="P25" s="6" t="s">
        <v>40</v>
      </c>
      <c r="Q25" s="15" t="s">
        <v>35</v>
      </c>
      <c r="R25" s="11"/>
      <c r="S25" s="12"/>
    </row>
    <row r="26" spans="1:27" x14ac:dyDescent="0.3">
      <c r="P26" s="16"/>
      <c r="Q26" s="17" t="s">
        <v>34</v>
      </c>
    </row>
    <row r="27" spans="1:27" x14ac:dyDescent="0.3">
      <c r="C27" s="22"/>
      <c r="D27" s="22"/>
      <c r="E27" s="22"/>
      <c r="F27" s="22"/>
      <c r="G27" s="22"/>
      <c r="H27" s="22"/>
      <c r="I27" s="22"/>
      <c r="J27" s="22"/>
      <c r="K27" s="22"/>
      <c r="L27" s="58"/>
      <c r="M27" s="22"/>
      <c r="N27" s="22"/>
      <c r="O27" s="22"/>
      <c r="P27" s="18"/>
      <c r="Q27" s="18" t="s">
        <v>41</v>
      </c>
    </row>
    <row r="28" spans="1:27" x14ac:dyDescent="0.3">
      <c r="P28" s="19"/>
      <c r="Q28" s="17" t="s">
        <v>36</v>
      </c>
    </row>
    <row r="29" spans="1:27" x14ac:dyDescent="0.3">
      <c r="Q29" s="18" t="s">
        <v>37</v>
      </c>
    </row>
    <row r="30" spans="1:27" ht="28.8" x14ac:dyDescent="0.3">
      <c r="Q30" s="20" t="s">
        <v>38</v>
      </c>
    </row>
    <row r="31" spans="1:27" ht="43.2" x14ac:dyDescent="0.3">
      <c r="Q31" s="21" t="s">
        <v>43</v>
      </c>
    </row>
    <row r="32" spans="1:27" x14ac:dyDescent="0.3">
      <c r="A32" s="29"/>
      <c r="B32" s="29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:18" x14ac:dyDescent="0.3">
      <c r="A33" s="30"/>
      <c r="B33" s="30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R33" s="12"/>
    </row>
    <row r="34" spans="1:18" x14ac:dyDescent="0.3">
      <c r="A34" s="30"/>
      <c r="E34" s="29"/>
      <c r="F34" s="29"/>
      <c r="G34" s="29"/>
      <c r="H34" s="29"/>
      <c r="I34" s="29"/>
      <c r="J34" s="29"/>
      <c r="K34" s="29"/>
      <c r="M34" s="29"/>
      <c r="N34" s="57"/>
      <c r="O34" s="57"/>
    </row>
    <row r="35" spans="1:18" x14ac:dyDescent="0.3">
      <c r="A35" s="29"/>
    </row>
    <row r="36" spans="1:18" x14ac:dyDescent="0.3">
      <c r="A36" s="29"/>
    </row>
    <row r="37" spans="1:18" x14ac:dyDescent="0.3">
      <c r="A37" s="29"/>
    </row>
    <row r="38" spans="1:18" x14ac:dyDescent="0.3">
      <c r="A38" s="29"/>
    </row>
    <row r="39" spans="1:18" x14ac:dyDescent="0.3">
      <c r="A39" s="29"/>
      <c r="D39" s="64"/>
      <c r="E39" s="64"/>
      <c r="F39" s="63"/>
      <c r="G39" s="65"/>
      <c r="H39" s="63"/>
      <c r="I39" s="63"/>
      <c r="J39" s="63"/>
      <c r="K39" s="63">
        <v>0.67100000000000004</v>
      </c>
    </row>
    <row r="40" spans="1:18" x14ac:dyDescent="0.3">
      <c r="A40" s="29"/>
      <c r="D40" s="64"/>
      <c r="E40" s="64"/>
      <c r="F40" s="63"/>
      <c r="G40" s="65"/>
      <c r="H40" s="63"/>
      <c r="I40" s="63"/>
      <c r="J40" s="63"/>
      <c r="K40" s="63">
        <v>0.24099999999999999</v>
      </c>
    </row>
    <row r="41" spans="1:18" x14ac:dyDescent="0.3">
      <c r="A41" s="29"/>
      <c r="D41" s="64"/>
      <c r="E41" s="64"/>
      <c r="F41" s="63"/>
      <c r="G41" s="63"/>
      <c r="H41" s="63"/>
      <c r="I41" s="63"/>
      <c r="J41" s="63"/>
      <c r="K41" s="63">
        <v>0.73599999999999999</v>
      </c>
    </row>
    <row r="42" spans="1:18" x14ac:dyDescent="0.3">
      <c r="A42" s="29"/>
      <c r="D42" s="64"/>
      <c r="E42" s="64"/>
      <c r="F42" s="63"/>
      <c r="G42" s="63"/>
      <c r="H42" s="65"/>
      <c r="I42" s="63"/>
      <c r="J42" s="63"/>
      <c r="K42" s="63">
        <v>0.57399999999999995</v>
      </c>
    </row>
    <row r="43" spans="1:18" x14ac:dyDescent="0.3">
      <c r="A43" s="29"/>
      <c r="D43" s="64"/>
      <c r="E43" s="64"/>
      <c r="F43" s="63"/>
      <c r="G43" s="63"/>
      <c r="H43" s="65"/>
      <c r="I43" s="63"/>
      <c r="J43" s="63"/>
      <c r="K43" s="63">
        <v>0.44900000000000001</v>
      </c>
    </row>
    <row r="44" spans="1:18" x14ac:dyDescent="0.3">
      <c r="D44" s="64"/>
      <c r="E44" s="64"/>
      <c r="F44" s="63"/>
      <c r="G44" s="63"/>
      <c r="H44" s="65"/>
      <c r="I44" s="63"/>
      <c r="J44" s="63"/>
      <c r="K44" s="63">
        <v>0.32400000000000001</v>
      </c>
    </row>
    <row r="45" spans="1:18" x14ac:dyDescent="0.3">
      <c r="D45" s="64"/>
      <c r="E45" s="64"/>
      <c r="F45" s="63"/>
      <c r="G45" s="63"/>
      <c r="H45" s="63"/>
      <c r="I45" s="63"/>
      <c r="J45" s="63"/>
      <c r="K45" s="63">
        <v>0.80600000000000005</v>
      </c>
      <c r="M45" s="63"/>
      <c r="N45" s="63"/>
      <c r="O45" s="63"/>
    </row>
    <row r="46" spans="1:18" x14ac:dyDescent="0.3">
      <c r="D46" s="64"/>
      <c r="E46" s="64"/>
      <c r="F46" s="63"/>
      <c r="G46" s="63"/>
      <c r="H46" s="65"/>
      <c r="I46" s="63"/>
      <c r="J46" s="63"/>
      <c r="K46" s="63">
        <v>0.70399999999999996</v>
      </c>
      <c r="M46" s="63"/>
      <c r="N46" s="63"/>
      <c r="O46" s="63"/>
    </row>
    <row r="47" spans="1:18" x14ac:dyDescent="0.3">
      <c r="D47" s="64"/>
      <c r="E47" s="64"/>
      <c r="F47" s="63"/>
      <c r="G47" s="63"/>
      <c r="H47" s="63"/>
      <c r="I47" s="63"/>
      <c r="J47" s="63"/>
      <c r="K47" s="63">
        <v>0.74099999999999999</v>
      </c>
      <c r="M47" s="63"/>
      <c r="N47" s="63"/>
      <c r="O47" s="63"/>
    </row>
    <row r="48" spans="1:18" x14ac:dyDescent="0.3">
      <c r="D48" s="64"/>
      <c r="E48" s="64"/>
      <c r="F48" s="63"/>
      <c r="G48" s="63"/>
      <c r="H48" s="63"/>
      <c r="I48" s="63"/>
      <c r="J48" s="63"/>
      <c r="K48" s="63">
        <v>0.58299999999999996</v>
      </c>
      <c r="M48" s="65"/>
      <c r="N48" s="65"/>
      <c r="O48" s="65"/>
    </row>
    <row r="49" spans="6:15" x14ac:dyDescent="0.3">
      <c r="F49" s="64"/>
      <c r="G49" s="63"/>
      <c r="H49" s="63"/>
      <c r="I49" s="65"/>
      <c r="J49" s="63"/>
      <c r="K49" s="63"/>
      <c r="L49" s="63"/>
      <c r="M49" s="63"/>
      <c r="N49" s="63"/>
      <c r="O49" s="63"/>
    </row>
    <row r="50" spans="6:15" x14ac:dyDescent="0.3">
      <c r="F50" s="64"/>
      <c r="G50" s="63"/>
      <c r="H50" s="63"/>
      <c r="I50" s="63"/>
      <c r="J50" s="63"/>
      <c r="K50" s="63"/>
      <c r="L50" s="63"/>
      <c r="M50" s="63"/>
      <c r="N50" s="63"/>
      <c r="O50" s="63"/>
    </row>
    <row r="51" spans="6:15" x14ac:dyDescent="0.3">
      <c r="F51" s="64"/>
      <c r="G51" s="63"/>
      <c r="H51" s="63"/>
      <c r="I51" s="63"/>
      <c r="J51" s="63"/>
      <c r="K51" s="63"/>
      <c r="L51" s="63"/>
      <c r="M51" s="65"/>
      <c r="N51" s="65"/>
      <c r="O51" s="65"/>
    </row>
    <row r="52" spans="6:15" x14ac:dyDescent="0.3">
      <c r="F52" s="64"/>
      <c r="G52" s="63"/>
      <c r="H52" s="63"/>
      <c r="I52" s="63"/>
      <c r="J52" s="63"/>
      <c r="K52" s="63"/>
      <c r="L52" s="63"/>
      <c r="M52" s="63"/>
      <c r="N52" s="63"/>
      <c r="O52" s="63"/>
    </row>
    <row r="53" spans="6:15" x14ac:dyDescent="0.3">
      <c r="F53" s="64"/>
      <c r="G53" s="63"/>
      <c r="H53" s="63"/>
      <c r="I53" s="63"/>
      <c r="J53" s="63"/>
      <c r="K53" s="63"/>
      <c r="L53" s="63"/>
      <c r="M53" s="63"/>
      <c r="N53" s="63"/>
      <c r="O53" s="63"/>
    </row>
    <row r="54" spans="6:15" x14ac:dyDescent="0.3">
      <c r="F54" s="64"/>
      <c r="G54" s="63"/>
      <c r="H54" s="63"/>
      <c r="I54" s="63"/>
      <c r="J54" s="63"/>
      <c r="K54" s="63"/>
      <c r="L54" s="63"/>
      <c r="M54" s="63"/>
      <c r="N54" s="63"/>
      <c r="O54" s="63"/>
    </row>
  </sheetData>
  <mergeCells count="1">
    <mergeCell ref="A1:I1"/>
  </mergeCells>
  <conditionalFormatting sqref="B3:M3">
    <cfRule type="top10" dxfId="241" priority="23" bottom="1" rank="2"/>
    <cfRule type="top10" dxfId="240" priority="24" rank="2"/>
  </conditionalFormatting>
  <conditionalFormatting sqref="B4:M4">
    <cfRule type="top10" dxfId="239" priority="21" bottom="1" rank="2"/>
    <cfRule type="top10" dxfId="238" priority="22" rank="2"/>
  </conditionalFormatting>
  <conditionalFormatting sqref="B5:M5">
    <cfRule type="top10" dxfId="237" priority="19" bottom="1" rank="2"/>
    <cfRule type="top10" dxfId="236" priority="20" rank="2"/>
  </conditionalFormatting>
  <conditionalFormatting sqref="B6:M6">
    <cfRule type="top10" dxfId="235" priority="17" bottom="1" rank="2"/>
    <cfRule type="top10" dxfId="234" priority="18" rank="2"/>
  </conditionalFormatting>
  <conditionalFormatting sqref="B7:M7">
    <cfRule type="top10" dxfId="233" priority="15" bottom="1" rank="2"/>
    <cfRule type="top10" dxfId="232" priority="16" rank="2"/>
  </conditionalFormatting>
  <conditionalFormatting sqref="B8:M8">
    <cfRule type="top10" dxfId="231" priority="13" bottom="1" rank="2"/>
    <cfRule type="top10" dxfId="230" priority="14" rank="2"/>
  </conditionalFormatting>
  <conditionalFormatting sqref="B9:M9">
    <cfRule type="top10" dxfId="229" priority="11" bottom="1" rank="2"/>
    <cfRule type="top10" dxfId="228" priority="12" rank="2"/>
  </conditionalFormatting>
  <conditionalFormatting sqref="B10:M10">
    <cfRule type="top10" dxfId="227" priority="9" bottom="1" rank="2"/>
    <cfRule type="top10" dxfId="226" priority="10" rank="2"/>
  </conditionalFormatting>
  <conditionalFormatting sqref="B11:M11">
    <cfRule type="top10" dxfId="225" priority="7" bottom="1" rank="2"/>
    <cfRule type="top10" dxfId="224" priority="8" rank="2"/>
  </conditionalFormatting>
  <conditionalFormatting sqref="B12:M12">
    <cfRule type="top10" dxfId="223" priority="5" bottom="1" rank="2"/>
    <cfRule type="top10" dxfId="222" priority="6" rank="2"/>
  </conditionalFormatting>
  <conditionalFormatting sqref="C19:XFD19">
    <cfRule type="cellIs" dxfId="221" priority="3" operator="lessThan">
      <formula>10</formula>
    </cfRule>
    <cfRule type="cellIs" dxfId="220" priority="4" operator="greaterThan">
      <formula>10</formula>
    </cfRule>
  </conditionalFormatting>
  <conditionalFormatting sqref="C20:X20">
    <cfRule type="cellIs" dxfId="219" priority="1" operator="lessThan">
      <formula>10</formula>
    </cfRule>
    <cfRule type="cellIs" dxfId="218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O42"/>
  <sheetViews>
    <sheetView zoomScale="70" zoomScaleNormal="70" workbookViewId="0">
      <selection activeCell="AE24" sqref="AE24"/>
    </sheetView>
  </sheetViews>
  <sheetFormatPr defaultRowHeight="14.4" x14ac:dyDescent="0.3"/>
  <cols>
    <col min="1" max="1" width="12.33203125" style="9" customWidth="1"/>
    <col min="2" max="2" width="12.33203125" style="9" bestFit="1" customWidth="1"/>
    <col min="3" max="3" width="12" style="9" hidden="1" customWidth="1"/>
    <col min="4" max="5" width="12" style="9" bestFit="1" customWidth="1"/>
    <col min="6" max="6" width="14.21875" style="9" bestFit="1" customWidth="1"/>
    <col min="7" max="7" width="12.109375" style="9" bestFit="1" customWidth="1"/>
    <col min="8" max="9" width="12" style="9" bestFit="1" customWidth="1"/>
    <col min="10" max="10" width="9.5546875" style="9" bestFit="1" customWidth="1"/>
    <col min="11" max="11" width="8.88671875" style="9"/>
    <col min="12" max="28" width="8.88671875" style="9" hidden="1" customWidth="1"/>
    <col min="29" max="30" width="8.88671875" style="9"/>
    <col min="31" max="31" width="92" style="9" bestFit="1" customWidth="1"/>
    <col min="32" max="32" width="19.44140625" style="9" customWidth="1"/>
    <col min="33" max="16384" width="8.88671875" style="9"/>
  </cols>
  <sheetData>
    <row r="1" spans="1:41" x14ac:dyDescent="0.3">
      <c r="A1" s="75" t="s">
        <v>19</v>
      </c>
      <c r="B1" s="75"/>
      <c r="C1" s="75"/>
      <c r="D1" s="75"/>
      <c r="E1" s="75"/>
      <c r="F1" s="75"/>
      <c r="G1" s="75"/>
      <c r="H1" s="75"/>
      <c r="I1" s="75"/>
    </row>
    <row r="2" spans="1:41" ht="57.6" customHeight="1" x14ac:dyDescent="0.3">
      <c r="B2" s="9" t="s">
        <v>44</v>
      </c>
      <c r="C2" s="3" t="s">
        <v>18</v>
      </c>
      <c r="D2" s="3" t="s">
        <v>17</v>
      </c>
      <c r="E2" s="3" t="s">
        <v>16</v>
      </c>
      <c r="F2" s="3" t="s">
        <v>15</v>
      </c>
      <c r="G2" s="3" t="s">
        <v>14</v>
      </c>
      <c r="H2" s="3" t="s">
        <v>13</v>
      </c>
      <c r="I2" s="3" t="s">
        <v>12</v>
      </c>
      <c r="J2" s="3" t="s">
        <v>11</v>
      </c>
      <c r="L2" s="75" t="s">
        <v>48</v>
      </c>
      <c r="M2" s="75"/>
      <c r="N2" s="75"/>
      <c r="O2" s="75"/>
      <c r="P2" s="75"/>
      <c r="Q2" s="75"/>
      <c r="R2" s="75"/>
      <c r="S2" s="75"/>
      <c r="U2" s="77" t="s">
        <v>49</v>
      </c>
      <c r="V2" s="77"/>
      <c r="W2" s="77"/>
      <c r="X2" s="77"/>
      <c r="Y2" s="77"/>
      <c r="Z2" s="77"/>
      <c r="AA2" s="77"/>
      <c r="AB2" s="77"/>
      <c r="AC2" s="3"/>
    </row>
    <row r="3" spans="1:41" x14ac:dyDescent="0.3">
      <c r="A3" s="10">
        <v>1</v>
      </c>
      <c r="B3" s="26">
        <v>83.5648074074074</v>
      </c>
      <c r="C3" s="34">
        <v>76</v>
      </c>
      <c r="D3" s="34">
        <v>82.12</v>
      </c>
      <c r="E3" s="34">
        <v>83.13</v>
      </c>
      <c r="F3" s="34">
        <v>82.29</v>
      </c>
      <c r="G3" s="34">
        <v>86.11</v>
      </c>
      <c r="H3" s="34">
        <v>67.88</v>
      </c>
      <c r="I3" s="34">
        <v>83.2</v>
      </c>
      <c r="J3" s="35">
        <v>86.607100000000003</v>
      </c>
      <c r="L3" s="22">
        <f>$B3-C3</f>
        <v>7.5648074074074003</v>
      </c>
      <c r="M3" s="22">
        <f t="shared" ref="M3:S11" si="0">$B3-D3</f>
        <v>1.4448074074073958</v>
      </c>
      <c r="N3" s="22">
        <f t="shared" si="0"/>
        <v>0.43480740740740487</v>
      </c>
      <c r="O3" s="22">
        <f t="shared" si="0"/>
        <v>1.2748074074073941</v>
      </c>
      <c r="P3" s="22">
        <f t="shared" si="0"/>
        <v>-2.5451925925925991</v>
      </c>
      <c r="Q3" s="22">
        <f t="shared" si="0"/>
        <v>15.684807407407405</v>
      </c>
      <c r="R3" s="22">
        <f t="shared" si="0"/>
        <v>0.36480740740739748</v>
      </c>
      <c r="S3" s="22">
        <f t="shared" si="0"/>
        <v>-3.0422925925926023</v>
      </c>
      <c r="U3" s="22">
        <f>ABS(L3)</f>
        <v>7.5648074074074003</v>
      </c>
      <c r="V3" s="22">
        <f t="shared" ref="V3:AB3" si="1">ABS(M3)</f>
        <v>1.4448074074073958</v>
      </c>
      <c r="W3" s="22">
        <f t="shared" si="1"/>
        <v>0.43480740740740487</v>
      </c>
      <c r="X3" s="22">
        <f t="shared" si="1"/>
        <v>1.2748074074073941</v>
      </c>
      <c r="Y3" s="22">
        <f t="shared" si="1"/>
        <v>2.5451925925925991</v>
      </c>
      <c r="Z3" s="22">
        <f t="shared" si="1"/>
        <v>15.684807407407405</v>
      </c>
      <c r="AA3" s="22">
        <f t="shared" si="1"/>
        <v>0.36480740740739748</v>
      </c>
      <c r="AB3" s="22">
        <f t="shared" si="1"/>
        <v>3.0422925925926023</v>
      </c>
      <c r="AC3" s="22"/>
      <c r="AD3" s="11">
        <v>41</v>
      </c>
      <c r="AE3" s="12" t="s">
        <v>10</v>
      </c>
    </row>
    <row r="4" spans="1:41" x14ac:dyDescent="0.3">
      <c r="A4" s="10">
        <v>2</v>
      </c>
      <c r="B4" s="27">
        <v>73.456796296296289</v>
      </c>
      <c r="C4" s="36">
        <v>56.5</v>
      </c>
      <c r="D4" s="36">
        <v>44.86</v>
      </c>
      <c r="E4" s="36">
        <v>65.45</v>
      </c>
      <c r="F4" s="36">
        <v>60.42</v>
      </c>
      <c r="G4" s="36">
        <v>60.76</v>
      </c>
      <c r="H4" s="36">
        <v>42.18</v>
      </c>
      <c r="I4" s="36">
        <v>65.69</v>
      </c>
      <c r="J4" s="37">
        <v>61.261299999999999</v>
      </c>
      <c r="L4" s="22">
        <f t="shared" ref="L4:L11" si="2">$B4-C4</f>
        <v>16.956796296296289</v>
      </c>
      <c r="M4" s="22">
        <f t="shared" si="0"/>
        <v>28.59679629629629</v>
      </c>
      <c r="N4" s="22">
        <f t="shared" si="0"/>
        <v>8.0067962962962866</v>
      </c>
      <c r="O4" s="22">
        <f t="shared" si="0"/>
        <v>13.036796296296288</v>
      </c>
      <c r="P4" s="22">
        <f t="shared" si="0"/>
        <v>12.696796296296291</v>
      </c>
      <c r="Q4" s="22">
        <f t="shared" si="0"/>
        <v>31.27679629629629</v>
      </c>
      <c r="R4" s="22">
        <f t="shared" si="0"/>
        <v>7.7667962962962918</v>
      </c>
      <c r="S4" s="22">
        <f t="shared" si="0"/>
        <v>12.195496296296291</v>
      </c>
      <c r="U4" s="22">
        <f t="shared" ref="U4:U11" si="3">ABS(L4)</f>
        <v>16.956796296296289</v>
      </c>
      <c r="V4" s="22">
        <f t="shared" ref="V4:V11" si="4">ABS(M4)</f>
        <v>28.59679629629629</v>
      </c>
      <c r="W4" s="22">
        <f t="shared" ref="W4:W11" si="5">ABS(N4)</f>
        <v>8.0067962962962866</v>
      </c>
      <c r="X4" s="22">
        <f t="shared" ref="X4:X11" si="6">ABS(O4)</f>
        <v>13.036796296296288</v>
      </c>
      <c r="Y4" s="22">
        <f t="shared" ref="Y4:Y11" si="7">ABS(P4)</f>
        <v>12.696796296296291</v>
      </c>
      <c r="Z4" s="22">
        <f t="shared" ref="Z4:Z11" si="8">ABS(Q4)</f>
        <v>31.27679629629629</v>
      </c>
      <c r="AA4" s="22">
        <f t="shared" ref="AA4:AA11" si="9">ABS(R4)</f>
        <v>7.7667962962962918</v>
      </c>
      <c r="AB4" s="22">
        <f t="shared" ref="AB4:AB11" si="10">ABS(S4)</f>
        <v>12.195496296296291</v>
      </c>
      <c r="AC4" s="22"/>
      <c r="AD4" s="11" t="s">
        <v>9</v>
      </c>
      <c r="AE4" s="13" t="s">
        <v>8</v>
      </c>
    </row>
    <row r="5" spans="1:41" x14ac:dyDescent="0.3">
      <c r="A5" s="10">
        <v>3</v>
      </c>
      <c r="B5" s="27">
        <v>89.390433333333334</v>
      </c>
      <c r="C5" s="36">
        <v>81.25</v>
      </c>
      <c r="D5" s="36">
        <v>86.6</v>
      </c>
      <c r="E5" s="36">
        <v>80.290000000000006</v>
      </c>
      <c r="F5" s="36">
        <v>82.99</v>
      </c>
      <c r="G5" s="36">
        <v>86.81</v>
      </c>
      <c r="H5" s="36">
        <v>77.87</v>
      </c>
      <c r="I5" s="36">
        <v>90.29</v>
      </c>
      <c r="J5" s="37">
        <v>87.2727</v>
      </c>
      <c r="L5" s="22">
        <f t="shared" si="2"/>
        <v>8.1404333333333341</v>
      </c>
      <c r="M5" s="22">
        <f t="shared" si="0"/>
        <v>2.7904333333333398</v>
      </c>
      <c r="N5" s="22">
        <f t="shared" si="0"/>
        <v>9.1004333333333278</v>
      </c>
      <c r="O5" s="22">
        <f t="shared" si="0"/>
        <v>6.4004333333333392</v>
      </c>
      <c r="P5" s="22">
        <f t="shared" si="0"/>
        <v>2.5804333333333318</v>
      </c>
      <c r="Q5" s="22">
        <f t="shared" si="0"/>
        <v>11.52043333333333</v>
      </c>
      <c r="R5" s="22">
        <f t="shared" si="0"/>
        <v>-0.89956666666667218</v>
      </c>
      <c r="S5" s="22">
        <f t="shared" si="0"/>
        <v>2.1177333333333337</v>
      </c>
      <c r="U5" s="22">
        <f t="shared" si="3"/>
        <v>8.1404333333333341</v>
      </c>
      <c r="V5" s="22">
        <f t="shared" si="4"/>
        <v>2.7904333333333398</v>
      </c>
      <c r="W5" s="22">
        <f t="shared" si="5"/>
        <v>9.1004333333333278</v>
      </c>
      <c r="X5" s="22">
        <f t="shared" si="6"/>
        <v>6.4004333333333392</v>
      </c>
      <c r="Y5" s="22">
        <f t="shared" si="7"/>
        <v>2.5804333333333318</v>
      </c>
      <c r="Z5" s="22">
        <f t="shared" si="8"/>
        <v>11.52043333333333</v>
      </c>
      <c r="AA5" s="22">
        <f t="shared" si="9"/>
        <v>0.89956666666667218</v>
      </c>
      <c r="AB5" s="22">
        <f t="shared" si="10"/>
        <v>2.1177333333333337</v>
      </c>
      <c r="AC5" s="22"/>
      <c r="AD5" s="11">
        <v>46</v>
      </c>
      <c r="AE5" s="13" t="s">
        <v>7</v>
      </c>
    </row>
    <row r="6" spans="1:41" x14ac:dyDescent="0.3">
      <c r="A6" s="10">
        <v>4</v>
      </c>
      <c r="B6" s="27">
        <v>74.633481481481482</v>
      </c>
      <c r="C6" s="36">
        <v>61</v>
      </c>
      <c r="D6" s="36">
        <v>66.28</v>
      </c>
      <c r="E6" s="36">
        <v>81.599999999999994</v>
      </c>
      <c r="F6" s="36">
        <v>72.569999999999993</v>
      </c>
      <c r="G6" s="36">
        <v>67.36</v>
      </c>
      <c r="H6" s="36">
        <v>51.77</v>
      </c>
      <c r="I6" s="36">
        <v>69.42</v>
      </c>
      <c r="J6" s="37">
        <v>75.2</v>
      </c>
      <c r="L6" s="22">
        <f t="shared" si="2"/>
        <v>13.633481481481482</v>
      </c>
      <c r="M6" s="22">
        <f t="shared" si="0"/>
        <v>8.3534814814814808</v>
      </c>
      <c r="N6" s="22">
        <f t="shared" si="0"/>
        <v>-6.9665185185185123</v>
      </c>
      <c r="O6" s="22">
        <f t="shared" si="0"/>
        <v>2.0634814814814888</v>
      </c>
      <c r="P6" s="22">
        <f t="shared" si="0"/>
        <v>7.2734814814814825</v>
      </c>
      <c r="Q6" s="22">
        <f t="shared" si="0"/>
        <v>22.863481481481479</v>
      </c>
      <c r="R6" s="22">
        <f t="shared" si="0"/>
        <v>5.2134814814814803</v>
      </c>
      <c r="S6" s="22">
        <f t="shared" si="0"/>
        <v>-0.56651851851852086</v>
      </c>
      <c r="U6" s="22">
        <f t="shared" si="3"/>
        <v>13.633481481481482</v>
      </c>
      <c r="V6" s="22">
        <f t="shared" si="4"/>
        <v>8.3534814814814808</v>
      </c>
      <c r="W6" s="22">
        <f t="shared" si="5"/>
        <v>6.9665185185185123</v>
      </c>
      <c r="X6" s="22">
        <f t="shared" si="6"/>
        <v>2.0634814814814888</v>
      </c>
      <c r="Y6" s="22">
        <f t="shared" si="7"/>
        <v>7.2734814814814825</v>
      </c>
      <c r="Z6" s="22">
        <f t="shared" si="8"/>
        <v>22.863481481481479</v>
      </c>
      <c r="AA6" s="22">
        <f t="shared" si="9"/>
        <v>5.2134814814814803</v>
      </c>
      <c r="AB6" s="22">
        <f t="shared" si="10"/>
        <v>0.56651851851852086</v>
      </c>
      <c r="AC6" s="22"/>
      <c r="AD6" s="11">
        <v>42</v>
      </c>
      <c r="AE6" s="12" t="s">
        <v>6</v>
      </c>
    </row>
    <row r="7" spans="1:41" x14ac:dyDescent="0.3">
      <c r="A7" s="10">
        <v>5</v>
      </c>
      <c r="B7" s="27">
        <v>81.404318518518537</v>
      </c>
      <c r="C7" s="36">
        <v>55</v>
      </c>
      <c r="D7" s="36">
        <v>48.72</v>
      </c>
      <c r="E7" s="36">
        <v>76.7</v>
      </c>
      <c r="F7" s="36">
        <v>60.07</v>
      </c>
      <c r="G7" s="36">
        <v>62.5</v>
      </c>
      <c r="H7" s="36">
        <v>50.17</v>
      </c>
      <c r="I7" s="36">
        <v>61.65</v>
      </c>
      <c r="J7" s="37">
        <v>64.545500000000004</v>
      </c>
      <c r="L7" s="22">
        <f t="shared" si="2"/>
        <v>26.404318518518537</v>
      </c>
      <c r="M7" s="22">
        <f t="shared" si="0"/>
        <v>32.684318518518538</v>
      </c>
      <c r="N7" s="22">
        <f t="shared" si="0"/>
        <v>4.7043185185185337</v>
      </c>
      <c r="O7" s="22">
        <f t="shared" si="0"/>
        <v>21.334318518518536</v>
      </c>
      <c r="P7" s="22">
        <f t="shared" si="0"/>
        <v>18.904318518518537</v>
      </c>
      <c r="Q7" s="22">
        <f t="shared" si="0"/>
        <v>31.234318518518535</v>
      </c>
      <c r="R7" s="22">
        <f t="shared" si="0"/>
        <v>19.754318518518538</v>
      </c>
      <c r="S7" s="22">
        <f t="shared" si="0"/>
        <v>16.858818518518532</v>
      </c>
      <c r="U7" s="22">
        <f t="shared" si="3"/>
        <v>26.404318518518537</v>
      </c>
      <c r="V7" s="22">
        <f t="shared" si="4"/>
        <v>32.684318518518538</v>
      </c>
      <c r="W7" s="22">
        <f t="shared" si="5"/>
        <v>4.7043185185185337</v>
      </c>
      <c r="X7" s="22">
        <f t="shared" si="6"/>
        <v>21.334318518518536</v>
      </c>
      <c r="Y7" s="22">
        <f t="shared" si="7"/>
        <v>18.904318518518537</v>
      </c>
      <c r="Z7" s="22">
        <f t="shared" si="8"/>
        <v>31.234318518518535</v>
      </c>
      <c r="AA7" s="22">
        <f t="shared" si="9"/>
        <v>19.754318518518538</v>
      </c>
      <c r="AB7" s="22">
        <f t="shared" si="10"/>
        <v>16.858818518518532</v>
      </c>
      <c r="AC7" s="22"/>
      <c r="AD7" s="11">
        <v>44</v>
      </c>
      <c r="AE7" s="12" t="s">
        <v>5</v>
      </c>
    </row>
    <row r="8" spans="1:41" x14ac:dyDescent="0.3">
      <c r="A8" s="10">
        <v>6</v>
      </c>
      <c r="B8" s="27">
        <v>84.889403703703721</v>
      </c>
      <c r="C8" s="36">
        <v>45.25</v>
      </c>
      <c r="D8" s="36">
        <v>53.3</v>
      </c>
      <c r="E8" s="36">
        <v>71.12</v>
      </c>
      <c r="F8" s="36">
        <v>44.1</v>
      </c>
      <c r="G8" s="36">
        <v>45.14</v>
      </c>
      <c r="H8" s="36">
        <v>45.97</v>
      </c>
      <c r="I8" s="36">
        <v>60.74</v>
      </c>
      <c r="J8" s="37">
        <v>65.909099999999995</v>
      </c>
      <c r="L8" s="22">
        <f t="shared" si="2"/>
        <v>39.639403703703721</v>
      </c>
      <c r="M8" s="22">
        <f t="shared" si="0"/>
        <v>31.589403703703724</v>
      </c>
      <c r="N8" s="22">
        <f t="shared" si="0"/>
        <v>13.769403703703716</v>
      </c>
      <c r="O8" s="22">
        <f t="shared" si="0"/>
        <v>40.789403703703719</v>
      </c>
      <c r="P8" s="22">
        <f t="shared" si="0"/>
        <v>39.74940370370372</v>
      </c>
      <c r="Q8" s="22">
        <f t="shared" si="0"/>
        <v>38.919403703703722</v>
      </c>
      <c r="R8" s="22">
        <f t="shared" si="0"/>
        <v>24.149403703703719</v>
      </c>
      <c r="S8" s="22">
        <f t="shared" si="0"/>
        <v>18.980303703703726</v>
      </c>
      <c r="U8" s="22">
        <f t="shared" si="3"/>
        <v>39.639403703703721</v>
      </c>
      <c r="V8" s="22">
        <f t="shared" si="4"/>
        <v>31.589403703703724</v>
      </c>
      <c r="W8" s="22">
        <f t="shared" si="5"/>
        <v>13.769403703703716</v>
      </c>
      <c r="X8" s="22">
        <f t="shared" si="6"/>
        <v>40.789403703703719</v>
      </c>
      <c r="Y8" s="22">
        <f t="shared" si="7"/>
        <v>39.74940370370372</v>
      </c>
      <c r="Z8" s="22">
        <f t="shared" si="8"/>
        <v>38.919403703703722</v>
      </c>
      <c r="AA8" s="22">
        <f t="shared" si="9"/>
        <v>24.149403703703719</v>
      </c>
      <c r="AB8" s="22">
        <f t="shared" si="10"/>
        <v>18.980303703703726</v>
      </c>
      <c r="AC8" s="22"/>
      <c r="AD8" s="11" t="s">
        <v>4</v>
      </c>
      <c r="AE8" s="12" t="s">
        <v>3</v>
      </c>
    </row>
    <row r="9" spans="1:41" x14ac:dyDescent="0.3">
      <c r="A9" s="10">
        <v>7</v>
      </c>
      <c r="B9" s="27">
        <v>86.818418518518513</v>
      </c>
      <c r="C9" s="36">
        <v>82.75</v>
      </c>
      <c r="D9" s="36">
        <v>72.64</v>
      </c>
      <c r="E9" s="36">
        <v>84</v>
      </c>
      <c r="F9" s="36">
        <v>86.11</v>
      </c>
      <c r="G9" s="36">
        <v>90.63</v>
      </c>
      <c r="H9" s="36">
        <v>87.5</v>
      </c>
      <c r="I9" s="36">
        <v>85.18</v>
      </c>
      <c r="J9" s="37">
        <v>83.783799999999999</v>
      </c>
      <c r="L9" s="22">
        <f t="shared" si="2"/>
        <v>4.0684185185185129</v>
      </c>
      <c r="M9" s="22">
        <f t="shared" si="0"/>
        <v>14.178418518518512</v>
      </c>
      <c r="N9" s="22">
        <f t="shared" si="0"/>
        <v>2.8184185185185129</v>
      </c>
      <c r="O9" s="22">
        <f t="shared" si="0"/>
        <v>0.70841851851851345</v>
      </c>
      <c r="P9" s="22">
        <f t="shared" si="0"/>
        <v>-3.8115814814814826</v>
      </c>
      <c r="Q9" s="22">
        <f t="shared" si="0"/>
        <v>-0.68158148148148712</v>
      </c>
      <c r="R9" s="22">
        <f t="shared" si="0"/>
        <v>1.6384185185185061</v>
      </c>
      <c r="S9" s="22">
        <f t="shared" si="0"/>
        <v>3.0346185185185135</v>
      </c>
      <c r="U9" s="22">
        <f t="shared" si="3"/>
        <v>4.0684185185185129</v>
      </c>
      <c r="V9" s="22">
        <f t="shared" si="4"/>
        <v>14.178418518518512</v>
      </c>
      <c r="W9" s="22">
        <f t="shared" si="5"/>
        <v>2.8184185185185129</v>
      </c>
      <c r="X9" s="22">
        <f t="shared" si="6"/>
        <v>0.70841851851851345</v>
      </c>
      <c r="Y9" s="22">
        <f t="shared" si="7"/>
        <v>3.8115814814814826</v>
      </c>
      <c r="Z9" s="22">
        <f t="shared" si="8"/>
        <v>0.68158148148148712</v>
      </c>
      <c r="AA9" s="22">
        <f t="shared" si="9"/>
        <v>1.6384185185185061</v>
      </c>
      <c r="AB9" s="22">
        <f t="shared" si="10"/>
        <v>3.0346185185185135</v>
      </c>
      <c r="AC9" s="22"/>
      <c r="AD9" s="11" t="s">
        <v>2</v>
      </c>
      <c r="AE9" s="9" t="s">
        <v>1</v>
      </c>
    </row>
    <row r="10" spans="1:41" x14ac:dyDescent="0.3">
      <c r="A10" s="10">
        <v>8</v>
      </c>
      <c r="B10" s="27">
        <v>88.490225925925913</v>
      </c>
      <c r="C10" s="36">
        <v>81.25</v>
      </c>
      <c r="D10" s="36">
        <v>82.33</v>
      </c>
      <c r="E10" s="36">
        <v>82.66</v>
      </c>
      <c r="F10" s="36">
        <v>77.08</v>
      </c>
      <c r="G10" s="36">
        <v>81.25</v>
      </c>
      <c r="H10" s="36">
        <v>85.79</v>
      </c>
      <c r="I10" s="36">
        <v>84.21</v>
      </c>
      <c r="J10" s="37">
        <v>89.908299999999997</v>
      </c>
      <c r="L10" s="22">
        <f t="shared" si="2"/>
        <v>7.2402259259259125</v>
      </c>
      <c r="M10" s="22">
        <f t="shared" si="0"/>
        <v>6.1602259259259142</v>
      </c>
      <c r="N10" s="22">
        <f t="shared" si="0"/>
        <v>5.8302259259259159</v>
      </c>
      <c r="O10" s="22">
        <f t="shared" si="0"/>
        <v>11.410225925925914</v>
      </c>
      <c r="P10" s="22">
        <f t="shared" si="0"/>
        <v>7.2402259259259125</v>
      </c>
      <c r="Q10" s="22">
        <f t="shared" si="0"/>
        <v>2.7002259259259063</v>
      </c>
      <c r="R10" s="22">
        <f t="shared" si="0"/>
        <v>4.2802259259259188</v>
      </c>
      <c r="S10" s="22">
        <f t="shared" si="0"/>
        <v>-1.4180740740740845</v>
      </c>
      <c r="U10" s="22">
        <f t="shared" si="3"/>
        <v>7.2402259259259125</v>
      </c>
      <c r="V10" s="22">
        <f t="shared" si="4"/>
        <v>6.1602259259259142</v>
      </c>
      <c r="W10" s="22">
        <f t="shared" si="5"/>
        <v>5.8302259259259159</v>
      </c>
      <c r="X10" s="22">
        <f t="shared" si="6"/>
        <v>11.410225925925914</v>
      </c>
      <c r="Y10" s="22">
        <f t="shared" si="7"/>
        <v>7.2402259259259125</v>
      </c>
      <c r="Z10" s="22">
        <f t="shared" si="8"/>
        <v>2.7002259259259063</v>
      </c>
      <c r="AA10" s="22">
        <f t="shared" si="9"/>
        <v>4.2802259259259188</v>
      </c>
      <c r="AB10" s="22">
        <f t="shared" si="10"/>
        <v>1.4180740740740845</v>
      </c>
      <c r="AC10" s="22"/>
      <c r="AG10" s="11"/>
      <c r="AH10" s="12"/>
    </row>
    <row r="11" spans="1:41" x14ac:dyDescent="0.3">
      <c r="A11" s="10">
        <v>9</v>
      </c>
      <c r="B11" s="40">
        <v>91.808129629629605</v>
      </c>
      <c r="C11" s="38">
        <v>70.75</v>
      </c>
      <c r="D11" s="38">
        <v>76.349999999999994</v>
      </c>
      <c r="E11" s="38">
        <v>80.739999999999995</v>
      </c>
      <c r="F11" s="38">
        <v>75</v>
      </c>
      <c r="G11" s="38">
        <v>77.08</v>
      </c>
      <c r="H11" s="38">
        <v>76.31</v>
      </c>
      <c r="I11" s="38">
        <v>85.48</v>
      </c>
      <c r="J11" s="39">
        <v>92.0792</v>
      </c>
      <c r="L11" s="22">
        <f t="shared" si="2"/>
        <v>21.058129629629605</v>
      </c>
      <c r="M11" s="22">
        <f t="shared" si="0"/>
        <v>15.45812962962961</v>
      </c>
      <c r="N11" s="22">
        <f t="shared" si="0"/>
        <v>11.06812962962961</v>
      </c>
      <c r="O11" s="22">
        <f t="shared" si="0"/>
        <v>16.808129629629605</v>
      </c>
      <c r="P11" s="22">
        <f t="shared" si="0"/>
        <v>14.728129629629606</v>
      </c>
      <c r="Q11" s="22">
        <f t="shared" si="0"/>
        <v>15.498129629629602</v>
      </c>
      <c r="R11" s="22">
        <f t="shared" si="0"/>
        <v>6.3281296296296006</v>
      </c>
      <c r="S11" s="22">
        <f t="shared" si="0"/>
        <v>-0.27107037037039561</v>
      </c>
      <c r="U11" s="22">
        <f t="shared" si="3"/>
        <v>21.058129629629605</v>
      </c>
      <c r="V11" s="22">
        <f t="shared" si="4"/>
        <v>15.45812962962961</v>
      </c>
      <c r="W11" s="22">
        <f t="shared" si="5"/>
        <v>11.06812962962961</v>
      </c>
      <c r="X11" s="22">
        <f t="shared" si="6"/>
        <v>16.808129629629605</v>
      </c>
      <c r="Y11" s="22">
        <f t="shared" si="7"/>
        <v>14.728129629629606</v>
      </c>
      <c r="Z11" s="22">
        <f t="shared" si="8"/>
        <v>15.498129629629602</v>
      </c>
      <c r="AA11" s="22">
        <f t="shared" si="9"/>
        <v>6.3281296296296006</v>
      </c>
      <c r="AB11" s="22">
        <f t="shared" si="10"/>
        <v>0.27107037037039561</v>
      </c>
      <c r="AC11" s="22"/>
      <c r="AG11" s="11"/>
      <c r="AH11" s="12"/>
    </row>
    <row r="12" spans="1:41" x14ac:dyDescent="0.3">
      <c r="A12" s="10" t="s">
        <v>0</v>
      </c>
      <c r="B12" s="28">
        <f t="shared" ref="B12" si="11">AVERAGE(B3:B11)</f>
        <v>83.828446090534982</v>
      </c>
      <c r="C12" s="32">
        <v>67.75</v>
      </c>
      <c r="D12" s="32">
        <v>68.13</v>
      </c>
      <c r="E12" s="32">
        <v>78.41</v>
      </c>
      <c r="F12" s="32">
        <v>71.180000000000007</v>
      </c>
      <c r="G12" s="32">
        <v>73.069999999999993</v>
      </c>
      <c r="H12" s="32">
        <v>65.05</v>
      </c>
      <c r="I12" s="32">
        <v>76.44</v>
      </c>
      <c r="J12" s="33">
        <v>78.507400000000004</v>
      </c>
      <c r="L12" s="22"/>
      <c r="M12" s="22"/>
      <c r="N12" s="22"/>
      <c r="O12" s="22"/>
      <c r="P12" s="22"/>
      <c r="Q12" s="22"/>
      <c r="R12" s="22"/>
      <c r="U12" s="22"/>
      <c r="AG12" s="11"/>
      <c r="AH12" s="12"/>
    </row>
    <row r="13" spans="1:41" x14ac:dyDescent="0.3">
      <c r="A13" s="10"/>
      <c r="B13" s="23"/>
      <c r="C13" s="10"/>
      <c r="D13" s="10"/>
      <c r="E13" s="10"/>
      <c r="F13" s="10"/>
      <c r="G13" s="10"/>
      <c r="H13" s="10"/>
      <c r="I13" s="10"/>
      <c r="J13" s="10"/>
      <c r="L13" s="22"/>
      <c r="M13" s="22"/>
      <c r="N13" s="22"/>
      <c r="O13" s="22"/>
      <c r="P13" s="22"/>
      <c r="Q13" s="22"/>
      <c r="R13" s="22"/>
      <c r="U13" s="22"/>
      <c r="AG13" s="41"/>
      <c r="AH13" s="42"/>
      <c r="AI13" s="43"/>
      <c r="AJ13" s="43"/>
      <c r="AK13" s="43"/>
      <c r="AL13" s="43"/>
      <c r="AM13" s="43"/>
      <c r="AN13" s="43"/>
      <c r="AO13" s="43"/>
    </row>
    <row r="14" spans="1:41" x14ac:dyDescent="0.3">
      <c r="A14" s="10"/>
      <c r="B14" s="23"/>
      <c r="C14" s="10"/>
      <c r="D14" s="10"/>
      <c r="E14" s="10"/>
      <c r="F14" s="10"/>
      <c r="G14" s="10"/>
      <c r="H14" s="10"/>
      <c r="I14" s="10"/>
      <c r="J14" s="10"/>
      <c r="U14" s="22"/>
      <c r="AG14" s="41"/>
      <c r="AH14" s="42"/>
      <c r="AI14" s="43"/>
      <c r="AJ14" s="43"/>
      <c r="AK14" s="43"/>
      <c r="AL14" s="43"/>
      <c r="AM14" s="43"/>
      <c r="AN14" s="43"/>
      <c r="AO14" s="43"/>
    </row>
    <row r="15" spans="1:41" x14ac:dyDescent="0.3">
      <c r="A15" s="10"/>
      <c r="B15" s="23"/>
      <c r="C15" s="76" t="s">
        <v>50</v>
      </c>
      <c r="D15" s="76"/>
      <c r="E15" s="76"/>
      <c r="F15" s="76"/>
      <c r="G15" s="76"/>
      <c r="H15" s="76"/>
      <c r="I15" s="76"/>
      <c r="J15" s="76"/>
      <c r="U15" s="22"/>
      <c r="AG15" s="41"/>
      <c r="AH15" s="42"/>
      <c r="AI15" s="43"/>
      <c r="AJ15" s="43"/>
      <c r="AK15" s="43"/>
      <c r="AL15" s="43"/>
      <c r="AM15" s="43"/>
      <c r="AN15" s="43"/>
      <c r="AO15" s="43"/>
    </row>
    <row r="16" spans="1:41" x14ac:dyDescent="0.3">
      <c r="A16" s="10"/>
      <c r="B16" s="23"/>
      <c r="C16" s="22">
        <f t="shared" ref="C16:C24" si="12">IF(L3=0,"",_xlfn.RANK.AVG(U3,U$3:U$11,1))</f>
        <v>3</v>
      </c>
      <c r="D16" s="22">
        <f t="shared" ref="D16:D24" si="13">IF(M3=0,"",_xlfn.RANK.AVG(V3,V$3:V$11,1))</f>
        <v>1</v>
      </c>
      <c r="E16" s="22">
        <f t="shared" ref="E16:E24" si="14">IF(N3=0,"",_xlfn.RANK.AVG(W3,W$3:W$11,1))</f>
        <v>1</v>
      </c>
      <c r="F16" s="22">
        <f t="shared" ref="F16:F24" si="15">IF(O3=0,"",_xlfn.RANK.AVG(X3,X$3:X$11,1))</f>
        <v>2</v>
      </c>
      <c r="G16" s="22">
        <f t="shared" ref="G16:G24" si="16">IF(P3=0,"",_xlfn.RANK.AVG(Y3,Y$3:Y$11,1))</f>
        <v>1</v>
      </c>
      <c r="H16" s="22">
        <f t="shared" ref="H16:H24" si="17">IF(Q3=0,"",_xlfn.RANK.AVG(Z3,Z$3:Z$11,1))</f>
        <v>5</v>
      </c>
      <c r="I16" s="22">
        <f t="shared" ref="I16:I24" si="18">IF(R3=0,"",_xlfn.RANK.AVG(AA3,AA$3:AA$11,1))</f>
        <v>1</v>
      </c>
      <c r="J16" s="22">
        <f t="shared" ref="J16:J24" si="19">IF(S3=0,"",_xlfn.RANK.AVG(AB3,AB$3:AB$11,1))</f>
        <v>6</v>
      </c>
      <c r="L16" s="9">
        <f t="shared" ref="L16:L24" si="20">IF(L3&gt;0,C16,"")</f>
        <v>3</v>
      </c>
      <c r="M16" s="9">
        <f t="shared" ref="M16:M24" si="21">IF(M3&gt;0,D16,"")</f>
        <v>1</v>
      </c>
      <c r="N16" s="9">
        <f t="shared" ref="N16:N24" si="22">IF(N3&gt;0,E16,"")</f>
        <v>1</v>
      </c>
      <c r="O16" s="9">
        <f t="shared" ref="O16:O24" si="23">IF(O3&gt;0,F16,"")</f>
        <v>2</v>
      </c>
      <c r="P16" s="9" t="str">
        <f t="shared" ref="P16:P24" si="24">IF(P3&gt;0,G16,"")</f>
        <v/>
      </c>
      <c r="Q16" s="9">
        <f t="shared" ref="Q16:Q24" si="25">IF(Q3&gt;0,H16,"")</f>
        <v>5</v>
      </c>
      <c r="R16" s="9">
        <f t="shared" ref="R16:R24" si="26">IF(R3&gt;0,I16,"")</f>
        <v>1</v>
      </c>
      <c r="S16" s="9" t="str">
        <f t="shared" ref="S16:S24" si="27">IF(S3&gt;0,J16,"")</f>
        <v/>
      </c>
      <c r="U16" s="22" t="str">
        <f t="shared" ref="U16:U24" si="28">IF(L3&lt;0,C16,"")</f>
        <v/>
      </c>
      <c r="V16" s="22" t="str">
        <f t="shared" ref="V16:V24" si="29">IF(M3&lt;0,D16,"")</f>
        <v/>
      </c>
      <c r="W16" s="22" t="str">
        <f t="shared" ref="W16:W24" si="30">IF(N3&lt;0,E16,"")</f>
        <v/>
      </c>
      <c r="X16" s="22" t="str">
        <f t="shared" ref="X16:X24" si="31">IF(O3&lt;0,F16,"")</f>
        <v/>
      </c>
      <c r="Y16" s="22">
        <f t="shared" ref="Y16:Y24" si="32">IF(P3&lt;0,G16,"")</f>
        <v>1</v>
      </c>
      <c r="Z16" s="22" t="str">
        <f t="shared" ref="Z16:Z24" si="33">IF(Q3&lt;0,H16,"")</f>
        <v/>
      </c>
      <c r="AA16" s="22" t="str">
        <f t="shared" ref="AA16:AA24" si="34">IF(R3&lt;0,I16,"")</f>
        <v/>
      </c>
      <c r="AB16" s="22">
        <f t="shared" ref="AB16:AB24" si="35">IF(S3&lt;0,J16,"")</f>
        <v>6</v>
      </c>
      <c r="AG16" s="41"/>
      <c r="AH16" s="42"/>
      <c r="AI16" s="43"/>
      <c r="AJ16" s="43"/>
      <c r="AK16" s="43"/>
      <c r="AL16" s="43"/>
      <c r="AM16" s="43"/>
      <c r="AN16" s="43"/>
      <c r="AO16" s="43"/>
    </row>
    <row r="17" spans="1:41" x14ac:dyDescent="0.3">
      <c r="A17" s="10"/>
      <c r="B17" s="23"/>
      <c r="C17" s="22">
        <f t="shared" si="12"/>
        <v>6</v>
      </c>
      <c r="D17" s="22">
        <f t="shared" si="13"/>
        <v>7</v>
      </c>
      <c r="E17" s="22">
        <f t="shared" si="14"/>
        <v>6</v>
      </c>
      <c r="F17" s="22">
        <f t="shared" si="15"/>
        <v>6</v>
      </c>
      <c r="G17" s="22">
        <f t="shared" si="16"/>
        <v>6</v>
      </c>
      <c r="H17" s="22">
        <f t="shared" si="17"/>
        <v>8</v>
      </c>
      <c r="I17" s="22">
        <f t="shared" si="18"/>
        <v>7</v>
      </c>
      <c r="J17" s="22">
        <f t="shared" si="19"/>
        <v>7</v>
      </c>
      <c r="L17" s="9">
        <f t="shared" si="20"/>
        <v>6</v>
      </c>
      <c r="M17" s="9">
        <f t="shared" si="21"/>
        <v>7</v>
      </c>
      <c r="N17" s="9">
        <f t="shared" si="22"/>
        <v>6</v>
      </c>
      <c r="O17" s="9">
        <f t="shared" si="23"/>
        <v>6</v>
      </c>
      <c r="P17" s="9">
        <f t="shared" si="24"/>
        <v>6</v>
      </c>
      <c r="Q17" s="9">
        <f t="shared" si="25"/>
        <v>8</v>
      </c>
      <c r="R17" s="9">
        <f t="shared" si="26"/>
        <v>7</v>
      </c>
      <c r="S17" s="9">
        <f t="shared" si="27"/>
        <v>7</v>
      </c>
      <c r="U17" s="22" t="str">
        <f t="shared" si="28"/>
        <v/>
      </c>
      <c r="V17" s="22" t="str">
        <f t="shared" si="29"/>
        <v/>
      </c>
      <c r="W17" s="22" t="str">
        <f t="shared" si="30"/>
        <v/>
      </c>
      <c r="X17" s="22" t="str">
        <f t="shared" si="31"/>
        <v/>
      </c>
      <c r="Y17" s="22" t="str">
        <f t="shared" si="32"/>
        <v/>
      </c>
      <c r="Z17" s="22" t="str">
        <f t="shared" si="33"/>
        <v/>
      </c>
      <c r="AA17" s="22" t="str">
        <f t="shared" si="34"/>
        <v/>
      </c>
      <c r="AB17" s="22" t="str">
        <f t="shared" si="35"/>
        <v/>
      </c>
      <c r="AG17" s="41"/>
      <c r="AH17" s="42"/>
      <c r="AI17" s="43"/>
      <c r="AJ17" s="43"/>
      <c r="AK17" s="43"/>
      <c r="AL17" s="43"/>
      <c r="AM17" s="43"/>
      <c r="AN17" s="43"/>
      <c r="AO17" s="43"/>
    </row>
    <row r="18" spans="1:41" x14ac:dyDescent="0.3">
      <c r="A18" s="10"/>
      <c r="B18" s="23"/>
      <c r="C18" s="22">
        <f t="shared" si="12"/>
        <v>4</v>
      </c>
      <c r="D18" s="22">
        <f t="shared" si="13"/>
        <v>2</v>
      </c>
      <c r="E18" s="22">
        <f t="shared" si="14"/>
        <v>7</v>
      </c>
      <c r="F18" s="22">
        <f t="shared" si="15"/>
        <v>4</v>
      </c>
      <c r="G18" s="22">
        <f t="shared" si="16"/>
        <v>2</v>
      </c>
      <c r="H18" s="22">
        <f t="shared" si="17"/>
        <v>3</v>
      </c>
      <c r="I18" s="22">
        <f t="shared" si="18"/>
        <v>2</v>
      </c>
      <c r="J18" s="22">
        <f t="shared" si="19"/>
        <v>4</v>
      </c>
      <c r="L18" s="9">
        <f t="shared" si="20"/>
        <v>4</v>
      </c>
      <c r="M18" s="9">
        <f t="shared" si="21"/>
        <v>2</v>
      </c>
      <c r="N18" s="9">
        <f t="shared" si="22"/>
        <v>7</v>
      </c>
      <c r="O18" s="9">
        <f t="shared" si="23"/>
        <v>4</v>
      </c>
      <c r="P18" s="9">
        <f t="shared" si="24"/>
        <v>2</v>
      </c>
      <c r="Q18" s="9">
        <f t="shared" si="25"/>
        <v>3</v>
      </c>
      <c r="R18" s="9" t="str">
        <f t="shared" si="26"/>
        <v/>
      </c>
      <c r="S18" s="9">
        <f t="shared" si="27"/>
        <v>4</v>
      </c>
      <c r="U18" s="22" t="str">
        <f t="shared" si="28"/>
        <v/>
      </c>
      <c r="V18" s="22" t="str">
        <f t="shared" si="29"/>
        <v/>
      </c>
      <c r="W18" s="22" t="str">
        <f t="shared" si="30"/>
        <v/>
      </c>
      <c r="X18" s="22" t="str">
        <f t="shared" si="31"/>
        <v/>
      </c>
      <c r="Y18" s="22" t="str">
        <f t="shared" si="32"/>
        <v/>
      </c>
      <c r="Z18" s="22" t="str">
        <f t="shared" si="33"/>
        <v/>
      </c>
      <c r="AA18" s="22">
        <f t="shared" si="34"/>
        <v>2</v>
      </c>
      <c r="AB18" s="22" t="str">
        <f t="shared" si="35"/>
        <v/>
      </c>
      <c r="AG18" s="41"/>
      <c r="AH18" s="42"/>
      <c r="AI18" s="43"/>
      <c r="AJ18" s="43"/>
      <c r="AK18" s="43"/>
      <c r="AL18" s="43"/>
      <c r="AM18" s="43"/>
      <c r="AN18" s="43"/>
      <c r="AO18" s="43"/>
    </row>
    <row r="19" spans="1:41" x14ac:dyDescent="0.3">
      <c r="A19" s="10"/>
      <c r="B19" s="23"/>
      <c r="C19" s="22">
        <f t="shared" si="12"/>
        <v>5</v>
      </c>
      <c r="D19" s="22">
        <f t="shared" si="13"/>
        <v>4</v>
      </c>
      <c r="E19" s="22">
        <f t="shared" si="14"/>
        <v>5</v>
      </c>
      <c r="F19" s="22">
        <f t="shared" si="15"/>
        <v>3</v>
      </c>
      <c r="G19" s="22">
        <f t="shared" si="16"/>
        <v>5</v>
      </c>
      <c r="H19" s="22">
        <f t="shared" si="17"/>
        <v>6</v>
      </c>
      <c r="I19" s="22">
        <f t="shared" si="18"/>
        <v>5</v>
      </c>
      <c r="J19" s="22">
        <f t="shared" si="19"/>
        <v>2</v>
      </c>
      <c r="L19" s="9">
        <f t="shared" si="20"/>
        <v>5</v>
      </c>
      <c r="M19" s="9">
        <f t="shared" si="21"/>
        <v>4</v>
      </c>
      <c r="N19" s="9" t="str">
        <f t="shared" si="22"/>
        <v/>
      </c>
      <c r="O19" s="9">
        <f t="shared" si="23"/>
        <v>3</v>
      </c>
      <c r="P19" s="9">
        <f t="shared" si="24"/>
        <v>5</v>
      </c>
      <c r="Q19" s="9">
        <f t="shared" si="25"/>
        <v>6</v>
      </c>
      <c r="R19" s="9">
        <f t="shared" si="26"/>
        <v>5</v>
      </c>
      <c r="S19" s="9" t="str">
        <f t="shared" si="27"/>
        <v/>
      </c>
      <c r="U19" s="22" t="str">
        <f t="shared" si="28"/>
        <v/>
      </c>
      <c r="V19" s="22" t="str">
        <f t="shared" si="29"/>
        <v/>
      </c>
      <c r="W19" s="22">
        <f t="shared" si="30"/>
        <v>5</v>
      </c>
      <c r="X19" s="22" t="str">
        <f t="shared" si="31"/>
        <v/>
      </c>
      <c r="Y19" s="22" t="str">
        <f t="shared" si="32"/>
        <v/>
      </c>
      <c r="Z19" s="22" t="str">
        <f t="shared" si="33"/>
        <v/>
      </c>
      <c r="AA19" s="22" t="str">
        <f t="shared" si="34"/>
        <v/>
      </c>
      <c r="AB19" s="22">
        <f t="shared" si="35"/>
        <v>2</v>
      </c>
      <c r="AG19" s="11"/>
      <c r="AH19" s="12"/>
    </row>
    <row r="20" spans="1:41" x14ac:dyDescent="0.3">
      <c r="A20" s="10"/>
      <c r="B20" s="23"/>
      <c r="C20" s="22">
        <f t="shared" si="12"/>
        <v>8</v>
      </c>
      <c r="D20" s="22">
        <f t="shared" si="13"/>
        <v>9</v>
      </c>
      <c r="E20" s="22">
        <f t="shared" si="14"/>
        <v>3</v>
      </c>
      <c r="F20" s="22">
        <f t="shared" si="15"/>
        <v>8</v>
      </c>
      <c r="G20" s="22">
        <f t="shared" si="16"/>
        <v>8</v>
      </c>
      <c r="H20" s="22">
        <f t="shared" si="17"/>
        <v>7</v>
      </c>
      <c r="I20" s="22">
        <f t="shared" si="18"/>
        <v>8</v>
      </c>
      <c r="J20" s="22">
        <f t="shared" si="19"/>
        <v>8</v>
      </c>
      <c r="L20" s="9">
        <f t="shared" si="20"/>
        <v>8</v>
      </c>
      <c r="M20" s="9">
        <f t="shared" si="21"/>
        <v>9</v>
      </c>
      <c r="N20" s="9">
        <f t="shared" si="22"/>
        <v>3</v>
      </c>
      <c r="O20" s="9">
        <f t="shared" si="23"/>
        <v>8</v>
      </c>
      <c r="P20" s="9">
        <f t="shared" si="24"/>
        <v>8</v>
      </c>
      <c r="Q20" s="9">
        <f t="shared" si="25"/>
        <v>7</v>
      </c>
      <c r="R20" s="9">
        <f t="shared" si="26"/>
        <v>8</v>
      </c>
      <c r="S20" s="9">
        <f t="shared" si="27"/>
        <v>8</v>
      </c>
      <c r="U20" s="22" t="str">
        <f t="shared" si="28"/>
        <v/>
      </c>
      <c r="V20" s="22" t="str">
        <f t="shared" si="29"/>
        <v/>
      </c>
      <c r="W20" s="22" t="str">
        <f t="shared" si="30"/>
        <v/>
      </c>
      <c r="X20" s="22" t="str">
        <f t="shared" si="31"/>
        <v/>
      </c>
      <c r="Y20" s="22" t="str">
        <f t="shared" si="32"/>
        <v/>
      </c>
      <c r="Z20" s="22" t="str">
        <f t="shared" si="33"/>
        <v/>
      </c>
      <c r="AA20" s="22" t="str">
        <f t="shared" si="34"/>
        <v/>
      </c>
      <c r="AB20" s="22" t="str">
        <f t="shared" si="35"/>
        <v/>
      </c>
      <c r="AG20" s="11"/>
      <c r="AH20" s="12"/>
    </row>
    <row r="21" spans="1:41" x14ac:dyDescent="0.3">
      <c r="A21" s="10"/>
      <c r="B21" s="23"/>
      <c r="C21" s="22">
        <f t="shared" si="12"/>
        <v>9</v>
      </c>
      <c r="D21" s="22">
        <f t="shared" si="13"/>
        <v>8</v>
      </c>
      <c r="E21" s="22">
        <f t="shared" si="14"/>
        <v>9</v>
      </c>
      <c r="F21" s="22">
        <f t="shared" si="15"/>
        <v>9</v>
      </c>
      <c r="G21" s="22">
        <f t="shared" si="16"/>
        <v>9</v>
      </c>
      <c r="H21" s="22">
        <f t="shared" si="17"/>
        <v>9</v>
      </c>
      <c r="I21" s="22">
        <f t="shared" si="18"/>
        <v>9</v>
      </c>
      <c r="J21" s="22">
        <f t="shared" si="19"/>
        <v>9</v>
      </c>
      <c r="L21" s="9">
        <f t="shared" si="20"/>
        <v>9</v>
      </c>
      <c r="M21" s="9">
        <f t="shared" si="21"/>
        <v>8</v>
      </c>
      <c r="N21" s="9">
        <f t="shared" si="22"/>
        <v>9</v>
      </c>
      <c r="O21" s="9">
        <f t="shared" si="23"/>
        <v>9</v>
      </c>
      <c r="P21" s="9">
        <f t="shared" si="24"/>
        <v>9</v>
      </c>
      <c r="Q21" s="9">
        <f t="shared" si="25"/>
        <v>9</v>
      </c>
      <c r="R21" s="9">
        <f t="shared" si="26"/>
        <v>9</v>
      </c>
      <c r="S21" s="9">
        <f t="shared" si="27"/>
        <v>9</v>
      </c>
      <c r="U21" s="22" t="str">
        <f t="shared" si="28"/>
        <v/>
      </c>
      <c r="V21" s="22" t="str">
        <f t="shared" si="29"/>
        <v/>
      </c>
      <c r="W21" s="22" t="str">
        <f t="shared" si="30"/>
        <v/>
      </c>
      <c r="X21" s="22" t="str">
        <f t="shared" si="31"/>
        <v/>
      </c>
      <c r="Y21" s="22" t="str">
        <f t="shared" si="32"/>
        <v/>
      </c>
      <c r="Z21" s="22" t="str">
        <f t="shared" si="33"/>
        <v/>
      </c>
      <c r="AA21" s="22" t="str">
        <f t="shared" si="34"/>
        <v/>
      </c>
      <c r="AB21" s="22" t="str">
        <f t="shared" si="35"/>
        <v/>
      </c>
      <c r="AG21" s="11"/>
      <c r="AH21" s="12"/>
    </row>
    <row r="22" spans="1:41" x14ac:dyDescent="0.3">
      <c r="A22" s="10"/>
      <c r="B22" s="23"/>
      <c r="C22" s="22">
        <f t="shared" si="12"/>
        <v>1</v>
      </c>
      <c r="D22" s="22">
        <f t="shared" si="13"/>
        <v>5</v>
      </c>
      <c r="E22" s="22">
        <f t="shared" si="14"/>
        <v>2</v>
      </c>
      <c r="F22" s="22">
        <f t="shared" si="15"/>
        <v>1</v>
      </c>
      <c r="G22" s="22">
        <f t="shared" si="16"/>
        <v>3</v>
      </c>
      <c r="H22" s="22">
        <f t="shared" si="17"/>
        <v>1</v>
      </c>
      <c r="I22" s="22">
        <f t="shared" si="18"/>
        <v>3</v>
      </c>
      <c r="J22" s="22">
        <f t="shared" si="19"/>
        <v>5</v>
      </c>
      <c r="L22" s="9">
        <f t="shared" si="20"/>
        <v>1</v>
      </c>
      <c r="M22" s="9">
        <f t="shared" si="21"/>
        <v>5</v>
      </c>
      <c r="N22" s="9">
        <f t="shared" si="22"/>
        <v>2</v>
      </c>
      <c r="O22" s="9">
        <f t="shared" si="23"/>
        <v>1</v>
      </c>
      <c r="P22" s="9" t="str">
        <f t="shared" si="24"/>
        <v/>
      </c>
      <c r="Q22" s="9" t="str">
        <f t="shared" si="25"/>
        <v/>
      </c>
      <c r="R22" s="9">
        <f t="shared" si="26"/>
        <v>3</v>
      </c>
      <c r="S22" s="9">
        <f t="shared" si="27"/>
        <v>5</v>
      </c>
      <c r="U22" s="22" t="str">
        <f t="shared" si="28"/>
        <v/>
      </c>
      <c r="V22" s="22" t="str">
        <f t="shared" si="29"/>
        <v/>
      </c>
      <c r="W22" s="22" t="str">
        <f t="shared" si="30"/>
        <v/>
      </c>
      <c r="X22" s="22" t="str">
        <f t="shared" si="31"/>
        <v/>
      </c>
      <c r="Y22" s="22">
        <f t="shared" si="32"/>
        <v>3</v>
      </c>
      <c r="Z22" s="22">
        <f t="shared" si="33"/>
        <v>1</v>
      </c>
      <c r="AA22" s="22" t="str">
        <f t="shared" si="34"/>
        <v/>
      </c>
      <c r="AB22" s="22" t="str">
        <f t="shared" si="35"/>
        <v/>
      </c>
      <c r="AG22" s="11"/>
      <c r="AH22" s="12"/>
    </row>
    <row r="23" spans="1:41" x14ac:dyDescent="0.3">
      <c r="A23" s="10"/>
      <c r="B23" s="23"/>
      <c r="C23" s="22">
        <f t="shared" si="12"/>
        <v>2</v>
      </c>
      <c r="D23" s="22">
        <f t="shared" si="13"/>
        <v>3</v>
      </c>
      <c r="E23" s="22">
        <f t="shared" si="14"/>
        <v>4</v>
      </c>
      <c r="F23" s="22">
        <f t="shared" si="15"/>
        <v>5</v>
      </c>
      <c r="G23" s="22">
        <f t="shared" si="16"/>
        <v>4</v>
      </c>
      <c r="H23" s="22">
        <f t="shared" si="17"/>
        <v>2</v>
      </c>
      <c r="I23" s="22">
        <f t="shared" si="18"/>
        <v>4</v>
      </c>
      <c r="J23" s="22">
        <f t="shared" si="19"/>
        <v>3</v>
      </c>
      <c r="L23" s="9">
        <f t="shared" si="20"/>
        <v>2</v>
      </c>
      <c r="M23" s="9">
        <f t="shared" si="21"/>
        <v>3</v>
      </c>
      <c r="N23" s="9">
        <f t="shared" si="22"/>
        <v>4</v>
      </c>
      <c r="O23" s="9">
        <f t="shared" si="23"/>
        <v>5</v>
      </c>
      <c r="P23" s="9">
        <f t="shared" si="24"/>
        <v>4</v>
      </c>
      <c r="Q23" s="9">
        <f t="shared" si="25"/>
        <v>2</v>
      </c>
      <c r="R23" s="9">
        <f t="shared" si="26"/>
        <v>4</v>
      </c>
      <c r="S23" s="9" t="str">
        <f t="shared" si="27"/>
        <v/>
      </c>
      <c r="U23" s="22" t="str">
        <f t="shared" si="28"/>
        <v/>
      </c>
      <c r="V23" s="22" t="str">
        <f t="shared" si="29"/>
        <v/>
      </c>
      <c r="W23" s="22" t="str">
        <f t="shared" si="30"/>
        <v/>
      </c>
      <c r="X23" s="22" t="str">
        <f t="shared" si="31"/>
        <v/>
      </c>
      <c r="Y23" s="22" t="str">
        <f t="shared" si="32"/>
        <v/>
      </c>
      <c r="Z23" s="22" t="str">
        <f t="shared" si="33"/>
        <v/>
      </c>
      <c r="AA23" s="22" t="str">
        <f t="shared" si="34"/>
        <v/>
      </c>
      <c r="AB23" s="22">
        <f t="shared" si="35"/>
        <v>3</v>
      </c>
      <c r="AG23" s="11"/>
      <c r="AH23" s="12"/>
    </row>
    <row r="24" spans="1:41" x14ac:dyDescent="0.3">
      <c r="C24" s="22">
        <f t="shared" si="12"/>
        <v>7</v>
      </c>
      <c r="D24" s="22">
        <f t="shared" si="13"/>
        <v>6</v>
      </c>
      <c r="E24" s="22">
        <f t="shared" si="14"/>
        <v>8</v>
      </c>
      <c r="F24" s="22">
        <f t="shared" si="15"/>
        <v>7</v>
      </c>
      <c r="G24" s="22">
        <f t="shared" si="16"/>
        <v>7</v>
      </c>
      <c r="H24" s="22">
        <f t="shared" si="17"/>
        <v>4</v>
      </c>
      <c r="I24" s="22">
        <f t="shared" si="18"/>
        <v>6</v>
      </c>
      <c r="J24" s="22">
        <f t="shared" si="19"/>
        <v>1</v>
      </c>
      <c r="L24" s="9">
        <f t="shared" si="20"/>
        <v>7</v>
      </c>
      <c r="M24" s="9">
        <f t="shared" si="21"/>
        <v>6</v>
      </c>
      <c r="N24" s="9">
        <f t="shared" si="22"/>
        <v>8</v>
      </c>
      <c r="O24" s="9">
        <f t="shared" si="23"/>
        <v>7</v>
      </c>
      <c r="P24" s="9">
        <f t="shared" si="24"/>
        <v>7</v>
      </c>
      <c r="Q24" s="9">
        <f t="shared" si="25"/>
        <v>4</v>
      </c>
      <c r="R24" s="9">
        <f t="shared" si="26"/>
        <v>6</v>
      </c>
      <c r="S24" s="9" t="str">
        <f t="shared" si="27"/>
        <v/>
      </c>
      <c r="U24" s="22" t="str">
        <f t="shared" si="28"/>
        <v/>
      </c>
      <c r="V24" s="22" t="str">
        <f t="shared" si="29"/>
        <v/>
      </c>
      <c r="W24" s="22" t="str">
        <f t="shared" si="30"/>
        <v/>
      </c>
      <c r="X24" s="22" t="str">
        <f t="shared" si="31"/>
        <v/>
      </c>
      <c r="Y24" s="22" t="str">
        <f t="shared" si="32"/>
        <v/>
      </c>
      <c r="Z24" s="22" t="str">
        <f t="shared" si="33"/>
        <v/>
      </c>
      <c r="AA24" s="22" t="str">
        <f t="shared" si="34"/>
        <v/>
      </c>
      <c r="AB24" s="22">
        <f t="shared" si="35"/>
        <v>1</v>
      </c>
      <c r="AF24" s="11"/>
      <c r="AG24" s="12"/>
    </row>
    <row r="26" spans="1:41" x14ac:dyDescent="0.3">
      <c r="A26" s="9" t="s">
        <v>51</v>
      </c>
      <c r="C26" s="22">
        <f>MIN(SUM(L16:L24),SUM(U16:U24))</f>
        <v>0</v>
      </c>
      <c r="D26" s="22">
        <f t="shared" ref="D26:I26" si="36">MIN(SUM(M16:M24),SUM(V16:V24))</f>
        <v>0</v>
      </c>
      <c r="E26" s="22">
        <f t="shared" si="36"/>
        <v>5</v>
      </c>
      <c r="F26" s="22">
        <f t="shared" si="36"/>
        <v>0</v>
      </c>
      <c r="G26" s="22">
        <f t="shared" si="36"/>
        <v>4</v>
      </c>
      <c r="H26" s="22">
        <f t="shared" si="36"/>
        <v>1</v>
      </c>
      <c r="I26" s="22">
        <f t="shared" si="36"/>
        <v>2</v>
      </c>
      <c r="J26" s="22">
        <f>MIN(SUM(S16:S24),SUM(AB16:AB24))</f>
        <v>12</v>
      </c>
    </row>
    <row r="27" spans="1:41" x14ac:dyDescent="0.3">
      <c r="A27" s="9" t="s">
        <v>52</v>
      </c>
      <c r="C27" s="9">
        <f>COUNT(U16:U24,L16:L24)</f>
        <v>9</v>
      </c>
      <c r="D27" s="9">
        <f t="shared" ref="D27:J27" si="37">COUNT(V16:V24,M16:M24)</f>
        <v>9</v>
      </c>
      <c r="E27" s="9">
        <f t="shared" si="37"/>
        <v>9</v>
      </c>
      <c r="F27" s="9">
        <f t="shared" si="37"/>
        <v>9</v>
      </c>
      <c r="G27" s="9">
        <f t="shared" si="37"/>
        <v>9</v>
      </c>
      <c r="H27" s="9">
        <f t="shared" si="37"/>
        <v>9</v>
      </c>
      <c r="I27" s="9">
        <f t="shared" si="37"/>
        <v>9</v>
      </c>
      <c r="J27" s="9">
        <f t="shared" si="37"/>
        <v>9</v>
      </c>
    </row>
    <row r="29" spans="1:41" x14ac:dyDescent="0.3">
      <c r="AD29" s="9" t="s">
        <v>42</v>
      </c>
    </row>
    <row r="30" spans="1:41" x14ac:dyDescent="0.3">
      <c r="AD30" s="7" t="s">
        <v>39</v>
      </c>
      <c r="AE30" s="14" t="s">
        <v>33</v>
      </c>
    </row>
    <row r="31" spans="1:41" ht="28.8" x14ac:dyDescent="0.3">
      <c r="A31" s="10" t="s">
        <v>45</v>
      </c>
      <c r="B31" s="10"/>
      <c r="C31" s="31">
        <f>TTEST($B$3:$B$11,C3:C11,2,1)</f>
        <v>2.9637663262914874E-3</v>
      </c>
      <c r="D31" s="31">
        <f t="shared" ref="D31:J31" si="38">TTEST($B$3:$B$11,D3:D11,2,1)</f>
        <v>5.1930951082937923E-3</v>
      </c>
      <c r="E31" s="31">
        <f t="shared" si="38"/>
        <v>3.0575211307513339E-2</v>
      </c>
      <c r="F31" s="31">
        <f t="shared" si="38"/>
        <v>1.7986913982799928E-2</v>
      </c>
      <c r="G31" s="31">
        <f t="shared" si="38"/>
        <v>4.0981764626117835E-2</v>
      </c>
      <c r="H31" s="31">
        <f t="shared" si="38"/>
        <v>3.0230885214576741E-3</v>
      </c>
      <c r="I31" s="31">
        <f t="shared" si="38"/>
        <v>2.971129047787913E-2</v>
      </c>
      <c r="J31" s="31">
        <f t="shared" si="38"/>
        <v>9.3735668384135287E-2</v>
      </c>
      <c r="AD31" s="6" t="s">
        <v>40</v>
      </c>
      <c r="AE31" s="15" t="s">
        <v>35</v>
      </c>
    </row>
    <row r="32" spans="1:41" ht="28.8" x14ac:dyDescent="0.3">
      <c r="A32" s="3" t="s">
        <v>46</v>
      </c>
      <c r="B32" s="3"/>
      <c r="C32" s="25">
        <v>4.0115100000000002E-3</v>
      </c>
      <c r="D32" s="25">
        <v>9.8925699999999998E-3</v>
      </c>
      <c r="E32" s="25">
        <v>5.1069099999999999E-2</v>
      </c>
      <c r="F32" s="25">
        <v>1.68436E-2</v>
      </c>
      <c r="G32" s="25">
        <v>5.0826499999999997E-2</v>
      </c>
      <c r="H32" s="25">
        <v>6.6308399999999998E-3</v>
      </c>
      <c r="I32" s="25">
        <v>7.5403899999999996E-2</v>
      </c>
      <c r="J32" s="25">
        <v>0.19730300000000001</v>
      </c>
      <c r="AD32" s="16"/>
      <c r="AE32" s="17" t="s">
        <v>34</v>
      </c>
      <c r="AF32" s="12"/>
    </row>
    <row r="33" spans="1:31" ht="28.8" x14ac:dyDescent="0.3">
      <c r="A33" s="3" t="s">
        <v>47</v>
      </c>
      <c r="C33" s="9">
        <v>3.90625E-3</v>
      </c>
      <c r="D33" s="9">
        <v>3.90625E-3</v>
      </c>
      <c r="E33" s="10">
        <v>3.90625E-2</v>
      </c>
      <c r="F33" s="10">
        <v>3.90625E-3</v>
      </c>
      <c r="G33" s="10">
        <v>2.7343800000000001E-2</v>
      </c>
      <c r="H33" s="10">
        <v>7.8125E-3</v>
      </c>
      <c r="I33" s="10">
        <v>7.8125E-3</v>
      </c>
      <c r="J33" s="10">
        <v>0.12890599999999999</v>
      </c>
      <c r="AD33" s="18"/>
      <c r="AE33" s="18" t="s">
        <v>41</v>
      </c>
    </row>
    <row r="34" spans="1:31" x14ac:dyDescent="0.3">
      <c r="A34" s="10" t="s">
        <v>53</v>
      </c>
      <c r="C34" s="9">
        <f>FTEST($B$3:$B$11,C3:C11)</f>
        <v>4.3707762974246639E-2</v>
      </c>
      <c r="D34" s="9">
        <f t="shared" ref="D34:J34" si="39">FTEST($B$3:$B$11,D3:D11)</f>
        <v>1.9629948467986411E-2</v>
      </c>
      <c r="E34" s="9">
        <f t="shared" si="39"/>
        <v>0.96676217784486584</v>
      </c>
      <c r="F34" s="9">
        <f t="shared" si="39"/>
        <v>4.3525223426252105E-2</v>
      </c>
      <c r="G34" s="9">
        <f t="shared" si="39"/>
        <v>2.4718269265753316E-2</v>
      </c>
      <c r="H34" s="9">
        <f t="shared" si="39"/>
        <v>8.9273586605501127E-3</v>
      </c>
      <c r="I34" s="9">
        <f t="shared" si="39"/>
        <v>0.10729653344556073</v>
      </c>
      <c r="J34" s="9">
        <f t="shared" si="39"/>
        <v>9.3108929710653612E-2</v>
      </c>
      <c r="AD34" s="19"/>
      <c r="AE34" s="17" t="s">
        <v>36</v>
      </c>
    </row>
    <row r="35" spans="1:31" x14ac:dyDescent="0.3">
      <c r="A35" s="10"/>
      <c r="AE35" s="18" t="s">
        <v>37</v>
      </c>
    </row>
    <row r="36" spans="1:31" ht="28.8" x14ac:dyDescent="0.3">
      <c r="A36" s="10"/>
      <c r="C36" s="9">
        <f>C34 * 100</f>
        <v>4.3707762974246638</v>
      </c>
      <c r="D36" s="9">
        <f t="shared" ref="D36:J36" si="40">D34 * 100</f>
        <v>1.9629948467986411</v>
      </c>
      <c r="E36" s="9">
        <f t="shared" si="40"/>
        <v>96.676217784486582</v>
      </c>
      <c r="F36" s="9">
        <f t="shared" si="40"/>
        <v>4.3525223426252104</v>
      </c>
      <c r="G36" s="9">
        <f t="shared" si="40"/>
        <v>2.4718269265753317</v>
      </c>
      <c r="H36" s="9">
        <f t="shared" si="40"/>
        <v>0.89273586605501132</v>
      </c>
      <c r="I36" s="9">
        <f t="shared" si="40"/>
        <v>10.729653344556073</v>
      </c>
      <c r="J36" s="9">
        <f t="shared" si="40"/>
        <v>9.3108929710653605</v>
      </c>
      <c r="AE36" s="20" t="s">
        <v>38</v>
      </c>
    </row>
    <row r="37" spans="1:31" ht="43.2" x14ac:dyDescent="0.3">
      <c r="A37" s="10"/>
      <c r="AE37" s="21" t="s">
        <v>43</v>
      </c>
    </row>
    <row r="38" spans="1:31" x14ac:dyDescent="0.3">
      <c r="A38" s="10"/>
    </row>
    <row r="39" spans="1:31" x14ac:dyDescent="0.3">
      <c r="A39" s="10"/>
    </row>
    <row r="40" spans="1:31" x14ac:dyDescent="0.3">
      <c r="A40" s="10"/>
    </row>
    <row r="41" spans="1:31" x14ac:dyDescent="0.3">
      <c r="A41" s="10"/>
    </row>
    <row r="42" spans="1:31" x14ac:dyDescent="0.3">
      <c r="A42" s="10"/>
    </row>
  </sheetData>
  <mergeCells count="4">
    <mergeCell ref="A1:I1"/>
    <mergeCell ref="C15:J15"/>
    <mergeCell ref="L2:S2"/>
    <mergeCell ref="U2:AB2"/>
  </mergeCells>
  <conditionalFormatting sqref="B3:J3">
    <cfRule type="top10" dxfId="217" priority="21" bottom="1" rank="2"/>
    <cfRule type="top10" dxfId="216" priority="22" rank="2"/>
  </conditionalFormatting>
  <conditionalFormatting sqref="B4:J4">
    <cfRule type="top10" dxfId="215" priority="17" bottom="1" rank="2"/>
    <cfRule type="top10" dxfId="214" priority="18" rank="2"/>
  </conditionalFormatting>
  <conditionalFormatting sqref="B5:J5">
    <cfRule type="top10" dxfId="213" priority="15" bottom="1" rank="2"/>
    <cfRule type="top10" dxfId="212" priority="16" rank="2"/>
  </conditionalFormatting>
  <conditionalFormatting sqref="B6:J6">
    <cfRule type="top10" dxfId="211" priority="13" bottom="1" rank="2"/>
    <cfRule type="top10" dxfId="210" priority="14" rank="2"/>
  </conditionalFormatting>
  <conditionalFormatting sqref="B7:J7">
    <cfRule type="top10" dxfId="209" priority="11" bottom="1" rank="2"/>
    <cfRule type="top10" dxfId="208" priority="12" rank="2"/>
  </conditionalFormatting>
  <conditionalFormatting sqref="B8:J8">
    <cfRule type="top10" dxfId="207" priority="9" bottom="1" rank="2"/>
    <cfRule type="top10" dxfId="206" priority="10" rank="2"/>
  </conditionalFormatting>
  <conditionalFormatting sqref="B9:J9">
    <cfRule type="top10" dxfId="205" priority="7" bottom="1" rank="2"/>
    <cfRule type="top10" dxfId="204" priority="8" rank="2"/>
  </conditionalFormatting>
  <conditionalFormatting sqref="B10:J10">
    <cfRule type="top10" dxfId="203" priority="5" bottom="1" rank="2"/>
    <cfRule type="top10" dxfId="202" priority="6" rank="2"/>
  </conditionalFormatting>
  <conditionalFormatting sqref="B11:J11">
    <cfRule type="top10" dxfId="201" priority="3" bottom="1" rank="2"/>
    <cfRule type="top10" dxfId="200" priority="4" rank="2"/>
  </conditionalFormatting>
  <conditionalFormatting sqref="B12:J12">
    <cfRule type="top10" dxfId="199" priority="1" bottom="1" rank="2"/>
    <cfRule type="top10" dxfId="198" priority="2" rank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ED59-E818-4EA6-8A31-26D78AAD45D1}">
  <dimension ref="A1:P27"/>
  <sheetViews>
    <sheetView topLeftCell="D1" workbookViewId="0">
      <selection activeCell="L3" sqref="L3:N12"/>
    </sheetView>
  </sheetViews>
  <sheetFormatPr defaultRowHeight="14.4" x14ac:dyDescent="0.3"/>
  <cols>
    <col min="1" max="1" width="12.88671875" customWidth="1"/>
    <col min="2" max="2" width="9.5546875" bestFit="1" customWidth="1"/>
    <col min="3" max="13" width="16.21875" style="57" customWidth="1"/>
    <col min="14" max="14" width="10.33203125" customWidth="1"/>
    <col min="15" max="15" width="19.44140625" customWidth="1"/>
  </cols>
  <sheetData>
    <row r="1" spans="1:16" x14ac:dyDescent="0.3">
      <c r="A1" s="78" t="s">
        <v>32</v>
      </c>
      <c r="B1" s="78"/>
      <c r="C1" s="78"/>
      <c r="D1" s="78"/>
      <c r="E1" s="78"/>
      <c r="F1" s="78"/>
      <c r="G1" s="78"/>
      <c r="H1" s="78"/>
      <c r="I1" s="78"/>
      <c r="J1" s="78"/>
    </row>
    <row r="2" spans="1:16" ht="43.2" x14ac:dyDescent="0.3">
      <c r="B2" s="24" t="s">
        <v>44</v>
      </c>
      <c r="C2" s="59" t="s">
        <v>31</v>
      </c>
      <c r="D2" s="59" t="s">
        <v>30</v>
      </c>
      <c r="E2" s="59" t="s">
        <v>16</v>
      </c>
      <c r="F2" s="59" t="s">
        <v>15</v>
      </c>
      <c r="G2" s="59" t="s">
        <v>14</v>
      </c>
      <c r="H2" s="59" t="s">
        <v>29</v>
      </c>
      <c r="I2" s="59" t="s">
        <v>28</v>
      </c>
      <c r="J2" s="59" t="s">
        <v>74</v>
      </c>
      <c r="K2" s="59" t="s">
        <v>93</v>
      </c>
      <c r="L2" s="59" t="s">
        <v>94</v>
      </c>
      <c r="M2" s="59" t="s">
        <v>100</v>
      </c>
      <c r="N2" s="59" t="s">
        <v>112</v>
      </c>
    </row>
    <row r="3" spans="1:16" x14ac:dyDescent="0.3">
      <c r="A3" s="1">
        <v>1</v>
      </c>
      <c r="B3" s="26">
        <v>0.78163591666666665</v>
      </c>
      <c r="C3" s="67">
        <v>0.86</v>
      </c>
      <c r="D3" s="67">
        <v>0.64810000000000001</v>
      </c>
      <c r="E3" s="67">
        <v>0.67</v>
      </c>
      <c r="F3" s="67">
        <v>0.76400000000000001</v>
      </c>
      <c r="G3" s="67">
        <v>0.81499999999999995</v>
      </c>
      <c r="H3" s="67">
        <v>0.74070000000000003</v>
      </c>
      <c r="I3" s="67">
        <v>0.7</v>
      </c>
      <c r="J3" s="68">
        <v>0.82140000000000002</v>
      </c>
      <c r="K3" s="69">
        <v>0.78359999999999996</v>
      </c>
      <c r="L3" s="69">
        <v>0.8054</v>
      </c>
      <c r="M3" s="66">
        <v>0.78200000000000003</v>
      </c>
      <c r="N3" s="69">
        <v>0.77</v>
      </c>
      <c r="O3" s="4"/>
      <c r="P3" s="2"/>
    </row>
    <row r="4" spans="1:16" x14ac:dyDescent="0.3">
      <c r="A4" s="1">
        <v>2</v>
      </c>
      <c r="B4" s="27">
        <v>0.63580249999999994</v>
      </c>
      <c r="C4" s="23">
        <v>0.24</v>
      </c>
      <c r="D4" s="23">
        <v>0.36570000000000003</v>
      </c>
      <c r="E4" s="23">
        <v>0.35</v>
      </c>
      <c r="F4" s="23">
        <v>0.47199999999999998</v>
      </c>
      <c r="G4" s="23">
        <v>0.47699999999999998</v>
      </c>
      <c r="H4" s="23">
        <v>0.26850000000000002</v>
      </c>
      <c r="I4" s="23">
        <v>0.32</v>
      </c>
      <c r="J4" s="70">
        <v>0.48380000000000001</v>
      </c>
      <c r="K4" s="69">
        <v>0.60229999999999995</v>
      </c>
      <c r="L4" s="69">
        <v>0.60909999999999997</v>
      </c>
      <c r="M4" s="66">
        <v>0.32900000000000001</v>
      </c>
      <c r="N4" s="69">
        <v>0.6</v>
      </c>
      <c r="O4" s="4"/>
      <c r="P4" s="5"/>
    </row>
    <row r="5" spans="1:16" x14ac:dyDescent="0.3">
      <c r="A5" s="1">
        <v>3</v>
      </c>
      <c r="B5" s="27">
        <v>0.85763883333333357</v>
      </c>
      <c r="C5" s="23">
        <v>0.7</v>
      </c>
      <c r="D5" s="23">
        <v>0.66320000000000001</v>
      </c>
      <c r="E5" s="23">
        <v>0.65</v>
      </c>
      <c r="F5" s="23">
        <v>0.77300000000000002</v>
      </c>
      <c r="G5" s="23">
        <v>0.82399999999999995</v>
      </c>
      <c r="H5" s="23">
        <v>0.76849999999999996</v>
      </c>
      <c r="I5" s="23">
        <v>0.75</v>
      </c>
      <c r="J5" s="70">
        <v>0.76959999999999995</v>
      </c>
      <c r="K5" s="69">
        <v>0.92479999999999996</v>
      </c>
      <c r="L5" s="69">
        <v>0.9365</v>
      </c>
      <c r="M5" s="66">
        <v>0.85599999999999998</v>
      </c>
      <c r="N5" s="69">
        <v>0.92</v>
      </c>
      <c r="O5" s="4">
        <v>46</v>
      </c>
      <c r="P5" s="5" t="s">
        <v>7</v>
      </c>
    </row>
    <row r="6" spans="1:16" x14ac:dyDescent="0.3">
      <c r="A6" s="1">
        <v>4</v>
      </c>
      <c r="B6" s="27">
        <v>0.64988425000000005</v>
      </c>
      <c r="C6" s="23">
        <v>0.68</v>
      </c>
      <c r="D6" s="23">
        <v>0.50460000000000005</v>
      </c>
      <c r="E6" s="23">
        <v>0.62</v>
      </c>
      <c r="F6" s="23">
        <v>0.63400000000000001</v>
      </c>
      <c r="G6" s="23">
        <v>0.56499999999999995</v>
      </c>
      <c r="H6" s="23">
        <v>0.4259</v>
      </c>
      <c r="I6" s="23">
        <v>0.54</v>
      </c>
      <c r="J6" s="70">
        <v>0.66639999999999999</v>
      </c>
      <c r="K6" s="69">
        <v>0.67769999999999997</v>
      </c>
      <c r="L6" s="69">
        <v>0.73609999999999998</v>
      </c>
      <c r="M6" s="66">
        <v>0.57399999999999995</v>
      </c>
      <c r="N6" s="69">
        <v>0.77</v>
      </c>
      <c r="O6" s="4">
        <v>42</v>
      </c>
      <c r="P6" s="2" t="s">
        <v>6</v>
      </c>
    </row>
    <row r="7" spans="1:16" x14ac:dyDescent="0.3">
      <c r="A7" s="1">
        <v>5</v>
      </c>
      <c r="B7" s="27">
        <v>0.74074066666666682</v>
      </c>
      <c r="C7" s="23">
        <v>0.36</v>
      </c>
      <c r="D7" s="23">
        <v>0.3241</v>
      </c>
      <c r="E7" s="23">
        <v>0.57999999999999996</v>
      </c>
      <c r="F7" s="23">
        <v>0.46800000000000003</v>
      </c>
      <c r="G7" s="23">
        <v>0.5</v>
      </c>
      <c r="H7" s="23">
        <v>0.28699999999999998</v>
      </c>
      <c r="I7" s="23">
        <v>0.32</v>
      </c>
      <c r="J7" s="70">
        <v>0.50239999999999996</v>
      </c>
      <c r="K7" s="69">
        <v>0.52490000000000003</v>
      </c>
      <c r="L7" s="69">
        <v>0.60440000000000005</v>
      </c>
      <c r="M7" s="66">
        <v>0.53200000000000003</v>
      </c>
      <c r="N7" s="69">
        <v>0.7</v>
      </c>
      <c r="O7" s="4" t="s">
        <v>2</v>
      </c>
      <c r="P7" t="s">
        <v>1</v>
      </c>
    </row>
    <row r="8" spans="1:16" x14ac:dyDescent="0.3">
      <c r="A8" s="1">
        <v>6</v>
      </c>
      <c r="B8" s="27">
        <v>0.79359575000000004</v>
      </c>
      <c r="C8" s="23">
        <v>0.34</v>
      </c>
      <c r="D8" s="23">
        <v>0.29630000000000001</v>
      </c>
      <c r="E8" s="23">
        <v>0.45</v>
      </c>
      <c r="F8" s="23">
        <v>0.255</v>
      </c>
      <c r="G8" s="23">
        <v>0.26900000000000002</v>
      </c>
      <c r="H8" s="23">
        <v>0.26850000000000002</v>
      </c>
      <c r="I8" s="23">
        <v>0.34</v>
      </c>
      <c r="J8" s="70">
        <v>0.53010000000000002</v>
      </c>
      <c r="K8" s="69">
        <v>0.54200000000000004</v>
      </c>
      <c r="L8" s="69">
        <v>0.57789999999999997</v>
      </c>
      <c r="M8" s="66">
        <v>0.41699999999999998</v>
      </c>
      <c r="N8" s="69">
        <v>0.53</v>
      </c>
      <c r="O8" s="4" t="s">
        <v>27</v>
      </c>
      <c r="P8" s="2" t="s">
        <v>26</v>
      </c>
    </row>
    <row r="9" spans="1:16" x14ac:dyDescent="0.3">
      <c r="A9" s="1">
        <v>7</v>
      </c>
      <c r="B9" s="27">
        <v>0.83217599999999992</v>
      </c>
      <c r="C9" s="23">
        <v>0.66</v>
      </c>
      <c r="D9" s="23">
        <v>0.71879999999999999</v>
      </c>
      <c r="E9" s="23">
        <v>0.69</v>
      </c>
      <c r="F9" s="23">
        <v>0.81499999999999995</v>
      </c>
      <c r="G9" s="23">
        <v>0.875</v>
      </c>
      <c r="H9" s="23">
        <v>0.73150000000000004</v>
      </c>
      <c r="I9" s="23">
        <v>0.7</v>
      </c>
      <c r="J9" s="70">
        <v>0.78369999999999995</v>
      </c>
      <c r="K9" s="69">
        <v>0.8528</v>
      </c>
      <c r="L9" s="69">
        <v>0.87970000000000004</v>
      </c>
      <c r="M9" s="66">
        <v>0.92100000000000004</v>
      </c>
      <c r="N9" s="69">
        <v>0.84</v>
      </c>
      <c r="O9" s="4" t="s">
        <v>25</v>
      </c>
      <c r="P9" s="2" t="s">
        <v>24</v>
      </c>
    </row>
    <row r="10" spans="1:16" x14ac:dyDescent="0.3">
      <c r="A10" s="1">
        <v>8</v>
      </c>
      <c r="B10" s="27">
        <v>0.83796300000000012</v>
      </c>
      <c r="C10" s="23">
        <v>0.75</v>
      </c>
      <c r="D10" s="23">
        <v>0.63539999999999996</v>
      </c>
      <c r="E10" s="23">
        <v>0.7</v>
      </c>
      <c r="F10" s="23">
        <v>0.69399999999999995</v>
      </c>
      <c r="G10" s="23">
        <v>0.75</v>
      </c>
      <c r="H10" s="23">
        <v>0.76849999999999996</v>
      </c>
      <c r="I10" s="23">
        <v>0.69</v>
      </c>
      <c r="J10" s="70">
        <v>0.86550000000000005</v>
      </c>
      <c r="K10" s="69">
        <v>0.78449999999999998</v>
      </c>
      <c r="L10" s="69">
        <v>0.81799999999999995</v>
      </c>
      <c r="M10" s="66">
        <v>0.76900000000000002</v>
      </c>
      <c r="N10" s="69">
        <v>0.83</v>
      </c>
      <c r="O10" s="4" t="s">
        <v>23</v>
      </c>
      <c r="P10" s="2" t="s">
        <v>22</v>
      </c>
    </row>
    <row r="11" spans="1:16" x14ac:dyDescent="0.3">
      <c r="A11" s="1">
        <v>9</v>
      </c>
      <c r="B11" s="40">
        <v>0.88695983333333317</v>
      </c>
      <c r="C11" s="71">
        <v>0.82</v>
      </c>
      <c r="D11" s="71">
        <v>0.64580000000000004</v>
      </c>
      <c r="E11" s="71">
        <v>0.64</v>
      </c>
      <c r="F11" s="71">
        <v>0.66700000000000004</v>
      </c>
      <c r="G11" s="71">
        <v>0.69399999999999995</v>
      </c>
      <c r="H11" s="71">
        <v>0.79630000000000001</v>
      </c>
      <c r="I11" s="71">
        <v>0.77</v>
      </c>
      <c r="J11" s="72">
        <v>0.89419999999999999</v>
      </c>
      <c r="K11" s="69">
        <v>0.78180000000000005</v>
      </c>
      <c r="L11" s="69">
        <v>0.79290000000000005</v>
      </c>
      <c r="M11" s="66">
        <v>0.77300000000000002</v>
      </c>
      <c r="N11" s="69">
        <v>0.78</v>
      </c>
      <c r="O11" s="4" t="s">
        <v>21</v>
      </c>
      <c r="P11" s="2" t="s">
        <v>20</v>
      </c>
    </row>
    <row r="12" spans="1:16" x14ac:dyDescent="0.3">
      <c r="A12" s="1" t="s">
        <v>0</v>
      </c>
      <c r="B12" s="28">
        <f>AVERAGE(B3:B11)</f>
        <v>0.77959963888888895</v>
      </c>
      <c r="C12" s="73">
        <v>0.6</v>
      </c>
      <c r="D12" s="73">
        <v>0.53359999999999996</v>
      </c>
      <c r="E12" s="73">
        <v>0.59</v>
      </c>
      <c r="F12" s="73">
        <v>0.61599999999999999</v>
      </c>
      <c r="G12" s="73">
        <v>0.64100000000000001</v>
      </c>
      <c r="H12" s="73">
        <v>0.56169999999999998</v>
      </c>
      <c r="I12" s="73">
        <v>0.57099999999999995</v>
      </c>
      <c r="J12" s="74">
        <v>0.62780000000000002</v>
      </c>
      <c r="K12" s="69">
        <v>0.71940000000000004</v>
      </c>
      <c r="L12" s="69">
        <v>0.75109999999999999</v>
      </c>
      <c r="M12" s="66">
        <v>0.66200000000000003</v>
      </c>
      <c r="N12" s="69">
        <v>0.75</v>
      </c>
      <c r="O12" s="9">
        <v>9</v>
      </c>
      <c r="P12" s="9" t="s">
        <v>95</v>
      </c>
    </row>
    <row r="13" spans="1:16" x14ac:dyDescent="0.3">
      <c r="O13" s="4" t="s">
        <v>101</v>
      </c>
      <c r="P13" t="s">
        <v>102</v>
      </c>
    </row>
    <row r="14" spans="1:16" ht="244.8" x14ac:dyDescent="0.3">
      <c r="A14" s="30" t="s">
        <v>57</v>
      </c>
      <c r="B14" s="48" t="s">
        <v>56</v>
      </c>
      <c r="C14" s="59" t="s">
        <v>76</v>
      </c>
      <c r="D14" s="59" t="s">
        <v>77</v>
      </c>
      <c r="E14" s="59" t="s">
        <v>65</v>
      </c>
      <c r="F14" s="59" t="s">
        <v>66</v>
      </c>
      <c r="G14" s="59" t="s">
        <v>69</v>
      </c>
      <c r="H14" s="59" t="s">
        <v>80</v>
      </c>
      <c r="I14" s="59" t="s">
        <v>82</v>
      </c>
      <c r="J14" s="59" t="s">
        <v>73</v>
      </c>
      <c r="K14" s="48" t="s">
        <v>98</v>
      </c>
      <c r="L14" s="48" t="s">
        <v>98</v>
      </c>
      <c r="M14" s="59" t="s">
        <v>109</v>
      </c>
    </row>
    <row r="15" spans="1:16" ht="43.2" x14ac:dyDescent="0.3">
      <c r="A15" s="30" t="s">
        <v>58</v>
      </c>
      <c r="B15" s="48" t="s">
        <v>59</v>
      </c>
      <c r="C15" s="59" t="s">
        <v>75</v>
      </c>
      <c r="D15" s="57" t="s">
        <v>79</v>
      </c>
      <c r="E15" s="48" t="s">
        <v>59</v>
      </c>
      <c r="F15" s="59" t="s">
        <v>67</v>
      </c>
      <c r="G15" s="59" t="s">
        <v>59</v>
      </c>
      <c r="H15" s="59" t="s">
        <v>78</v>
      </c>
      <c r="I15" s="59" t="s">
        <v>81</v>
      </c>
      <c r="J15" s="59" t="s">
        <v>67</v>
      </c>
      <c r="K15" s="48" t="s">
        <v>59</v>
      </c>
      <c r="L15" s="48" t="s">
        <v>99</v>
      </c>
      <c r="M15" s="59" t="s">
        <v>59</v>
      </c>
      <c r="O15" s="2"/>
    </row>
    <row r="16" spans="1:16" ht="57.6" x14ac:dyDescent="0.3">
      <c r="A16" s="30" t="s">
        <v>54</v>
      </c>
      <c r="B16" s="48" t="s">
        <v>55</v>
      </c>
      <c r="C16" s="56" t="s">
        <v>56</v>
      </c>
      <c r="D16" s="56" t="s">
        <v>56</v>
      </c>
      <c r="E16" s="56" t="s">
        <v>56</v>
      </c>
      <c r="F16" s="56" t="s">
        <v>56</v>
      </c>
      <c r="G16" s="56" t="s">
        <v>68</v>
      </c>
      <c r="H16" s="56" t="s">
        <v>56</v>
      </c>
      <c r="I16" s="56" t="s">
        <v>56</v>
      </c>
      <c r="J16" s="56" t="s">
        <v>56</v>
      </c>
      <c r="K16" s="56" t="s">
        <v>55</v>
      </c>
      <c r="L16" s="56" t="s">
        <v>55</v>
      </c>
      <c r="M16" s="56" t="s">
        <v>55</v>
      </c>
    </row>
    <row r="17" spans="1:13" x14ac:dyDescent="0.3">
      <c r="A17" s="30" t="s">
        <v>64</v>
      </c>
      <c r="B17" s="48" t="s">
        <v>55</v>
      </c>
      <c r="C17" s="56" t="s">
        <v>56</v>
      </c>
      <c r="D17" s="56" t="s">
        <v>56</v>
      </c>
      <c r="E17" s="56" t="s">
        <v>55</v>
      </c>
      <c r="F17" s="56" t="s">
        <v>56</v>
      </c>
      <c r="G17" s="56" t="s">
        <v>55</v>
      </c>
      <c r="H17" s="56" t="s">
        <v>56</v>
      </c>
      <c r="I17" s="56" t="s">
        <v>56</v>
      </c>
      <c r="J17" s="56" t="s">
        <v>56</v>
      </c>
      <c r="K17" s="56" t="s">
        <v>55</v>
      </c>
      <c r="L17" s="56" t="s">
        <v>55</v>
      </c>
      <c r="M17" s="56" t="s">
        <v>55</v>
      </c>
    </row>
    <row r="18" spans="1:13" x14ac:dyDescent="0.3">
      <c r="A18" s="1"/>
      <c r="B18" s="8"/>
    </row>
    <row r="19" spans="1:13" x14ac:dyDescent="0.3">
      <c r="A19" s="57" t="s">
        <v>96</v>
      </c>
      <c r="C19" s="58">
        <f t="shared" ref="C19:M19" si="0">TTEST($B$3:$B$11,C3:C11,2,1) * 100</f>
        <v>2.3512984880387737</v>
      </c>
      <c r="D19" s="58">
        <f t="shared" si="0"/>
        <v>4.9609371134172596E-2</v>
      </c>
      <c r="E19" s="58">
        <f t="shared" si="0"/>
        <v>4.1191873279279964E-2</v>
      </c>
      <c r="F19" s="58">
        <f t="shared" si="0"/>
        <v>1.9342513293193826</v>
      </c>
      <c r="G19" s="58">
        <f t="shared" si="0"/>
        <v>4.3722232280740068</v>
      </c>
      <c r="H19" s="58">
        <f t="shared" si="0"/>
        <v>0.75794850899154154</v>
      </c>
      <c r="I19" s="58">
        <f t="shared" si="0"/>
        <v>0.25897066963102872</v>
      </c>
      <c r="J19" s="58">
        <f t="shared" si="0"/>
        <v>7.948450824262915</v>
      </c>
      <c r="K19" s="58">
        <f t="shared" si="0"/>
        <v>14.125506650280375</v>
      </c>
      <c r="L19" s="58">
        <f t="shared" si="0"/>
        <v>42.908889956212903</v>
      </c>
      <c r="M19" s="58">
        <f t="shared" si="0"/>
        <v>4.8219187053832098</v>
      </c>
    </row>
    <row r="20" spans="1:13" x14ac:dyDescent="0.3">
      <c r="A20" s="57" t="s">
        <v>97</v>
      </c>
      <c r="C20" s="58">
        <f>FTEST($B$3:$B$11,C4:C12) * 100</f>
        <v>2.8386233358742707</v>
      </c>
      <c r="D20" s="58">
        <f t="shared" ref="D20:L20" si="1">FTEST($B$3:$B$11,D4:D12) * 100</f>
        <v>11.986350715419995</v>
      </c>
      <c r="E20" s="58">
        <f t="shared" si="1"/>
        <v>47.63292989695784</v>
      </c>
      <c r="F20" s="58">
        <f t="shared" si="1"/>
        <v>7.3071531800402099</v>
      </c>
      <c r="G20" s="58">
        <f t="shared" si="1"/>
        <v>4.4666973728495041</v>
      </c>
      <c r="H20" s="58">
        <f t="shared" si="1"/>
        <v>1.3362221041955689</v>
      </c>
      <c r="I20" s="58">
        <f t="shared" si="1"/>
        <v>4.9315541488043211</v>
      </c>
      <c r="J20" s="58">
        <f t="shared" si="1"/>
        <v>13.149038286756248</v>
      </c>
      <c r="K20" s="58">
        <f t="shared" si="1"/>
        <v>23.296826904780808</v>
      </c>
      <c r="L20" s="58">
        <f t="shared" si="1"/>
        <v>33.224658683624874</v>
      </c>
      <c r="M20" s="58">
        <f t="shared" ref="M20" si="2">FTEST($B$3:$B$11,M4:M12) * 100</f>
        <v>3.2948150332380388</v>
      </c>
    </row>
    <row r="21" spans="1:13" ht="43.2" x14ac:dyDescent="0.3">
      <c r="A21" s="62" t="s">
        <v>111</v>
      </c>
      <c r="B21" s="8"/>
    </row>
    <row r="22" spans="1:13" x14ac:dyDescent="0.3">
      <c r="A22" s="1"/>
      <c r="B22" s="8"/>
    </row>
    <row r="23" spans="1:13" x14ac:dyDescent="0.3">
      <c r="A23" s="1"/>
      <c r="B23" s="8"/>
    </row>
    <row r="24" spans="1:13" x14ac:dyDescent="0.3">
      <c r="A24" s="1"/>
      <c r="B24" s="8"/>
    </row>
    <row r="25" spans="1:13" x14ac:dyDescent="0.3">
      <c r="A25" s="1"/>
      <c r="B25" s="8"/>
    </row>
    <row r="26" spans="1:13" x14ac:dyDescent="0.3">
      <c r="A26" s="1"/>
      <c r="B26" s="8"/>
    </row>
    <row r="27" spans="1:13" x14ac:dyDescent="0.3">
      <c r="A27" s="1"/>
      <c r="B27" s="8"/>
    </row>
  </sheetData>
  <mergeCells count="1">
    <mergeCell ref="A1:J1"/>
  </mergeCells>
  <conditionalFormatting sqref="B3:L3 N3">
    <cfRule type="top10" dxfId="197" priority="23" bottom="1" rank="2"/>
    <cfRule type="top10" dxfId="196" priority="24" rank="2"/>
  </conditionalFormatting>
  <conditionalFormatting sqref="B4:L4 N4">
    <cfRule type="top10" dxfId="195" priority="21" bottom="1" rank="2"/>
    <cfRule type="top10" dxfId="194" priority="22" rank="2"/>
  </conditionalFormatting>
  <conditionalFormatting sqref="B5:L5 N5">
    <cfRule type="top10" dxfId="193" priority="19" bottom="1" rank="2"/>
    <cfRule type="top10" dxfId="192" priority="20" rank="2"/>
  </conditionalFormatting>
  <conditionalFormatting sqref="B6:L6 N6">
    <cfRule type="top10" dxfId="191" priority="17" bottom="1" rank="2"/>
    <cfRule type="top10" dxfId="190" priority="18" rank="2"/>
  </conditionalFormatting>
  <conditionalFormatting sqref="B7:L7 N7">
    <cfRule type="top10" dxfId="189" priority="15" bottom="1" rank="2"/>
    <cfRule type="top10" dxfId="188" priority="16" rank="2"/>
  </conditionalFormatting>
  <conditionalFormatting sqref="B8:L8 N8">
    <cfRule type="top10" dxfId="187" priority="13" bottom="1" rank="2"/>
    <cfRule type="top10" dxfId="186" priority="14" rank="2"/>
  </conditionalFormatting>
  <conditionalFormatting sqref="B9:L9 N9">
    <cfRule type="top10" dxfId="185" priority="11" bottom="1" rank="2"/>
    <cfRule type="top10" dxfId="184" priority="12" rank="2"/>
  </conditionalFormatting>
  <conditionalFormatting sqref="B10:L10 N10">
    <cfRule type="top10" dxfId="183" priority="9" bottom="1" rank="2"/>
    <cfRule type="top10" dxfId="182" priority="10" rank="2"/>
  </conditionalFormatting>
  <conditionalFormatting sqref="B11:L11 N11">
    <cfRule type="top10" dxfId="181" priority="7" bottom="1" rank="2"/>
    <cfRule type="top10" dxfId="180" priority="8" rank="2"/>
  </conditionalFormatting>
  <conditionalFormatting sqref="B12:L12 N12">
    <cfRule type="top10" dxfId="179" priority="5" bottom="1" rank="2"/>
    <cfRule type="top10" dxfId="178" priority="6" rank="2"/>
  </conditionalFormatting>
  <conditionalFormatting sqref="C19:M19">
    <cfRule type="cellIs" dxfId="177" priority="3" operator="lessThan">
      <formula>10</formula>
    </cfRule>
    <cfRule type="cellIs" dxfId="176" priority="4" operator="greaterThan">
      <formula>10</formula>
    </cfRule>
  </conditionalFormatting>
  <conditionalFormatting sqref="C20:M20">
    <cfRule type="cellIs" dxfId="175" priority="1" operator="lessThan">
      <formula>10</formula>
    </cfRule>
    <cfRule type="cellIs" dxfId="174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2B22-0B6B-4A82-BBCE-7AB334631C99}">
  <dimension ref="A1:I52"/>
  <sheetViews>
    <sheetView tabSelected="1" topLeftCell="A32" workbookViewId="0">
      <selection activeCell="A41" sqref="A41:I52"/>
    </sheetView>
  </sheetViews>
  <sheetFormatPr defaultRowHeight="14.4" x14ac:dyDescent="0.3"/>
  <cols>
    <col min="1" max="1" width="8.88671875" style="79"/>
    <col min="2" max="2" width="13.77734375" style="79" customWidth="1"/>
    <col min="3" max="3" width="14.77734375" style="79" customWidth="1"/>
    <col min="4" max="4" width="12.6640625" style="79" bestFit="1" customWidth="1"/>
    <col min="5" max="5" width="15.109375" style="79" customWidth="1"/>
    <col min="6" max="6" width="12.6640625" style="79" bestFit="1" customWidth="1"/>
    <col min="7" max="7" width="10.77734375" style="79" customWidth="1"/>
    <col min="8" max="8" width="13.6640625" style="79" bestFit="1" customWidth="1"/>
    <col min="9" max="9" width="11" style="79" customWidth="1"/>
    <col min="10" max="16384" width="8.88671875" style="79"/>
  </cols>
  <sheetData>
    <row r="1" spans="1:9" ht="43.2" hidden="1" x14ac:dyDescent="0.3">
      <c r="A1" s="81"/>
      <c r="B1" s="94" t="s">
        <v>124</v>
      </c>
      <c r="C1" s="95" t="s">
        <v>117</v>
      </c>
      <c r="D1" s="96" t="s">
        <v>120</v>
      </c>
      <c r="E1" s="96" t="s">
        <v>121</v>
      </c>
      <c r="F1" s="96" t="s">
        <v>125</v>
      </c>
      <c r="G1" s="96" t="s">
        <v>122</v>
      </c>
      <c r="H1" s="96" t="s">
        <v>123</v>
      </c>
      <c r="I1" s="97" t="s">
        <v>112</v>
      </c>
    </row>
    <row r="2" spans="1:9" hidden="1" x14ac:dyDescent="0.3">
      <c r="A2" s="91">
        <v>1</v>
      </c>
      <c r="B2" s="85">
        <v>83.5648074074074</v>
      </c>
      <c r="C2" s="107">
        <v>81.874999999999957</v>
      </c>
      <c r="D2" s="82">
        <v>86.11</v>
      </c>
      <c r="E2" s="82">
        <v>83.2</v>
      </c>
      <c r="F2" s="82">
        <v>83.13</v>
      </c>
      <c r="G2" s="82">
        <v>85.41</v>
      </c>
      <c r="H2" s="82">
        <v>83.680599999999998</v>
      </c>
      <c r="I2" s="86">
        <v>82.58</v>
      </c>
    </row>
    <row r="3" spans="1:9" hidden="1" x14ac:dyDescent="0.3">
      <c r="A3" s="92">
        <v>2</v>
      </c>
      <c r="B3" s="87">
        <v>73.456796296296289</v>
      </c>
      <c r="C3" s="108">
        <v>60.972222222222186</v>
      </c>
      <c r="D3" s="80">
        <v>60.76</v>
      </c>
      <c r="E3" s="80">
        <v>65.69</v>
      </c>
      <c r="F3" s="80">
        <v>65.45</v>
      </c>
      <c r="G3" s="80">
        <v>70.67</v>
      </c>
      <c r="H3" s="80">
        <v>49.652799999999999</v>
      </c>
      <c r="I3" s="88">
        <v>70.010000000000005</v>
      </c>
    </row>
    <row r="4" spans="1:9" hidden="1" x14ac:dyDescent="0.3">
      <c r="A4" s="92">
        <v>3</v>
      </c>
      <c r="B4" s="87">
        <v>89.390233333333001</v>
      </c>
      <c r="C4" s="108">
        <v>88.541666666666629</v>
      </c>
      <c r="D4" s="80">
        <v>86.81</v>
      </c>
      <c r="E4" s="80">
        <v>90.29</v>
      </c>
      <c r="F4" s="80">
        <v>80.290000000000006</v>
      </c>
      <c r="G4" s="80">
        <v>95.24</v>
      </c>
      <c r="H4" s="80">
        <v>89.236099999999993</v>
      </c>
      <c r="I4" s="88">
        <v>93.79</v>
      </c>
    </row>
    <row r="5" spans="1:9" hidden="1" x14ac:dyDescent="0.3">
      <c r="A5" s="92">
        <v>4</v>
      </c>
      <c r="B5" s="87">
        <v>74.633481481481482</v>
      </c>
      <c r="C5" s="108">
        <v>70.624999999999957</v>
      </c>
      <c r="D5" s="80">
        <v>67.36</v>
      </c>
      <c r="E5" s="80">
        <v>69.42</v>
      </c>
      <c r="F5" s="80">
        <v>81.599999999999994</v>
      </c>
      <c r="G5" s="80">
        <v>80.260000000000005</v>
      </c>
      <c r="H5" s="80">
        <v>68.055599999999998</v>
      </c>
      <c r="I5" s="88">
        <v>82.6</v>
      </c>
    </row>
    <row r="6" spans="1:9" hidden="1" x14ac:dyDescent="0.3">
      <c r="A6" s="92">
        <v>5</v>
      </c>
      <c r="B6" s="87">
        <v>81.402185185185004</v>
      </c>
      <c r="C6" s="108">
        <v>68.454635801333282</v>
      </c>
      <c r="D6" s="80">
        <v>62.5</v>
      </c>
      <c r="E6" s="80">
        <v>61.65</v>
      </c>
      <c r="F6" s="80">
        <v>76.7</v>
      </c>
      <c r="G6" s="80">
        <v>70.290000000000006</v>
      </c>
      <c r="H6" s="80">
        <v>64.930599999999998</v>
      </c>
      <c r="I6" s="88">
        <v>77.81</v>
      </c>
    </row>
    <row r="7" spans="1:9" hidden="1" x14ac:dyDescent="0.3">
      <c r="A7" s="92">
        <v>6</v>
      </c>
      <c r="B7" s="87">
        <v>84.889403703703721</v>
      </c>
      <c r="C7" s="108">
        <v>61.458333333333329</v>
      </c>
      <c r="D7" s="80">
        <v>45.14</v>
      </c>
      <c r="E7" s="80">
        <v>60.74</v>
      </c>
      <c r="F7" s="80">
        <v>71.12</v>
      </c>
      <c r="G7" s="80">
        <v>68.37</v>
      </c>
      <c r="H7" s="80">
        <v>56.25</v>
      </c>
      <c r="I7" s="88">
        <v>64.790000000000006</v>
      </c>
    </row>
    <row r="8" spans="1:9" hidden="1" x14ac:dyDescent="0.3">
      <c r="A8" s="92">
        <v>7</v>
      </c>
      <c r="B8" s="87">
        <v>86.818185185185001</v>
      </c>
      <c r="C8" s="108">
        <v>82.0833333333333</v>
      </c>
      <c r="D8" s="80">
        <v>90.63</v>
      </c>
      <c r="E8" s="80">
        <v>85.18</v>
      </c>
      <c r="F8" s="80">
        <v>84</v>
      </c>
      <c r="G8" s="80">
        <v>90.97</v>
      </c>
      <c r="H8" s="80">
        <v>94.097200000000001</v>
      </c>
      <c r="I8" s="88">
        <v>88.02</v>
      </c>
    </row>
    <row r="9" spans="1:9" hidden="1" x14ac:dyDescent="0.3">
      <c r="A9" s="92">
        <v>8</v>
      </c>
      <c r="B9" s="87">
        <v>88.490225925925913</v>
      </c>
      <c r="C9" s="108">
        <v>82.152777777777757</v>
      </c>
      <c r="D9" s="80">
        <v>81.25</v>
      </c>
      <c r="E9" s="80">
        <v>84.21</v>
      </c>
      <c r="F9" s="80">
        <v>82.66</v>
      </c>
      <c r="G9" s="80">
        <v>86.35</v>
      </c>
      <c r="H9" s="80">
        <v>82.638900000000007</v>
      </c>
      <c r="I9" s="88">
        <v>86.91</v>
      </c>
    </row>
    <row r="10" spans="1:9" hidden="1" x14ac:dyDescent="0.3">
      <c r="A10" s="93">
        <v>9</v>
      </c>
      <c r="B10" s="89">
        <v>91.808129629629605</v>
      </c>
      <c r="C10" s="109">
        <v>66.249999999999957</v>
      </c>
      <c r="D10" s="83">
        <v>77.08</v>
      </c>
      <c r="E10" s="83">
        <v>85.48</v>
      </c>
      <c r="F10" s="83">
        <v>80.739999999999995</v>
      </c>
      <c r="G10" s="83">
        <v>83.64</v>
      </c>
      <c r="H10" s="83">
        <v>82.986099999999993</v>
      </c>
      <c r="I10" s="90">
        <v>83.38</v>
      </c>
    </row>
    <row r="11" spans="1:9" hidden="1" x14ac:dyDescent="0.3">
      <c r="A11" s="101" t="s">
        <v>0</v>
      </c>
      <c r="B11" s="98">
        <f t="shared" ref="B11" si="0">AVERAGE(B2:B10)</f>
        <v>83.828160905349705</v>
      </c>
      <c r="C11" s="110">
        <v>73.60144101496293</v>
      </c>
      <c r="D11" s="84">
        <v>73.069999999999993</v>
      </c>
      <c r="E11" s="95" t="s">
        <v>118</v>
      </c>
      <c r="F11" s="95">
        <v>78.099999999999994</v>
      </c>
      <c r="G11" s="95">
        <v>81.34</v>
      </c>
      <c r="H11" s="95">
        <v>74.61</v>
      </c>
      <c r="I11" s="99">
        <v>81.150000000000006</v>
      </c>
    </row>
    <row r="12" spans="1:9" hidden="1" x14ac:dyDescent="0.3">
      <c r="A12" s="101" t="s">
        <v>119</v>
      </c>
      <c r="B12" s="98">
        <f>_xlfn.STDEV.S(B2:B10)</f>
        <v>6.3686726352818104</v>
      </c>
      <c r="C12" s="98">
        <f t="shared" ref="C12:H12" si="1">_xlfn.STDEV.S(C2:C10)</f>
        <v>10.204623339667254</v>
      </c>
      <c r="D12" s="98">
        <f t="shared" si="1"/>
        <v>15.108463227976252</v>
      </c>
      <c r="E12" s="98">
        <f>_xlfn.STDEV.S(E2:E10)</f>
        <v>11.648976349877167</v>
      </c>
      <c r="F12" s="98">
        <f>_xlfn.STDEV.S(F2:F10)</f>
        <v>6.2725413509996066</v>
      </c>
      <c r="G12" s="98">
        <f t="shared" si="1"/>
        <v>9.6057171922650806</v>
      </c>
      <c r="H12" s="98">
        <f t="shared" si="1"/>
        <v>15.440102217071399</v>
      </c>
      <c r="I12" s="100">
        <f>_xlfn.STDEV.S(I2:I10)</f>
        <v>9.0287436064556346</v>
      </c>
    </row>
    <row r="13" spans="1:9" hidden="1" x14ac:dyDescent="0.3"/>
    <row r="14" spans="1:9" hidden="1" x14ac:dyDescent="0.3"/>
    <row r="15" spans="1:9" hidden="1" x14ac:dyDescent="0.3">
      <c r="A15" s="91">
        <v>1</v>
      </c>
      <c r="B15" s="80">
        <v>0.78163591666666665</v>
      </c>
      <c r="C15" s="80"/>
      <c r="D15" s="80">
        <v>0.81499999999999995</v>
      </c>
      <c r="E15" s="80"/>
      <c r="F15" s="80">
        <v>0.67</v>
      </c>
      <c r="G15" s="80">
        <v>0.8054</v>
      </c>
      <c r="H15" s="80">
        <v>0.78200000000000003</v>
      </c>
      <c r="I15" s="80">
        <v>0.77</v>
      </c>
    </row>
    <row r="16" spans="1:9" hidden="1" x14ac:dyDescent="0.3">
      <c r="A16" s="92">
        <v>2</v>
      </c>
      <c r="B16" s="80">
        <v>0.63580249999999994</v>
      </c>
      <c r="C16" s="80"/>
      <c r="D16" s="80">
        <v>0.47699999999999998</v>
      </c>
      <c r="E16" s="80"/>
      <c r="F16" s="80">
        <v>0.35</v>
      </c>
      <c r="G16" s="80">
        <v>0.60909999999999997</v>
      </c>
      <c r="H16" s="80">
        <v>0.32900000000000001</v>
      </c>
      <c r="I16" s="80">
        <v>0.6</v>
      </c>
    </row>
    <row r="17" spans="1:9" hidden="1" x14ac:dyDescent="0.3">
      <c r="A17" s="92">
        <v>3</v>
      </c>
      <c r="B17" s="80">
        <v>0.85763883333333357</v>
      </c>
      <c r="C17" s="80"/>
      <c r="D17" s="80">
        <v>0.82399999999999995</v>
      </c>
      <c r="E17" s="80"/>
      <c r="F17" s="80">
        <v>0.65</v>
      </c>
      <c r="G17" s="80">
        <v>0.9365</v>
      </c>
      <c r="H17" s="80">
        <v>0.85599999999999998</v>
      </c>
      <c r="I17" s="80">
        <v>0.92</v>
      </c>
    </row>
    <row r="18" spans="1:9" hidden="1" x14ac:dyDescent="0.3">
      <c r="A18" s="92">
        <v>4</v>
      </c>
      <c r="B18" s="80">
        <v>0.64988425000000005</v>
      </c>
      <c r="C18" s="80"/>
      <c r="D18" s="80">
        <v>0.56499999999999995</v>
      </c>
      <c r="E18" s="80"/>
      <c r="F18" s="80">
        <v>0.62</v>
      </c>
      <c r="G18" s="80">
        <v>0.73609999999999998</v>
      </c>
      <c r="H18" s="80">
        <v>0.57399999999999995</v>
      </c>
      <c r="I18" s="80">
        <v>0.77</v>
      </c>
    </row>
    <row r="19" spans="1:9" hidden="1" x14ac:dyDescent="0.3">
      <c r="A19" s="92">
        <v>5</v>
      </c>
      <c r="B19" s="80">
        <v>0.74074066666666682</v>
      </c>
      <c r="C19" s="80"/>
      <c r="D19" s="80">
        <v>0.5</v>
      </c>
      <c r="E19" s="80"/>
      <c r="F19" s="80">
        <v>0.57999999999999996</v>
      </c>
      <c r="G19" s="80">
        <v>0.60440000000000005</v>
      </c>
      <c r="H19" s="80">
        <v>0.53200000000000003</v>
      </c>
      <c r="I19" s="80">
        <v>0.7</v>
      </c>
    </row>
    <row r="20" spans="1:9" hidden="1" x14ac:dyDescent="0.3">
      <c r="A20" s="92">
        <v>6</v>
      </c>
      <c r="B20" s="80">
        <v>0.79359575000000004</v>
      </c>
      <c r="C20" s="80"/>
      <c r="D20" s="80">
        <v>0.26900000000000002</v>
      </c>
      <c r="E20" s="80"/>
      <c r="F20" s="80">
        <v>0.45</v>
      </c>
      <c r="G20" s="80">
        <v>0.57789999999999997</v>
      </c>
      <c r="H20" s="80">
        <v>0.41699999999999998</v>
      </c>
      <c r="I20" s="80">
        <v>0.53</v>
      </c>
    </row>
    <row r="21" spans="1:9" hidden="1" x14ac:dyDescent="0.3">
      <c r="A21" s="92">
        <v>7</v>
      </c>
      <c r="B21" s="80">
        <v>0.83217599999999992</v>
      </c>
      <c r="C21" s="80"/>
      <c r="D21" s="80">
        <v>0.875</v>
      </c>
      <c r="E21" s="80"/>
      <c r="F21" s="80">
        <v>0.69</v>
      </c>
      <c r="G21" s="80">
        <v>0.87970000000000004</v>
      </c>
      <c r="H21" s="80">
        <v>0.92100000000000004</v>
      </c>
      <c r="I21" s="80">
        <v>0.84</v>
      </c>
    </row>
    <row r="22" spans="1:9" hidden="1" x14ac:dyDescent="0.3">
      <c r="A22" s="92">
        <v>8</v>
      </c>
      <c r="B22" s="80">
        <v>0.83796300000000012</v>
      </c>
      <c r="C22" s="80"/>
      <c r="D22" s="80">
        <v>0.75</v>
      </c>
      <c r="E22" s="80"/>
      <c r="F22" s="80">
        <v>0.7</v>
      </c>
      <c r="G22" s="80">
        <v>0.81799999999999995</v>
      </c>
      <c r="H22" s="80">
        <v>0.76900000000000002</v>
      </c>
      <c r="I22" s="80">
        <v>0.83</v>
      </c>
    </row>
    <row r="23" spans="1:9" hidden="1" x14ac:dyDescent="0.3">
      <c r="A23" s="93">
        <v>9</v>
      </c>
      <c r="B23" s="80">
        <v>0.88695983333333317</v>
      </c>
      <c r="C23" s="80"/>
      <c r="D23" s="80">
        <v>0.69399999999999995</v>
      </c>
      <c r="E23" s="80"/>
      <c r="F23" s="80">
        <v>0.64</v>
      </c>
      <c r="G23" s="80">
        <v>0.79290000000000005</v>
      </c>
      <c r="H23" s="80">
        <v>0.77300000000000002</v>
      </c>
      <c r="I23" s="80">
        <v>0.78</v>
      </c>
    </row>
    <row r="24" spans="1:9" hidden="1" x14ac:dyDescent="0.3">
      <c r="A24" s="101" t="s">
        <v>0</v>
      </c>
      <c r="B24" s="80">
        <v>0.77959963888888895</v>
      </c>
      <c r="C24" s="80"/>
      <c r="D24" s="80">
        <v>0.64100000000000001</v>
      </c>
      <c r="E24" s="80"/>
      <c r="F24" s="80">
        <v>0.59</v>
      </c>
      <c r="G24" s="80">
        <v>0.75109999999999999</v>
      </c>
      <c r="H24" s="80">
        <v>0.66200000000000003</v>
      </c>
      <c r="I24" s="80">
        <v>0.75</v>
      </c>
    </row>
    <row r="25" spans="1:9" hidden="1" x14ac:dyDescent="0.3">
      <c r="A25" s="101" t="s">
        <v>119</v>
      </c>
      <c r="B25" s="80">
        <f>_xlfn.STDEV.S(B15:B23)</f>
        <v>8.8741647093807594E-2</v>
      </c>
      <c r="C25" s="80"/>
      <c r="D25" s="80">
        <f t="shared" ref="D25:I25" si="2">_xlfn.STDEV.S(D15:D23)</f>
        <v>0.20129207634678536</v>
      </c>
      <c r="E25" s="80"/>
      <c r="F25" s="80">
        <f t="shared" si="2"/>
        <v>0.11864981153705156</v>
      </c>
      <c r="G25" s="80">
        <f t="shared" si="2"/>
        <v>0.12844774661749073</v>
      </c>
      <c r="H25" s="80">
        <f t="shared" si="2"/>
        <v>0.20568246832867859</v>
      </c>
      <c r="I25" s="80">
        <f t="shared" si="2"/>
        <v>0.12170090842352455</v>
      </c>
    </row>
    <row r="26" spans="1:9" x14ac:dyDescent="0.3">
      <c r="A26" s="81"/>
      <c r="B26" s="80"/>
      <c r="C26" s="80"/>
      <c r="D26" s="80"/>
      <c r="E26" s="80"/>
      <c r="F26" s="80"/>
      <c r="G26" s="80"/>
      <c r="H26" s="80"/>
      <c r="I26" s="80"/>
    </row>
    <row r="27" spans="1:9" ht="43.2" x14ac:dyDescent="0.3">
      <c r="B27" s="94" t="s">
        <v>124</v>
      </c>
      <c r="C27" s="95" t="s">
        <v>117</v>
      </c>
      <c r="D27" s="96" t="s">
        <v>120</v>
      </c>
      <c r="E27" s="96" t="s">
        <v>121</v>
      </c>
      <c r="F27" s="96" t="s">
        <v>125</v>
      </c>
      <c r="G27" s="96" t="s">
        <v>122</v>
      </c>
      <c r="H27" s="96" t="s">
        <v>123</v>
      </c>
      <c r="I27" s="97" t="s">
        <v>112</v>
      </c>
    </row>
    <row r="28" spans="1:9" ht="18" customHeight="1" x14ac:dyDescent="0.3">
      <c r="A28" s="91">
        <v>1</v>
      </c>
      <c r="B28" s="111" t="str">
        <f>_xlfn.CONCAT(ROUND(B2, 2),"  (",ROUND(B15, 2),")")</f>
        <v>83.56  (0.78)</v>
      </c>
      <c r="C28" s="104">
        <v>81.874999999999957</v>
      </c>
      <c r="D28" s="112" t="str">
        <f t="shared" ref="D28:I28" si="3">_xlfn.CONCAT(ROUND(D2, 2),"  (",ROUND(D15, 2),")")</f>
        <v>86.11  (0.82)</v>
      </c>
      <c r="E28" s="112">
        <v>83.2</v>
      </c>
      <c r="F28" s="112" t="str">
        <f t="shared" si="3"/>
        <v>83.13  (0.67)</v>
      </c>
      <c r="G28" s="112" t="str">
        <f t="shared" si="3"/>
        <v>85.41  (0.81)</v>
      </c>
      <c r="H28" s="112" t="str">
        <f t="shared" si="3"/>
        <v>83.68  (0.78)</v>
      </c>
      <c r="I28" s="113" t="str">
        <f t="shared" si="3"/>
        <v>82.58  (0.77)</v>
      </c>
    </row>
    <row r="29" spans="1:9" ht="18" customHeight="1" x14ac:dyDescent="0.3">
      <c r="A29" s="92">
        <v>2</v>
      </c>
      <c r="B29" s="114" t="str">
        <f t="shared" ref="B29:I38" si="4">_xlfn.CONCAT(ROUND(B3, 2),"  (",ROUND(B16, 2),")")</f>
        <v>73.46  (0.64)</v>
      </c>
      <c r="C29" s="69">
        <v>60.972222222222186</v>
      </c>
      <c r="D29" s="106" t="str">
        <f t="shared" ref="D29:I29" si="5">_xlfn.CONCAT(ROUND(D3, 2),"  (",ROUND(D16, 2),")")</f>
        <v>60.76  (0.48)</v>
      </c>
      <c r="E29" s="106">
        <v>65.69</v>
      </c>
      <c r="F29" s="106" t="str">
        <f t="shared" si="5"/>
        <v>65.45  (0.35)</v>
      </c>
      <c r="G29" s="106" t="str">
        <f t="shared" si="5"/>
        <v>70.67  (0.61)</v>
      </c>
      <c r="H29" s="106" t="str">
        <f t="shared" si="5"/>
        <v>49.65  (0.33)</v>
      </c>
      <c r="I29" s="115" t="str">
        <f t="shared" si="5"/>
        <v>70.01  (0.6)</v>
      </c>
    </row>
    <row r="30" spans="1:9" ht="18" customHeight="1" x14ac:dyDescent="0.3">
      <c r="A30" s="92">
        <v>3</v>
      </c>
      <c r="B30" s="114" t="str">
        <f t="shared" si="4"/>
        <v>89.39  (0.86)</v>
      </c>
      <c r="C30" s="69">
        <v>88.541666666666629</v>
      </c>
      <c r="D30" s="106" t="str">
        <f t="shared" ref="D30:I30" si="6">_xlfn.CONCAT(ROUND(D4, 2),"  (",ROUND(D17, 2),")")</f>
        <v>86.81  (0.82)</v>
      </c>
      <c r="E30" s="106">
        <v>90.29</v>
      </c>
      <c r="F30" s="106" t="str">
        <f t="shared" si="6"/>
        <v>80.29  (0.65)</v>
      </c>
      <c r="G30" s="106" t="str">
        <f t="shared" si="6"/>
        <v>95.24  (0.94)</v>
      </c>
      <c r="H30" s="106" t="str">
        <f t="shared" si="6"/>
        <v>89.24  (0.86)</v>
      </c>
      <c r="I30" s="115" t="str">
        <f t="shared" si="6"/>
        <v>93.79  (0.92)</v>
      </c>
    </row>
    <row r="31" spans="1:9" ht="18" customHeight="1" x14ac:dyDescent="0.3">
      <c r="A31" s="92">
        <v>4</v>
      </c>
      <c r="B31" s="114" t="str">
        <f t="shared" si="4"/>
        <v>74.63  (0.65)</v>
      </c>
      <c r="C31" s="69">
        <v>70.624999999999957</v>
      </c>
      <c r="D31" s="106" t="str">
        <f t="shared" ref="D31:I31" si="7">_xlfn.CONCAT(ROUND(D5, 2),"  (",ROUND(D18, 2),")")</f>
        <v>67.36  (0.57)</v>
      </c>
      <c r="E31" s="106">
        <v>69.42</v>
      </c>
      <c r="F31" s="106" t="str">
        <f t="shared" si="7"/>
        <v>81.6  (0.62)</v>
      </c>
      <c r="G31" s="106" t="str">
        <f t="shared" si="7"/>
        <v>80.26  (0.74)</v>
      </c>
      <c r="H31" s="106" t="str">
        <f t="shared" si="7"/>
        <v>68.06  (0.57)</v>
      </c>
      <c r="I31" s="115" t="str">
        <f t="shared" si="7"/>
        <v>82.6  (0.77)</v>
      </c>
    </row>
    <row r="32" spans="1:9" ht="18" customHeight="1" x14ac:dyDescent="0.3">
      <c r="A32" s="92">
        <v>5</v>
      </c>
      <c r="B32" s="114" t="str">
        <f t="shared" si="4"/>
        <v>81.4  (0.74)</v>
      </c>
      <c r="C32" s="69">
        <v>68.454635801333282</v>
      </c>
      <c r="D32" s="106" t="str">
        <f t="shared" ref="D32:I32" si="8">_xlfn.CONCAT(ROUND(D6, 2),"  (",ROUND(D19, 2),")")</f>
        <v>62.5  (0.5)</v>
      </c>
      <c r="E32" s="106">
        <v>61.65</v>
      </c>
      <c r="F32" s="106" t="str">
        <f t="shared" si="8"/>
        <v>76.7  (0.58)</v>
      </c>
      <c r="G32" s="106" t="str">
        <f t="shared" si="8"/>
        <v>70.29  (0.6)</v>
      </c>
      <c r="H32" s="106" t="str">
        <f t="shared" si="8"/>
        <v>64.93  (0.53)</v>
      </c>
      <c r="I32" s="115" t="str">
        <f t="shared" si="8"/>
        <v>77.81  (0.7)</v>
      </c>
    </row>
    <row r="33" spans="1:9" ht="18" customHeight="1" x14ac:dyDescent="0.3">
      <c r="A33" s="92">
        <v>6</v>
      </c>
      <c r="B33" s="114" t="str">
        <f t="shared" si="4"/>
        <v>84.89  (0.79)</v>
      </c>
      <c r="C33" s="69">
        <v>61.458333333333329</v>
      </c>
      <c r="D33" s="106" t="str">
        <f t="shared" ref="D33:I33" si="9">_xlfn.CONCAT(ROUND(D7, 2),"  (",ROUND(D20, 2),")")</f>
        <v>45.14  (0.27)</v>
      </c>
      <c r="E33" s="106">
        <v>60.74</v>
      </c>
      <c r="F33" s="106" t="str">
        <f t="shared" si="9"/>
        <v>71.12  (0.45)</v>
      </c>
      <c r="G33" s="106" t="str">
        <f t="shared" si="9"/>
        <v>68.37  (0.58)</v>
      </c>
      <c r="H33" s="106" t="str">
        <f t="shared" si="9"/>
        <v>56.25  (0.42)</v>
      </c>
      <c r="I33" s="115" t="str">
        <f t="shared" si="9"/>
        <v>64.79  (0.53)</v>
      </c>
    </row>
    <row r="34" spans="1:9" ht="18" customHeight="1" x14ac:dyDescent="0.3">
      <c r="A34" s="92">
        <v>7</v>
      </c>
      <c r="B34" s="114" t="str">
        <f t="shared" si="4"/>
        <v>86.82  (0.83)</v>
      </c>
      <c r="C34" s="69">
        <v>82.0833333333333</v>
      </c>
      <c r="D34" s="106" t="str">
        <f t="shared" ref="D34:I34" si="10">_xlfn.CONCAT(ROUND(D8, 2),"  (",ROUND(D21, 2),")")</f>
        <v>90.63  (0.88)</v>
      </c>
      <c r="E34" s="106">
        <v>85.18</v>
      </c>
      <c r="F34" s="106" t="str">
        <f t="shared" si="10"/>
        <v>84  (0.69)</v>
      </c>
      <c r="G34" s="106" t="str">
        <f t="shared" si="10"/>
        <v>90.97  (0.88)</v>
      </c>
      <c r="H34" s="106" t="str">
        <f t="shared" si="10"/>
        <v>94.1  (0.92)</v>
      </c>
      <c r="I34" s="115" t="str">
        <f t="shared" si="10"/>
        <v>88.02  (0.84)</v>
      </c>
    </row>
    <row r="35" spans="1:9" ht="18" customHeight="1" x14ac:dyDescent="0.3">
      <c r="A35" s="92">
        <v>8</v>
      </c>
      <c r="B35" s="114" t="str">
        <f t="shared" si="4"/>
        <v>88.49  (0.84)</v>
      </c>
      <c r="C35" s="69">
        <v>82.152777777777757</v>
      </c>
      <c r="D35" s="106" t="str">
        <f t="shared" ref="D35:I35" si="11">_xlfn.CONCAT(ROUND(D9, 2),"  (",ROUND(D22, 2),")")</f>
        <v>81.25  (0.75)</v>
      </c>
      <c r="E35" s="106">
        <v>84.21</v>
      </c>
      <c r="F35" s="106" t="str">
        <f t="shared" si="11"/>
        <v>82.66  (0.7)</v>
      </c>
      <c r="G35" s="106" t="str">
        <f t="shared" si="11"/>
        <v>86.35  (0.82)</v>
      </c>
      <c r="H35" s="106" t="str">
        <f t="shared" si="11"/>
        <v>82.64  (0.77)</v>
      </c>
      <c r="I35" s="115" t="str">
        <f t="shared" si="11"/>
        <v>86.91  (0.83)</v>
      </c>
    </row>
    <row r="36" spans="1:9" ht="18" customHeight="1" x14ac:dyDescent="0.3">
      <c r="A36" s="93">
        <v>9</v>
      </c>
      <c r="B36" s="114" t="str">
        <f t="shared" si="4"/>
        <v>91.81  (0.89)</v>
      </c>
      <c r="C36" s="69">
        <v>66.249999999999957</v>
      </c>
      <c r="D36" s="106" t="str">
        <f t="shared" ref="D36:I36" si="12">_xlfn.CONCAT(ROUND(D10, 2),"  (",ROUND(D23, 2),")")</f>
        <v>77.08  (0.69)</v>
      </c>
      <c r="E36" s="106">
        <v>85.48</v>
      </c>
      <c r="F36" s="106" t="str">
        <f t="shared" si="12"/>
        <v>80.74  (0.64)</v>
      </c>
      <c r="G36" s="106" t="str">
        <f t="shared" si="12"/>
        <v>83.64  (0.79)</v>
      </c>
      <c r="H36" s="106" t="str">
        <f t="shared" si="12"/>
        <v>82.99  (0.77)</v>
      </c>
      <c r="I36" s="115" t="str">
        <f t="shared" si="12"/>
        <v>83.38  (0.78)</v>
      </c>
    </row>
    <row r="37" spans="1:9" x14ac:dyDescent="0.3">
      <c r="A37" s="94" t="s">
        <v>0</v>
      </c>
      <c r="B37" s="111" t="str">
        <f t="shared" si="4"/>
        <v>83.83  (0.78)</v>
      </c>
      <c r="C37" s="104">
        <v>73.60144101496293</v>
      </c>
      <c r="D37" s="112" t="str">
        <f t="shared" si="4"/>
        <v>73.07  (0.64)</v>
      </c>
      <c r="E37" s="112">
        <v>76.44</v>
      </c>
      <c r="F37" s="112" t="str">
        <f t="shared" si="4"/>
        <v>78.1  (0.59)</v>
      </c>
      <c r="G37" s="112" t="str">
        <f t="shared" si="4"/>
        <v>81.34  (0.75)</v>
      </c>
      <c r="H37" s="112" t="str">
        <f t="shared" si="4"/>
        <v>74.61  (0.66)</v>
      </c>
      <c r="I37" s="113" t="str">
        <f t="shared" si="4"/>
        <v>81.15  (0.75)</v>
      </c>
    </row>
    <row r="38" spans="1:9" x14ac:dyDescent="0.3">
      <c r="A38" s="94" t="s">
        <v>119</v>
      </c>
      <c r="B38" s="116" t="str">
        <f t="shared" si="4"/>
        <v>6.37  (0.09)</v>
      </c>
      <c r="C38" s="105">
        <v>10.204623339667254</v>
      </c>
      <c r="D38" s="102" t="str">
        <f t="shared" si="4"/>
        <v>15.11  (0.2)</v>
      </c>
      <c r="E38" s="105">
        <v>11.648976349877167</v>
      </c>
      <c r="F38" s="102" t="str">
        <f t="shared" si="4"/>
        <v>6.27  (0.12)</v>
      </c>
      <c r="G38" s="102" t="str">
        <f t="shared" si="4"/>
        <v>9.61  (0.13)</v>
      </c>
      <c r="H38" s="102" t="str">
        <f t="shared" si="4"/>
        <v>15.44  (0.21)</v>
      </c>
      <c r="I38" s="103" t="str">
        <f t="shared" si="4"/>
        <v>9.03  (0.12)</v>
      </c>
    </row>
    <row r="41" spans="1:9" ht="43.2" x14ac:dyDescent="0.3">
      <c r="A41" s="106"/>
      <c r="B41" s="79" t="s">
        <v>124</v>
      </c>
      <c r="C41" s="79" t="s">
        <v>117</v>
      </c>
      <c r="D41" s="79" t="s">
        <v>122</v>
      </c>
      <c r="E41" s="79" t="s">
        <v>123</v>
      </c>
      <c r="F41" s="79" t="s">
        <v>112</v>
      </c>
      <c r="G41" s="79" t="s">
        <v>120</v>
      </c>
      <c r="H41" s="79" t="s">
        <v>121</v>
      </c>
      <c r="I41" s="79" t="s">
        <v>125</v>
      </c>
    </row>
    <row r="42" spans="1:9" x14ac:dyDescent="0.3">
      <c r="A42" s="106">
        <v>1</v>
      </c>
      <c r="B42" s="106" t="s">
        <v>126</v>
      </c>
      <c r="C42" s="69">
        <v>81.874999999999957</v>
      </c>
      <c r="D42" s="106" t="s">
        <v>129</v>
      </c>
      <c r="E42" s="106" t="s">
        <v>130</v>
      </c>
      <c r="F42" s="106" t="s">
        <v>131</v>
      </c>
      <c r="G42" s="106" t="s">
        <v>127</v>
      </c>
      <c r="H42" s="106">
        <v>83.2</v>
      </c>
      <c r="I42" s="106" t="s">
        <v>128</v>
      </c>
    </row>
    <row r="43" spans="1:9" x14ac:dyDescent="0.3">
      <c r="A43" s="106">
        <v>2</v>
      </c>
      <c r="B43" s="106" t="s">
        <v>132</v>
      </c>
      <c r="C43" s="69">
        <v>60.972222222222186</v>
      </c>
      <c r="D43" s="106" t="s">
        <v>135</v>
      </c>
      <c r="E43" s="106" t="s">
        <v>136</v>
      </c>
      <c r="F43" s="106" t="s">
        <v>137</v>
      </c>
      <c r="G43" s="106" t="s">
        <v>133</v>
      </c>
      <c r="H43" s="106">
        <v>65.69</v>
      </c>
      <c r="I43" s="106" t="s">
        <v>134</v>
      </c>
    </row>
    <row r="44" spans="1:9" x14ac:dyDescent="0.3">
      <c r="A44" s="106">
        <v>3</v>
      </c>
      <c r="B44" s="106" t="s">
        <v>138</v>
      </c>
      <c r="C44" s="69">
        <v>88.541666666666629</v>
      </c>
      <c r="D44" s="106" t="s">
        <v>141</v>
      </c>
      <c r="E44" s="106" t="s">
        <v>142</v>
      </c>
      <c r="F44" s="106" t="s">
        <v>143</v>
      </c>
      <c r="G44" s="106" t="s">
        <v>139</v>
      </c>
      <c r="H44" s="106">
        <v>90.29</v>
      </c>
      <c r="I44" s="106" t="s">
        <v>140</v>
      </c>
    </row>
    <row r="45" spans="1:9" x14ac:dyDescent="0.3">
      <c r="A45" s="106">
        <v>4</v>
      </c>
      <c r="B45" s="106" t="s">
        <v>144</v>
      </c>
      <c r="C45" s="69">
        <v>70.624999999999957</v>
      </c>
      <c r="D45" s="106" t="s">
        <v>147</v>
      </c>
      <c r="E45" s="106" t="s">
        <v>148</v>
      </c>
      <c r="F45" s="106" t="s">
        <v>149</v>
      </c>
      <c r="G45" s="106" t="s">
        <v>145</v>
      </c>
      <c r="H45" s="106">
        <v>69.42</v>
      </c>
      <c r="I45" s="106" t="s">
        <v>146</v>
      </c>
    </row>
    <row r="46" spans="1:9" x14ac:dyDescent="0.3">
      <c r="A46" s="106">
        <v>5</v>
      </c>
      <c r="B46" s="106" t="s">
        <v>150</v>
      </c>
      <c r="C46" s="69">
        <v>68.454635801333282</v>
      </c>
      <c r="D46" s="106" t="s">
        <v>153</v>
      </c>
      <c r="E46" s="106" t="s">
        <v>154</v>
      </c>
      <c r="F46" s="106" t="s">
        <v>155</v>
      </c>
      <c r="G46" s="106" t="s">
        <v>151</v>
      </c>
      <c r="H46" s="106">
        <v>61.65</v>
      </c>
      <c r="I46" s="106" t="s">
        <v>152</v>
      </c>
    </row>
    <row r="47" spans="1:9" x14ac:dyDescent="0.3">
      <c r="A47" s="106">
        <v>6</v>
      </c>
      <c r="B47" s="106" t="s">
        <v>156</v>
      </c>
      <c r="C47" s="69">
        <v>61.458333333333329</v>
      </c>
      <c r="D47" s="106" t="s">
        <v>159</v>
      </c>
      <c r="E47" s="106" t="s">
        <v>160</v>
      </c>
      <c r="F47" s="106" t="s">
        <v>161</v>
      </c>
      <c r="G47" s="106" t="s">
        <v>157</v>
      </c>
      <c r="H47" s="106">
        <v>60.74</v>
      </c>
      <c r="I47" s="106" t="s">
        <v>158</v>
      </c>
    </row>
    <row r="48" spans="1:9" x14ac:dyDescent="0.3">
      <c r="A48" s="106">
        <v>7</v>
      </c>
      <c r="B48" s="106" t="s">
        <v>162</v>
      </c>
      <c r="C48" s="69">
        <v>82.0833333333333</v>
      </c>
      <c r="D48" s="106" t="s">
        <v>165</v>
      </c>
      <c r="E48" s="106" t="s">
        <v>166</v>
      </c>
      <c r="F48" s="106" t="s">
        <v>167</v>
      </c>
      <c r="G48" s="106" t="s">
        <v>163</v>
      </c>
      <c r="H48" s="106">
        <v>85.18</v>
      </c>
      <c r="I48" s="106" t="s">
        <v>164</v>
      </c>
    </row>
    <row r="49" spans="1:9" x14ac:dyDescent="0.3">
      <c r="A49" s="106">
        <v>8</v>
      </c>
      <c r="B49" s="106" t="s">
        <v>168</v>
      </c>
      <c r="C49" s="69">
        <v>82.152777777777757</v>
      </c>
      <c r="D49" s="106" t="s">
        <v>171</v>
      </c>
      <c r="E49" s="106" t="s">
        <v>172</v>
      </c>
      <c r="F49" s="106" t="s">
        <v>173</v>
      </c>
      <c r="G49" s="106" t="s">
        <v>169</v>
      </c>
      <c r="H49" s="106">
        <v>84.21</v>
      </c>
      <c r="I49" s="106" t="s">
        <v>170</v>
      </c>
    </row>
    <row r="50" spans="1:9" x14ac:dyDescent="0.3">
      <c r="A50" s="106">
        <v>9</v>
      </c>
      <c r="B50" s="106" t="s">
        <v>174</v>
      </c>
      <c r="C50" s="69">
        <v>66.249999999999957</v>
      </c>
      <c r="D50" s="106" t="s">
        <v>177</v>
      </c>
      <c r="E50" s="106" t="s">
        <v>178</v>
      </c>
      <c r="F50" s="106" t="s">
        <v>179</v>
      </c>
      <c r="G50" s="106" t="s">
        <v>175</v>
      </c>
      <c r="H50" s="106">
        <v>85.48</v>
      </c>
      <c r="I50" s="106" t="s">
        <v>176</v>
      </c>
    </row>
    <row r="51" spans="1:9" x14ac:dyDescent="0.3">
      <c r="A51" s="106" t="s">
        <v>0</v>
      </c>
      <c r="B51" s="106" t="s">
        <v>180</v>
      </c>
      <c r="C51" s="69">
        <v>73.60144101496293</v>
      </c>
      <c r="D51" s="106" t="s">
        <v>183</v>
      </c>
      <c r="E51" s="106" t="s">
        <v>184</v>
      </c>
      <c r="F51" s="106" t="s">
        <v>185</v>
      </c>
      <c r="G51" s="106" t="s">
        <v>181</v>
      </c>
      <c r="H51" s="106">
        <v>76.44</v>
      </c>
      <c r="I51" s="106" t="s">
        <v>182</v>
      </c>
    </row>
    <row r="52" spans="1:9" x14ac:dyDescent="0.3">
      <c r="A52" s="106" t="s">
        <v>119</v>
      </c>
      <c r="B52" s="106" t="s">
        <v>186</v>
      </c>
      <c r="C52" s="69">
        <v>10.204623339667254</v>
      </c>
      <c r="D52" s="106" t="s">
        <v>189</v>
      </c>
      <c r="E52" s="106" t="s">
        <v>190</v>
      </c>
      <c r="F52" s="106" t="s">
        <v>191</v>
      </c>
      <c r="G52" s="106" t="s">
        <v>187</v>
      </c>
      <c r="H52" s="69">
        <v>11.648976349877167</v>
      </c>
      <c r="I52" s="106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Papers Results (Accuracy) </vt:lpstr>
      <vt:lpstr>Papers Results (Accuracy)</vt:lpstr>
      <vt:lpstr>Papers Results (Kappa)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2022-03-08T18:54:38Z</dcterms:modified>
</cp:coreProperties>
</file>