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0" yWindow="0" windowWidth="23040" windowHeight="9192"/>
  </bookViews>
  <sheets>
    <sheet name="Лист1" sheetId="1" r:id="rId1"/>
    <sheet name="Лист2" sheetId="2" r:id="rId2"/>
  </sheets>
  <definedNames>
    <definedName name="_xlnm._FilterDatabase" localSheetId="0" hidden="1">Лист1!$A$5:$AP$38</definedName>
    <definedName name="DataRange">Лист1!#REF!</definedName>
    <definedName name="_xlnm.Print_Titles" localSheetId="0">Лист1!$4:$5</definedName>
    <definedName name="_xlnm.Print_Area" localSheetId="0">Лист1!$A$1:$AP$48</definedName>
  </definedNames>
  <calcPr calcId="162913" fullCalcOnLoad="1"/>
</workbook>
</file>

<file path=xl/calcChain.xml><?xml version="1.0" encoding="utf-8"?>
<calcChain xmlns="http://schemas.openxmlformats.org/spreadsheetml/2006/main">
  <c r="M14" i="2" l="1"/>
  <c r="L14" i="2"/>
  <c r="J7" i="2"/>
  <c r="L12" i="2"/>
  <c r="L11" i="2"/>
  <c r="J6" i="2"/>
  <c r="K3" i="2"/>
  <c r="J3" i="2"/>
  <c r="K2" i="2"/>
  <c r="J2" i="2"/>
  <c r="AB38" i="1"/>
  <c r="AC38" i="1"/>
  <c r="AD37" i="1"/>
  <c r="AE37" i="1"/>
  <c r="AD36" i="1"/>
  <c r="AE36" i="1"/>
  <c r="AF36" i="1"/>
  <c r="AD35" i="1"/>
  <c r="AE35" i="1"/>
  <c r="AD34" i="1"/>
  <c r="AE34" i="1"/>
  <c r="AF34" i="1"/>
  <c r="AD33" i="1"/>
  <c r="AE33" i="1"/>
  <c r="AF33" i="1"/>
  <c r="AD32" i="1"/>
  <c r="AE32" i="1"/>
  <c r="AF32" i="1"/>
  <c r="AD31" i="1"/>
  <c r="AE31" i="1"/>
  <c r="AF31" i="1"/>
  <c r="AD30" i="1"/>
  <c r="AE30" i="1"/>
  <c r="AD29" i="1"/>
  <c r="AE29" i="1"/>
  <c r="AD28" i="1"/>
  <c r="AD27" i="1"/>
  <c r="AE27" i="1"/>
  <c r="AF27" i="1"/>
  <c r="AD26" i="1"/>
  <c r="AE26" i="1"/>
  <c r="AD25" i="1"/>
  <c r="AE25" i="1"/>
  <c r="AF25" i="1"/>
  <c r="AD24" i="1"/>
  <c r="AE24" i="1"/>
  <c r="AF24" i="1"/>
  <c r="AD23" i="1"/>
  <c r="AE23" i="1"/>
  <c r="AD22" i="1"/>
  <c r="AE22" i="1"/>
  <c r="AD21" i="1"/>
  <c r="AE21" i="1"/>
  <c r="AD20" i="1"/>
  <c r="AE20" i="1"/>
  <c r="AF20" i="1"/>
  <c r="AD19" i="1"/>
  <c r="AE19" i="1"/>
  <c r="AF19" i="1"/>
  <c r="AD18" i="1"/>
  <c r="AE18" i="1"/>
  <c r="AD17" i="1"/>
  <c r="AE17" i="1"/>
  <c r="AD16" i="1"/>
  <c r="AE16" i="1"/>
  <c r="AF16" i="1"/>
  <c r="AD15" i="1"/>
  <c r="AE15" i="1"/>
  <c r="AD14" i="1"/>
  <c r="AE14" i="1"/>
  <c r="AF14" i="1"/>
  <c r="AD6" i="1"/>
  <c r="AE6" i="1"/>
  <c r="AD7" i="1"/>
  <c r="AE7" i="1"/>
  <c r="AD8" i="1"/>
  <c r="AE8" i="1"/>
  <c r="AD9" i="1"/>
  <c r="AE9" i="1"/>
  <c r="AF9" i="1"/>
  <c r="AD10" i="1"/>
  <c r="AE10" i="1"/>
  <c r="AD11" i="1"/>
  <c r="AE11" i="1"/>
  <c r="AF11" i="1"/>
  <c r="AD12" i="1"/>
  <c r="AE12" i="1"/>
  <c r="AD13" i="1"/>
  <c r="AE13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F10" i="1"/>
  <c r="AF22" i="1"/>
  <c r="AF35" i="1"/>
  <c r="AF15" i="1"/>
  <c r="AF13" i="1"/>
  <c r="AF29" i="1"/>
  <c r="AF12" i="1"/>
  <c r="AF21" i="1"/>
  <c r="AD38" i="1"/>
  <c r="AF30" i="1"/>
  <c r="AE28" i="1"/>
  <c r="AF28" i="1"/>
  <c r="AF6" i="1"/>
  <c r="AE38" i="1"/>
  <c r="AF8" i="1"/>
  <c r="AF17" i="1"/>
  <c r="AF23" i="1"/>
  <c r="AF37" i="1"/>
  <c r="AF7" i="1"/>
  <c r="AF18" i="1"/>
  <c r="AF26" i="1"/>
  <c r="AF38" i="1"/>
</calcChain>
</file>

<file path=xl/sharedStrings.xml><?xml version="1.0" encoding="utf-8"?>
<sst xmlns="http://schemas.openxmlformats.org/spreadsheetml/2006/main" count="976" uniqueCount="220">
  <si>
    <t>Идентификатор</t>
  </si>
  <si>
    <t>Маркировка арматуры</t>
  </si>
  <si>
    <t>Наименование</t>
  </si>
  <si>
    <t>Тип</t>
  </si>
  <si>
    <t>Оборудование/Материалы</t>
  </si>
  <si>
    <t>DN(арматуры), мм</t>
  </si>
  <si>
    <t>Pp (арматура АЭС), Pу (общепром. арматура), МПа</t>
  </si>
  <si>
    <t>Tp(арматуры), °С</t>
  </si>
  <si>
    <t>Рабочая среда</t>
  </si>
  <si>
    <t>Масса,кг</t>
  </si>
  <si>
    <t>Способ управления</t>
  </si>
  <si>
    <t>Мощность электро-двигателя, кВт</t>
  </si>
  <si>
    <t>Материал корпуса арматуры</t>
  </si>
  <si>
    <t>Способ присоединения</t>
  </si>
  <si>
    <t>ТУ</t>
  </si>
  <si>
    <t>Смета №</t>
  </si>
  <si>
    <t>Номер чертежа</t>
  </si>
  <si>
    <t>Позиция по спецификации чертежа</t>
  </si>
  <si>
    <t>Номер з/сп</t>
  </si>
  <si>
    <t>Класс и группа трубопровода</t>
  </si>
  <si>
    <t>Категория сейсмостойкос-ти трубопровода</t>
  </si>
  <si>
    <t>Количество, шт</t>
  </si>
  <si>
    <t>Объект проектирования</t>
  </si>
  <si>
    <t>Завод-изготовитель</t>
  </si>
  <si>
    <t>Примечание</t>
  </si>
  <si>
    <t>Разработчик РД</t>
  </si>
  <si>
    <t>№ п/п</t>
  </si>
  <si>
    <t>Тип электропривода</t>
  </si>
  <si>
    <t>Kv,м3/ч(для регулиру-ющих клапанов)</t>
  </si>
  <si>
    <t>Срок поставки</t>
  </si>
  <si>
    <t>Стоимость изделия в ценах 2000 года, руб.</t>
  </si>
  <si>
    <t>Класс и группа безопас-ности изделия по НП-68-05</t>
  </si>
  <si>
    <t>Код ЕОС НСИ (GID)</t>
  </si>
  <si>
    <t>Категория ОК</t>
  </si>
  <si>
    <t>ИТТ</t>
  </si>
  <si>
    <t>Р-р борной к-ты с конц 17 г/дм^3</t>
  </si>
  <si>
    <t>-</t>
  </si>
  <si>
    <t>нж</t>
  </si>
  <si>
    <t>под приварку</t>
  </si>
  <si>
    <t>АЭП;БКП-1;Ооб</t>
  </si>
  <si>
    <t>2BIIIc</t>
  </si>
  <si>
    <t>QA2</t>
  </si>
  <si>
    <t>вода промконтура</t>
  </si>
  <si>
    <t>AKU-PAA0001</t>
  </si>
  <si>
    <t>02-01.1-18Т</t>
  </si>
  <si>
    <t>AKU.0120.10UJA.KAA.TM.TB0002.S0001 (AKU_1174311)/AKK_3101195236</t>
  </si>
  <si>
    <t>2B</t>
  </si>
  <si>
    <t>I</t>
  </si>
  <si>
    <t>Реакторное здание  (10UJA). Код помещения: 10UKA04R022</t>
  </si>
  <si>
    <t>АЭП;БКП-1;ООб</t>
  </si>
  <si>
    <t>Задвижка</t>
  </si>
  <si>
    <t>2BIIb</t>
  </si>
  <si>
    <t>оборудование</t>
  </si>
  <si>
    <t>ЛСР 02-01.1-13т</t>
  </si>
  <si>
    <t>2.ИСУП.1104311872</t>
  </si>
  <si>
    <t>12FAL13AA801</t>
  </si>
  <si>
    <t>Задвижка клиновая</t>
  </si>
  <si>
    <t>Пневмопривод "НЗ" (вне оболочки)</t>
  </si>
  <si>
    <t>AKU.0120.10UJA.FAL.TM.TB0002.Z0001 (AKU_1188114)/AKK_3101195238</t>
  </si>
  <si>
    <t>tсраб=10 с, не более; Коэф. гидр. сопр.: 1.5; 1. 219,1х5 -типоразмер присоединяемой трубы; 2. Др=210,9 мм; 3. Материал корпуса - 08Х18Н10Т; 4. Тип разделки кромок- 1-25-1(С-42); Тип присоединения к трубопроводу-под приварку; Тип присоединения к трубопроводу-под приварку; Строительная дина - не более 400 мм; Климатическое исполнение и категория размещения - T, 4; Тип атмосферы при эксплуатации - III; Условия хранения - 6; Установка - вне оболочки в  ЗКД</t>
  </si>
  <si>
    <t>Реакторное здание  (10UJA). Код помещения: 10UKA04R006</t>
  </si>
  <si>
    <t>легированная сталь</t>
  </si>
  <si>
    <t>2BIIIb</t>
  </si>
  <si>
    <t>2.ИСУП.1104312025</t>
  </si>
  <si>
    <t>12KAA23AA804</t>
  </si>
  <si>
    <t>Тип определяется поставщиком</t>
  </si>
  <si>
    <t>ТУ определяется поставщиком</t>
  </si>
  <si>
    <t>требуется арматура из легированной стали марки 15ХМ;tср 10с, не более; Коэф. гидр. сопр.: 1; 1. 273х5 -типоразмер присоединяемой трубы; 2. Др=264,7 мм; 3. Материал корпуса - легированная сталь; 4. Тип разделки кромок- 1-25-2(С-25-1); Тип присоединения к трубопроводу-под приварку; Строительная дина - не более 500 мм; Климатическое исполнение и категория размещения - T, 4; Тип атмосферы при эксплуатации - III; Условия хранения - 6: Установка - вне оболочки в  ЗКД</t>
  </si>
  <si>
    <t>2.ИСУП.1104312300</t>
  </si>
  <si>
    <t>12KAA43AA804</t>
  </si>
  <si>
    <t>требуется арматура из легированной стали марки 15ХМ;tсраб=10 с, не более; Коэф. гидр. сопр.: 1; 1. 273х5 -типоразмер присоединяемой трубы; 2. Др=264,7 мм; 3. Материал корпуса - легированная сталь; 4. Тип разделки кромок- 1-25-2(С-25-1); Тип присоединения к трубопроводу-под приварку; Тип присоединения к трубопроводу-под приварку; Строительная дина - не более 500 мм; Климатическое исполнение и категория размещения - T, 4; Тип атмосферы при эксплуатации - III; Условия хранения - 6; Установка - вне оболочки в  ЗКД</t>
  </si>
  <si>
    <t>2.ИСУП.1104317996</t>
  </si>
  <si>
    <t>12FAL30AA802</t>
  </si>
  <si>
    <t>Пневнопривод "НЗ" с газовой пружиной (вне оболочки)</t>
  </si>
  <si>
    <t>tсраб=10 с, не более; Коэф. гидр. сопр.: 1.5; 1. 219,1х5 -типоразмер присоединяемой трубы; 2. Др=210,9 мм; 3. Материал корпуса - 08Х18Н10Т; 4. Тип разделки кромок- 1-25-1(С-42);  Тип присоединения к трубопроводу-под приварку; Тип присоединения к трубопроводу-под приварку; Строительная дина - не более 400 мм; Климатическое исполнение и категория размещения - T, 4; Тип атмосферы при эксплуатации - III; Условия хранения - 6; Установка - вне оболочки в  ЗКД</t>
  </si>
  <si>
    <t>Пневмопривод "НЗ"</t>
  </si>
  <si>
    <t>Реакторное здание  (10UJA); код помещения 10UKA13R803</t>
  </si>
  <si>
    <t>2.ИСУП.1104319251</t>
  </si>
  <si>
    <t>12KAA16AA801</t>
  </si>
  <si>
    <t>Пневнопривод "НЗ" с газовой пружиной  (вне оболочки)</t>
  </si>
  <si>
    <t>ЛСР 02-01.1-41Т</t>
  </si>
  <si>
    <t>2.ИСУП.1104320686</t>
  </si>
  <si>
    <t>12KAA36AA801</t>
  </si>
  <si>
    <t>требуется арматура из легированной стали марки 15ХМ;tсраб=10с, не более; Коэф. гидр. сопр.: 1; 1. 273х5 -типоразмер присоединяемой трубы; 2. Др=264,7 мм; 3. Материал корпуса - легированная сталь; 4. Тип разделки кромок- 1-25-2(С-25-1); Тип присоединения к трубопроводу-под приварку; Тип присоединения к трубопроводу-под приварку; Строительная дина - не более 500 мм; Климатическое исполнение и категория размещения - T, 4; Тип атмосферы при эксплуатации - III; Условия хранения - 6; Установка - вне оболочки в  ЗКД</t>
  </si>
  <si>
    <t>AKU.0120.10UJA.PJA.TM.TB0001.S0001 (AKU_1174322)/AKK_3101195350</t>
  </si>
  <si>
    <t>Реакторное здание  (10UJA); код помещения 10UKA13R801</t>
  </si>
  <si>
    <t>AKU.0120.10UJA.PJA.TM.TB0001.S0001 (AKU_1174322)/AKK_3101136341</t>
  </si>
  <si>
    <t>2.ИСУП.1105678824</t>
  </si>
  <si>
    <t>12PJA10AA802</t>
  </si>
  <si>
    <t>требуется арматура из легированной стали марки 15ХМ; tсраб=10 s, не более; Коэф. гидр. сопр.: 1; Климатическое исполнение и категория размещения - T, 4; Тип атмосферы при эксплуатации - III; Условия хранения - 6; 1. 406,4х6,3 -типоразмер присоединяемой трубы; 2. Др=396,0 мм; 3. патрубки соосны; 4. Материал корпуса - 15ХМ; 5. Элемент крепления привода; 6. Тип присоединения к трубопроводу-под приварку; 7. Нагрузки принять по НП-068-05 в соответствии с DN, параметрами и материалом; 8. Строительная длина, не более 600 мм; 9. Демонтажный размер, не более 3000 мм; 10. Тип разделки кромок- 1-25-2(С-25-1); Отклонение массы предлагаемой арматуры-аналога в меньшую сторону не ограничивается. Отклонение массы предлагаемой арматуры-аналога в пределах +10% от предусмотренной проектом допускается; Установка - вне оболочки в ЗКД</t>
  </si>
  <si>
    <t>2.ИСУП.1105678825</t>
  </si>
  <si>
    <t>12PJA15AA801</t>
  </si>
  <si>
    <t>2017-1641</t>
  </si>
  <si>
    <t>Задание</t>
  </si>
  <si>
    <t xml:space="preserve">Приложение № 1.1 к договору №______________от ___________ </t>
  </si>
  <si>
    <t>Страна-происхождения</t>
  </si>
  <si>
    <t>Номер блока</t>
  </si>
  <si>
    <t>2017-1642</t>
  </si>
  <si>
    <t>Реакторное здание  (20UJA). Код помещения: 20UKA04R006</t>
  </si>
  <si>
    <t>2.ИСУП.1104426772</t>
  </si>
  <si>
    <t>22FAL30AA802</t>
  </si>
  <si>
    <t>ЛСР 02-01.2-13т</t>
  </si>
  <si>
    <t>AKU.0120.20UJA.FAL.TM.TB0002.Z0001 (AKU_1188114)/AKK_3101136276</t>
  </si>
  <si>
    <t>Реакторное здание  (20UJA). Код помещения: 20UKA04R022</t>
  </si>
  <si>
    <t>02-01.2-18Т</t>
  </si>
  <si>
    <t>AKU.0120.20UJA.KAA.TM.TB0002.S0001 (AKU_1174311)/AKK_3101136276</t>
  </si>
  <si>
    <t>Реакторное здание  (20UJA); код помещения 20UKA13R803</t>
  </si>
  <si>
    <t>2.ИСУП.1104428961</t>
  </si>
  <si>
    <t>22KAA36AA801</t>
  </si>
  <si>
    <t>2.ИСУП.1104429480</t>
  </si>
  <si>
    <t>22KAA43AA804</t>
  </si>
  <si>
    <t>2.ИСУП.1104432683</t>
  </si>
  <si>
    <t>22FAL13AA801</t>
  </si>
  <si>
    <t>2.ИСУП.1104437591</t>
  </si>
  <si>
    <t>22KAA23AA804</t>
  </si>
  <si>
    <t>2.ИСУП.1104439294</t>
  </si>
  <si>
    <t>22KAA16AA801</t>
  </si>
  <si>
    <t>ЛСР 02-01.2-41Т</t>
  </si>
  <si>
    <t>AKU.0120.20UJA.PJA.TM.TB0001.S0001 (AKU_1174322)/AKK_3101136254</t>
  </si>
  <si>
    <t>2017-1643</t>
  </si>
  <si>
    <t>Реакторное здание  (20UJA); код помещения 20UKA13R801</t>
  </si>
  <si>
    <t>2.ИСУП.1105780088</t>
  </si>
  <si>
    <t>22PJA15AA801</t>
  </si>
  <si>
    <t>2.ИСУП.1105787418</t>
  </si>
  <si>
    <t>22PJA10AA802</t>
  </si>
  <si>
    <t>2017-1818</t>
  </si>
  <si>
    <t>Реакторное здание  (30UJA). Код помещения: 30UKA04R006</t>
  </si>
  <si>
    <t>Реакторное здание  (30UJA). Код помещения: 30UKA04R022</t>
  </si>
  <si>
    <t>02-01.3-18Т</t>
  </si>
  <si>
    <t>AKU.0120.30UJA.KAA.TM.TB0002.S0001 (AKU_1174311)/AKK_3101136292</t>
  </si>
  <si>
    <t>ЛСР 02-01.3-13т</t>
  </si>
  <si>
    <t>ЛСР 02-01.3-41Т</t>
  </si>
  <si>
    <t>AKU.0120.30UJA.FAL.TM.TB0002.Z0001 (AKU_1188114)/AKK_3101136292</t>
  </si>
  <si>
    <t>Реакторное здание  (30UJA); код помещения 30UKA13R803</t>
  </si>
  <si>
    <t>2.ИСУП.1104428890</t>
  </si>
  <si>
    <t>32KAA43AA804</t>
  </si>
  <si>
    <t>2.ИСУП.1104428898</t>
  </si>
  <si>
    <t>32FAL13AA801</t>
  </si>
  <si>
    <t>2.ИСУП.1104430171</t>
  </si>
  <si>
    <t>32KAA36AA801</t>
  </si>
  <si>
    <t>2.ИСУП.1104432607</t>
  </si>
  <si>
    <t>32FAL30AA802</t>
  </si>
  <si>
    <t>2.ИСУП.1104439512</t>
  </si>
  <si>
    <t>32KAA16AA801</t>
  </si>
  <si>
    <t>2.ИСУП.1104439997</t>
  </si>
  <si>
    <t>32KAA23AA804</t>
  </si>
  <si>
    <t>AKU.0120.30UJA.PJA.TM.TB0001.S0001 (AKU_1174322)/AKK_3101136445</t>
  </si>
  <si>
    <t>Реакторное здание  (30UJA); код помещения 30UKA13R801</t>
  </si>
  <si>
    <t>2.ИСУП.1105780117</t>
  </si>
  <si>
    <t>32PJA15AA801</t>
  </si>
  <si>
    <t>2.ИСУП.1105787425</t>
  </si>
  <si>
    <t>32PJA10AA802</t>
  </si>
  <si>
    <t>2017-1822</t>
  </si>
  <si>
    <t>02-01.4-18Т</t>
  </si>
  <si>
    <t>AKU.0120.40UJA.KAA.TM.TB0002.S0001 (AKU_1174311)/AKK_3101136285</t>
  </si>
  <si>
    <t>ЛСР 02-01.4-13т</t>
  </si>
  <si>
    <t>ЛСР 02-01.4-41Т</t>
  </si>
  <si>
    <t>AKU.0120.40UJA.FAL.TM.TB0002.Z0001 (AKU_1188114)/AKK_3101136285</t>
  </si>
  <si>
    <t>2.ИСУП.1104446669</t>
  </si>
  <si>
    <t>42FAL13AA801</t>
  </si>
  <si>
    <t>2.ИСУП.1104446781</t>
  </si>
  <si>
    <t>42KAA43AA804</t>
  </si>
  <si>
    <t>2.ИСУП.1104447249</t>
  </si>
  <si>
    <t>42KAA16AA801</t>
  </si>
  <si>
    <t>2.ИСУП.1104447340</t>
  </si>
  <si>
    <t>42FAL30AA802</t>
  </si>
  <si>
    <t>2.ИСУП.1104450125</t>
  </si>
  <si>
    <t>42KAA36AA801</t>
  </si>
  <si>
    <t>2.ИСУП.1104451374</t>
  </si>
  <si>
    <t>42KAA23AA804</t>
  </si>
  <si>
    <t>AKU.0120.40UJA.PJA.TM.TB0001.S0001 (AKU_1174322)/AKK_3101136285</t>
  </si>
  <si>
    <t>2.ИСУП.1105780147</t>
  </si>
  <si>
    <t>42PJA15AA801</t>
  </si>
  <si>
    <t>2.ИСУП.1105787432</t>
  </si>
  <si>
    <t>42PJA10AA802</t>
  </si>
  <si>
    <t>Спецификация. Поставка задвижек с пневмоприводом для сооружения энергоблоков №1-4 АЭС Аккую</t>
  </si>
  <si>
    <t>По типу ТД13075-200-12</t>
  </si>
  <si>
    <t>По типу ТУ 26-07-360-86 редакция 2009 г.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</si>
  <si>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</si>
  <si>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</si>
  <si>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</si>
  <si>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</si>
  <si>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</si>
  <si>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</si>
  <si>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</si>
  <si>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</si>
  <si>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</si>
  <si>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</si>
  <si>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</si>
  <si>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</si>
  <si>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</si>
  <si>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</si>
  <si>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</si>
  <si>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</si>
  <si>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</si>
  <si>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</si>
  <si>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</si>
  <si>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</si>
  <si>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</si>
  <si>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</si>
  <si>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</si>
  <si>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</si>
  <si>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</si>
  <si>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</si>
  <si>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</si>
  <si>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</si>
  <si>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</si>
  <si>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</si>
  <si>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</si>
  <si>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</si>
  <si>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От Покупателя</t>
  </si>
  <si>
    <t>От Поставщика</t>
  </si>
  <si>
    <t>1.</t>
  </si>
  <si>
    <t>Ringo Valvulas S.L.</t>
  </si>
  <si>
    <t>Испания</t>
  </si>
  <si>
    <t>х</t>
  </si>
  <si>
    <t>Цена за ед., без НДС, USD</t>
  </si>
  <si>
    <t>Сумма без НДС, USD</t>
  </si>
  <si>
    <t>Сумма НДС (18 %), USD</t>
  </si>
  <si>
    <t>Сумма с НДС,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</si>
</sst>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72" formatCode="dd/mm/yy;@"/>
  </numFmts>
  <fonts count="25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0"/>
      <name val="Helv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sz val="14"/>
      <name val="Times New Roman"/>
      <family val="1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9">
    <xf numFmtId="0" fontId="0" fillId="0" borderId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5" fillId="4" borderId="1" applyNumberFormat="0" applyAlignment="0" applyProtection="0"/>
    <xf numFmtId="0" fontId="6" fillId="11" borderId="2" applyNumberFormat="0" applyAlignment="0" applyProtection="0"/>
    <xf numFmtId="0" fontId="7" fillId="11" borderId="1" applyNumberFormat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12" fillId="12" borderId="7" applyNumberFormat="0" applyAlignment="0" applyProtection="0"/>
    <xf numFmtId="0" fontId="13" fillId="0" borderId="0" applyNumberFormat="0" applyFill="0" applyBorder="0" applyAlignment="0" applyProtection="0"/>
    <xf numFmtId="0" fontId="14" fillId="13" borderId="0" applyNumberFormat="0" applyBorder="0" applyAlignment="0" applyProtection="0"/>
    <xf numFmtId="0" fontId="22" fillId="0" borderId="0"/>
    <xf numFmtId="0" fontId="1" fillId="0" borderId="0"/>
    <xf numFmtId="0" fontId="15" fillId="0" borderId="0"/>
    <xf numFmtId="0" fontId="16" fillId="2" borderId="0" applyNumberFormat="0" applyBorder="0" applyAlignment="0" applyProtection="0"/>
    <xf numFmtId="0" fontId="17" fillId="0" borderId="0" applyNumberFormat="0" applyFill="0" applyBorder="0" applyAlignment="0" applyProtection="0"/>
    <xf numFmtId="0" fontId="1" fillId="14" borderId="8" applyNumberFormat="0" applyFont="0" applyAlignment="0" applyProtection="0"/>
    <xf numFmtId="0" fontId="22" fillId="14" borderId="8" applyNumberFormat="0" applyFont="0" applyAlignment="0" applyProtection="0"/>
    <xf numFmtId="0" fontId="18" fillId="0" borderId="9" applyNumberFormat="0" applyFill="0" applyAlignment="0" applyProtection="0"/>
    <xf numFmtId="0" fontId="3" fillId="0" borderId="0"/>
    <xf numFmtId="0" fontId="19" fillId="0" borderId="0" applyNumberFormat="0" applyFill="0" applyBorder="0" applyAlignment="0" applyProtection="0"/>
    <xf numFmtId="0" fontId="20" fillId="3" borderId="0" applyNumberFormat="0" applyBorder="0" applyAlignment="0" applyProtection="0"/>
  </cellStyleXfs>
  <cellXfs count="76">
    <xf numFmtId="0" fontId="0" fillId="0" borderId="0" xfId="0"/>
    <xf numFmtId="0" fontId="0" fillId="0" borderId="0" xfId="0" applyBorder="1"/>
    <xf numFmtId="49" fontId="2" fillId="0" borderId="1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1" fontId="22" fillId="0" borderId="11" xfId="0" applyNumberFormat="1" applyFont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 vertical="center" wrapText="1"/>
    </xf>
    <xf numFmtId="1" fontId="1" fillId="0" borderId="11" xfId="0" applyNumberFormat="1" applyFont="1" applyFill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1" fontId="0" fillId="0" borderId="11" xfId="0" applyNumberFormat="1" applyBorder="1" applyAlignment="1">
      <alignment vertical="center" wrapText="1"/>
    </xf>
    <xf numFmtId="0" fontId="0" fillId="0" borderId="11" xfId="0" applyBorder="1" applyAlignment="1">
      <alignment horizontal="center" vertical="center" wrapText="1"/>
    </xf>
    <xf numFmtId="14" fontId="1" fillId="0" borderId="11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43" fontId="22" fillId="0" borderId="12" xfId="0" applyNumberFormat="1" applyFont="1" applyFill="1" applyBorder="1" applyAlignment="1">
      <alignment horizontal="center" vertical="center" wrapText="1"/>
    </xf>
    <xf numFmtId="0" fontId="0" fillId="0" borderId="11" xfId="0" applyNumberFormat="1" applyBorder="1" applyAlignment="1">
      <alignment horizontal="center" vertical="center" wrapText="1"/>
    </xf>
    <xf numFmtId="49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49" fontId="22" fillId="0" borderId="11" xfId="0" applyNumberFormat="1" applyFont="1" applyBorder="1" applyAlignment="1">
      <alignment horizontal="center" vertical="center" wrapText="1"/>
    </xf>
    <xf numFmtId="2" fontId="22" fillId="0" borderId="11" xfId="0" applyNumberFormat="1" applyFont="1" applyBorder="1" applyAlignment="1">
      <alignment horizontal="center" vertical="center" wrapText="1"/>
    </xf>
    <xf numFmtId="1" fontId="22" fillId="0" borderId="11" xfId="0" applyNumberFormat="1" applyFont="1" applyFill="1" applyBorder="1" applyAlignment="1">
      <alignment horizontal="center" vertical="center" wrapText="1"/>
    </xf>
    <xf numFmtId="0" fontId="0" fillId="0" borderId="11" xfId="0" applyNumberFormat="1" applyBorder="1" applyAlignment="1">
      <alignment horizontal="center" wrapText="1"/>
    </xf>
    <xf numFmtId="14" fontId="22" fillId="0" borderId="11" xfId="0" applyNumberFormat="1" applyFont="1" applyBorder="1" applyAlignment="1">
      <alignment horizontal="center" vertical="center" wrapText="1"/>
    </xf>
    <xf numFmtId="1" fontId="0" fillId="0" borderId="11" xfId="0" applyNumberFormat="1" applyFont="1" applyBorder="1" applyAlignment="1">
      <alignment horizontal="center" vertical="center" wrapText="1"/>
    </xf>
    <xf numFmtId="49" fontId="22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2" fontId="22" fillId="0" borderId="0" xfId="0" applyNumberFormat="1" applyFont="1" applyAlignment="1">
      <alignment horizontal="center" vertical="center" wrapText="1"/>
    </xf>
    <xf numFmtId="43" fontId="22" fillId="0" borderId="0" xfId="0" applyNumberFormat="1" applyFont="1" applyAlignment="1">
      <alignment horizontal="center" vertical="center" wrapText="1"/>
    </xf>
    <xf numFmtId="0" fontId="2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4" fillId="0" borderId="0" xfId="0" applyFont="1" applyFill="1" applyAlignment="1">
      <alignment horizontal="left" vertical="center" wrapText="1"/>
    </xf>
    <xf numFmtId="0" fontId="22" fillId="0" borderId="0" xfId="0" applyFont="1" applyFill="1" applyAlignment="1">
      <alignment horizontal="left" vertical="center" wrapText="1"/>
    </xf>
    <xf numFmtId="2" fontId="22" fillId="0" borderId="0" xfId="0" applyNumberFormat="1" applyFont="1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2" fontId="22" fillId="0" borderId="0" xfId="0" applyNumberFormat="1" applyFont="1" applyAlignment="1">
      <alignment horizontal="left" vertical="center" wrapText="1"/>
    </xf>
    <xf numFmtId="49" fontId="22" fillId="0" borderId="0" xfId="0" applyNumberFormat="1" applyFont="1" applyFill="1" applyAlignment="1">
      <alignment horizontal="center" vertical="center" wrapText="1"/>
    </xf>
    <xf numFmtId="0" fontId="22" fillId="0" borderId="0" xfId="0" applyFont="1" applyFill="1" applyAlignment="1">
      <alignment horizontal="center" vertical="center" wrapText="1"/>
    </xf>
    <xf numFmtId="2" fontId="22" fillId="0" borderId="0" xfId="0" applyNumberFormat="1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22" fillId="0" borderId="0" xfId="0" applyFont="1" applyFill="1" applyBorder="1" applyAlignment="1">
      <alignment horizontal="center" vertical="center" wrapText="1"/>
    </xf>
    <xf numFmtId="49" fontId="22" fillId="0" borderId="13" xfId="0" applyNumberFormat="1" applyFont="1" applyFill="1" applyBorder="1" applyAlignment="1">
      <alignment horizontal="center" vertical="center" wrapText="1"/>
    </xf>
    <xf numFmtId="0" fontId="22" fillId="0" borderId="13" xfId="0" applyFont="1" applyFill="1" applyBorder="1" applyAlignment="1">
      <alignment horizontal="center" vertical="center" wrapText="1"/>
    </xf>
    <xf numFmtId="0" fontId="22" fillId="0" borderId="0" xfId="0" applyNumberFormat="1" applyFont="1" applyFill="1" applyAlignment="1">
      <alignment horizontal="center" vertical="center" wrapText="1"/>
    </xf>
    <xf numFmtId="1" fontId="22" fillId="0" borderId="0" xfId="0" applyNumberFormat="1" applyFont="1" applyAlignment="1">
      <alignment horizontal="center" vertical="center" wrapText="1"/>
    </xf>
    <xf numFmtId="2" fontId="0" fillId="0" borderId="11" xfId="0" applyNumberFormat="1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49" fontId="2" fillId="0" borderId="14" xfId="0" applyNumberFormat="1" applyFont="1" applyFill="1" applyBorder="1" applyAlignment="1">
      <alignment horizontal="center" vertical="center" wrapText="1"/>
    </xf>
    <xf numFmtId="49" fontId="0" fillId="0" borderId="15" xfId="0" applyNumberFormat="1" applyFont="1" applyBorder="1" applyAlignment="1">
      <alignment horizontal="center" vertical="center" wrapText="1"/>
    </xf>
    <xf numFmtId="49" fontId="2" fillId="0" borderId="16" xfId="0" applyNumberFormat="1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49" fontId="2" fillId="0" borderId="18" xfId="0" applyNumberFormat="1" applyFont="1" applyFill="1" applyBorder="1" applyAlignment="1">
      <alignment horizontal="center" vertical="center" textRotation="90" wrapText="1"/>
    </xf>
    <xf numFmtId="49" fontId="2" fillId="0" borderId="19" xfId="0" applyNumberFormat="1" applyFont="1" applyFill="1" applyBorder="1" applyAlignment="1">
      <alignment horizontal="center" vertical="center" textRotation="90" wrapText="1"/>
    </xf>
    <xf numFmtId="0" fontId="2" fillId="0" borderId="19" xfId="0" applyFont="1" applyFill="1" applyBorder="1" applyAlignment="1">
      <alignment horizontal="center" vertical="center" textRotation="90" wrapText="1"/>
    </xf>
    <xf numFmtId="0" fontId="2" fillId="0" borderId="19" xfId="19" applyFont="1" applyFill="1" applyBorder="1" applyAlignment="1">
      <alignment horizontal="center" vertical="center" textRotation="90" wrapText="1"/>
    </xf>
    <xf numFmtId="2" fontId="2" fillId="0" borderId="19" xfId="0" applyNumberFormat="1" applyFont="1" applyFill="1" applyBorder="1" applyAlignment="1">
      <alignment horizontal="center" vertical="center" textRotation="90" wrapText="1"/>
    </xf>
    <xf numFmtId="0" fontId="2" fillId="0" borderId="20" xfId="0" applyFont="1" applyFill="1" applyBorder="1" applyAlignment="1">
      <alignment horizontal="center" vertical="center" textRotation="90" wrapText="1"/>
    </xf>
    <xf numFmtId="0" fontId="2" fillId="0" borderId="18" xfId="0" applyFont="1" applyFill="1" applyBorder="1" applyAlignment="1">
      <alignment horizontal="center" vertical="center" textRotation="90" wrapText="1"/>
    </xf>
    <xf numFmtId="49" fontId="2" fillId="0" borderId="19" xfId="20" applyNumberFormat="1" applyFont="1" applyFill="1" applyBorder="1" applyAlignment="1">
      <alignment horizontal="center" vertical="center" textRotation="90" wrapText="1"/>
    </xf>
    <xf numFmtId="0" fontId="2" fillId="0" borderId="19" xfId="0" applyNumberFormat="1" applyFont="1" applyFill="1" applyBorder="1" applyAlignment="1">
      <alignment horizontal="center" vertical="center" textRotation="90" wrapText="1"/>
    </xf>
    <xf numFmtId="172" fontId="21" fillId="0" borderId="19" xfId="0" applyNumberFormat="1" applyFont="1" applyFill="1" applyBorder="1" applyAlignment="1">
      <alignment horizontal="center" vertical="center" textRotation="90" wrapText="1"/>
    </xf>
    <xf numFmtId="49" fontId="2" fillId="0" borderId="20" xfId="0" applyNumberFormat="1" applyFont="1" applyFill="1" applyBorder="1" applyAlignment="1">
      <alignment horizontal="center" vertical="center" textRotation="90" wrapText="1"/>
    </xf>
    <xf numFmtId="0" fontId="23" fillId="0" borderId="0" xfId="0" applyFont="1" applyFill="1" applyBorder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0" fontId="23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24" fillId="0" borderId="0" xfId="0" applyNumberFormat="1" applyFont="1" applyFill="1" applyAlignment="1">
      <alignment horizontal="left" vertical="center" wrapText="1"/>
    </xf>
    <xf numFmtId="0" fontId="24" fillId="0" borderId="0" xfId="0" applyFont="1" applyFill="1" applyAlignment="1">
      <alignment horizontal="left" vertical="center" wrapText="1"/>
    </xf>
  </cellXfs>
  <cellStyles count="29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Обычный 2" xfId="18"/>
    <cellStyle name="Обычный_Атоммашэкспорт" xfId="19"/>
    <cellStyle name="Обычный_СПЛАВ" xfId="20"/>
    <cellStyle name="Плохой" xfId="21" builtinId="27" customBuiltin="1"/>
    <cellStyle name="Пояснение" xfId="22" builtinId="53" customBuiltin="1"/>
    <cellStyle name="Примечание" xfId="23" builtinId="10" customBuiltin="1"/>
    <cellStyle name="Примечание 2" xfId="24"/>
    <cellStyle name="Связанная ячейка" xfId="25" builtinId="24" customBuiltin="1"/>
    <cellStyle name="Стиль 1" xfId="26"/>
    <cellStyle name="Текст предупреждения" xfId="27" builtinId="11" customBuiltin="1"/>
    <cellStyle name="Хороший" xfId="28" builtinId="26" customBuiltin="1"/>
  </cellStyles>
  <dxfs count="45"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1" formatCode="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0"/>
        </top>
        <bottom style="thin">
          <color indexed="0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4:AP37" totalsRowShown="0" headerRowDxfId="2" headerRowBorderDxfId="0" tableBorderDxfId="1">
  <autoFilter ref="A4:AP37"/>
  <tableColumns count="42">
    <tableColumn id="1" name="№ п/п" dataDxfId="44"/>
    <tableColumn id="2" name="Идентификатор" dataDxfId="43"/>
    <tableColumn id="3" name="Маркировка арматуры" dataDxfId="42"/>
    <tableColumn id="4" name="Наименование" dataDxfId="41"/>
    <tableColumn id="5" name="Тип" dataDxfId="40"/>
    <tableColumn id="6" name="Класс и группа безопас-ности изделия по НП-68-05" dataDxfId="39"/>
    <tableColumn id="7" name="Категория ОК" dataDxfId="38"/>
    <tableColumn id="8" name="Оборудование/Материалы" dataDxfId="37"/>
    <tableColumn id="9" name="DN(арматуры), мм" dataDxfId="36"/>
    <tableColumn id="10" name="Pp (арматура АЭС), Pу (общепром. арматура), МПа" dataDxfId="35"/>
    <tableColumn id="11" name="Tp(арматуры), °С" dataDxfId="34"/>
    <tableColumn id="12" name="Рабочая среда" dataDxfId="33"/>
    <tableColumn id="13" name="Kv,м3/ч(для регулиру-ющих клапанов)" dataDxfId="32"/>
    <tableColumn id="14" name="Масса,кг" dataDxfId="31"/>
    <tableColumn id="15" name="Способ управления" dataDxfId="30"/>
    <tableColumn id="16" name="Тип электропривода" dataDxfId="29"/>
    <tableColumn id="17" name="Мощность электро-двигателя, кВт" dataDxfId="28"/>
    <tableColumn id="18" name="Материал корпуса арматуры" dataDxfId="27"/>
    <tableColumn id="19" name="Способ присоединения" dataDxfId="26"/>
    <tableColumn id="20" name="ТУ" dataDxfId="25"/>
    <tableColumn id="21" name="ИТТ" dataDxfId="24"/>
    <tableColumn id="22" name="Смета №" dataDxfId="23"/>
    <tableColumn id="23" name="Номер чертежа" dataDxfId="22"/>
    <tableColumn id="24" name="Позиция по спецификации чертежа" dataDxfId="21"/>
    <tableColumn id="25" name="Номер з/сп" dataDxfId="20"/>
    <tableColumn id="26" name="Класс и группа трубопровода" dataDxfId="19"/>
    <tableColumn id="27" name="Категория сейсмостойкос-ти трубопровода" dataDxfId="18"/>
    <tableColumn id="28" name="Количество, шт" dataDxfId="17"/>
    <tableColumn id="29" name="Цена за ед., без НДС, USD" dataDxfId="16"/>
    <tableColumn id="30" name="Сумма без НДС, USD" dataDxfId="15">
      <calculatedColumnFormula>ROUND(AC5*AB5,2)</calculatedColumnFormula>
    </tableColumn>
    <tableColumn id="31" name="Сумма НДС (18 %), USD" dataDxfId="14">
      <calculatedColumnFormula>ROUND(AD5*0.18,2)</calculatedColumnFormula>
    </tableColumn>
    <tableColumn id="32" name="Сумма с НДС, USD" dataDxfId="13">
      <calculatedColumnFormula>AD5+AE5</calculatedColumnFormula>
    </tableColumn>
    <tableColumn id="33" name="Объект проектирования" dataDxfId="12"/>
    <tableColumn id="34" name="Завод-изготовитель" dataDxfId="11"/>
    <tableColumn id="35" name="Страна-происхождения" dataDxfId="10"/>
    <tableColumn id="36" name="Примечание" dataDxfId="9"/>
    <tableColumn id="37" name="Срок поставки" dataDxfId="8"/>
    <tableColumn id="38" name="Разработчик РД" dataDxfId="7"/>
    <tableColumn id="39" name="Код ЕОС НСИ (GID)" dataDxfId="6"/>
    <tableColumn id="40" name="Стоимость изделия в ценах 2000 года, руб." dataDxfId="5"/>
    <tableColumn id="41" name="Задание" dataDxfId="4"/>
    <tableColumn id="42" name="Номер блока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8"/>
  <sheetViews>
    <sheetView tabSelected="1" view="pageBreakPreview" topLeftCell="A4" zoomScale="70" zoomScaleNormal="70" zoomScaleSheetLayoutView="70" workbookViewId="0">
      <selection activeCell="A4" sqref="A4:AP37"/>
    </sheetView>
  </sheetViews>
  <sheetFormatPr defaultRowHeight="13.2" x14ac:dyDescent="0.25"/>
  <cols>
    <col min="1" max="1" width="8.21875" style="4" customWidth="1"/>
    <col min="2" max="2" width="17.6640625" style="4" customWidth="1"/>
    <col min="3" max="3" width="23.77734375" style="4" customWidth="1"/>
    <col min="4" max="4" width="16.6640625" style="4" customWidth="1"/>
    <col min="5" max="5" width="13.44140625" style="4" customWidth="1"/>
    <col min="6" max="6" width="51" style="3" customWidth="1"/>
    <col min="7" max="7" width="15.44140625" style="3" customWidth="1"/>
    <col min="8" max="8" width="27.88671875" style="3" customWidth="1"/>
    <col min="9" max="9" width="19.33203125" style="3" customWidth="1"/>
    <col min="10" max="10" width="49" style="3" customWidth="1"/>
    <col min="11" max="11" width="18.5546875" style="3" customWidth="1"/>
    <col min="12" max="12" width="17.109375" style="3" customWidth="1"/>
    <col min="13" max="13" width="38.77734375" style="3" customWidth="1"/>
    <col min="14" max="14" width="11.21875" style="5" customWidth="1"/>
    <col min="15" max="15" width="21.44140625" style="3" customWidth="1"/>
    <col min="16" max="16" width="22.21875" style="3" customWidth="1"/>
    <col min="17" max="17" width="34.5546875" style="3" customWidth="1"/>
    <col min="18" max="18" width="29.6640625" style="3" customWidth="1"/>
    <col min="19" max="19" width="24.88671875" style="3" customWidth="1"/>
    <col min="20" max="21" width="11.33203125" style="3" customWidth="1"/>
    <col min="22" max="22" width="11.109375" style="3" customWidth="1"/>
    <col min="23" max="23" width="17.109375" style="3" customWidth="1"/>
    <col min="24" max="24" width="36.21875" style="3" customWidth="1"/>
    <col min="25" max="25" width="16.88671875" style="3" customWidth="1"/>
    <col min="26" max="26" width="30.44140625" style="3" customWidth="1"/>
    <col min="27" max="27" width="43" style="3" customWidth="1"/>
    <col min="28" max="28" width="17.109375" style="3" customWidth="1"/>
    <col min="29" max="29" width="27" style="5" customWidth="1"/>
    <col min="30" max="30" width="21.77734375" style="5" customWidth="1"/>
    <col min="31" max="31" width="24" style="5" customWidth="1"/>
    <col min="32" max="32" width="19.6640625" style="5" customWidth="1"/>
    <col min="33" max="33" width="25.44140625" style="3" customWidth="1"/>
    <col min="34" max="34" width="21.88671875" style="3" customWidth="1"/>
    <col min="35" max="35" width="25.109375" style="3" customWidth="1"/>
    <col min="36" max="36" width="86.6640625" style="6" customWidth="1"/>
    <col min="37" max="37" width="16.33203125" style="3" customWidth="1"/>
    <col min="38" max="38" width="19.33203125" style="4" customWidth="1"/>
    <col min="39" max="39" width="19.88671875" customWidth="1"/>
    <col min="40" max="40" width="43" style="5" customWidth="1"/>
    <col min="41" max="41" width="11.109375" customWidth="1"/>
    <col min="42" max="42" width="14.88671875" customWidth="1"/>
  </cols>
  <sheetData>
    <row r="1" spans="1:42" s="23" customFormat="1" ht="18" customHeight="1" x14ac:dyDescent="0.25">
      <c r="A1" s="18"/>
      <c r="B1" s="18"/>
      <c r="C1" s="18"/>
      <c r="D1" s="19"/>
      <c r="E1" s="19"/>
      <c r="F1" s="19"/>
      <c r="G1" s="19"/>
      <c r="H1" s="19"/>
      <c r="I1" s="19"/>
      <c r="J1" s="19"/>
      <c r="K1" s="19"/>
      <c r="L1" s="20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20"/>
      <c r="AA1" s="20"/>
      <c r="AB1" s="20"/>
      <c r="AC1" s="20"/>
      <c r="AD1" s="19"/>
      <c r="AE1" s="19"/>
      <c r="AF1" s="19"/>
      <c r="AG1" s="19"/>
      <c r="AH1" s="19"/>
      <c r="AI1" s="19"/>
      <c r="AJ1" s="19"/>
      <c r="AK1" s="19"/>
      <c r="AL1" s="19"/>
      <c r="AM1" s="21"/>
      <c r="AN1" s="22"/>
      <c r="AO1" s="22"/>
      <c r="AP1" s="22"/>
    </row>
    <row r="2" spans="1:42" s="23" customFormat="1" ht="22.5" customHeight="1" x14ac:dyDescent="0.25">
      <c r="A2" s="19"/>
      <c r="B2" s="70" t="s">
        <v>175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19"/>
      <c r="Q2" s="19"/>
      <c r="R2" s="19"/>
      <c r="S2" s="19"/>
      <c r="T2" s="19"/>
      <c r="U2" s="19"/>
      <c r="V2" s="19"/>
      <c r="W2" s="19"/>
      <c r="X2" s="19"/>
      <c r="Y2" s="19"/>
      <c r="Z2" s="20"/>
      <c r="AA2" s="25"/>
      <c r="AB2" s="24"/>
      <c r="AC2" s="24"/>
      <c r="AD2" s="24"/>
      <c r="AE2" s="24"/>
      <c r="AF2" s="24"/>
      <c r="AG2" s="24"/>
      <c r="AH2" s="24"/>
      <c r="AI2" s="24"/>
      <c r="AJ2" s="72" t="s">
        <v>94</v>
      </c>
      <c r="AK2" s="73"/>
      <c r="AL2" s="73"/>
      <c r="AM2" s="21"/>
      <c r="AN2" s="22"/>
      <c r="AO2" s="22"/>
      <c r="AP2" s="22"/>
    </row>
    <row r="3" spans="1:42" s="23" customFormat="1" ht="18" customHeight="1" x14ac:dyDescent="0.25">
      <c r="A3" s="18"/>
      <c r="B3" s="18"/>
      <c r="C3" s="18"/>
      <c r="D3" s="19"/>
      <c r="E3" s="19"/>
      <c r="F3" s="19"/>
      <c r="G3" s="19"/>
      <c r="H3" s="19"/>
      <c r="I3" s="19"/>
      <c r="J3" s="19"/>
      <c r="K3" s="19"/>
      <c r="L3" s="20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20"/>
      <c r="AA3" s="20"/>
      <c r="AB3" s="20"/>
      <c r="AC3" s="20"/>
      <c r="AD3" s="19"/>
      <c r="AE3" s="19"/>
      <c r="AF3" s="19"/>
      <c r="AG3" s="19"/>
      <c r="AH3" s="19"/>
      <c r="AI3" s="19"/>
      <c r="AJ3" s="19"/>
      <c r="AK3" s="19"/>
      <c r="AL3" s="19"/>
      <c r="AM3" s="21"/>
      <c r="AN3" s="21"/>
    </row>
    <row r="4" spans="1:42" ht="135" customHeight="1" x14ac:dyDescent="0.25">
      <c r="A4" s="59" t="s">
        <v>26</v>
      </c>
      <c r="B4" s="60" t="s">
        <v>0</v>
      </c>
      <c r="C4" s="61" t="s">
        <v>1</v>
      </c>
      <c r="D4" s="61" t="s">
        <v>2</v>
      </c>
      <c r="E4" s="61" t="s">
        <v>3</v>
      </c>
      <c r="F4" s="61" t="s">
        <v>31</v>
      </c>
      <c r="G4" s="61" t="s">
        <v>33</v>
      </c>
      <c r="H4" s="61" t="s">
        <v>4</v>
      </c>
      <c r="I4" s="60" t="s">
        <v>5</v>
      </c>
      <c r="J4" s="60" t="s">
        <v>6</v>
      </c>
      <c r="K4" s="61" t="s">
        <v>7</v>
      </c>
      <c r="L4" s="61" t="s">
        <v>8</v>
      </c>
      <c r="M4" s="62" t="s">
        <v>28</v>
      </c>
      <c r="N4" s="63" t="s">
        <v>9</v>
      </c>
      <c r="O4" s="61" t="s">
        <v>10</v>
      </c>
      <c r="P4" s="61" t="s">
        <v>27</v>
      </c>
      <c r="Q4" s="64" t="s">
        <v>11</v>
      </c>
      <c r="R4" s="61" t="s">
        <v>12</v>
      </c>
      <c r="S4" s="65" t="s">
        <v>13</v>
      </c>
      <c r="T4" s="65" t="s">
        <v>14</v>
      </c>
      <c r="U4" s="60" t="s">
        <v>34</v>
      </c>
      <c r="V4" s="61" t="s">
        <v>15</v>
      </c>
      <c r="W4" s="61" t="s">
        <v>16</v>
      </c>
      <c r="X4" s="61" t="s">
        <v>17</v>
      </c>
      <c r="Y4" s="61" t="s">
        <v>18</v>
      </c>
      <c r="Z4" s="61" t="s">
        <v>19</v>
      </c>
      <c r="AA4" s="61" t="s">
        <v>20</v>
      </c>
      <c r="AB4" s="61" t="s">
        <v>21</v>
      </c>
      <c r="AC4" s="60" t="s">
        <v>216</v>
      </c>
      <c r="AD4" s="66" t="s">
        <v>217</v>
      </c>
      <c r="AE4" s="66" t="s">
        <v>218</v>
      </c>
      <c r="AF4" s="66" t="s">
        <v>219</v>
      </c>
      <c r="AG4" s="60" t="s">
        <v>22</v>
      </c>
      <c r="AH4" s="61" t="s">
        <v>23</v>
      </c>
      <c r="AI4" s="61" t="s">
        <v>95</v>
      </c>
      <c r="AJ4" s="67" t="s">
        <v>24</v>
      </c>
      <c r="AK4" s="68" t="s">
        <v>29</v>
      </c>
      <c r="AL4" s="60" t="s">
        <v>25</v>
      </c>
      <c r="AM4" s="60" t="s">
        <v>32</v>
      </c>
      <c r="AN4" s="60" t="s">
        <v>30</v>
      </c>
      <c r="AO4" s="60" t="s">
        <v>93</v>
      </c>
      <c r="AP4" s="69" t="s">
        <v>96</v>
      </c>
    </row>
    <row r="5" spans="1:42" ht="14.25" customHeight="1" x14ac:dyDescent="0.25">
      <c r="A5" s="55">
        <v>1</v>
      </c>
      <c r="B5" s="2">
        <f t="shared" ref="B5:AP5" si="0">A5+1</f>
        <v>2</v>
      </c>
      <c r="C5" s="2">
        <f t="shared" si="0"/>
        <v>3</v>
      </c>
      <c r="D5" s="2">
        <f t="shared" si="0"/>
        <v>4</v>
      </c>
      <c r="E5" s="2">
        <f t="shared" si="0"/>
        <v>5</v>
      </c>
      <c r="F5" s="2">
        <f t="shared" si="0"/>
        <v>6</v>
      </c>
      <c r="G5" s="2">
        <f t="shared" si="0"/>
        <v>7</v>
      </c>
      <c r="H5" s="2">
        <f t="shared" si="0"/>
        <v>8</v>
      </c>
      <c r="I5" s="2">
        <f t="shared" si="0"/>
        <v>9</v>
      </c>
      <c r="J5" s="2">
        <f t="shared" si="0"/>
        <v>10</v>
      </c>
      <c r="K5" s="2">
        <f t="shared" si="0"/>
        <v>11</v>
      </c>
      <c r="L5" s="2">
        <f t="shared" si="0"/>
        <v>12</v>
      </c>
      <c r="M5" s="2">
        <f t="shared" si="0"/>
        <v>13</v>
      </c>
      <c r="N5" s="2">
        <f t="shared" si="0"/>
        <v>14</v>
      </c>
      <c r="O5" s="2">
        <f t="shared" si="0"/>
        <v>15</v>
      </c>
      <c r="P5" s="2">
        <f t="shared" si="0"/>
        <v>16</v>
      </c>
      <c r="Q5" s="2">
        <f t="shared" si="0"/>
        <v>17</v>
      </c>
      <c r="R5" s="2">
        <f t="shared" si="0"/>
        <v>18</v>
      </c>
      <c r="S5" s="2">
        <f t="shared" si="0"/>
        <v>19</v>
      </c>
      <c r="T5" s="2">
        <f t="shared" si="0"/>
        <v>20</v>
      </c>
      <c r="U5" s="2">
        <f t="shared" si="0"/>
        <v>21</v>
      </c>
      <c r="V5" s="2">
        <f t="shared" si="0"/>
        <v>22</v>
      </c>
      <c r="W5" s="2">
        <f t="shared" si="0"/>
        <v>23</v>
      </c>
      <c r="X5" s="2">
        <f t="shared" si="0"/>
        <v>24</v>
      </c>
      <c r="Y5" s="2">
        <f t="shared" si="0"/>
        <v>25</v>
      </c>
      <c r="Z5" s="2">
        <f t="shared" si="0"/>
        <v>26</v>
      </c>
      <c r="AA5" s="2">
        <f t="shared" si="0"/>
        <v>27</v>
      </c>
      <c r="AB5" s="2">
        <f t="shared" si="0"/>
        <v>28</v>
      </c>
      <c r="AC5" s="2">
        <f t="shared" si="0"/>
        <v>29</v>
      </c>
      <c r="AD5" s="2">
        <f t="shared" si="0"/>
        <v>30</v>
      </c>
      <c r="AE5" s="2">
        <f t="shared" si="0"/>
        <v>31</v>
      </c>
      <c r="AF5" s="2">
        <f t="shared" si="0"/>
        <v>32</v>
      </c>
      <c r="AG5" s="2">
        <f t="shared" si="0"/>
        <v>33</v>
      </c>
      <c r="AH5" s="2">
        <f t="shared" si="0"/>
        <v>34</v>
      </c>
      <c r="AI5" s="2">
        <f t="shared" si="0"/>
        <v>35</v>
      </c>
      <c r="AJ5" s="2">
        <f t="shared" si="0"/>
        <v>36</v>
      </c>
      <c r="AK5" s="2">
        <f t="shared" si="0"/>
        <v>37</v>
      </c>
      <c r="AL5" s="2">
        <f t="shared" si="0"/>
        <v>38</v>
      </c>
      <c r="AM5" s="2">
        <f t="shared" si="0"/>
        <v>39</v>
      </c>
      <c r="AN5" s="2">
        <f t="shared" si="0"/>
        <v>40</v>
      </c>
      <c r="AO5" s="2">
        <f t="shared" si="0"/>
        <v>41</v>
      </c>
      <c r="AP5" s="57">
        <f t="shared" si="0"/>
        <v>42</v>
      </c>
    </row>
    <row r="6" spans="1:42" s="1" customFormat="1" ht="114.75" customHeight="1" x14ac:dyDescent="0.25">
      <c r="A6" s="56" t="s">
        <v>178</v>
      </c>
      <c r="B6" s="12" t="s">
        <v>54</v>
      </c>
      <c r="C6" s="7" t="s">
        <v>55</v>
      </c>
      <c r="D6" s="7" t="s">
        <v>56</v>
      </c>
      <c r="E6" s="31" t="s">
        <v>176</v>
      </c>
      <c r="F6" s="7" t="s">
        <v>51</v>
      </c>
      <c r="G6" s="8" t="s">
        <v>41</v>
      </c>
      <c r="H6" s="7" t="s">
        <v>52</v>
      </c>
      <c r="I6" s="7">
        <v>200</v>
      </c>
      <c r="J6" s="9">
        <v>1</v>
      </c>
      <c r="K6" s="7">
        <v>150</v>
      </c>
      <c r="L6" s="7" t="s">
        <v>35</v>
      </c>
      <c r="M6" s="7" t="s">
        <v>36</v>
      </c>
      <c r="N6" s="9">
        <v>344</v>
      </c>
      <c r="O6" s="7" t="s">
        <v>57</v>
      </c>
      <c r="P6" s="7" t="s">
        <v>36</v>
      </c>
      <c r="Q6" s="7" t="s">
        <v>36</v>
      </c>
      <c r="R6" s="7" t="s">
        <v>37</v>
      </c>
      <c r="S6" s="7" t="s">
        <v>38</v>
      </c>
      <c r="T6" s="31" t="s">
        <v>177</v>
      </c>
      <c r="U6" s="13" t="s">
        <v>43</v>
      </c>
      <c r="V6" s="7" t="s">
        <v>53</v>
      </c>
      <c r="W6" s="10" t="s">
        <v>36</v>
      </c>
      <c r="X6" s="7" t="s">
        <v>36</v>
      </c>
      <c r="Y6" s="7" t="s">
        <v>58</v>
      </c>
      <c r="Z6" s="7" t="s">
        <v>46</v>
      </c>
      <c r="AA6" s="7" t="s">
        <v>47</v>
      </c>
      <c r="AB6" s="7">
        <v>1</v>
      </c>
      <c r="AC6" s="16">
        <v>28055.56</v>
      </c>
      <c r="AD6" s="16">
        <f t="shared" ref="AD6:AD37" si="1">ROUND(AC6*AB6,2)</f>
        <v>28055.56</v>
      </c>
      <c r="AE6" s="16">
        <f t="shared" ref="AE6:AE37" si="2">ROUND(AD6*0.18,2)</f>
        <v>5050</v>
      </c>
      <c r="AF6" s="16">
        <f t="shared" ref="AF6:AF37" si="3">AD6+AE6</f>
        <v>33105.56</v>
      </c>
      <c r="AG6" s="9" t="s">
        <v>48</v>
      </c>
      <c r="AH6" s="53" t="s">
        <v>213</v>
      </c>
      <c r="AI6" s="53" t="s">
        <v>214</v>
      </c>
      <c r="AJ6" s="17" t="s">
        <v>59</v>
      </c>
      <c r="AK6" s="14">
        <v>43865</v>
      </c>
      <c r="AL6" s="11" t="s">
        <v>49</v>
      </c>
      <c r="AM6" s="13">
        <v>884659</v>
      </c>
      <c r="AN6" s="9">
        <v>33253.01</v>
      </c>
      <c r="AO6" s="15" t="s">
        <v>92</v>
      </c>
      <c r="AP6" s="58">
        <v>1</v>
      </c>
    </row>
    <row r="7" spans="1:42" s="1" customFormat="1" ht="114.75" customHeight="1" x14ac:dyDescent="0.25">
      <c r="A7" s="56" t="s">
        <v>179</v>
      </c>
      <c r="B7" s="12" t="s">
        <v>63</v>
      </c>
      <c r="C7" s="7" t="s">
        <v>64</v>
      </c>
      <c r="D7" s="7" t="s">
        <v>50</v>
      </c>
      <c r="E7" s="7" t="s">
        <v>65</v>
      </c>
      <c r="F7" s="7" t="s">
        <v>40</v>
      </c>
      <c r="G7" s="8" t="s">
        <v>41</v>
      </c>
      <c r="H7" s="7" t="s">
        <v>52</v>
      </c>
      <c r="I7" s="7">
        <v>250</v>
      </c>
      <c r="J7" s="9">
        <v>1</v>
      </c>
      <c r="K7" s="7">
        <v>150</v>
      </c>
      <c r="L7" s="7" t="s">
        <v>42</v>
      </c>
      <c r="M7" s="7" t="s">
        <v>36</v>
      </c>
      <c r="N7" s="9">
        <v>480</v>
      </c>
      <c r="O7" s="7" t="s">
        <v>57</v>
      </c>
      <c r="P7" s="7" t="s">
        <v>36</v>
      </c>
      <c r="Q7" s="7" t="s">
        <v>36</v>
      </c>
      <c r="R7" s="7" t="s">
        <v>61</v>
      </c>
      <c r="S7" s="7" t="s">
        <v>38</v>
      </c>
      <c r="T7" s="7" t="s">
        <v>66</v>
      </c>
      <c r="U7" s="13" t="s">
        <v>43</v>
      </c>
      <c r="V7" s="7" t="s">
        <v>44</v>
      </c>
      <c r="W7" s="10" t="s">
        <v>36</v>
      </c>
      <c r="X7" s="7" t="s">
        <v>36</v>
      </c>
      <c r="Y7" s="7" t="s">
        <v>45</v>
      </c>
      <c r="Z7" s="7" t="s">
        <v>46</v>
      </c>
      <c r="AA7" s="7" t="s">
        <v>47</v>
      </c>
      <c r="AB7" s="7">
        <v>1</v>
      </c>
      <c r="AC7" s="16">
        <v>32422.22</v>
      </c>
      <c r="AD7" s="16">
        <f t="shared" si="1"/>
        <v>32422.22</v>
      </c>
      <c r="AE7" s="16">
        <f t="shared" si="2"/>
        <v>5836</v>
      </c>
      <c r="AF7" s="16">
        <f t="shared" si="3"/>
        <v>38258.22</v>
      </c>
      <c r="AG7" s="9" t="s">
        <v>48</v>
      </c>
      <c r="AH7" s="53" t="s">
        <v>213</v>
      </c>
      <c r="AI7" s="53" t="s">
        <v>214</v>
      </c>
      <c r="AJ7" s="17" t="s">
        <v>67</v>
      </c>
      <c r="AK7" s="14">
        <v>43830</v>
      </c>
      <c r="AL7" s="11" t="s">
        <v>49</v>
      </c>
      <c r="AM7" s="13">
        <v>885522</v>
      </c>
      <c r="AN7" s="9">
        <v>21115.97</v>
      </c>
      <c r="AO7" s="15" t="s">
        <v>92</v>
      </c>
      <c r="AP7" s="58">
        <v>1</v>
      </c>
    </row>
    <row r="8" spans="1:42" s="1" customFormat="1" ht="114.75" customHeight="1" x14ac:dyDescent="0.25">
      <c r="A8" s="56" t="s">
        <v>180</v>
      </c>
      <c r="B8" s="12" t="s">
        <v>68</v>
      </c>
      <c r="C8" s="7" t="s">
        <v>69</v>
      </c>
      <c r="D8" s="7" t="s">
        <v>50</v>
      </c>
      <c r="E8" s="7" t="s">
        <v>65</v>
      </c>
      <c r="F8" s="7" t="s">
        <v>40</v>
      </c>
      <c r="G8" s="8" t="s">
        <v>41</v>
      </c>
      <c r="H8" s="7" t="s">
        <v>52</v>
      </c>
      <c r="I8" s="7">
        <v>250</v>
      </c>
      <c r="J8" s="9">
        <v>1</v>
      </c>
      <c r="K8" s="7">
        <v>150</v>
      </c>
      <c r="L8" s="7" t="s">
        <v>42</v>
      </c>
      <c r="M8" s="7" t="s">
        <v>36</v>
      </c>
      <c r="N8" s="9">
        <v>480</v>
      </c>
      <c r="O8" s="7" t="s">
        <v>57</v>
      </c>
      <c r="P8" s="7" t="s">
        <v>36</v>
      </c>
      <c r="Q8" s="7" t="s">
        <v>36</v>
      </c>
      <c r="R8" s="7" t="s">
        <v>61</v>
      </c>
      <c r="S8" s="7" t="s">
        <v>38</v>
      </c>
      <c r="T8" s="7" t="s">
        <v>66</v>
      </c>
      <c r="U8" s="13" t="s">
        <v>43</v>
      </c>
      <c r="V8" s="7" t="s">
        <v>44</v>
      </c>
      <c r="W8" s="10" t="s">
        <v>36</v>
      </c>
      <c r="X8" s="7" t="s">
        <v>36</v>
      </c>
      <c r="Y8" s="7" t="s">
        <v>45</v>
      </c>
      <c r="Z8" s="7" t="s">
        <v>46</v>
      </c>
      <c r="AA8" s="7" t="s">
        <v>47</v>
      </c>
      <c r="AB8" s="7">
        <v>1</v>
      </c>
      <c r="AC8" s="16">
        <v>32422.22</v>
      </c>
      <c r="AD8" s="16">
        <f t="shared" si="1"/>
        <v>32422.22</v>
      </c>
      <c r="AE8" s="16">
        <f t="shared" si="2"/>
        <v>5836</v>
      </c>
      <c r="AF8" s="16">
        <f t="shared" si="3"/>
        <v>38258.22</v>
      </c>
      <c r="AG8" s="9" t="s">
        <v>48</v>
      </c>
      <c r="AH8" s="53" t="s">
        <v>213</v>
      </c>
      <c r="AI8" s="53" t="s">
        <v>214</v>
      </c>
      <c r="AJ8" s="17" t="s">
        <v>70</v>
      </c>
      <c r="AK8" s="14">
        <v>43830</v>
      </c>
      <c r="AL8" s="11" t="s">
        <v>49</v>
      </c>
      <c r="AM8" s="13">
        <v>885522</v>
      </c>
      <c r="AN8" s="9">
        <v>21115.97</v>
      </c>
      <c r="AO8" s="15" t="s">
        <v>92</v>
      </c>
      <c r="AP8" s="58">
        <v>1</v>
      </c>
    </row>
    <row r="9" spans="1:42" s="1" customFormat="1" ht="114.75" customHeight="1" x14ac:dyDescent="0.25">
      <c r="A9" s="56" t="s">
        <v>181</v>
      </c>
      <c r="B9" s="12" t="s">
        <v>71</v>
      </c>
      <c r="C9" s="7" t="s">
        <v>72</v>
      </c>
      <c r="D9" s="7" t="s">
        <v>56</v>
      </c>
      <c r="E9" s="31" t="s">
        <v>176</v>
      </c>
      <c r="F9" s="7" t="s">
        <v>51</v>
      </c>
      <c r="G9" s="8" t="s">
        <v>41</v>
      </c>
      <c r="H9" s="7" t="s">
        <v>52</v>
      </c>
      <c r="I9" s="7">
        <v>200</v>
      </c>
      <c r="J9" s="9">
        <v>0.3</v>
      </c>
      <c r="K9" s="7">
        <v>60</v>
      </c>
      <c r="L9" s="7" t="s">
        <v>35</v>
      </c>
      <c r="M9" s="7" t="s">
        <v>36</v>
      </c>
      <c r="N9" s="9">
        <v>344</v>
      </c>
      <c r="O9" s="7" t="s">
        <v>73</v>
      </c>
      <c r="P9" s="7" t="s">
        <v>36</v>
      </c>
      <c r="Q9" s="7" t="s">
        <v>36</v>
      </c>
      <c r="R9" s="7" t="s">
        <v>37</v>
      </c>
      <c r="S9" s="7" t="s">
        <v>38</v>
      </c>
      <c r="T9" s="31" t="s">
        <v>177</v>
      </c>
      <c r="U9" s="13" t="s">
        <v>43</v>
      </c>
      <c r="V9" s="7" t="s">
        <v>53</v>
      </c>
      <c r="W9" s="10" t="s">
        <v>36</v>
      </c>
      <c r="X9" s="7" t="s">
        <v>36</v>
      </c>
      <c r="Y9" s="7" t="s">
        <v>58</v>
      </c>
      <c r="Z9" s="7" t="s">
        <v>46</v>
      </c>
      <c r="AA9" s="7" t="s">
        <v>47</v>
      </c>
      <c r="AB9" s="7">
        <v>1</v>
      </c>
      <c r="AC9" s="16">
        <v>28055.56</v>
      </c>
      <c r="AD9" s="16">
        <f t="shared" si="1"/>
        <v>28055.56</v>
      </c>
      <c r="AE9" s="16">
        <f t="shared" si="2"/>
        <v>5050</v>
      </c>
      <c r="AF9" s="16">
        <f t="shared" si="3"/>
        <v>33105.56</v>
      </c>
      <c r="AG9" s="53" t="s">
        <v>48</v>
      </c>
      <c r="AH9" s="53" t="s">
        <v>213</v>
      </c>
      <c r="AI9" s="53" t="s">
        <v>214</v>
      </c>
      <c r="AJ9" s="17" t="s">
        <v>74</v>
      </c>
      <c r="AK9" s="14">
        <v>43865</v>
      </c>
      <c r="AL9" s="11" t="s">
        <v>49</v>
      </c>
      <c r="AM9" s="13">
        <v>884659</v>
      </c>
      <c r="AN9" s="9">
        <v>34363.42</v>
      </c>
      <c r="AO9" s="15" t="s">
        <v>92</v>
      </c>
      <c r="AP9" s="58">
        <v>1</v>
      </c>
    </row>
    <row r="10" spans="1:42" s="1" customFormat="1" ht="114.75" customHeight="1" x14ac:dyDescent="0.25">
      <c r="A10" s="56" t="s">
        <v>182</v>
      </c>
      <c r="B10" s="12" t="s">
        <v>77</v>
      </c>
      <c r="C10" s="7" t="s">
        <v>78</v>
      </c>
      <c r="D10" s="7" t="s">
        <v>50</v>
      </c>
      <c r="E10" s="7" t="s">
        <v>65</v>
      </c>
      <c r="F10" s="7" t="s">
        <v>40</v>
      </c>
      <c r="G10" s="8" t="s">
        <v>41</v>
      </c>
      <c r="H10" s="7" t="s">
        <v>52</v>
      </c>
      <c r="I10" s="7">
        <v>250</v>
      </c>
      <c r="J10" s="9">
        <v>1</v>
      </c>
      <c r="K10" s="7">
        <v>150</v>
      </c>
      <c r="L10" s="7" t="s">
        <v>42</v>
      </c>
      <c r="M10" s="7" t="s">
        <v>36</v>
      </c>
      <c r="N10" s="9">
        <v>480</v>
      </c>
      <c r="O10" s="7" t="s">
        <v>79</v>
      </c>
      <c r="P10" s="7" t="s">
        <v>36</v>
      </c>
      <c r="Q10" s="7" t="s">
        <v>36</v>
      </c>
      <c r="R10" s="7" t="s">
        <v>61</v>
      </c>
      <c r="S10" s="7" t="s">
        <v>38</v>
      </c>
      <c r="T10" s="7" t="s">
        <v>66</v>
      </c>
      <c r="U10" s="13" t="s">
        <v>43</v>
      </c>
      <c r="V10" s="7" t="s">
        <v>44</v>
      </c>
      <c r="W10" s="10" t="s">
        <v>36</v>
      </c>
      <c r="X10" s="7" t="s">
        <v>36</v>
      </c>
      <c r="Y10" s="7" t="s">
        <v>45</v>
      </c>
      <c r="Z10" s="7" t="s">
        <v>46</v>
      </c>
      <c r="AA10" s="7" t="s">
        <v>47</v>
      </c>
      <c r="AB10" s="7">
        <v>1</v>
      </c>
      <c r="AC10" s="16">
        <v>32422.22</v>
      </c>
      <c r="AD10" s="16">
        <f t="shared" si="1"/>
        <v>32422.22</v>
      </c>
      <c r="AE10" s="16">
        <f t="shared" si="2"/>
        <v>5836</v>
      </c>
      <c r="AF10" s="16">
        <f t="shared" si="3"/>
        <v>38258.22</v>
      </c>
      <c r="AG10" s="9" t="s">
        <v>60</v>
      </c>
      <c r="AH10" s="53" t="s">
        <v>213</v>
      </c>
      <c r="AI10" s="53" t="s">
        <v>214</v>
      </c>
      <c r="AJ10" s="17" t="s">
        <v>70</v>
      </c>
      <c r="AK10" s="14">
        <v>43830</v>
      </c>
      <c r="AL10" s="11" t="s">
        <v>49</v>
      </c>
      <c r="AM10" s="13">
        <v>885522</v>
      </c>
      <c r="AN10" s="9">
        <v>21115.97</v>
      </c>
      <c r="AO10" s="15" t="s">
        <v>92</v>
      </c>
      <c r="AP10" s="58">
        <v>1</v>
      </c>
    </row>
    <row r="11" spans="1:42" s="1" customFormat="1" ht="114.75" customHeight="1" x14ac:dyDescent="0.25">
      <c r="A11" s="56" t="s">
        <v>183</v>
      </c>
      <c r="B11" s="12" t="s">
        <v>81</v>
      </c>
      <c r="C11" s="7" t="s">
        <v>82</v>
      </c>
      <c r="D11" s="7" t="s">
        <v>50</v>
      </c>
      <c r="E11" s="7" t="s">
        <v>65</v>
      </c>
      <c r="F11" s="7" t="s">
        <v>40</v>
      </c>
      <c r="G11" s="8" t="s">
        <v>41</v>
      </c>
      <c r="H11" s="7" t="s">
        <v>52</v>
      </c>
      <c r="I11" s="7">
        <v>250</v>
      </c>
      <c r="J11" s="9">
        <v>1</v>
      </c>
      <c r="K11" s="7">
        <v>150</v>
      </c>
      <c r="L11" s="7" t="s">
        <v>42</v>
      </c>
      <c r="M11" s="7" t="s">
        <v>36</v>
      </c>
      <c r="N11" s="9">
        <v>480</v>
      </c>
      <c r="O11" s="7" t="s">
        <v>57</v>
      </c>
      <c r="P11" s="7" t="s">
        <v>36</v>
      </c>
      <c r="Q11" s="7" t="s">
        <v>36</v>
      </c>
      <c r="R11" s="7" t="s">
        <v>61</v>
      </c>
      <c r="S11" s="7" t="s">
        <v>38</v>
      </c>
      <c r="T11" s="7" t="s">
        <v>66</v>
      </c>
      <c r="U11" s="13" t="s">
        <v>43</v>
      </c>
      <c r="V11" s="7" t="s">
        <v>44</v>
      </c>
      <c r="W11" s="10" t="s">
        <v>36</v>
      </c>
      <c r="X11" s="7" t="s">
        <v>36</v>
      </c>
      <c r="Y11" s="7" t="s">
        <v>45</v>
      </c>
      <c r="Z11" s="7" t="s">
        <v>46</v>
      </c>
      <c r="AA11" s="7" t="s">
        <v>47</v>
      </c>
      <c r="AB11" s="7">
        <v>1</v>
      </c>
      <c r="AC11" s="16">
        <v>32422.22</v>
      </c>
      <c r="AD11" s="16">
        <f t="shared" si="1"/>
        <v>32422.22</v>
      </c>
      <c r="AE11" s="16">
        <f t="shared" si="2"/>
        <v>5836</v>
      </c>
      <c r="AF11" s="16">
        <f t="shared" si="3"/>
        <v>38258.22</v>
      </c>
      <c r="AG11" s="9" t="s">
        <v>48</v>
      </c>
      <c r="AH11" s="53" t="s">
        <v>213</v>
      </c>
      <c r="AI11" s="53" t="s">
        <v>214</v>
      </c>
      <c r="AJ11" s="17" t="s">
        <v>83</v>
      </c>
      <c r="AK11" s="14">
        <v>43830</v>
      </c>
      <c r="AL11" s="11" t="s">
        <v>49</v>
      </c>
      <c r="AM11" s="13">
        <v>885522</v>
      </c>
      <c r="AN11" s="9">
        <v>21115.97</v>
      </c>
      <c r="AO11" s="15" t="s">
        <v>92</v>
      </c>
      <c r="AP11" s="58">
        <v>1</v>
      </c>
    </row>
    <row r="12" spans="1:42" s="1" customFormat="1" ht="114.75" customHeight="1" x14ac:dyDescent="0.25">
      <c r="A12" s="56" t="s">
        <v>184</v>
      </c>
      <c r="B12" s="12" t="s">
        <v>87</v>
      </c>
      <c r="C12" s="7" t="s">
        <v>88</v>
      </c>
      <c r="D12" s="7" t="s">
        <v>56</v>
      </c>
      <c r="E12" s="7" t="s">
        <v>65</v>
      </c>
      <c r="F12" s="7" t="s">
        <v>62</v>
      </c>
      <c r="G12" s="8" t="s">
        <v>41</v>
      </c>
      <c r="H12" s="7" t="s">
        <v>52</v>
      </c>
      <c r="I12" s="7">
        <v>400</v>
      </c>
      <c r="J12" s="9">
        <v>1</v>
      </c>
      <c r="K12" s="7">
        <v>150</v>
      </c>
      <c r="L12" s="7" t="s">
        <v>42</v>
      </c>
      <c r="M12" s="7" t="s">
        <v>36</v>
      </c>
      <c r="N12" s="9">
        <v>670</v>
      </c>
      <c r="O12" s="7" t="s">
        <v>75</v>
      </c>
      <c r="P12" s="7" t="s">
        <v>36</v>
      </c>
      <c r="Q12" s="7" t="s">
        <v>36</v>
      </c>
      <c r="R12" s="7" t="s">
        <v>61</v>
      </c>
      <c r="S12" s="7" t="s">
        <v>38</v>
      </c>
      <c r="T12" s="7" t="s">
        <v>66</v>
      </c>
      <c r="U12" s="13" t="s">
        <v>43</v>
      </c>
      <c r="V12" s="7" t="s">
        <v>80</v>
      </c>
      <c r="W12" s="10" t="s">
        <v>36</v>
      </c>
      <c r="X12" s="7" t="s">
        <v>36</v>
      </c>
      <c r="Y12" s="7" t="s">
        <v>84</v>
      </c>
      <c r="Z12" s="7" t="s">
        <v>46</v>
      </c>
      <c r="AA12" s="7" t="s">
        <v>47</v>
      </c>
      <c r="AB12" s="7">
        <v>1</v>
      </c>
      <c r="AC12" s="16">
        <v>85021.11</v>
      </c>
      <c r="AD12" s="16">
        <f t="shared" si="1"/>
        <v>85021.11</v>
      </c>
      <c r="AE12" s="16">
        <f t="shared" si="2"/>
        <v>15303.8</v>
      </c>
      <c r="AF12" s="16">
        <f t="shared" si="3"/>
        <v>100324.91</v>
      </c>
      <c r="AG12" s="9" t="s">
        <v>85</v>
      </c>
      <c r="AH12" s="53" t="s">
        <v>213</v>
      </c>
      <c r="AI12" s="53" t="s">
        <v>214</v>
      </c>
      <c r="AJ12" s="17" t="s">
        <v>89</v>
      </c>
      <c r="AK12" s="14">
        <v>44208</v>
      </c>
      <c r="AL12" s="11" t="s">
        <v>39</v>
      </c>
      <c r="AM12" s="13">
        <v>930135</v>
      </c>
      <c r="AN12" s="9">
        <v>580508.18000000005</v>
      </c>
      <c r="AO12" s="15" t="s">
        <v>92</v>
      </c>
      <c r="AP12" s="58">
        <v>1</v>
      </c>
    </row>
    <row r="13" spans="1:42" s="1" customFormat="1" ht="114.75" customHeight="1" x14ac:dyDescent="0.25">
      <c r="A13" s="56" t="s">
        <v>185</v>
      </c>
      <c r="B13" s="12" t="s">
        <v>90</v>
      </c>
      <c r="C13" s="7" t="s">
        <v>91</v>
      </c>
      <c r="D13" s="7" t="s">
        <v>56</v>
      </c>
      <c r="E13" s="7" t="s">
        <v>65</v>
      </c>
      <c r="F13" s="7" t="s">
        <v>62</v>
      </c>
      <c r="G13" s="8" t="s">
        <v>41</v>
      </c>
      <c r="H13" s="7" t="s">
        <v>52</v>
      </c>
      <c r="I13" s="7">
        <v>400</v>
      </c>
      <c r="J13" s="9">
        <v>1</v>
      </c>
      <c r="K13" s="7">
        <v>150</v>
      </c>
      <c r="L13" s="7" t="s">
        <v>42</v>
      </c>
      <c r="M13" s="7" t="s">
        <v>36</v>
      </c>
      <c r="N13" s="9">
        <v>670</v>
      </c>
      <c r="O13" s="7" t="s">
        <v>75</v>
      </c>
      <c r="P13" s="7" t="s">
        <v>36</v>
      </c>
      <c r="Q13" s="7" t="s">
        <v>36</v>
      </c>
      <c r="R13" s="7" t="s">
        <v>61</v>
      </c>
      <c r="S13" s="7" t="s">
        <v>38</v>
      </c>
      <c r="T13" s="7" t="s">
        <v>66</v>
      </c>
      <c r="U13" s="13" t="s">
        <v>43</v>
      </c>
      <c r="V13" s="7" t="s">
        <v>80</v>
      </c>
      <c r="W13" s="10" t="s">
        <v>36</v>
      </c>
      <c r="X13" s="7" t="s">
        <v>36</v>
      </c>
      <c r="Y13" s="7" t="s">
        <v>86</v>
      </c>
      <c r="Z13" s="7" t="s">
        <v>46</v>
      </c>
      <c r="AA13" s="7" t="s">
        <v>47</v>
      </c>
      <c r="AB13" s="7">
        <v>1</v>
      </c>
      <c r="AC13" s="16">
        <v>85021.11</v>
      </c>
      <c r="AD13" s="16">
        <f t="shared" si="1"/>
        <v>85021.11</v>
      </c>
      <c r="AE13" s="16">
        <f t="shared" si="2"/>
        <v>15303.8</v>
      </c>
      <c r="AF13" s="16">
        <f t="shared" si="3"/>
        <v>100324.91</v>
      </c>
      <c r="AG13" s="9" t="s">
        <v>76</v>
      </c>
      <c r="AH13" s="53" t="s">
        <v>213</v>
      </c>
      <c r="AI13" s="53" t="s">
        <v>214</v>
      </c>
      <c r="AJ13" s="17" t="s">
        <v>89</v>
      </c>
      <c r="AK13" s="14">
        <v>44208</v>
      </c>
      <c r="AL13" s="11" t="s">
        <v>39</v>
      </c>
      <c r="AM13" s="13">
        <v>930135</v>
      </c>
      <c r="AN13" s="9">
        <v>580508.18000000005</v>
      </c>
      <c r="AO13" s="15" t="s">
        <v>92</v>
      </c>
      <c r="AP13" s="58">
        <v>1</v>
      </c>
    </row>
    <row r="14" spans="1:42" s="1" customFormat="1" ht="105.75" customHeight="1" x14ac:dyDescent="0.25">
      <c r="A14" s="56" t="s">
        <v>186</v>
      </c>
      <c r="B14" s="12" t="s">
        <v>99</v>
      </c>
      <c r="C14" s="8" t="s">
        <v>100</v>
      </c>
      <c r="D14" s="8" t="s">
        <v>56</v>
      </c>
      <c r="E14" s="31" t="s">
        <v>176</v>
      </c>
      <c r="F14" s="8" t="s">
        <v>51</v>
      </c>
      <c r="G14" s="8" t="s">
        <v>41</v>
      </c>
      <c r="H14" s="8" t="s">
        <v>52</v>
      </c>
      <c r="I14" s="8">
        <v>200</v>
      </c>
      <c r="J14" s="27">
        <v>0.3</v>
      </c>
      <c r="K14" s="8">
        <v>60</v>
      </c>
      <c r="L14" s="8" t="s">
        <v>35</v>
      </c>
      <c r="M14" s="8" t="s">
        <v>36</v>
      </c>
      <c r="N14" s="27">
        <v>344</v>
      </c>
      <c r="O14" s="8" t="s">
        <v>73</v>
      </c>
      <c r="P14" s="8" t="s">
        <v>36</v>
      </c>
      <c r="Q14" s="8" t="s">
        <v>36</v>
      </c>
      <c r="R14" s="8" t="s">
        <v>37</v>
      </c>
      <c r="S14" s="8" t="s">
        <v>38</v>
      </c>
      <c r="T14" s="31" t="s">
        <v>177</v>
      </c>
      <c r="U14" s="13" t="s">
        <v>43</v>
      </c>
      <c r="V14" s="8" t="s">
        <v>101</v>
      </c>
      <c r="W14" s="28" t="s">
        <v>36</v>
      </c>
      <c r="X14" s="8" t="s">
        <v>36</v>
      </c>
      <c r="Y14" s="8" t="s">
        <v>102</v>
      </c>
      <c r="Z14" s="8" t="s">
        <v>46</v>
      </c>
      <c r="AA14" s="8" t="s">
        <v>47</v>
      </c>
      <c r="AB14" s="8">
        <v>1</v>
      </c>
      <c r="AC14" s="16">
        <v>28055.56</v>
      </c>
      <c r="AD14" s="16">
        <f t="shared" si="1"/>
        <v>28055.56</v>
      </c>
      <c r="AE14" s="16">
        <f t="shared" si="2"/>
        <v>5050</v>
      </c>
      <c r="AF14" s="16">
        <f t="shared" si="3"/>
        <v>33105.56</v>
      </c>
      <c r="AG14" s="27" t="s">
        <v>103</v>
      </c>
      <c r="AH14" s="53" t="s">
        <v>213</v>
      </c>
      <c r="AI14" s="53" t="s">
        <v>214</v>
      </c>
      <c r="AJ14" s="29" t="s">
        <v>74</v>
      </c>
      <c r="AK14" s="30">
        <v>44132</v>
      </c>
      <c r="AL14" s="26" t="s">
        <v>49</v>
      </c>
      <c r="AM14" s="13">
        <v>884659</v>
      </c>
      <c r="AN14" s="27">
        <v>34363.42</v>
      </c>
      <c r="AO14" s="15" t="s">
        <v>97</v>
      </c>
      <c r="AP14" s="58">
        <v>2</v>
      </c>
    </row>
    <row r="15" spans="1:42" s="1" customFormat="1" ht="105.75" customHeight="1" x14ac:dyDescent="0.25">
      <c r="A15" s="56" t="s">
        <v>187</v>
      </c>
      <c r="B15" s="12" t="s">
        <v>107</v>
      </c>
      <c r="C15" s="8" t="s">
        <v>108</v>
      </c>
      <c r="D15" s="8" t="s">
        <v>50</v>
      </c>
      <c r="E15" s="8" t="s">
        <v>65</v>
      </c>
      <c r="F15" s="8" t="s">
        <v>40</v>
      </c>
      <c r="G15" s="8" t="s">
        <v>41</v>
      </c>
      <c r="H15" s="8" t="s">
        <v>52</v>
      </c>
      <c r="I15" s="8">
        <v>250</v>
      </c>
      <c r="J15" s="27">
        <v>1</v>
      </c>
      <c r="K15" s="8">
        <v>150</v>
      </c>
      <c r="L15" s="8" t="s">
        <v>42</v>
      </c>
      <c r="M15" s="8" t="s">
        <v>36</v>
      </c>
      <c r="N15" s="27">
        <v>480</v>
      </c>
      <c r="O15" s="8" t="s">
        <v>57</v>
      </c>
      <c r="P15" s="8" t="s">
        <v>36</v>
      </c>
      <c r="Q15" s="8" t="s">
        <v>36</v>
      </c>
      <c r="R15" s="8" t="s">
        <v>61</v>
      </c>
      <c r="S15" s="8" t="s">
        <v>38</v>
      </c>
      <c r="T15" s="8" t="s">
        <v>66</v>
      </c>
      <c r="U15" s="13" t="s">
        <v>43</v>
      </c>
      <c r="V15" s="8" t="s">
        <v>104</v>
      </c>
      <c r="W15" s="28" t="s">
        <v>36</v>
      </c>
      <c r="X15" s="8" t="s">
        <v>36</v>
      </c>
      <c r="Y15" s="8" t="s">
        <v>105</v>
      </c>
      <c r="Z15" s="8" t="s">
        <v>46</v>
      </c>
      <c r="AA15" s="8" t="s">
        <v>47</v>
      </c>
      <c r="AB15" s="8">
        <v>1</v>
      </c>
      <c r="AC15" s="16">
        <v>32422.22</v>
      </c>
      <c r="AD15" s="16">
        <f t="shared" si="1"/>
        <v>32422.22</v>
      </c>
      <c r="AE15" s="16">
        <f t="shared" si="2"/>
        <v>5836</v>
      </c>
      <c r="AF15" s="16">
        <f t="shared" si="3"/>
        <v>38258.22</v>
      </c>
      <c r="AG15" s="27" t="s">
        <v>103</v>
      </c>
      <c r="AH15" s="53" t="s">
        <v>213</v>
      </c>
      <c r="AI15" s="53" t="s">
        <v>214</v>
      </c>
      <c r="AJ15" s="29" t="s">
        <v>83</v>
      </c>
      <c r="AK15" s="30">
        <v>44013</v>
      </c>
      <c r="AL15" s="26" t="s">
        <v>49</v>
      </c>
      <c r="AM15" s="13">
        <v>885522</v>
      </c>
      <c r="AN15" s="27">
        <v>21115.97</v>
      </c>
      <c r="AO15" s="15" t="s">
        <v>97</v>
      </c>
      <c r="AP15" s="58">
        <v>2</v>
      </c>
    </row>
    <row r="16" spans="1:42" s="1" customFormat="1" ht="105.75" customHeight="1" x14ac:dyDescent="0.25">
      <c r="A16" s="56" t="s">
        <v>188</v>
      </c>
      <c r="B16" s="12" t="s">
        <v>109</v>
      </c>
      <c r="C16" s="8" t="s">
        <v>110</v>
      </c>
      <c r="D16" s="8" t="s">
        <v>50</v>
      </c>
      <c r="E16" s="8" t="s">
        <v>65</v>
      </c>
      <c r="F16" s="8" t="s">
        <v>40</v>
      </c>
      <c r="G16" s="8" t="s">
        <v>41</v>
      </c>
      <c r="H16" s="8" t="s">
        <v>52</v>
      </c>
      <c r="I16" s="8">
        <v>250</v>
      </c>
      <c r="J16" s="27">
        <v>1</v>
      </c>
      <c r="K16" s="8">
        <v>150</v>
      </c>
      <c r="L16" s="8" t="s">
        <v>42</v>
      </c>
      <c r="M16" s="8" t="s">
        <v>36</v>
      </c>
      <c r="N16" s="27">
        <v>480</v>
      </c>
      <c r="O16" s="8" t="s">
        <v>57</v>
      </c>
      <c r="P16" s="8" t="s">
        <v>36</v>
      </c>
      <c r="Q16" s="8" t="s">
        <v>36</v>
      </c>
      <c r="R16" s="8" t="s">
        <v>61</v>
      </c>
      <c r="S16" s="8" t="s">
        <v>38</v>
      </c>
      <c r="T16" s="8" t="s">
        <v>66</v>
      </c>
      <c r="U16" s="13" t="s">
        <v>43</v>
      </c>
      <c r="V16" s="8" t="s">
        <v>104</v>
      </c>
      <c r="W16" s="28" t="s">
        <v>36</v>
      </c>
      <c r="X16" s="8" t="s">
        <v>36</v>
      </c>
      <c r="Y16" s="8" t="s">
        <v>105</v>
      </c>
      <c r="Z16" s="8" t="s">
        <v>46</v>
      </c>
      <c r="AA16" s="8" t="s">
        <v>47</v>
      </c>
      <c r="AB16" s="8">
        <v>1</v>
      </c>
      <c r="AC16" s="16">
        <v>32422.22</v>
      </c>
      <c r="AD16" s="16">
        <f t="shared" si="1"/>
        <v>32422.22</v>
      </c>
      <c r="AE16" s="16">
        <f t="shared" si="2"/>
        <v>5836</v>
      </c>
      <c r="AF16" s="16">
        <f t="shared" si="3"/>
        <v>38258.22</v>
      </c>
      <c r="AG16" s="27" t="s">
        <v>103</v>
      </c>
      <c r="AH16" s="53" t="s">
        <v>213</v>
      </c>
      <c r="AI16" s="53" t="s">
        <v>214</v>
      </c>
      <c r="AJ16" s="29" t="s">
        <v>70</v>
      </c>
      <c r="AK16" s="30">
        <v>44013</v>
      </c>
      <c r="AL16" s="26" t="s">
        <v>49</v>
      </c>
      <c r="AM16" s="13">
        <v>885522</v>
      </c>
      <c r="AN16" s="27">
        <v>21115.97</v>
      </c>
      <c r="AO16" s="15" t="s">
        <v>97</v>
      </c>
      <c r="AP16" s="58">
        <v>2</v>
      </c>
    </row>
    <row r="17" spans="1:42" s="1" customFormat="1" ht="105.75" customHeight="1" x14ac:dyDescent="0.25">
      <c r="A17" s="56" t="s">
        <v>189</v>
      </c>
      <c r="B17" s="12" t="s">
        <v>111</v>
      </c>
      <c r="C17" s="8" t="s">
        <v>112</v>
      </c>
      <c r="D17" s="8" t="s">
        <v>56</v>
      </c>
      <c r="E17" s="31" t="s">
        <v>176</v>
      </c>
      <c r="F17" s="8" t="s">
        <v>51</v>
      </c>
      <c r="G17" s="8" t="s">
        <v>41</v>
      </c>
      <c r="H17" s="8" t="s">
        <v>52</v>
      </c>
      <c r="I17" s="8">
        <v>200</v>
      </c>
      <c r="J17" s="27">
        <v>1</v>
      </c>
      <c r="K17" s="8">
        <v>150</v>
      </c>
      <c r="L17" s="8" t="s">
        <v>35</v>
      </c>
      <c r="M17" s="8" t="s">
        <v>36</v>
      </c>
      <c r="N17" s="27">
        <v>344</v>
      </c>
      <c r="O17" s="8" t="s">
        <v>57</v>
      </c>
      <c r="P17" s="8" t="s">
        <v>36</v>
      </c>
      <c r="Q17" s="8" t="s">
        <v>36</v>
      </c>
      <c r="R17" s="8" t="s">
        <v>37</v>
      </c>
      <c r="S17" s="8" t="s">
        <v>38</v>
      </c>
      <c r="T17" s="31" t="s">
        <v>177</v>
      </c>
      <c r="U17" s="13" t="s">
        <v>43</v>
      </c>
      <c r="V17" s="8" t="s">
        <v>101</v>
      </c>
      <c r="W17" s="28" t="s">
        <v>36</v>
      </c>
      <c r="X17" s="8" t="s">
        <v>36</v>
      </c>
      <c r="Y17" s="8" t="s">
        <v>102</v>
      </c>
      <c r="Z17" s="8" t="s">
        <v>46</v>
      </c>
      <c r="AA17" s="8" t="s">
        <v>47</v>
      </c>
      <c r="AB17" s="8">
        <v>1</v>
      </c>
      <c r="AC17" s="16">
        <v>28055.56</v>
      </c>
      <c r="AD17" s="16">
        <f t="shared" si="1"/>
        <v>28055.56</v>
      </c>
      <c r="AE17" s="16">
        <f t="shared" si="2"/>
        <v>5050</v>
      </c>
      <c r="AF17" s="16">
        <f t="shared" si="3"/>
        <v>33105.56</v>
      </c>
      <c r="AG17" s="27" t="s">
        <v>103</v>
      </c>
      <c r="AH17" s="53" t="s">
        <v>213</v>
      </c>
      <c r="AI17" s="53" t="s">
        <v>214</v>
      </c>
      <c r="AJ17" s="29" t="s">
        <v>59</v>
      </c>
      <c r="AK17" s="30">
        <v>44132</v>
      </c>
      <c r="AL17" s="26" t="s">
        <v>49</v>
      </c>
      <c r="AM17" s="13">
        <v>884659</v>
      </c>
      <c r="AN17" s="27">
        <v>33253.01</v>
      </c>
      <c r="AO17" s="15" t="s">
        <v>97</v>
      </c>
      <c r="AP17" s="58">
        <v>2</v>
      </c>
    </row>
    <row r="18" spans="1:42" s="1" customFormat="1" ht="105.75" customHeight="1" x14ac:dyDescent="0.25">
      <c r="A18" s="56" t="s">
        <v>190</v>
      </c>
      <c r="B18" s="12" t="s">
        <v>113</v>
      </c>
      <c r="C18" s="8" t="s">
        <v>114</v>
      </c>
      <c r="D18" s="8" t="s">
        <v>50</v>
      </c>
      <c r="E18" s="8" t="s">
        <v>65</v>
      </c>
      <c r="F18" s="8" t="s">
        <v>40</v>
      </c>
      <c r="G18" s="8" t="s">
        <v>41</v>
      </c>
      <c r="H18" s="8" t="s">
        <v>52</v>
      </c>
      <c r="I18" s="8">
        <v>250</v>
      </c>
      <c r="J18" s="27">
        <v>1</v>
      </c>
      <c r="K18" s="8">
        <v>150</v>
      </c>
      <c r="L18" s="8" t="s">
        <v>42</v>
      </c>
      <c r="M18" s="8" t="s">
        <v>36</v>
      </c>
      <c r="N18" s="27">
        <v>480</v>
      </c>
      <c r="O18" s="8" t="s">
        <v>57</v>
      </c>
      <c r="P18" s="8" t="s">
        <v>36</v>
      </c>
      <c r="Q18" s="8" t="s">
        <v>36</v>
      </c>
      <c r="R18" s="8" t="s">
        <v>61</v>
      </c>
      <c r="S18" s="8" t="s">
        <v>38</v>
      </c>
      <c r="T18" s="8" t="s">
        <v>66</v>
      </c>
      <c r="U18" s="13" t="s">
        <v>43</v>
      </c>
      <c r="V18" s="8" t="s">
        <v>104</v>
      </c>
      <c r="W18" s="28" t="s">
        <v>36</v>
      </c>
      <c r="X18" s="8" t="s">
        <v>36</v>
      </c>
      <c r="Y18" s="8" t="s">
        <v>105</v>
      </c>
      <c r="Z18" s="8" t="s">
        <v>46</v>
      </c>
      <c r="AA18" s="8" t="s">
        <v>47</v>
      </c>
      <c r="AB18" s="8">
        <v>1</v>
      </c>
      <c r="AC18" s="16">
        <v>32422.22</v>
      </c>
      <c r="AD18" s="16">
        <f t="shared" si="1"/>
        <v>32422.22</v>
      </c>
      <c r="AE18" s="16">
        <f t="shared" si="2"/>
        <v>5836</v>
      </c>
      <c r="AF18" s="16">
        <f t="shared" si="3"/>
        <v>38258.22</v>
      </c>
      <c r="AG18" s="27" t="s">
        <v>103</v>
      </c>
      <c r="AH18" s="53" t="s">
        <v>213</v>
      </c>
      <c r="AI18" s="53" t="s">
        <v>214</v>
      </c>
      <c r="AJ18" s="29" t="s">
        <v>67</v>
      </c>
      <c r="AK18" s="30">
        <v>44013</v>
      </c>
      <c r="AL18" s="26" t="s">
        <v>49</v>
      </c>
      <c r="AM18" s="13">
        <v>885522</v>
      </c>
      <c r="AN18" s="27">
        <v>21115.97</v>
      </c>
      <c r="AO18" s="15" t="s">
        <v>97</v>
      </c>
      <c r="AP18" s="58">
        <v>2</v>
      </c>
    </row>
    <row r="19" spans="1:42" s="1" customFormat="1" ht="105.75" customHeight="1" x14ac:dyDescent="0.25">
      <c r="A19" s="56" t="s">
        <v>191</v>
      </c>
      <c r="B19" s="12" t="s">
        <v>115</v>
      </c>
      <c r="C19" s="8" t="s">
        <v>116</v>
      </c>
      <c r="D19" s="8" t="s">
        <v>50</v>
      </c>
      <c r="E19" s="8" t="s">
        <v>65</v>
      </c>
      <c r="F19" s="8" t="s">
        <v>40</v>
      </c>
      <c r="G19" s="8" t="s">
        <v>41</v>
      </c>
      <c r="H19" s="8" t="s">
        <v>52</v>
      </c>
      <c r="I19" s="8">
        <v>250</v>
      </c>
      <c r="J19" s="27">
        <v>1</v>
      </c>
      <c r="K19" s="8">
        <v>150</v>
      </c>
      <c r="L19" s="8" t="s">
        <v>42</v>
      </c>
      <c r="M19" s="8" t="s">
        <v>36</v>
      </c>
      <c r="N19" s="27">
        <v>480</v>
      </c>
      <c r="O19" s="8" t="s">
        <v>79</v>
      </c>
      <c r="P19" s="8" t="s">
        <v>36</v>
      </c>
      <c r="Q19" s="8" t="s">
        <v>36</v>
      </c>
      <c r="R19" s="8" t="s">
        <v>61</v>
      </c>
      <c r="S19" s="8" t="s">
        <v>38</v>
      </c>
      <c r="T19" s="8" t="s">
        <v>66</v>
      </c>
      <c r="U19" s="13" t="s">
        <v>43</v>
      </c>
      <c r="V19" s="8" t="s">
        <v>104</v>
      </c>
      <c r="W19" s="28" t="s">
        <v>36</v>
      </c>
      <c r="X19" s="8" t="s">
        <v>36</v>
      </c>
      <c r="Y19" s="8" t="s">
        <v>105</v>
      </c>
      <c r="Z19" s="8" t="s">
        <v>46</v>
      </c>
      <c r="AA19" s="8" t="s">
        <v>47</v>
      </c>
      <c r="AB19" s="8">
        <v>1</v>
      </c>
      <c r="AC19" s="16">
        <v>32422.22</v>
      </c>
      <c r="AD19" s="16">
        <f t="shared" si="1"/>
        <v>32422.22</v>
      </c>
      <c r="AE19" s="16">
        <f t="shared" si="2"/>
        <v>5836</v>
      </c>
      <c r="AF19" s="16">
        <f t="shared" si="3"/>
        <v>38258.22</v>
      </c>
      <c r="AG19" s="27" t="s">
        <v>98</v>
      </c>
      <c r="AH19" s="53" t="s">
        <v>213</v>
      </c>
      <c r="AI19" s="53" t="s">
        <v>214</v>
      </c>
      <c r="AJ19" s="29" t="s">
        <v>70</v>
      </c>
      <c r="AK19" s="30">
        <v>44013</v>
      </c>
      <c r="AL19" s="26" t="s">
        <v>49</v>
      </c>
      <c r="AM19" s="13">
        <v>885522</v>
      </c>
      <c r="AN19" s="27">
        <v>21115.97</v>
      </c>
      <c r="AO19" s="15" t="s">
        <v>97</v>
      </c>
      <c r="AP19" s="58">
        <v>2</v>
      </c>
    </row>
    <row r="20" spans="1:42" s="1" customFormat="1" ht="108.75" customHeight="1" x14ac:dyDescent="0.25">
      <c r="A20" s="56" t="s">
        <v>192</v>
      </c>
      <c r="B20" s="12" t="s">
        <v>121</v>
      </c>
      <c r="C20" s="8" t="s">
        <v>122</v>
      </c>
      <c r="D20" s="8" t="s">
        <v>56</v>
      </c>
      <c r="E20" s="8" t="s">
        <v>65</v>
      </c>
      <c r="F20" s="8" t="s">
        <v>62</v>
      </c>
      <c r="G20" s="8" t="s">
        <v>41</v>
      </c>
      <c r="H20" s="8" t="s">
        <v>52</v>
      </c>
      <c r="I20" s="8">
        <v>400</v>
      </c>
      <c r="J20" s="27">
        <v>1</v>
      </c>
      <c r="K20" s="8">
        <v>150</v>
      </c>
      <c r="L20" s="8" t="s">
        <v>42</v>
      </c>
      <c r="M20" s="8" t="s">
        <v>36</v>
      </c>
      <c r="N20" s="27">
        <v>670</v>
      </c>
      <c r="O20" s="8" t="s">
        <v>75</v>
      </c>
      <c r="P20" s="8" t="s">
        <v>36</v>
      </c>
      <c r="Q20" s="8" t="s">
        <v>36</v>
      </c>
      <c r="R20" s="8" t="s">
        <v>61</v>
      </c>
      <c r="S20" s="8" t="s">
        <v>38</v>
      </c>
      <c r="T20" s="8" t="s">
        <v>66</v>
      </c>
      <c r="U20" s="13" t="s">
        <v>43</v>
      </c>
      <c r="V20" s="8" t="s">
        <v>117</v>
      </c>
      <c r="W20" s="28" t="s">
        <v>36</v>
      </c>
      <c r="X20" s="8" t="s">
        <v>36</v>
      </c>
      <c r="Y20" s="8" t="s">
        <v>118</v>
      </c>
      <c r="Z20" s="8" t="s">
        <v>46</v>
      </c>
      <c r="AA20" s="8" t="s">
        <v>47</v>
      </c>
      <c r="AB20" s="8">
        <v>1</v>
      </c>
      <c r="AC20" s="16">
        <v>85021.11</v>
      </c>
      <c r="AD20" s="16">
        <f t="shared" si="1"/>
        <v>85021.11</v>
      </c>
      <c r="AE20" s="16">
        <f t="shared" si="2"/>
        <v>15303.8</v>
      </c>
      <c r="AF20" s="16">
        <f t="shared" si="3"/>
        <v>100324.91</v>
      </c>
      <c r="AG20" s="27" t="s">
        <v>106</v>
      </c>
      <c r="AH20" s="53" t="s">
        <v>213</v>
      </c>
      <c r="AI20" s="53" t="s">
        <v>214</v>
      </c>
      <c r="AJ20" s="29" t="s">
        <v>89</v>
      </c>
      <c r="AK20" s="30">
        <v>44508</v>
      </c>
      <c r="AL20" s="26" t="s">
        <v>39</v>
      </c>
      <c r="AM20" s="13">
        <v>930135</v>
      </c>
      <c r="AN20" s="27">
        <v>580508.18000000005</v>
      </c>
      <c r="AO20" s="15" t="s">
        <v>119</v>
      </c>
      <c r="AP20" s="58">
        <v>2</v>
      </c>
    </row>
    <row r="21" spans="1:42" s="1" customFormat="1" ht="108.75" customHeight="1" x14ac:dyDescent="0.25">
      <c r="A21" s="56" t="s">
        <v>193</v>
      </c>
      <c r="B21" s="12" t="s">
        <v>123</v>
      </c>
      <c r="C21" s="8" t="s">
        <v>124</v>
      </c>
      <c r="D21" s="8" t="s">
        <v>56</v>
      </c>
      <c r="E21" s="8" t="s">
        <v>65</v>
      </c>
      <c r="F21" s="8" t="s">
        <v>62</v>
      </c>
      <c r="G21" s="8" t="s">
        <v>41</v>
      </c>
      <c r="H21" s="8" t="s">
        <v>52</v>
      </c>
      <c r="I21" s="8">
        <v>400</v>
      </c>
      <c r="J21" s="27">
        <v>1</v>
      </c>
      <c r="K21" s="8">
        <v>150</v>
      </c>
      <c r="L21" s="8" t="s">
        <v>42</v>
      </c>
      <c r="M21" s="8" t="s">
        <v>36</v>
      </c>
      <c r="N21" s="27">
        <v>670</v>
      </c>
      <c r="O21" s="8" t="s">
        <v>75</v>
      </c>
      <c r="P21" s="8" t="s">
        <v>36</v>
      </c>
      <c r="Q21" s="8" t="s">
        <v>36</v>
      </c>
      <c r="R21" s="8" t="s">
        <v>61</v>
      </c>
      <c r="S21" s="8" t="s">
        <v>38</v>
      </c>
      <c r="T21" s="8" t="s">
        <v>66</v>
      </c>
      <c r="U21" s="13" t="s">
        <v>43</v>
      </c>
      <c r="V21" s="8" t="s">
        <v>117</v>
      </c>
      <c r="W21" s="28" t="s">
        <v>36</v>
      </c>
      <c r="X21" s="8" t="s">
        <v>36</v>
      </c>
      <c r="Y21" s="8" t="s">
        <v>118</v>
      </c>
      <c r="Z21" s="8" t="s">
        <v>46</v>
      </c>
      <c r="AA21" s="8" t="s">
        <v>47</v>
      </c>
      <c r="AB21" s="8">
        <v>1</v>
      </c>
      <c r="AC21" s="16">
        <v>85021.11</v>
      </c>
      <c r="AD21" s="16">
        <f t="shared" si="1"/>
        <v>85021.11</v>
      </c>
      <c r="AE21" s="16">
        <f t="shared" si="2"/>
        <v>15303.8</v>
      </c>
      <c r="AF21" s="16">
        <f t="shared" si="3"/>
        <v>100324.91</v>
      </c>
      <c r="AG21" s="27" t="s">
        <v>120</v>
      </c>
      <c r="AH21" s="53" t="s">
        <v>213</v>
      </c>
      <c r="AI21" s="53" t="s">
        <v>214</v>
      </c>
      <c r="AJ21" s="29" t="s">
        <v>89</v>
      </c>
      <c r="AK21" s="30">
        <v>44508</v>
      </c>
      <c r="AL21" s="26" t="s">
        <v>39</v>
      </c>
      <c r="AM21" s="13">
        <v>930135</v>
      </c>
      <c r="AN21" s="27">
        <v>580508.18000000005</v>
      </c>
      <c r="AO21" s="15" t="s">
        <v>119</v>
      </c>
      <c r="AP21" s="58">
        <v>2</v>
      </c>
    </row>
    <row r="22" spans="1:42" s="1" customFormat="1" ht="114.75" customHeight="1" x14ac:dyDescent="0.25">
      <c r="A22" s="56" t="s">
        <v>194</v>
      </c>
      <c r="B22" s="12" t="s">
        <v>134</v>
      </c>
      <c r="C22" s="8" t="s">
        <v>135</v>
      </c>
      <c r="D22" s="8" t="s">
        <v>50</v>
      </c>
      <c r="E22" s="8" t="s">
        <v>65</v>
      </c>
      <c r="F22" s="8" t="s">
        <v>40</v>
      </c>
      <c r="G22" s="8" t="s">
        <v>41</v>
      </c>
      <c r="H22" s="8" t="s">
        <v>52</v>
      </c>
      <c r="I22" s="8">
        <v>250</v>
      </c>
      <c r="J22" s="27">
        <v>1</v>
      </c>
      <c r="K22" s="8">
        <v>150</v>
      </c>
      <c r="L22" s="8" t="s">
        <v>42</v>
      </c>
      <c r="M22" s="8" t="s">
        <v>36</v>
      </c>
      <c r="N22" s="27">
        <v>480</v>
      </c>
      <c r="O22" s="8" t="s">
        <v>57</v>
      </c>
      <c r="P22" s="8" t="s">
        <v>36</v>
      </c>
      <c r="Q22" s="8" t="s">
        <v>36</v>
      </c>
      <c r="R22" s="8" t="s">
        <v>61</v>
      </c>
      <c r="S22" s="8" t="s">
        <v>38</v>
      </c>
      <c r="T22" s="8" t="s">
        <v>66</v>
      </c>
      <c r="U22" s="13" t="s">
        <v>43</v>
      </c>
      <c r="V22" s="8" t="s">
        <v>128</v>
      </c>
      <c r="W22" s="28" t="s">
        <v>36</v>
      </c>
      <c r="X22" s="8" t="s">
        <v>36</v>
      </c>
      <c r="Y22" s="8" t="s">
        <v>129</v>
      </c>
      <c r="Z22" s="8" t="s">
        <v>46</v>
      </c>
      <c r="AA22" s="8" t="s">
        <v>47</v>
      </c>
      <c r="AB22" s="8">
        <v>1</v>
      </c>
      <c r="AC22" s="16">
        <v>32422.22</v>
      </c>
      <c r="AD22" s="16">
        <f t="shared" si="1"/>
        <v>32422.22</v>
      </c>
      <c r="AE22" s="16">
        <f t="shared" si="2"/>
        <v>5836</v>
      </c>
      <c r="AF22" s="16">
        <f t="shared" si="3"/>
        <v>38258.22</v>
      </c>
      <c r="AG22" s="27" t="s">
        <v>127</v>
      </c>
      <c r="AH22" s="53" t="s">
        <v>213</v>
      </c>
      <c r="AI22" s="53" t="s">
        <v>214</v>
      </c>
      <c r="AJ22" s="17" t="s">
        <v>70</v>
      </c>
      <c r="AK22" s="30">
        <v>44378</v>
      </c>
      <c r="AL22" s="26" t="s">
        <v>49</v>
      </c>
      <c r="AM22" s="13">
        <v>885522</v>
      </c>
      <c r="AN22" s="27">
        <v>21115.97</v>
      </c>
      <c r="AO22" s="15" t="s">
        <v>125</v>
      </c>
      <c r="AP22" s="58">
        <v>3</v>
      </c>
    </row>
    <row r="23" spans="1:42" s="1" customFormat="1" ht="114.75" customHeight="1" x14ac:dyDescent="0.25">
      <c r="A23" s="56" t="s">
        <v>195</v>
      </c>
      <c r="B23" s="12" t="s">
        <v>136</v>
      </c>
      <c r="C23" s="8" t="s">
        <v>137</v>
      </c>
      <c r="D23" s="8" t="s">
        <v>56</v>
      </c>
      <c r="E23" s="31" t="s">
        <v>176</v>
      </c>
      <c r="F23" s="8" t="s">
        <v>51</v>
      </c>
      <c r="G23" s="8" t="s">
        <v>41</v>
      </c>
      <c r="H23" s="8" t="s">
        <v>52</v>
      </c>
      <c r="I23" s="8">
        <v>200</v>
      </c>
      <c r="J23" s="27">
        <v>1</v>
      </c>
      <c r="K23" s="8">
        <v>150</v>
      </c>
      <c r="L23" s="8" t="s">
        <v>35</v>
      </c>
      <c r="M23" s="8" t="s">
        <v>36</v>
      </c>
      <c r="N23" s="27">
        <v>344</v>
      </c>
      <c r="O23" s="8" t="s">
        <v>57</v>
      </c>
      <c r="P23" s="8" t="s">
        <v>36</v>
      </c>
      <c r="Q23" s="8" t="s">
        <v>36</v>
      </c>
      <c r="R23" s="8" t="s">
        <v>37</v>
      </c>
      <c r="S23" s="8" t="s">
        <v>38</v>
      </c>
      <c r="T23" s="31" t="s">
        <v>177</v>
      </c>
      <c r="U23" s="13" t="s">
        <v>43</v>
      </c>
      <c r="V23" s="8" t="s">
        <v>130</v>
      </c>
      <c r="W23" s="28" t="s">
        <v>36</v>
      </c>
      <c r="X23" s="8" t="s">
        <v>36</v>
      </c>
      <c r="Y23" s="8" t="s">
        <v>132</v>
      </c>
      <c r="Z23" s="8" t="s">
        <v>46</v>
      </c>
      <c r="AA23" s="8" t="s">
        <v>47</v>
      </c>
      <c r="AB23" s="8">
        <v>1</v>
      </c>
      <c r="AC23" s="16">
        <v>28055.56</v>
      </c>
      <c r="AD23" s="16">
        <f t="shared" si="1"/>
        <v>28055.56</v>
      </c>
      <c r="AE23" s="16">
        <f t="shared" si="2"/>
        <v>5050</v>
      </c>
      <c r="AF23" s="16">
        <f t="shared" si="3"/>
        <v>33105.56</v>
      </c>
      <c r="AG23" s="27" t="s">
        <v>127</v>
      </c>
      <c r="AH23" s="53" t="s">
        <v>213</v>
      </c>
      <c r="AI23" s="53" t="s">
        <v>214</v>
      </c>
      <c r="AJ23" s="17" t="s">
        <v>59</v>
      </c>
      <c r="AK23" s="30">
        <v>44497</v>
      </c>
      <c r="AL23" s="26" t="s">
        <v>49</v>
      </c>
      <c r="AM23" s="13">
        <v>884659</v>
      </c>
      <c r="AN23" s="27">
        <v>33253.01</v>
      </c>
      <c r="AO23" s="15" t="s">
        <v>125</v>
      </c>
      <c r="AP23" s="58">
        <v>3</v>
      </c>
    </row>
    <row r="24" spans="1:42" s="1" customFormat="1" ht="114.75" customHeight="1" x14ac:dyDescent="0.25">
      <c r="A24" s="56" t="s">
        <v>196</v>
      </c>
      <c r="B24" s="12" t="s">
        <v>138</v>
      </c>
      <c r="C24" s="8" t="s">
        <v>139</v>
      </c>
      <c r="D24" s="8" t="s">
        <v>50</v>
      </c>
      <c r="E24" s="8" t="s">
        <v>65</v>
      </c>
      <c r="F24" s="8" t="s">
        <v>40</v>
      </c>
      <c r="G24" s="8" t="s">
        <v>41</v>
      </c>
      <c r="H24" s="8" t="s">
        <v>52</v>
      </c>
      <c r="I24" s="8">
        <v>250</v>
      </c>
      <c r="J24" s="27">
        <v>1</v>
      </c>
      <c r="K24" s="8">
        <v>150</v>
      </c>
      <c r="L24" s="8" t="s">
        <v>42</v>
      </c>
      <c r="M24" s="8" t="s">
        <v>36</v>
      </c>
      <c r="N24" s="27">
        <v>480</v>
      </c>
      <c r="O24" s="8" t="s">
        <v>57</v>
      </c>
      <c r="P24" s="8" t="s">
        <v>36</v>
      </c>
      <c r="Q24" s="8" t="s">
        <v>36</v>
      </c>
      <c r="R24" s="8" t="s">
        <v>61</v>
      </c>
      <c r="S24" s="8" t="s">
        <v>38</v>
      </c>
      <c r="T24" s="8" t="s">
        <v>66</v>
      </c>
      <c r="U24" s="13" t="s">
        <v>43</v>
      </c>
      <c r="V24" s="8" t="s">
        <v>128</v>
      </c>
      <c r="W24" s="28" t="s">
        <v>36</v>
      </c>
      <c r="X24" s="8" t="s">
        <v>36</v>
      </c>
      <c r="Y24" s="8" t="s">
        <v>129</v>
      </c>
      <c r="Z24" s="8" t="s">
        <v>46</v>
      </c>
      <c r="AA24" s="8" t="s">
        <v>47</v>
      </c>
      <c r="AB24" s="8">
        <v>1</v>
      </c>
      <c r="AC24" s="16">
        <v>32422.22</v>
      </c>
      <c r="AD24" s="16">
        <f t="shared" si="1"/>
        <v>32422.22</v>
      </c>
      <c r="AE24" s="16">
        <f t="shared" si="2"/>
        <v>5836</v>
      </c>
      <c r="AF24" s="16">
        <f t="shared" si="3"/>
        <v>38258.22</v>
      </c>
      <c r="AG24" s="27" t="s">
        <v>127</v>
      </c>
      <c r="AH24" s="53" t="s">
        <v>213</v>
      </c>
      <c r="AI24" s="53" t="s">
        <v>214</v>
      </c>
      <c r="AJ24" s="17" t="s">
        <v>83</v>
      </c>
      <c r="AK24" s="30">
        <v>44378</v>
      </c>
      <c r="AL24" s="26" t="s">
        <v>49</v>
      </c>
      <c r="AM24" s="13">
        <v>885522</v>
      </c>
      <c r="AN24" s="27">
        <v>21115.97</v>
      </c>
      <c r="AO24" s="15" t="s">
        <v>125</v>
      </c>
      <c r="AP24" s="58">
        <v>3</v>
      </c>
    </row>
    <row r="25" spans="1:42" s="1" customFormat="1" ht="114.75" customHeight="1" x14ac:dyDescent="0.25">
      <c r="A25" s="56" t="s">
        <v>197</v>
      </c>
      <c r="B25" s="12" t="s">
        <v>140</v>
      </c>
      <c r="C25" s="8" t="s">
        <v>141</v>
      </c>
      <c r="D25" s="8" t="s">
        <v>56</v>
      </c>
      <c r="E25" s="31" t="s">
        <v>176</v>
      </c>
      <c r="F25" s="8" t="s">
        <v>51</v>
      </c>
      <c r="G25" s="8" t="s">
        <v>41</v>
      </c>
      <c r="H25" s="8" t="s">
        <v>52</v>
      </c>
      <c r="I25" s="8">
        <v>200</v>
      </c>
      <c r="J25" s="27">
        <v>0.3</v>
      </c>
      <c r="K25" s="8">
        <v>60</v>
      </c>
      <c r="L25" s="8" t="s">
        <v>35</v>
      </c>
      <c r="M25" s="8" t="s">
        <v>36</v>
      </c>
      <c r="N25" s="27">
        <v>344</v>
      </c>
      <c r="O25" s="8" t="s">
        <v>73</v>
      </c>
      <c r="P25" s="8" t="s">
        <v>36</v>
      </c>
      <c r="Q25" s="8" t="s">
        <v>36</v>
      </c>
      <c r="R25" s="8" t="s">
        <v>37</v>
      </c>
      <c r="S25" s="8" t="s">
        <v>38</v>
      </c>
      <c r="T25" s="31" t="s">
        <v>177</v>
      </c>
      <c r="U25" s="13" t="s">
        <v>43</v>
      </c>
      <c r="V25" s="8" t="s">
        <v>130</v>
      </c>
      <c r="W25" s="28" t="s">
        <v>36</v>
      </c>
      <c r="X25" s="8" t="s">
        <v>36</v>
      </c>
      <c r="Y25" s="8" t="s">
        <v>132</v>
      </c>
      <c r="Z25" s="8" t="s">
        <v>46</v>
      </c>
      <c r="AA25" s="8" t="s">
        <v>47</v>
      </c>
      <c r="AB25" s="8">
        <v>1</v>
      </c>
      <c r="AC25" s="16">
        <v>28055.56</v>
      </c>
      <c r="AD25" s="16">
        <f t="shared" si="1"/>
        <v>28055.56</v>
      </c>
      <c r="AE25" s="16">
        <f t="shared" si="2"/>
        <v>5050</v>
      </c>
      <c r="AF25" s="16">
        <f t="shared" si="3"/>
        <v>33105.56</v>
      </c>
      <c r="AG25" s="27" t="s">
        <v>127</v>
      </c>
      <c r="AH25" s="53" t="s">
        <v>213</v>
      </c>
      <c r="AI25" s="53" t="s">
        <v>214</v>
      </c>
      <c r="AJ25" s="17" t="s">
        <v>74</v>
      </c>
      <c r="AK25" s="30">
        <v>44497</v>
      </c>
      <c r="AL25" s="26" t="s">
        <v>49</v>
      </c>
      <c r="AM25" s="13">
        <v>884659</v>
      </c>
      <c r="AN25" s="27">
        <v>34363.42</v>
      </c>
      <c r="AO25" s="15" t="s">
        <v>125</v>
      </c>
      <c r="AP25" s="58">
        <v>3</v>
      </c>
    </row>
    <row r="26" spans="1:42" s="1" customFormat="1" ht="114.75" customHeight="1" x14ac:dyDescent="0.25">
      <c r="A26" s="56" t="s">
        <v>198</v>
      </c>
      <c r="B26" s="12" t="s">
        <v>142</v>
      </c>
      <c r="C26" s="8" t="s">
        <v>143</v>
      </c>
      <c r="D26" s="8" t="s">
        <v>50</v>
      </c>
      <c r="E26" s="8" t="s">
        <v>65</v>
      </c>
      <c r="F26" s="8" t="s">
        <v>40</v>
      </c>
      <c r="G26" s="8" t="s">
        <v>41</v>
      </c>
      <c r="H26" s="8" t="s">
        <v>52</v>
      </c>
      <c r="I26" s="8">
        <v>250</v>
      </c>
      <c r="J26" s="27">
        <v>1</v>
      </c>
      <c r="K26" s="8">
        <v>150</v>
      </c>
      <c r="L26" s="8" t="s">
        <v>42</v>
      </c>
      <c r="M26" s="8" t="s">
        <v>36</v>
      </c>
      <c r="N26" s="27">
        <v>480</v>
      </c>
      <c r="O26" s="8" t="s">
        <v>79</v>
      </c>
      <c r="P26" s="8" t="s">
        <v>36</v>
      </c>
      <c r="Q26" s="8" t="s">
        <v>36</v>
      </c>
      <c r="R26" s="8" t="s">
        <v>61</v>
      </c>
      <c r="S26" s="8" t="s">
        <v>38</v>
      </c>
      <c r="T26" s="8" t="s">
        <v>66</v>
      </c>
      <c r="U26" s="13" t="s">
        <v>43</v>
      </c>
      <c r="V26" s="8" t="s">
        <v>128</v>
      </c>
      <c r="W26" s="28" t="s">
        <v>36</v>
      </c>
      <c r="X26" s="8" t="s">
        <v>36</v>
      </c>
      <c r="Y26" s="8" t="s">
        <v>129</v>
      </c>
      <c r="Z26" s="8" t="s">
        <v>46</v>
      </c>
      <c r="AA26" s="8" t="s">
        <v>47</v>
      </c>
      <c r="AB26" s="8">
        <v>1</v>
      </c>
      <c r="AC26" s="16">
        <v>32422.22</v>
      </c>
      <c r="AD26" s="16">
        <f t="shared" si="1"/>
        <v>32422.22</v>
      </c>
      <c r="AE26" s="16">
        <f t="shared" si="2"/>
        <v>5836</v>
      </c>
      <c r="AF26" s="16">
        <f t="shared" si="3"/>
        <v>38258.22</v>
      </c>
      <c r="AG26" s="27" t="s">
        <v>126</v>
      </c>
      <c r="AH26" s="53" t="s">
        <v>213</v>
      </c>
      <c r="AI26" s="53" t="s">
        <v>214</v>
      </c>
      <c r="AJ26" s="17" t="s">
        <v>70</v>
      </c>
      <c r="AK26" s="30">
        <v>44378</v>
      </c>
      <c r="AL26" s="26" t="s">
        <v>49</v>
      </c>
      <c r="AM26" s="13">
        <v>885522</v>
      </c>
      <c r="AN26" s="27">
        <v>21115.97</v>
      </c>
      <c r="AO26" s="15" t="s">
        <v>125</v>
      </c>
      <c r="AP26" s="58">
        <v>3</v>
      </c>
    </row>
    <row r="27" spans="1:42" s="1" customFormat="1" ht="114.75" customHeight="1" x14ac:dyDescent="0.25">
      <c r="A27" s="56" t="s">
        <v>199</v>
      </c>
      <c r="B27" s="12" t="s">
        <v>144</v>
      </c>
      <c r="C27" s="8" t="s">
        <v>145</v>
      </c>
      <c r="D27" s="8" t="s">
        <v>50</v>
      </c>
      <c r="E27" s="8" t="s">
        <v>65</v>
      </c>
      <c r="F27" s="8" t="s">
        <v>40</v>
      </c>
      <c r="G27" s="8" t="s">
        <v>41</v>
      </c>
      <c r="H27" s="8" t="s">
        <v>52</v>
      </c>
      <c r="I27" s="8">
        <v>250</v>
      </c>
      <c r="J27" s="27">
        <v>1</v>
      </c>
      <c r="K27" s="8">
        <v>150</v>
      </c>
      <c r="L27" s="8" t="s">
        <v>42</v>
      </c>
      <c r="M27" s="8" t="s">
        <v>36</v>
      </c>
      <c r="N27" s="27">
        <v>480</v>
      </c>
      <c r="O27" s="8" t="s">
        <v>57</v>
      </c>
      <c r="P27" s="8" t="s">
        <v>36</v>
      </c>
      <c r="Q27" s="8" t="s">
        <v>36</v>
      </c>
      <c r="R27" s="8" t="s">
        <v>61</v>
      </c>
      <c r="S27" s="8" t="s">
        <v>38</v>
      </c>
      <c r="T27" s="8" t="s">
        <v>66</v>
      </c>
      <c r="U27" s="13" t="s">
        <v>43</v>
      </c>
      <c r="V27" s="8" t="s">
        <v>128</v>
      </c>
      <c r="W27" s="28" t="s">
        <v>36</v>
      </c>
      <c r="X27" s="8" t="s">
        <v>36</v>
      </c>
      <c r="Y27" s="8" t="s">
        <v>129</v>
      </c>
      <c r="Z27" s="8" t="s">
        <v>46</v>
      </c>
      <c r="AA27" s="8" t="s">
        <v>47</v>
      </c>
      <c r="AB27" s="8">
        <v>1</v>
      </c>
      <c r="AC27" s="16">
        <v>32422.22</v>
      </c>
      <c r="AD27" s="16">
        <f t="shared" si="1"/>
        <v>32422.22</v>
      </c>
      <c r="AE27" s="16">
        <f t="shared" si="2"/>
        <v>5836</v>
      </c>
      <c r="AF27" s="16">
        <f t="shared" si="3"/>
        <v>38258.22</v>
      </c>
      <c r="AG27" s="27" t="s">
        <v>127</v>
      </c>
      <c r="AH27" s="53" t="s">
        <v>213</v>
      </c>
      <c r="AI27" s="53" t="s">
        <v>214</v>
      </c>
      <c r="AJ27" s="17" t="s">
        <v>67</v>
      </c>
      <c r="AK27" s="30">
        <v>44378</v>
      </c>
      <c r="AL27" s="26" t="s">
        <v>49</v>
      </c>
      <c r="AM27" s="13">
        <v>885522</v>
      </c>
      <c r="AN27" s="27">
        <v>21115.97</v>
      </c>
      <c r="AO27" s="15" t="s">
        <v>125</v>
      </c>
      <c r="AP27" s="58">
        <v>3</v>
      </c>
    </row>
    <row r="28" spans="1:42" s="1" customFormat="1" ht="114.75" customHeight="1" x14ac:dyDescent="0.25">
      <c r="A28" s="56" t="s">
        <v>200</v>
      </c>
      <c r="B28" s="12" t="s">
        <v>148</v>
      </c>
      <c r="C28" s="8" t="s">
        <v>149</v>
      </c>
      <c r="D28" s="8" t="s">
        <v>56</v>
      </c>
      <c r="E28" s="8" t="s">
        <v>65</v>
      </c>
      <c r="F28" s="8" t="s">
        <v>62</v>
      </c>
      <c r="G28" s="8" t="s">
        <v>41</v>
      </c>
      <c r="H28" s="8" t="s">
        <v>52</v>
      </c>
      <c r="I28" s="8">
        <v>400</v>
      </c>
      <c r="J28" s="27">
        <v>1</v>
      </c>
      <c r="K28" s="8">
        <v>150</v>
      </c>
      <c r="L28" s="8" t="s">
        <v>42</v>
      </c>
      <c r="M28" s="8" t="s">
        <v>36</v>
      </c>
      <c r="N28" s="27">
        <v>670</v>
      </c>
      <c r="O28" s="8" t="s">
        <v>75</v>
      </c>
      <c r="P28" s="8" t="s">
        <v>36</v>
      </c>
      <c r="Q28" s="8" t="s">
        <v>36</v>
      </c>
      <c r="R28" s="8" t="s">
        <v>61</v>
      </c>
      <c r="S28" s="8" t="s">
        <v>38</v>
      </c>
      <c r="T28" s="8" t="s">
        <v>66</v>
      </c>
      <c r="U28" s="13" t="s">
        <v>43</v>
      </c>
      <c r="V28" s="8" t="s">
        <v>131</v>
      </c>
      <c r="W28" s="28" t="s">
        <v>36</v>
      </c>
      <c r="X28" s="8" t="s">
        <v>36</v>
      </c>
      <c r="Y28" s="8" t="s">
        <v>146</v>
      </c>
      <c r="Z28" s="8" t="s">
        <v>46</v>
      </c>
      <c r="AA28" s="8" t="s">
        <v>47</v>
      </c>
      <c r="AB28" s="8">
        <v>1</v>
      </c>
      <c r="AC28" s="16">
        <v>85021.11</v>
      </c>
      <c r="AD28" s="16">
        <f t="shared" si="1"/>
        <v>85021.11</v>
      </c>
      <c r="AE28" s="16">
        <f t="shared" si="2"/>
        <v>15303.8</v>
      </c>
      <c r="AF28" s="16">
        <f t="shared" si="3"/>
        <v>100324.91</v>
      </c>
      <c r="AG28" s="27" t="s">
        <v>133</v>
      </c>
      <c r="AH28" s="53" t="s">
        <v>213</v>
      </c>
      <c r="AI28" s="53" t="s">
        <v>214</v>
      </c>
      <c r="AJ28" s="17" t="s">
        <v>89</v>
      </c>
      <c r="AK28" s="30">
        <v>44873</v>
      </c>
      <c r="AL28" s="26" t="s">
        <v>39</v>
      </c>
      <c r="AM28" s="13">
        <v>930135</v>
      </c>
      <c r="AN28" s="27">
        <v>580508.18000000005</v>
      </c>
      <c r="AO28" s="15" t="s">
        <v>125</v>
      </c>
      <c r="AP28" s="58">
        <v>3</v>
      </c>
    </row>
    <row r="29" spans="1:42" s="1" customFormat="1" ht="114.75" customHeight="1" x14ac:dyDescent="0.25">
      <c r="A29" s="56" t="s">
        <v>201</v>
      </c>
      <c r="B29" s="12" t="s">
        <v>150</v>
      </c>
      <c r="C29" s="8" t="s">
        <v>151</v>
      </c>
      <c r="D29" s="8" t="s">
        <v>56</v>
      </c>
      <c r="E29" s="8" t="s">
        <v>65</v>
      </c>
      <c r="F29" s="8" t="s">
        <v>62</v>
      </c>
      <c r="G29" s="8" t="s">
        <v>41</v>
      </c>
      <c r="H29" s="8" t="s">
        <v>52</v>
      </c>
      <c r="I29" s="8">
        <v>400</v>
      </c>
      <c r="J29" s="27">
        <v>1</v>
      </c>
      <c r="K29" s="8">
        <v>150</v>
      </c>
      <c r="L29" s="8" t="s">
        <v>42</v>
      </c>
      <c r="M29" s="8" t="s">
        <v>36</v>
      </c>
      <c r="N29" s="27">
        <v>670</v>
      </c>
      <c r="O29" s="8" t="s">
        <v>75</v>
      </c>
      <c r="P29" s="8" t="s">
        <v>36</v>
      </c>
      <c r="Q29" s="8" t="s">
        <v>36</v>
      </c>
      <c r="R29" s="8" t="s">
        <v>61</v>
      </c>
      <c r="S29" s="8" t="s">
        <v>38</v>
      </c>
      <c r="T29" s="8" t="s">
        <v>66</v>
      </c>
      <c r="U29" s="13" t="s">
        <v>43</v>
      </c>
      <c r="V29" s="8" t="s">
        <v>131</v>
      </c>
      <c r="W29" s="28" t="s">
        <v>36</v>
      </c>
      <c r="X29" s="8" t="s">
        <v>36</v>
      </c>
      <c r="Y29" s="8" t="s">
        <v>146</v>
      </c>
      <c r="Z29" s="8" t="s">
        <v>46</v>
      </c>
      <c r="AA29" s="8" t="s">
        <v>47</v>
      </c>
      <c r="AB29" s="8">
        <v>1</v>
      </c>
      <c r="AC29" s="16">
        <v>85021.11</v>
      </c>
      <c r="AD29" s="16">
        <f t="shared" si="1"/>
        <v>85021.11</v>
      </c>
      <c r="AE29" s="16">
        <f t="shared" si="2"/>
        <v>15303.8</v>
      </c>
      <c r="AF29" s="16">
        <f t="shared" si="3"/>
        <v>100324.91</v>
      </c>
      <c r="AG29" s="27" t="s">
        <v>147</v>
      </c>
      <c r="AH29" s="53" t="s">
        <v>213</v>
      </c>
      <c r="AI29" s="53" t="s">
        <v>214</v>
      </c>
      <c r="AJ29" s="17" t="s">
        <v>89</v>
      </c>
      <c r="AK29" s="30">
        <v>44873</v>
      </c>
      <c r="AL29" s="26" t="s">
        <v>39</v>
      </c>
      <c r="AM29" s="13">
        <v>930135</v>
      </c>
      <c r="AN29" s="27">
        <v>580508.18000000005</v>
      </c>
      <c r="AO29" s="15" t="s">
        <v>125</v>
      </c>
      <c r="AP29" s="58">
        <v>3</v>
      </c>
    </row>
    <row r="30" spans="1:42" s="1" customFormat="1" ht="95.25" customHeight="1" x14ac:dyDescent="0.25">
      <c r="A30" s="56" t="s">
        <v>202</v>
      </c>
      <c r="B30" s="12" t="s">
        <v>158</v>
      </c>
      <c r="C30" s="8" t="s">
        <v>159</v>
      </c>
      <c r="D30" s="8" t="s">
        <v>56</v>
      </c>
      <c r="E30" s="31" t="s">
        <v>176</v>
      </c>
      <c r="F30" s="8" t="s">
        <v>51</v>
      </c>
      <c r="G30" s="8" t="s">
        <v>41</v>
      </c>
      <c r="H30" s="8" t="s">
        <v>52</v>
      </c>
      <c r="I30" s="8">
        <v>200</v>
      </c>
      <c r="J30" s="27">
        <v>1</v>
      </c>
      <c r="K30" s="8">
        <v>150</v>
      </c>
      <c r="L30" s="8" t="s">
        <v>35</v>
      </c>
      <c r="M30" s="8" t="s">
        <v>36</v>
      </c>
      <c r="N30" s="27">
        <v>344</v>
      </c>
      <c r="O30" s="8" t="s">
        <v>57</v>
      </c>
      <c r="P30" s="8" t="s">
        <v>36</v>
      </c>
      <c r="Q30" s="8" t="s">
        <v>36</v>
      </c>
      <c r="R30" s="8" t="s">
        <v>37</v>
      </c>
      <c r="S30" s="8" t="s">
        <v>38</v>
      </c>
      <c r="T30" s="31" t="s">
        <v>177</v>
      </c>
      <c r="U30" s="13" t="s">
        <v>43</v>
      </c>
      <c r="V30" s="8" t="s">
        <v>155</v>
      </c>
      <c r="W30" s="28" t="s">
        <v>36</v>
      </c>
      <c r="X30" s="8" t="s">
        <v>36</v>
      </c>
      <c r="Y30" s="8" t="s">
        <v>157</v>
      </c>
      <c r="Z30" s="8" t="s">
        <v>46</v>
      </c>
      <c r="AA30" s="8" t="s">
        <v>47</v>
      </c>
      <c r="AB30" s="8">
        <v>1</v>
      </c>
      <c r="AC30" s="16">
        <v>28055.56</v>
      </c>
      <c r="AD30" s="16">
        <f t="shared" si="1"/>
        <v>28055.56</v>
      </c>
      <c r="AE30" s="16">
        <f t="shared" si="2"/>
        <v>5050</v>
      </c>
      <c r="AF30" s="16">
        <f t="shared" si="3"/>
        <v>33105.56</v>
      </c>
      <c r="AG30" s="27" t="s">
        <v>48</v>
      </c>
      <c r="AH30" s="53" t="s">
        <v>213</v>
      </c>
      <c r="AI30" s="53" t="s">
        <v>214</v>
      </c>
      <c r="AJ30" s="29" t="s">
        <v>59</v>
      </c>
      <c r="AK30" s="30">
        <v>44862</v>
      </c>
      <c r="AL30" s="26" t="s">
        <v>49</v>
      </c>
      <c r="AM30" s="13">
        <v>884659</v>
      </c>
      <c r="AN30" s="27">
        <v>33253.01</v>
      </c>
      <c r="AO30" s="15" t="s">
        <v>152</v>
      </c>
      <c r="AP30" s="58">
        <v>4</v>
      </c>
    </row>
    <row r="31" spans="1:42" s="1" customFormat="1" ht="95.25" customHeight="1" x14ac:dyDescent="0.25">
      <c r="A31" s="56" t="s">
        <v>203</v>
      </c>
      <c r="B31" s="12" t="s">
        <v>160</v>
      </c>
      <c r="C31" s="8" t="s">
        <v>161</v>
      </c>
      <c r="D31" s="8" t="s">
        <v>50</v>
      </c>
      <c r="E31" s="8" t="s">
        <v>65</v>
      </c>
      <c r="F31" s="8" t="s">
        <v>40</v>
      </c>
      <c r="G31" s="8" t="s">
        <v>41</v>
      </c>
      <c r="H31" s="8" t="s">
        <v>52</v>
      </c>
      <c r="I31" s="8">
        <v>250</v>
      </c>
      <c r="J31" s="27">
        <v>1</v>
      </c>
      <c r="K31" s="8">
        <v>150</v>
      </c>
      <c r="L31" s="8" t="s">
        <v>42</v>
      </c>
      <c r="M31" s="8" t="s">
        <v>36</v>
      </c>
      <c r="N31" s="27">
        <v>480</v>
      </c>
      <c r="O31" s="8" t="s">
        <v>57</v>
      </c>
      <c r="P31" s="8" t="s">
        <v>36</v>
      </c>
      <c r="Q31" s="8" t="s">
        <v>36</v>
      </c>
      <c r="R31" s="8" t="s">
        <v>61</v>
      </c>
      <c r="S31" s="8" t="s">
        <v>38</v>
      </c>
      <c r="T31" s="8" t="s">
        <v>66</v>
      </c>
      <c r="U31" s="13" t="s">
        <v>43</v>
      </c>
      <c r="V31" s="8" t="s">
        <v>153</v>
      </c>
      <c r="W31" s="28" t="s">
        <v>36</v>
      </c>
      <c r="X31" s="8" t="s">
        <v>36</v>
      </c>
      <c r="Y31" s="8" t="s">
        <v>154</v>
      </c>
      <c r="Z31" s="8" t="s">
        <v>46</v>
      </c>
      <c r="AA31" s="8" t="s">
        <v>47</v>
      </c>
      <c r="AB31" s="8">
        <v>1</v>
      </c>
      <c r="AC31" s="16">
        <v>32422.22</v>
      </c>
      <c r="AD31" s="16">
        <f t="shared" si="1"/>
        <v>32422.22</v>
      </c>
      <c r="AE31" s="16">
        <f t="shared" si="2"/>
        <v>5836</v>
      </c>
      <c r="AF31" s="16">
        <f t="shared" si="3"/>
        <v>38258.22</v>
      </c>
      <c r="AG31" s="27" t="s">
        <v>48</v>
      </c>
      <c r="AH31" s="53" t="s">
        <v>213</v>
      </c>
      <c r="AI31" s="53" t="s">
        <v>214</v>
      </c>
      <c r="AJ31" s="29" t="s">
        <v>70</v>
      </c>
      <c r="AK31" s="30">
        <v>44743</v>
      </c>
      <c r="AL31" s="26" t="s">
        <v>49</v>
      </c>
      <c r="AM31" s="13">
        <v>885522</v>
      </c>
      <c r="AN31" s="27">
        <v>21115.97</v>
      </c>
      <c r="AO31" s="15" t="s">
        <v>152</v>
      </c>
      <c r="AP31" s="58">
        <v>4</v>
      </c>
    </row>
    <row r="32" spans="1:42" s="1" customFormat="1" ht="95.25" customHeight="1" x14ac:dyDescent="0.25">
      <c r="A32" s="56" t="s">
        <v>204</v>
      </c>
      <c r="B32" s="12" t="s">
        <v>162</v>
      </c>
      <c r="C32" s="8" t="s">
        <v>163</v>
      </c>
      <c r="D32" s="8" t="s">
        <v>50</v>
      </c>
      <c r="E32" s="8" t="s">
        <v>65</v>
      </c>
      <c r="F32" s="8" t="s">
        <v>40</v>
      </c>
      <c r="G32" s="8" t="s">
        <v>41</v>
      </c>
      <c r="H32" s="8" t="s">
        <v>52</v>
      </c>
      <c r="I32" s="8">
        <v>250</v>
      </c>
      <c r="J32" s="27">
        <v>1</v>
      </c>
      <c r="K32" s="8">
        <v>150</v>
      </c>
      <c r="L32" s="8" t="s">
        <v>42</v>
      </c>
      <c r="M32" s="8" t="s">
        <v>36</v>
      </c>
      <c r="N32" s="27">
        <v>480</v>
      </c>
      <c r="O32" s="8" t="s">
        <v>79</v>
      </c>
      <c r="P32" s="8" t="s">
        <v>36</v>
      </c>
      <c r="Q32" s="8" t="s">
        <v>36</v>
      </c>
      <c r="R32" s="8" t="s">
        <v>61</v>
      </c>
      <c r="S32" s="8" t="s">
        <v>38</v>
      </c>
      <c r="T32" s="8" t="s">
        <v>66</v>
      </c>
      <c r="U32" s="13" t="s">
        <v>43</v>
      </c>
      <c r="V32" s="8" t="s">
        <v>153</v>
      </c>
      <c r="W32" s="28" t="s">
        <v>36</v>
      </c>
      <c r="X32" s="8" t="s">
        <v>36</v>
      </c>
      <c r="Y32" s="8" t="s">
        <v>154</v>
      </c>
      <c r="Z32" s="8" t="s">
        <v>46</v>
      </c>
      <c r="AA32" s="8" t="s">
        <v>47</v>
      </c>
      <c r="AB32" s="8">
        <v>1</v>
      </c>
      <c r="AC32" s="16">
        <v>32422.22</v>
      </c>
      <c r="AD32" s="16">
        <f t="shared" si="1"/>
        <v>32422.22</v>
      </c>
      <c r="AE32" s="16">
        <f t="shared" si="2"/>
        <v>5836</v>
      </c>
      <c r="AF32" s="16">
        <f t="shared" si="3"/>
        <v>38258.22</v>
      </c>
      <c r="AG32" s="27" t="s">
        <v>60</v>
      </c>
      <c r="AH32" s="53" t="s">
        <v>213</v>
      </c>
      <c r="AI32" s="53" t="s">
        <v>214</v>
      </c>
      <c r="AJ32" s="29" t="s">
        <v>70</v>
      </c>
      <c r="AK32" s="30">
        <v>44743</v>
      </c>
      <c r="AL32" s="26" t="s">
        <v>49</v>
      </c>
      <c r="AM32" s="13">
        <v>885522</v>
      </c>
      <c r="AN32" s="27">
        <v>21115.97</v>
      </c>
      <c r="AO32" s="15" t="s">
        <v>152</v>
      </c>
      <c r="AP32" s="58">
        <v>4</v>
      </c>
    </row>
    <row r="33" spans="1:42" s="1" customFormat="1" ht="95.25" customHeight="1" x14ac:dyDescent="0.25">
      <c r="A33" s="56" t="s">
        <v>205</v>
      </c>
      <c r="B33" s="12" t="s">
        <v>164</v>
      </c>
      <c r="C33" s="8" t="s">
        <v>165</v>
      </c>
      <c r="D33" s="8" t="s">
        <v>56</v>
      </c>
      <c r="E33" s="31" t="s">
        <v>176</v>
      </c>
      <c r="F33" s="8" t="s">
        <v>51</v>
      </c>
      <c r="G33" s="8" t="s">
        <v>41</v>
      </c>
      <c r="H33" s="8" t="s">
        <v>52</v>
      </c>
      <c r="I33" s="8">
        <v>200</v>
      </c>
      <c r="J33" s="27">
        <v>0.3</v>
      </c>
      <c r="K33" s="8">
        <v>60</v>
      </c>
      <c r="L33" s="8" t="s">
        <v>35</v>
      </c>
      <c r="M33" s="8" t="s">
        <v>36</v>
      </c>
      <c r="N33" s="27">
        <v>344</v>
      </c>
      <c r="O33" s="8" t="s">
        <v>73</v>
      </c>
      <c r="P33" s="8" t="s">
        <v>36</v>
      </c>
      <c r="Q33" s="8" t="s">
        <v>36</v>
      </c>
      <c r="R33" s="8" t="s">
        <v>37</v>
      </c>
      <c r="S33" s="8" t="s">
        <v>38</v>
      </c>
      <c r="T33" s="31" t="s">
        <v>177</v>
      </c>
      <c r="U33" s="13" t="s">
        <v>43</v>
      </c>
      <c r="V33" s="8" t="s">
        <v>155</v>
      </c>
      <c r="W33" s="28" t="s">
        <v>36</v>
      </c>
      <c r="X33" s="8" t="s">
        <v>36</v>
      </c>
      <c r="Y33" s="8" t="s">
        <v>157</v>
      </c>
      <c r="Z33" s="8" t="s">
        <v>46</v>
      </c>
      <c r="AA33" s="8" t="s">
        <v>47</v>
      </c>
      <c r="AB33" s="8">
        <v>1</v>
      </c>
      <c r="AC33" s="16">
        <v>28055.56</v>
      </c>
      <c r="AD33" s="16">
        <f t="shared" si="1"/>
        <v>28055.56</v>
      </c>
      <c r="AE33" s="16">
        <f t="shared" si="2"/>
        <v>5050</v>
      </c>
      <c r="AF33" s="16">
        <f t="shared" si="3"/>
        <v>33105.56</v>
      </c>
      <c r="AG33" s="27" t="s">
        <v>48</v>
      </c>
      <c r="AH33" s="53" t="s">
        <v>213</v>
      </c>
      <c r="AI33" s="53" t="s">
        <v>214</v>
      </c>
      <c r="AJ33" s="29" t="s">
        <v>74</v>
      </c>
      <c r="AK33" s="30">
        <v>44862</v>
      </c>
      <c r="AL33" s="26" t="s">
        <v>49</v>
      </c>
      <c r="AM33" s="13">
        <v>884659</v>
      </c>
      <c r="AN33" s="27">
        <v>34363.42</v>
      </c>
      <c r="AO33" s="15" t="s">
        <v>152</v>
      </c>
      <c r="AP33" s="58">
        <v>4</v>
      </c>
    </row>
    <row r="34" spans="1:42" s="1" customFormat="1" ht="95.25" customHeight="1" x14ac:dyDescent="0.25">
      <c r="A34" s="56" t="s">
        <v>206</v>
      </c>
      <c r="B34" s="12" t="s">
        <v>166</v>
      </c>
      <c r="C34" s="8" t="s">
        <v>167</v>
      </c>
      <c r="D34" s="8" t="s">
        <v>50</v>
      </c>
      <c r="E34" s="8" t="s">
        <v>65</v>
      </c>
      <c r="F34" s="8" t="s">
        <v>40</v>
      </c>
      <c r="G34" s="8" t="s">
        <v>41</v>
      </c>
      <c r="H34" s="8" t="s">
        <v>52</v>
      </c>
      <c r="I34" s="8">
        <v>250</v>
      </c>
      <c r="J34" s="27">
        <v>1</v>
      </c>
      <c r="K34" s="8">
        <v>150</v>
      </c>
      <c r="L34" s="8" t="s">
        <v>42</v>
      </c>
      <c r="M34" s="8" t="s">
        <v>36</v>
      </c>
      <c r="N34" s="27">
        <v>480</v>
      </c>
      <c r="O34" s="8" t="s">
        <v>57</v>
      </c>
      <c r="P34" s="8" t="s">
        <v>36</v>
      </c>
      <c r="Q34" s="8" t="s">
        <v>36</v>
      </c>
      <c r="R34" s="8" t="s">
        <v>61</v>
      </c>
      <c r="S34" s="8" t="s">
        <v>38</v>
      </c>
      <c r="T34" s="8" t="s">
        <v>66</v>
      </c>
      <c r="U34" s="13" t="s">
        <v>43</v>
      </c>
      <c r="V34" s="8" t="s">
        <v>153</v>
      </c>
      <c r="W34" s="28" t="s">
        <v>36</v>
      </c>
      <c r="X34" s="8" t="s">
        <v>36</v>
      </c>
      <c r="Y34" s="8" t="s">
        <v>154</v>
      </c>
      <c r="Z34" s="8" t="s">
        <v>46</v>
      </c>
      <c r="AA34" s="8" t="s">
        <v>47</v>
      </c>
      <c r="AB34" s="8">
        <v>1</v>
      </c>
      <c r="AC34" s="16">
        <v>32422.22</v>
      </c>
      <c r="AD34" s="16">
        <f t="shared" si="1"/>
        <v>32422.22</v>
      </c>
      <c r="AE34" s="16">
        <f t="shared" si="2"/>
        <v>5836</v>
      </c>
      <c r="AF34" s="16">
        <f t="shared" si="3"/>
        <v>38258.22</v>
      </c>
      <c r="AG34" s="27" t="s">
        <v>48</v>
      </c>
      <c r="AH34" s="53" t="s">
        <v>213</v>
      </c>
      <c r="AI34" s="53" t="s">
        <v>214</v>
      </c>
      <c r="AJ34" s="29" t="s">
        <v>83</v>
      </c>
      <c r="AK34" s="30">
        <v>44743</v>
      </c>
      <c r="AL34" s="26" t="s">
        <v>49</v>
      </c>
      <c r="AM34" s="13">
        <v>885522</v>
      </c>
      <c r="AN34" s="27">
        <v>21115.97</v>
      </c>
      <c r="AO34" s="15" t="s">
        <v>152</v>
      </c>
      <c r="AP34" s="58">
        <v>4</v>
      </c>
    </row>
    <row r="35" spans="1:42" s="1" customFormat="1" ht="95.25" customHeight="1" x14ac:dyDescent="0.25">
      <c r="A35" s="56" t="s">
        <v>207</v>
      </c>
      <c r="B35" s="12" t="s">
        <v>168</v>
      </c>
      <c r="C35" s="8" t="s">
        <v>169</v>
      </c>
      <c r="D35" s="8" t="s">
        <v>50</v>
      </c>
      <c r="E35" s="8" t="s">
        <v>65</v>
      </c>
      <c r="F35" s="8" t="s">
        <v>40</v>
      </c>
      <c r="G35" s="8" t="s">
        <v>41</v>
      </c>
      <c r="H35" s="8" t="s">
        <v>52</v>
      </c>
      <c r="I35" s="8">
        <v>250</v>
      </c>
      <c r="J35" s="27">
        <v>1</v>
      </c>
      <c r="K35" s="8">
        <v>150</v>
      </c>
      <c r="L35" s="8" t="s">
        <v>42</v>
      </c>
      <c r="M35" s="8" t="s">
        <v>36</v>
      </c>
      <c r="N35" s="27">
        <v>480</v>
      </c>
      <c r="O35" s="8" t="s">
        <v>57</v>
      </c>
      <c r="P35" s="8" t="s">
        <v>36</v>
      </c>
      <c r="Q35" s="8" t="s">
        <v>36</v>
      </c>
      <c r="R35" s="8" t="s">
        <v>61</v>
      </c>
      <c r="S35" s="8" t="s">
        <v>38</v>
      </c>
      <c r="T35" s="8" t="s">
        <v>66</v>
      </c>
      <c r="U35" s="13" t="s">
        <v>43</v>
      </c>
      <c r="V35" s="8" t="s">
        <v>153</v>
      </c>
      <c r="W35" s="28" t="s">
        <v>36</v>
      </c>
      <c r="X35" s="8" t="s">
        <v>36</v>
      </c>
      <c r="Y35" s="8" t="s">
        <v>154</v>
      </c>
      <c r="Z35" s="8" t="s">
        <v>46</v>
      </c>
      <c r="AA35" s="8" t="s">
        <v>47</v>
      </c>
      <c r="AB35" s="8">
        <v>1</v>
      </c>
      <c r="AC35" s="16">
        <v>32422.22</v>
      </c>
      <c r="AD35" s="16">
        <f t="shared" si="1"/>
        <v>32422.22</v>
      </c>
      <c r="AE35" s="16">
        <f t="shared" si="2"/>
        <v>5836</v>
      </c>
      <c r="AF35" s="16">
        <f t="shared" si="3"/>
        <v>38258.22</v>
      </c>
      <c r="AG35" s="27" t="s">
        <v>48</v>
      </c>
      <c r="AH35" s="53" t="s">
        <v>213</v>
      </c>
      <c r="AI35" s="53" t="s">
        <v>214</v>
      </c>
      <c r="AJ35" s="29" t="s">
        <v>67</v>
      </c>
      <c r="AK35" s="30">
        <v>44743</v>
      </c>
      <c r="AL35" s="26" t="s">
        <v>49</v>
      </c>
      <c r="AM35" s="13">
        <v>885522</v>
      </c>
      <c r="AN35" s="27">
        <v>21115.97</v>
      </c>
      <c r="AO35" s="15" t="s">
        <v>152</v>
      </c>
      <c r="AP35" s="58">
        <v>4</v>
      </c>
    </row>
    <row r="36" spans="1:42" s="1" customFormat="1" ht="95.25" customHeight="1" x14ac:dyDescent="0.25">
      <c r="A36" s="56" t="s">
        <v>208</v>
      </c>
      <c r="B36" s="12" t="s">
        <v>171</v>
      </c>
      <c r="C36" s="8" t="s">
        <v>172</v>
      </c>
      <c r="D36" s="8" t="s">
        <v>56</v>
      </c>
      <c r="E36" s="8" t="s">
        <v>65</v>
      </c>
      <c r="F36" s="8" t="s">
        <v>62</v>
      </c>
      <c r="G36" s="8" t="s">
        <v>41</v>
      </c>
      <c r="H36" s="8" t="s">
        <v>52</v>
      </c>
      <c r="I36" s="8">
        <v>400</v>
      </c>
      <c r="J36" s="27">
        <v>1</v>
      </c>
      <c r="K36" s="8">
        <v>150</v>
      </c>
      <c r="L36" s="8" t="s">
        <v>42</v>
      </c>
      <c r="M36" s="8" t="s">
        <v>36</v>
      </c>
      <c r="N36" s="27">
        <v>670</v>
      </c>
      <c r="O36" s="8" t="s">
        <v>75</v>
      </c>
      <c r="P36" s="8" t="s">
        <v>36</v>
      </c>
      <c r="Q36" s="8" t="s">
        <v>36</v>
      </c>
      <c r="R36" s="8" t="s">
        <v>61</v>
      </c>
      <c r="S36" s="8" t="s">
        <v>38</v>
      </c>
      <c r="T36" s="8" t="s">
        <v>66</v>
      </c>
      <c r="U36" s="13" t="s">
        <v>43</v>
      </c>
      <c r="V36" s="8" t="s">
        <v>156</v>
      </c>
      <c r="W36" s="28" t="s">
        <v>36</v>
      </c>
      <c r="X36" s="8" t="s">
        <v>36</v>
      </c>
      <c r="Y36" s="8" t="s">
        <v>170</v>
      </c>
      <c r="Z36" s="8" t="s">
        <v>46</v>
      </c>
      <c r="AA36" s="8" t="s">
        <v>47</v>
      </c>
      <c r="AB36" s="8">
        <v>1</v>
      </c>
      <c r="AC36" s="16">
        <v>85021.11</v>
      </c>
      <c r="AD36" s="16">
        <f t="shared" si="1"/>
        <v>85021.11</v>
      </c>
      <c r="AE36" s="16">
        <f t="shared" si="2"/>
        <v>15303.8</v>
      </c>
      <c r="AF36" s="16">
        <f t="shared" si="3"/>
        <v>100324.91</v>
      </c>
      <c r="AG36" s="27" t="s">
        <v>76</v>
      </c>
      <c r="AH36" s="53" t="s">
        <v>213</v>
      </c>
      <c r="AI36" s="53" t="s">
        <v>214</v>
      </c>
      <c r="AJ36" s="29" t="s">
        <v>89</v>
      </c>
      <c r="AK36" s="30">
        <v>45238</v>
      </c>
      <c r="AL36" s="26" t="s">
        <v>39</v>
      </c>
      <c r="AM36" s="13">
        <v>930135</v>
      </c>
      <c r="AN36" s="27">
        <v>580508.18000000005</v>
      </c>
      <c r="AO36" s="15" t="s">
        <v>152</v>
      </c>
      <c r="AP36" s="58">
        <v>4</v>
      </c>
    </row>
    <row r="37" spans="1:42" s="1" customFormat="1" ht="95.25" customHeight="1" x14ac:dyDescent="0.25">
      <c r="A37" s="56" t="s">
        <v>209</v>
      </c>
      <c r="B37" s="12" t="s">
        <v>173</v>
      </c>
      <c r="C37" s="8" t="s">
        <v>174</v>
      </c>
      <c r="D37" s="8" t="s">
        <v>56</v>
      </c>
      <c r="E37" s="8" t="s">
        <v>65</v>
      </c>
      <c r="F37" s="8" t="s">
        <v>62</v>
      </c>
      <c r="G37" s="8" t="s">
        <v>41</v>
      </c>
      <c r="H37" s="8" t="s">
        <v>52</v>
      </c>
      <c r="I37" s="8">
        <v>400</v>
      </c>
      <c r="J37" s="27">
        <v>1</v>
      </c>
      <c r="K37" s="8">
        <v>150</v>
      </c>
      <c r="L37" s="8" t="s">
        <v>42</v>
      </c>
      <c r="M37" s="8" t="s">
        <v>36</v>
      </c>
      <c r="N37" s="27">
        <v>670</v>
      </c>
      <c r="O37" s="8" t="s">
        <v>75</v>
      </c>
      <c r="P37" s="8" t="s">
        <v>36</v>
      </c>
      <c r="Q37" s="8" t="s">
        <v>36</v>
      </c>
      <c r="R37" s="8" t="s">
        <v>61</v>
      </c>
      <c r="S37" s="8" t="s">
        <v>38</v>
      </c>
      <c r="T37" s="8" t="s">
        <v>66</v>
      </c>
      <c r="U37" s="13" t="s">
        <v>43</v>
      </c>
      <c r="V37" s="8" t="s">
        <v>156</v>
      </c>
      <c r="W37" s="28" t="s">
        <v>36</v>
      </c>
      <c r="X37" s="8" t="s">
        <v>36</v>
      </c>
      <c r="Y37" s="8" t="s">
        <v>170</v>
      </c>
      <c r="Z37" s="8" t="s">
        <v>46</v>
      </c>
      <c r="AA37" s="8" t="s">
        <v>47</v>
      </c>
      <c r="AB37" s="8">
        <v>1</v>
      </c>
      <c r="AC37" s="16">
        <v>85021.11</v>
      </c>
      <c r="AD37" s="16">
        <f t="shared" si="1"/>
        <v>85021.11</v>
      </c>
      <c r="AE37" s="16">
        <f t="shared" si="2"/>
        <v>15303.8</v>
      </c>
      <c r="AF37" s="16">
        <f t="shared" si="3"/>
        <v>100324.91</v>
      </c>
      <c r="AG37" s="27" t="s">
        <v>85</v>
      </c>
      <c r="AH37" s="53" t="s">
        <v>213</v>
      </c>
      <c r="AI37" s="53" t="s">
        <v>214</v>
      </c>
      <c r="AJ37" s="29" t="s">
        <v>89</v>
      </c>
      <c r="AK37" s="30">
        <v>45238</v>
      </c>
      <c r="AL37" s="26" t="s">
        <v>39</v>
      </c>
      <c r="AM37" s="13">
        <v>930135</v>
      </c>
      <c r="AN37" s="27">
        <v>580508.18000000005</v>
      </c>
      <c r="AO37" s="15" t="s">
        <v>152</v>
      </c>
      <c r="AP37" s="58">
        <v>4</v>
      </c>
    </row>
    <row r="38" spans="1:42" x14ac:dyDescent="0.25">
      <c r="A38" s="32"/>
      <c r="B38" s="32"/>
      <c r="C38" s="32"/>
      <c r="D38" s="32"/>
      <c r="E38" s="32"/>
      <c r="F38" s="33"/>
      <c r="G38" s="33"/>
      <c r="H38" s="33"/>
      <c r="I38" s="33"/>
      <c r="J38" s="33"/>
      <c r="K38" s="33"/>
      <c r="L38" s="33"/>
      <c r="M38" s="33"/>
      <c r="N38" s="34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52">
        <f>SUM(AB6:AB37)</f>
        <v>32</v>
      </c>
      <c r="AC38" s="35">
        <f>SUM(AC6:AC37)</f>
        <v>1423368.8800000001</v>
      </c>
      <c r="AD38" s="35">
        <f>SUM(AD6:AD37)</f>
        <v>1423368.8800000001</v>
      </c>
      <c r="AE38" s="35">
        <f>SUM(AE6:AE37)</f>
        <v>256206.39999999997</v>
      </c>
      <c r="AF38" s="35">
        <f>SUM(AF6:AF37)</f>
        <v>1679575.2799999998</v>
      </c>
      <c r="AG38" s="33"/>
      <c r="AH38" s="33"/>
      <c r="AI38" s="33"/>
      <c r="AJ38" s="36"/>
      <c r="AK38" s="33"/>
      <c r="AL38" s="32"/>
      <c r="AN38" s="34"/>
    </row>
    <row r="39" spans="1:42" x14ac:dyDescent="0.25">
      <c r="A39" s="32"/>
      <c r="B39" s="32"/>
      <c r="C39" s="32"/>
      <c r="D39" s="32"/>
      <c r="E39" s="32"/>
      <c r="F39" s="33"/>
      <c r="G39" s="33"/>
      <c r="H39" s="33"/>
      <c r="I39" s="33"/>
      <c r="J39" s="33"/>
      <c r="K39" s="33"/>
      <c r="L39" s="33"/>
      <c r="M39" s="33"/>
      <c r="N39" s="34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34"/>
      <c r="AE39" s="34"/>
      <c r="AF39" s="34"/>
      <c r="AG39" s="33"/>
      <c r="AH39" s="33"/>
      <c r="AI39" s="33"/>
      <c r="AJ39" s="36"/>
      <c r="AK39" s="33"/>
      <c r="AL39" s="32"/>
      <c r="AN39" s="34"/>
    </row>
    <row r="40" spans="1:42" x14ac:dyDescent="0.25">
      <c r="A40" s="32"/>
      <c r="B40" s="32"/>
      <c r="C40" s="32"/>
      <c r="D40" s="32"/>
      <c r="E40" s="32"/>
      <c r="F40" s="33"/>
      <c r="G40" s="33"/>
      <c r="H40" s="33"/>
      <c r="I40" s="33"/>
      <c r="J40" s="33"/>
      <c r="K40" s="33"/>
      <c r="L40" s="33"/>
      <c r="M40" s="33"/>
      <c r="N40" s="34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34"/>
      <c r="AE40" s="34"/>
      <c r="AF40" s="34"/>
      <c r="AG40" s="33"/>
      <c r="AH40" s="33"/>
      <c r="AI40" s="33"/>
      <c r="AJ40" s="36"/>
      <c r="AK40" s="33"/>
      <c r="AL40" s="32"/>
      <c r="AN40" s="34"/>
    </row>
    <row r="41" spans="1:42" s="37" customFormat="1" ht="18" x14ac:dyDescent="0.25">
      <c r="B41" s="38"/>
      <c r="E41" s="74" t="s">
        <v>210</v>
      </c>
      <c r="F41" s="75"/>
      <c r="G41" s="75"/>
      <c r="H41" s="75"/>
      <c r="I41" s="40"/>
      <c r="J41" s="40"/>
      <c r="K41" s="41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/>
      <c r="Z41" s="41"/>
      <c r="AA41" s="41"/>
      <c r="AB41" s="74" t="s">
        <v>211</v>
      </c>
      <c r="AC41" s="75"/>
      <c r="AD41" s="75"/>
      <c r="AE41" s="75"/>
      <c r="AF41" s="39"/>
      <c r="AG41" s="39"/>
      <c r="AH41" s="42"/>
      <c r="AI41" s="42"/>
      <c r="AJ41" s="42"/>
      <c r="AK41" s="42"/>
      <c r="AL41" s="42"/>
      <c r="AM41" s="41"/>
      <c r="AN41" s="43"/>
    </row>
    <row r="42" spans="1:42" s="38" customFormat="1" x14ac:dyDescent="0.25">
      <c r="E42" s="44"/>
      <c r="F42" s="45"/>
      <c r="G42" s="45"/>
      <c r="H42" s="45"/>
      <c r="I42" s="45"/>
      <c r="J42" s="45"/>
      <c r="K42" s="46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6"/>
      <c r="Z42" s="46"/>
      <c r="AA42" s="46"/>
      <c r="AB42" s="44"/>
      <c r="AC42" s="45"/>
      <c r="AD42" s="45"/>
      <c r="AE42" s="45"/>
      <c r="AF42" s="45"/>
      <c r="AG42" s="45"/>
      <c r="AH42" s="47"/>
      <c r="AI42" s="47"/>
      <c r="AJ42" s="47"/>
      <c r="AK42" s="47"/>
      <c r="AL42" s="47"/>
      <c r="AM42" s="46"/>
      <c r="AN42" s="34"/>
    </row>
    <row r="43" spans="1:42" s="38" customFormat="1" x14ac:dyDescent="0.25">
      <c r="E43" s="44"/>
      <c r="F43" s="45"/>
      <c r="G43" s="45"/>
      <c r="H43" s="45"/>
      <c r="I43" s="45"/>
      <c r="J43" s="45"/>
      <c r="K43" s="46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6"/>
      <c r="Z43" s="46"/>
      <c r="AA43" s="46"/>
      <c r="AB43" s="44"/>
      <c r="AC43" s="45"/>
      <c r="AD43" s="45"/>
      <c r="AE43" s="45"/>
      <c r="AF43" s="45"/>
      <c r="AG43" s="45"/>
      <c r="AH43" s="47"/>
      <c r="AI43" s="47"/>
      <c r="AJ43" s="47"/>
      <c r="AK43" s="47"/>
      <c r="AL43" s="47"/>
      <c r="AM43" s="46"/>
      <c r="AN43" s="34"/>
    </row>
    <row r="44" spans="1:42" s="38" customFormat="1" x14ac:dyDescent="0.25">
      <c r="E44" s="44"/>
      <c r="F44" s="45"/>
      <c r="G44" s="45"/>
      <c r="H44" s="48"/>
      <c r="I44" s="45"/>
      <c r="J44" s="45"/>
      <c r="K44" s="46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6"/>
      <c r="Z44" s="46"/>
      <c r="AA44" s="46"/>
      <c r="AB44" s="44"/>
      <c r="AC44" s="45"/>
      <c r="AD44" s="45"/>
      <c r="AE44" s="48"/>
      <c r="AF44" s="48"/>
      <c r="AG44" s="48"/>
      <c r="AH44" s="47"/>
      <c r="AI44" s="47"/>
      <c r="AJ44" s="47"/>
      <c r="AK44" s="47"/>
      <c r="AL44" s="47"/>
      <c r="AM44" s="46"/>
      <c r="AN44" s="34"/>
    </row>
    <row r="45" spans="1:42" s="38" customFormat="1" x14ac:dyDescent="0.25">
      <c r="E45" s="44"/>
      <c r="F45" s="45"/>
      <c r="G45" s="45"/>
      <c r="H45" s="48"/>
      <c r="I45" s="45"/>
      <c r="J45" s="45"/>
      <c r="K45" s="46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6"/>
      <c r="Z45" s="46"/>
      <c r="AA45" s="46"/>
      <c r="AB45" s="44"/>
      <c r="AC45" s="45"/>
      <c r="AD45" s="45"/>
      <c r="AE45" s="48"/>
      <c r="AF45" s="48"/>
      <c r="AG45" s="48"/>
      <c r="AH45" s="47"/>
      <c r="AI45" s="47"/>
      <c r="AJ45" s="47"/>
      <c r="AK45" s="47"/>
      <c r="AL45" s="47"/>
      <c r="AM45" s="46"/>
      <c r="AN45" s="34"/>
    </row>
    <row r="46" spans="1:42" s="38" customFormat="1" x14ac:dyDescent="0.25">
      <c r="E46" s="49"/>
      <c r="F46" s="50"/>
      <c r="G46" s="50"/>
      <c r="H46" s="50"/>
      <c r="I46" s="45"/>
      <c r="J46" s="45"/>
      <c r="K46" s="46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6"/>
      <c r="Z46" s="46"/>
      <c r="AA46" s="46"/>
      <c r="AB46" s="49"/>
      <c r="AC46" s="50"/>
      <c r="AD46" s="50"/>
      <c r="AE46" s="48"/>
      <c r="AF46" s="48"/>
      <c r="AG46" s="48"/>
      <c r="AH46" s="47"/>
      <c r="AI46" s="47"/>
      <c r="AJ46" s="47"/>
      <c r="AK46" s="47"/>
      <c r="AL46" s="47"/>
      <c r="AM46" s="46"/>
      <c r="AN46" s="34"/>
    </row>
    <row r="47" spans="1:42" s="38" customFormat="1" x14ac:dyDescent="0.25">
      <c r="A47" s="44"/>
      <c r="B47" s="44"/>
      <c r="C47" s="44"/>
      <c r="D47" s="45"/>
      <c r="E47" s="45"/>
      <c r="F47" s="45"/>
      <c r="G47" s="45"/>
      <c r="H47" s="45"/>
      <c r="I47" s="45"/>
      <c r="J47" s="45"/>
      <c r="K47" s="46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6"/>
      <c r="Z47" s="46"/>
      <c r="AA47" s="46"/>
      <c r="AB47" s="46"/>
      <c r="AC47" s="45"/>
      <c r="AD47" s="45"/>
      <c r="AE47" s="51"/>
      <c r="AF47" s="51"/>
      <c r="AG47" s="51"/>
      <c r="AH47" s="47"/>
      <c r="AI47" s="47"/>
      <c r="AJ47" s="47"/>
      <c r="AK47" s="47"/>
      <c r="AL47" s="47"/>
      <c r="AM47" s="46"/>
      <c r="AN47" s="34"/>
    </row>
    <row r="48" spans="1:42" x14ac:dyDescent="0.25">
      <c r="A48" s="32"/>
      <c r="B48" s="32"/>
      <c r="C48" s="32"/>
      <c r="D48" s="32"/>
      <c r="E48" s="32"/>
      <c r="F48" s="33"/>
      <c r="G48" s="33"/>
      <c r="H48" s="33"/>
      <c r="I48" s="33"/>
      <c r="J48" s="33"/>
      <c r="K48" s="33"/>
      <c r="L48" s="33"/>
      <c r="M48" s="33"/>
      <c r="N48" s="34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4"/>
      <c r="AD48" s="34"/>
      <c r="AE48" s="34"/>
      <c r="AF48" s="34"/>
      <c r="AG48" s="33"/>
      <c r="AH48" s="33"/>
      <c r="AI48" s="33"/>
      <c r="AJ48" s="36"/>
      <c r="AK48" s="33"/>
      <c r="AL48" s="32"/>
      <c r="AN48" s="34"/>
    </row>
  </sheetData>
  <mergeCells count="4">
    <mergeCell ref="B2:O2"/>
    <mergeCell ref="AJ2:AL2"/>
    <mergeCell ref="E41:H41"/>
    <mergeCell ref="AB41:AE41"/>
  </mergeCells>
  <phoneticPr fontId="0" type="noConversion"/>
  <pageMargins left="0.23622047244094491" right="0.11" top="0.72" bottom="0.39370078740157483" header="0.46" footer="0.19685039370078741"/>
  <pageSetup paperSize="9" scale="14" fitToHeight="0" orientation="landscape" r:id="rId1"/>
  <headerFooter alignWithMargins="0"/>
  <rowBreaks count="1" manualBreakCount="1">
    <brk id="20" max="41" man="1"/>
  </row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M14"/>
  <sheetViews>
    <sheetView workbookViewId="0">
      <selection activeCell="O14" sqref="O14"/>
    </sheetView>
  </sheetViews>
  <sheetFormatPr defaultRowHeight="13.2" x14ac:dyDescent="0.25"/>
  <cols>
    <col min="12" max="12" width="17.5546875" customWidth="1"/>
    <col min="13" max="13" width="16.109375" customWidth="1"/>
  </cols>
  <sheetData>
    <row r="2" spans="8:13" x14ac:dyDescent="0.25">
      <c r="H2" t="s">
        <v>212</v>
      </c>
      <c r="I2">
        <v>6750</v>
      </c>
      <c r="J2">
        <f>I2*70</f>
        <v>472500</v>
      </c>
      <c r="K2">
        <f>J2*3</f>
        <v>1417500</v>
      </c>
    </row>
    <row r="3" spans="8:13" x14ac:dyDescent="0.25">
      <c r="I3">
        <v>8060</v>
      </c>
      <c r="J3">
        <f>I3*70</f>
        <v>564200</v>
      </c>
      <c r="K3">
        <f>J3*3</f>
        <v>1692600</v>
      </c>
    </row>
    <row r="6" spans="8:13" x14ac:dyDescent="0.25">
      <c r="I6">
        <v>5000</v>
      </c>
      <c r="J6">
        <f>I6*70</f>
        <v>350000</v>
      </c>
    </row>
    <row r="7" spans="8:13" x14ac:dyDescent="0.25">
      <c r="I7">
        <v>8000</v>
      </c>
      <c r="J7">
        <f>I7*70</f>
        <v>560000</v>
      </c>
    </row>
    <row r="10" spans="8:13" x14ac:dyDescent="0.25">
      <c r="H10">
        <v>350</v>
      </c>
      <c r="I10">
        <v>13447</v>
      </c>
    </row>
    <row r="11" spans="8:13" x14ac:dyDescent="0.25">
      <c r="H11">
        <v>400</v>
      </c>
      <c r="I11" s="54" t="s">
        <v>215</v>
      </c>
      <c r="L11">
        <f>(H11-H10)/(H12-H10)</f>
        <v>0.33333333333333331</v>
      </c>
    </row>
    <row r="12" spans="8:13" x14ac:dyDescent="0.25">
      <c r="H12">
        <v>500</v>
      </c>
      <c r="I12">
        <v>25625</v>
      </c>
      <c r="L12">
        <f>L11*(I12-I10)+I10</f>
        <v>17506.333333333332</v>
      </c>
    </row>
    <row r="14" spans="8:13" x14ac:dyDescent="0.25">
      <c r="L14">
        <f>L12*70+560000</f>
        <v>1785443.3333333333</v>
      </c>
      <c r="M14">
        <f>L14*3</f>
        <v>5356330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Лист1</vt:lpstr>
      <vt:lpstr>Лист2</vt:lpstr>
      <vt:lpstr>Лист1!Заголовки_для_печати</vt:lpstr>
      <vt:lpstr>Лист1!Область_печати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7042</dc:creator>
  <cp:lastModifiedBy>Антон Васильев</cp:lastModifiedBy>
  <cp:lastPrinted>2011-12-15T11:56:04Z</cp:lastPrinted>
  <dcterms:created xsi:type="dcterms:W3CDTF">2009-07-03T06:40:27Z</dcterms:created>
  <dcterms:modified xsi:type="dcterms:W3CDTF">2018-07-11T15:50:55Z</dcterms:modified>
</cp:coreProperties>
</file>