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3eca87605a4517/Υπολογιστής/"/>
    </mc:Choice>
  </mc:AlternateContent>
  <xr:revisionPtr revIDLastSave="202" documentId="8_{1942276E-48E7-4006-8804-8FF955369706}" xr6:coauthVersionLast="47" xr6:coauthVersionMax="47" xr10:uidLastSave="{E7220F87-F13F-44CA-B5A6-B0A63B29A6C8}"/>
  <bookViews>
    <workbookView xWindow="-28920" yWindow="-1425" windowWidth="29040" windowHeight="15720" activeTab="5" xr2:uid="{8FF62ED8-A67E-423F-8325-F23DB684777C}"/>
  </bookViews>
  <sheets>
    <sheet name="Dashboard" sheetId="9" r:id="rId1"/>
    <sheet name="Line productivity" sheetId="1" r:id="rId2"/>
    <sheet name="Products" sheetId="8" r:id="rId3"/>
    <sheet name="Downtime factors" sheetId="3" r:id="rId4"/>
    <sheet name="Line downtime" sheetId="2" r:id="rId5"/>
    <sheet name="data_dictionary" sheetId="10" r:id="rId6"/>
  </sheets>
  <definedNames>
    <definedName name="_xlnm._FilterDatabase" localSheetId="3" hidden="1">'Downtime factors'!$A$1:$D$13</definedName>
    <definedName name="_xlnm._FilterDatabase" localSheetId="1" hidden="1">'Line productivity'!$A$1:$F$39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C27" i="9" a="1"/>
  <c r="C27" i="9" s="1"/>
  <c r="C30" i="9" s="1"/>
  <c r="D5" i="3"/>
  <c r="D10" i="3"/>
  <c r="D4" i="3"/>
  <c r="D8" i="3"/>
  <c r="D2" i="3"/>
  <c r="E10" i="3" s="1" a="1"/>
  <c r="E10" i="3" s="1"/>
  <c r="D3" i="3"/>
  <c r="D6" i="3"/>
  <c r="D12" i="3"/>
  <c r="D9" i="3"/>
  <c r="D11" i="3"/>
  <c r="D7" i="3"/>
  <c r="D1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F30" i="9" l="1"/>
  <c r="G30" i="9"/>
  <c r="F32" i="9"/>
  <c r="E32" i="9"/>
  <c r="E30" i="9"/>
  <c r="D32" i="9"/>
  <c r="D30" i="9"/>
  <c r="G32" i="9"/>
  <c r="C29" i="9"/>
  <c r="G31" i="9"/>
  <c r="G29" i="9"/>
  <c r="F31" i="9"/>
  <c r="F29" i="9"/>
  <c r="E31" i="9"/>
  <c r="E29" i="9"/>
  <c r="C32" i="9"/>
  <c r="C31" i="9"/>
  <c r="D31" i="9"/>
  <c r="D29" i="9"/>
  <c r="E9" i="3" a="1"/>
  <c r="E9" i="3" s="1"/>
  <c r="E8" i="3" a="1"/>
  <c r="E8" i="3" s="1"/>
  <c r="E2" i="3" a="1"/>
  <c r="E2" i="3" s="1"/>
  <c r="E12" i="3" a="1"/>
  <c r="E12" i="3" s="1"/>
  <c r="E7" i="3" a="1"/>
  <c r="E7" i="3" s="1"/>
  <c r="E6" i="3" a="1"/>
  <c r="E6" i="3" s="1"/>
  <c r="E13" i="3" a="1"/>
  <c r="E13" i="3" s="1"/>
  <c r="E5" i="3" a="1"/>
  <c r="E5" i="3" s="1"/>
  <c r="E4" i="3" a="1"/>
  <c r="E4" i="3" s="1"/>
  <c r="E11" i="3" a="1"/>
  <c r="E11" i="3" s="1"/>
  <c r="E3" i="3" a="1"/>
  <c r="E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<sst xmlns="http://schemas.openxmlformats.org/spreadsheetml/2006/main" count="205" uniqueCount="75">
  <si>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</si>
  <si>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</si>
  <si>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</si>
  <si>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</si>
  <si>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</si>
  <si>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</si>
  <si>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</si>
  <si>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</si>
  <si>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</si>
  <si>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</si>
  <si>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</si>
  <si>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</si>
  <si>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</si>
  <si>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</si>
  <si>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</si>
  <si>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</si>
  <si>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</si>
  <si>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</si>
  <si>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</si>
  <si>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</si>
  <si>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</si>
  <si>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</si>
  <si>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</si>
  <si>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</si>
  <si>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</si>
  <si>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</si>
  <si>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</si>
  <si>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</si>
  <si>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</si>
  <si>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</si>
  <si>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</si>
  <si>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</si>
  <si>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</si>
  <si>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</si>
  <si>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</si>
  <si>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</si>
  <si>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</si>
  <si>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</si>
  <si>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</si>
  <si>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</si>
  <si>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</si>
  <si>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</si>
  <si>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</si>
  <si>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</si>
  <si>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</si>
  <si>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Min Banch Time</t>
  </si>
  <si>
    <t>Row Labels</t>
  </si>
  <si>
    <t>Grand Total</t>
  </si>
  <si>
    <t>Efficiency</t>
  </si>
  <si>
    <t>Downtime</t>
  </si>
  <si>
    <t>Pareto</t>
  </si>
  <si>
    <t>Table</t>
  </si>
  <si>
    <t>Field</t>
  </si>
  <si>
    <t>Line productivity</t>
  </si>
  <si>
    <t>Fact table containing details for each batch produced</t>
  </si>
  <si>
    <t>Date the batch was produced</t>
  </si>
  <si>
    <t>ID for the product produced in the batch</t>
  </si>
  <si>
    <t>Unique ID for the batch produced</t>
  </si>
  <si>
    <t>Production line operator in charge of the batch</t>
  </si>
  <si>
    <t>Time the batch production started</t>
  </si>
  <si>
    <t>Time the batch production ended</t>
  </si>
  <si>
    <t>Products</t>
  </si>
  <si>
    <t>Dimension table with details on each product</t>
  </si>
  <si>
    <t>Unique product ID</t>
  </si>
  <si>
    <t>Soda flavor for the product</t>
  </si>
  <si>
    <t>Product size (volume)</t>
  </si>
  <si>
    <t>Minimum time required to produce a batch (with no downtime)</t>
  </si>
  <si>
    <t>Line downtime</t>
  </si>
  <si>
    <t>Fact table containing downtime (in minutes) by factor for each batch</t>
  </si>
  <si>
    <t>Downtime minutes for each factor ID (across columns)</t>
  </si>
  <si>
    <t>Downtime factors</t>
  </si>
  <si>
    <t>Dimension table with details on each downtime factor</t>
  </si>
  <si>
    <t>Unique ID for each downtime factor</t>
  </si>
  <si>
    <t>Downtime factor description</t>
  </si>
  <si>
    <t>Is this due to operator error?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</si>
</sst>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2" fontId="1" fillId="2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9" fontId="0" fillId="0" borderId="0" xfId="1" applyFont="1"/>
    <xf numFmtId="0" fontId="5" fillId="0" borderId="0" xfId="0" applyFon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3">
    <dxf>
      <numFmt numFmtId="13" formatCode="0%"/>
    </dxf>
    <dxf>
      <numFmt numFmtId="166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 (version 1).xlsx]Line productivity!PivotTable1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productivity'!$L$3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CF1-401B-B5E8-1E5340E78D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productivity'!$K$4:$K$8</c:f>
              <c:strCache>
                <c:ptCount val="4"/>
                <c:pt idx="0">
                  <c:v>Mac</c:v>
                </c:pt>
                <c:pt idx="1">
                  <c:v>Dennis</c:v>
                </c:pt>
                <c:pt idx="2">
                  <c:v>Dee</c:v>
                </c:pt>
                <c:pt idx="3">
                  <c:v>Charlie</c:v>
                </c:pt>
              </c:strCache>
            </c:strRef>
          </c:cat>
          <c:val>
            <c:numRef>
              <c:f>'Line productivity'!$L$4:$L$8</c:f>
              <c:numCache>
                <c:formatCode>0%</c:formatCode>
                <c:ptCount val="4"/>
                <c:pt idx="0">
                  <c:v>0.60941176470588243</c:v>
                </c:pt>
                <c:pt idx="1">
                  <c:v>0.63170731707317074</c:v>
                </c:pt>
                <c:pt idx="2">
                  <c:v>0.64077669902912626</c:v>
                </c:pt>
                <c:pt idx="3">
                  <c:v>0.66839378238341973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1-401B-B5E8-1E5340E78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2117073696"/>
        <c:axId val="2117075136"/>
      </c:barChart>
      <c:catAx>
        <c:axId val="211707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075136"/>
        <c:crosses val="autoZero"/>
        <c:auto val="1"/>
        <c:lblAlgn val="ctr"/>
        <c:lblOffset val="100"/>
        <c:noMultiLvlLbl val="0"/>
      </c:catAx>
      <c:valAx>
        <c:axId val="2117075136"/>
        <c:scaling>
          <c:orientation val="minMax"/>
          <c:max val="0.70000000000000007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211707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AD9-4C04-A71C-5BC3390749E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AD9-4C04-A71C-5BC3390749E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AD9-4C04-A71C-5BC3390749E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AD9-4C04-A71C-5BC3390749E5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AD9-4C04-A71C-5BC3390749E5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AD9-4C04-A71C-5BC3390749E5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D9-4C04-A71C-5BC3390749E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D9-4C04-A71C-5BC3390749E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AD9-4C04-A71C-5BC3390749E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D9-4C04-A71C-5BC3390749E5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AD9-4C04-A71C-5BC3390749E5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D9-4C04-A71C-5BC3390749E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AD9-4C04-A71C-5BC3390749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9-4C04-A71C-5BC339074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1081825056"/>
        <c:axId val="1689749680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9AD9-4C04-A71C-5BC3390749E5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D9-4C04-A71C-5BC3390749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0.93371757925072052</c:v>
                </c:pt>
                <c:pt idx="8">
                  <c:v>0.96397694524495681</c:v>
                </c:pt>
                <c:pt idx="9">
                  <c:v>0.98775216138328537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D9-4C04-A71C-5BC339074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717776"/>
        <c:axId val="1076717296"/>
      </c:lineChart>
      <c:catAx>
        <c:axId val="108182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749680"/>
        <c:crosses val="autoZero"/>
        <c:auto val="1"/>
        <c:lblAlgn val="ctr"/>
        <c:lblOffset val="100"/>
        <c:noMultiLvlLbl val="0"/>
      </c:catAx>
      <c:valAx>
        <c:axId val="16897496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825056"/>
        <c:crosses val="autoZero"/>
        <c:crossBetween val="between"/>
      </c:valAx>
      <c:valAx>
        <c:axId val="107671729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17776"/>
        <c:crosses val="max"/>
        <c:crossBetween val="between"/>
      </c:valAx>
      <c:catAx>
        <c:axId val="1076717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76717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15240</xdr:colOff>
      <xdr:row>4</xdr:row>
      <xdr:rowOff>173355</xdr:rowOff>
    </xdr:from>
    <xdr:to>
      <xdr:col>5</xdr:col>
      <xdr:colOff>986790</xdr:colOff>
      <xdr:row>19</xdr:row>
      <xdr:rowOff>173355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923D4-ED1C-8F2E-EF0F-B9AB05B04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15240</xdr:colOff>
      <xdr:row>1</xdr:row>
      <xdr:rowOff>15240</xdr:rowOff>
    </xdr:from>
    <xdr:to>
      <xdr:col>6</xdr:col>
      <xdr:colOff>0</xdr:colOff>
      <xdr:row>4</xdr:row>
      <xdr:rowOff>53340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DFFB864-C9EF-A034-4B09-87C1546D05C3}"/>
            </a:ext>
          </a:extLst>
        </xdr:cNvPr>
        <xdr:cNvSpPr txBox="1"/>
      </xdr:nvSpPr>
      <xdr:spPr>
        <a:xfrm>
          <a:off x="868680" y="198120"/>
          <a:ext cx="4937760" cy="5867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400" kern="1200">
              <a:solidFill>
                <a:schemeClr val="tx2"/>
              </a:solidFill>
            </a:rPr>
            <a:t>The</a:t>
          </a:r>
          <a:r>
            <a:rPr lang="en-GB" sz="1400" kern="1200" baseline="0">
              <a:solidFill>
                <a:schemeClr val="tx2"/>
              </a:solidFill>
            </a:rPr>
            <a:t> average </a:t>
          </a:r>
          <a:r>
            <a:rPr lang="en-GB" sz="1400" b="1" i="1" kern="1200" baseline="0">
              <a:solidFill>
                <a:schemeClr val="tx2"/>
              </a:solidFill>
            </a:rPr>
            <a:t>e</a:t>
          </a:r>
          <a:r>
            <a:rPr lang="en-GB" sz="1400" b="1" i="1" kern="1200">
              <a:solidFill>
                <a:schemeClr val="tx2"/>
              </a:solidFill>
            </a:rPr>
            <a:t>fficiency</a:t>
          </a:r>
          <a:r>
            <a:rPr lang="en-GB" sz="1400" kern="1200">
              <a:solidFill>
                <a:schemeClr val="tx2"/>
              </a:solidFill>
            </a:rPr>
            <a:t> of the operators</a:t>
          </a:r>
          <a:r>
            <a:rPr lang="en-GB" sz="1400" kern="1200" baseline="0">
              <a:solidFill>
                <a:schemeClr val="tx2"/>
              </a:solidFill>
            </a:rPr>
            <a:t> </a:t>
          </a:r>
          <a:r>
            <a:rPr lang="en-GB" sz="1400" kern="1200">
              <a:solidFill>
                <a:schemeClr val="tx2"/>
              </a:solidFill>
            </a:rPr>
            <a:t>sits at </a:t>
          </a:r>
          <a:r>
            <a:rPr lang="en-GB" sz="1400" b="1" kern="1200">
              <a:solidFill>
                <a:schemeClr val="tx2"/>
              </a:solidFill>
            </a:rPr>
            <a:t>64%</a:t>
          </a:r>
          <a:r>
            <a:rPr lang="en-GB" sz="1400" kern="1200">
              <a:solidFill>
                <a:schemeClr val="tx2"/>
              </a:solidFill>
            </a:rPr>
            <a:t>.</a:t>
          </a:r>
        </a:p>
        <a:p>
          <a:r>
            <a:rPr lang="en-GB" sz="1200" kern="1200">
              <a:solidFill>
                <a:schemeClr val="bg2">
                  <a:lumMod val="50000"/>
                </a:schemeClr>
              </a:solidFill>
            </a:rPr>
            <a:t>Special focus should be placed on </a:t>
          </a:r>
          <a:r>
            <a:rPr lang="en-GB" sz="1200" kern="1200">
              <a:solidFill>
                <a:schemeClr val="accent2"/>
              </a:solidFill>
            </a:rPr>
            <a:t>Mac</a:t>
          </a:r>
          <a:r>
            <a:rPr lang="en-GB" sz="1200" kern="1200">
              <a:solidFill>
                <a:schemeClr val="bg2">
                  <a:lumMod val="50000"/>
                </a:schemeClr>
              </a:solidFill>
            </a:rPr>
            <a:t>, who is </a:t>
          </a:r>
          <a:r>
            <a:rPr lang="en-GB" sz="1200" i="1" kern="1200">
              <a:solidFill>
                <a:schemeClr val="bg2">
                  <a:lumMod val="50000"/>
                </a:schemeClr>
              </a:solidFill>
            </a:rPr>
            <a:t>slightly below the average</a:t>
          </a:r>
        </a:p>
      </xdr:txBody>
    </xdr:sp>
    <xdr:clientData/>
  </xdr:twoCellAnchor>
  <xdr:twoCellAnchor editAs="absolute">
    <xdr:from>
      <xdr:col>6</xdr:col>
      <xdr:colOff>575309</xdr:colOff>
      <xdr:row>4</xdr:row>
      <xdr:rowOff>173355</xdr:rowOff>
    </xdr:from>
    <xdr:to>
      <xdr:col>13</xdr:col>
      <xdr:colOff>455294</xdr:colOff>
      <xdr:row>20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A887D1-7637-4749-ABDB-114075CED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575309</xdr:colOff>
      <xdr:row>1</xdr:row>
      <xdr:rowOff>15240</xdr:rowOff>
    </xdr:from>
    <xdr:to>
      <xdr:col>13</xdr:col>
      <xdr:colOff>380999</xdr:colOff>
      <xdr:row>4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881C2EB-7FF5-4435-97F5-0FF737831BD2}"/>
            </a:ext>
          </a:extLst>
        </xdr:cNvPr>
        <xdr:cNvSpPr txBox="1"/>
      </xdr:nvSpPr>
      <xdr:spPr>
        <a:xfrm>
          <a:off x="6374129" y="190500"/>
          <a:ext cx="4831080" cy="57912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400" kern="1200">
              <a:solidFill>
                <a:schemeClr val="tx2"/>
              </a:solidFill>
            </a:rPr>
            <a:t>The </a:t>
          </a:r>
          <a:r>
            <a:rPr lang="en-GB" sz="1400" b="1" kern="1200">
              <a:solidFill>
                <a:schemeClr val="tx2"/>
              </a:solidFill>
            </a:rPr>
            <a:t>top 5</a:t>
          </a:r>
          <a:r>
            <a:rPr lang="en-GB" sz="1400" kern="1200">
              <a:solidFill>
                <a:schemeClr val="tx2"/>
              </a:solidFill>
            </a:rPr>
            <a:t> factors account for </a:t>
          </a:r>
          <a:r>
            <a:rPr lang="en-GB" sz="1400" b="1" kern="1200">
              <a:solidFill>
                <a:schemeClr val="tx2"/>
              </a:solidFill>
            </a:rPr>
            <a:t>80%</a:t>
          </a:r>
          <a:r>
            <a:rPr lang="en-GB" sz="1400" kern="1200">
              <a:solidFill>
                <a:schemeClr val="tx2"/>
              </a:solidFill>
            </a:rPr>
            <a:t> of the downtime</a:t>
          </a:r>
        </a:p>
        <a:p>
          <a:r>
            <a:rPr lang="en-GB" sz="1200" kern="1200">
              <a:solidFill>
                <a:schemeClr val="bg2">
                  <a:lumMod val="50000"/>
                </a:schemeClr>
              </a:solidFill>
            </a:rPr>
            <a:t>Should </a:t>
          </a:r>
          <a:r>
            <a:rPr lang="en-GB" sz="1200" kern="1200">
              <a:solidFill>
                <a:schemeClr val="accent2"/>
              </a:solidFill>
            </a:rPr>
            <a:t>prioritize</a:t>
          </a:r>
          <a:r>
            <a:rPr lang="en-GB" sz="1200" kern="1200">
              <a:solidFill>
                <a:schemeClr val="bg2">
                  <a:lumMod val="50000"/>
                </a:schemeClr>
              </a:solidFill>
            </a:rPr>
            <a:t> them</a:t>
          </a:r>
          <a:endParaRPr lang="en-GB" sz="1200" i="1" kern="12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15240</xdr:colOff>
      <xdr:row>21</xdr:row>
      <xdr:rowOff>83820</xdr:rowOff>
    </xdr:from>
    <xdr:to>
      <xdr:col>7</xdr:col>
      <xdr:colOff>15240</xdr:colOff>
      <xdr:row>24</xdr:row>
      <xdr:rowOff>121920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A232099-AD06-4CC0-9BE4-4578903172B6}"/>
            </a:ext>
          </a:extLst>
        </xdr:cNvPr>
        <xdr:cNvSpPr txBox="1"/>
      </xdr:nvSpPr>
      <xdr:spPr>
        <a:xfrm>
          <a:off x="868680" y="3924300"/>
          <a:ext cx="5943600" cy="5867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400" kern="1200">
              <a:solidFill>
                <a:schemeClr val="tx2"/>
              </a:solidFill>
            </a:rPr>
            <a:t>3</a:t>
          </a:r>
          <a:r>
            <a:rPr lang="en-GB" sz="1400" kern="1200" baseline="0">
              <a:solidFill>
                <a:schemeClr val="tx2"/>
              </a:solidFill>
            </a:rPr>
            <a:t> of the 5 main downtime factors are </a:t>
          </a:r>
          <a:r>
            <a:rPr lang="en-GB" sz="1400" b="1" kern="1200" baseline="0">
              <a:solidFill>
                <a:schemeClr val="tx2"/>
              </a:solidFill>
            </a:rPr>
            <a:t>due to operator error</a:t>
          </a:r>
          <a:endParaRPr lang="en-GB" sz="1400" b="1" kern="1200">
            <a:solidFill>
              <a:schemeClr val="tx2"/>
            </a:solidFill>
          </a:endParaRPr>
        </a:p>
        <a:p>
          <a:r>
            <a:rPr lang="en-GB" sz="1200" kern="1200">
              <a:solidFill>
                <a:schemeClr val="bg2">
                  <a:lumMod val="50000"/>
                </a:schemeClr>
              </a:solidFill>
            </a:rPr>
            <a:t>Special focus should be placed </a:t>
          </a:r>
          <a:r>
            <a:rPr lang="en-GB" sz="1200" kern="1200">
              <a:solidFill>
                <a:schemeClr val="accent2"/>
              </a:solidFill>
            </a:rPr>
            <a:t>machine adjustment for everyone </a:t>
          </a:r>
          <a:r>
            <a:rPr lang="en-GB" sz="1200" kern="1200">
              <a:solidFill>
                <a:schemeClr val="bg2">
                  <a:lumMod val="50000"/>
                </a:schemeClr>
              </a:solidFill>
            </a:rPr>
            <a:t>and </a:t>
          </a:r>
          <a:r>
            <a:rPr lang="en-GB" sz="1200" kern="1200">
              <a:solidFill>
                <a:schemeClr val="accent2"/>
              </a:solidFill>
            </a:rPr>
            <a:t>batch change for</a:t>
          </a:r>
          <a:r>
            <a:rPr lang="en-GB" sz="1200" kern="1200" baseline="0">
              <a:solidFill>
                <a:schemeClr val="accent2"/>
              </a:solidFill>
            </a:rPr>
            <a:t> Mac</a:t>
          </a:r>
          <a:endParaRPr lang="en-GB" sz="1200" i="1" kern="12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0</xdr:colOff>
      <xdr:row>29</xdr:row>
      <xdr:rowOff>7620</xdr:rowOff>
    </xdr:from>
    <xdr:to>
      <xdr:col>3</xdr:col>
      <xdr:colOff>0</xdr:colOff>
      <xdr:row>32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9BD27CD-4408-D55C-0EF1-BC1134D5A6BC}"/>
            </a:ext>
          </a:extLst>
        </xdr:cNvPr>
        <xdr:cNvSpPr/>
      </xdr:nvSpPr>
      <xdr:spPr>
        <a:xfrm>
          <a:off x="1844040" y="5349240"/>
          <a:ext cx="990600" cy="541020"/>
        </a:xfrm>
        <a:prstGeom prst="rect">
          <a:avLst/>
        </a:prstGeom>
        <a:noFill/>
        <a:ln w="28575">
          <a:solidFill>
            <a:schemeClr val="accent2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0</xdr:colOff>
      <xdr:row>29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5FFC804-8698-D188-559D-8EAC4047FEE5}"/>
            </a:ext>
          </a:extLst>
        </xdr:cNvPr>
        <xdr:cNvSpPr/>
      </xdr:nvSpPr>
      <xdr:spPr>
        <a:xfrm>
          <a:off x="4815840" y="5158740"/>
          <a:ext cx="990600" cy="182880"/>
        </a:xfrm>
        <a:prstGeom prst="rect">
          <a:avLst/>
        </a:prstGeom>
        <a:noFill/>
        <a:ln w="28575">
          <a:solidFill>
            <a:schemeClr val="accent2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7</xdr:col>
      <xdr:colOff>571500</xdr:colOff>
      <xdr:row>21</xdr:row>
      <xdr:rowOff>121920</xdr:rowOff>
    </xdr:from>
    <xdr:to>
      <xdr:col>13</xdr:col>
      <xdr:colOff>441960</xdr:colOff>
      <xdr:row>34</xdr:row>
      <xdr:rowOff>15240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1A8E4FA-D917-43D4-9962-97FC6F71AA0D}"/>
            </a:ext>
          </a:extLst>
        </xdr:cNvPr>
        <xdr:cNvSpPr txBox="1"/>
      </xdr:nvSpPr>
      <xdr:spPr>
        <a:xfrm>
          <a:off x="7368540" y="3962400"/>
          <a:ext cx="3909060" cy="23088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kern="1200"/>
            <a:t>Recommendations:</a:t>
          </a:r>
        </a:p>
        <a:p>
          <a:endParaRPr lang="en-GB" sz="1100" b="1" kern="1200"/>
        </a:p>
        <a:p>
          <a:r>
            <a:rPr lang="en-GB" sz="1100" b="1" kern="1200"/>
            <a:t>1</a:t>
          </a:r>
          <a:r>
            <a:rPr lang="en-GB" sz="1100" kern="1200"/>
            <a:t>. Start with </a:t>
          </a:r>
          <a:r>
            <a:rPr lang="en-GB" sz="1100" i="1" kern="1200"/>
            <a:t>machine adjustment</a:t>
          </a:r>
          <a:r>
            <a:rPr lang="en-GB" sz="1100" i="1" kern="1200" baseline="0"/>
            <a:t> training </a:t>
          </a:r>
          <a:r>
            <a:rPr lang="en-GB" sz="1100" kern="1200" baseline="0"/>
            <a:t>for all operators</a:t>
          </a:r>
        </a:p>
        <a:p>
          <a:endParaRPr lang="en-GB" sz="1100" kern="1200" baseline="0"/>
        </a:p>
        <a:p>
          <a:r>
            <a:rPr lang="en-GB" sz="1100" b="1" kern="1200" baseline="0"/>
            <a:t>2</a:t>
          </a:r>
          <a:r>
            <a:rPr lang="en-GB" sz="1100" kern="1200" baseline="0"/>
            <a:t>. Provide </a:t>
          </a:r>
          <a:r>
            <a:rPr lang="en-GB" sz="1100" i="1" kern="1200" baseline="0"/>
            <a:t>batch change training </a:t>
          </a:r>
          <a:r>
            <a:rPr lang="en-GB" sz="1100" kern="1200" baseline="0"/>
            <a:t>for Mac</a:t>
          </a:r>
        </a:p>
        <a:p>
          <a:endParaRPr lang="en-GB" sz="1100" kern="1200" baseline="0"/>
        </a:p>
        <a:p>
          <a:r>
            <a:rPr lang="en-GB" sz="1100" b="1" kern="1200" baseline="0"/>
            <a:t>3</a:t>
          </a:r>
          <a:r>
            <a:rPr lang="en-GB" sz="1100" kern="1200" baseline="0"/>
            <a:t>. Apply </a:t>
          </a:r>
          <a:r>
            <a:rPr lang="en-GB" sz="1100" i="1" kern="1200" baseline="0"/>
            <a:t>preventive maintenance </a:t>
          </a:r>
          <a:r>
            <a:rPr lang="en-GB" sz="1100" kern="1200" baseline="0"/>
            <a:t>to machine and </a:t>
          </a:r>
          <a:r>
            <a:rPr lang="en-GB" sz="1100" i="1" kern="1200" baseline="0"/>
            <a:t>double check </a:t>
          </a:r>
          <a:r>
            <a:rPr lang="en-GB" sz="1100" kern="1200" baseline="0"/>
            <a:t>inventory labels (the downtime are </a:t>
          </a:r>
          <a:r>
            <a:rPr lang="en-GB" sz="1100" b="1" kern="1200" baseline="0"/>
            <a:t>not</a:t>
          </a:r>
          <a:r>
            <a:rPr lang="en-GB" sz="1100" kern="1200" baseline="0"/>
            <a:t> due to operating errors)</a:t>
          </a:r>
          <a:endParaRPr lang="en-GB" sz="1100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eta Kampouridou" refreshedDate="45611.003353472224" createdVersion="8" refreshedVersion="8" minRefreshableVersion="3" recordCount="38" xr:uid="{36AB4EF7-2B03-4B7F-9F7C-05E584449210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165">
      <sharedItems containsSemiMixedTypes="0" containsNonDate="0" containsDate="1" containsString="0" minDate="1899-12-30T01:00:00" maxDate="1899-12-30T22:55:00"/>
    </cacheField>
    <cacheField name="End Time" numFmtId="165">
      <sharedItems containsSemiMixedTypes="0" containsNonDate="0" containsDate="1" containsString="0" minDate="1899-12-30T02:45:00" maxDate="1899-12-31T01:05:00"/>
    </cacheField>
    <cacheField name="Batch Time" numFmtId="1">
      <sharedItems containsSemiMixedTypes="0" containsString="0" containsNumber="1" minValue="59.999999999999943" maxValue="205.00000000000006"/>
    </cacheField>
    <cacheField name="Min Banch Time" numFmtId="0">
      <sharedItems containsSemiMixedTypes="0" containsString="0" containsNumber="1" containsInteger="1" minValue="60" maxValue="98"/>
    </cacheField>
    <cacheField name="Field1" numFmtId="0" formula="'Min Banch Time'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32E781-7DFB-4FCA-BA5A-0189F0116C2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K3:L8" firstHeaderRow="1" firstDataRow="1" firstDataCol="1"/>
  <pivotFields count="9">
    <pivotField numFmtId="164" subtotalTop="0" showAll="0" defaultSubtotal="0"/>
    <pivotField subtotalTop="0" showAll="0" defaultSubtotal="0"/>
    <pivotField subtotalTop="0" showAll="0" defaultSubtotal="0"/>
    <pivotField axis="axisRow" subtotalTop="0" showAll="0" sortType="ascending" defaultSubtotal="0">
      <items count="4">
        <item x="1"/>
        <item x="2"/>
        <item x="3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ubtotalTop="0" showAll="0" defaultSubtotal="0"/>
    <pivotField numFmtId="165" subtotalTop="0" showAll="0" defaultSubtotal="0"/>
    <pivotField numFmtId="1" subtotalTop="0" showAll="0" defaultSubtotal="0"/>
    <pivotField subtotalTop="0" showAll="0" defaultSubtotal="0"/>
    <pivotField dataField="1" subtotalTop="0" dragToRow="0" dragToCol="0" dragToPage="0" showAll="0" defaultSubtotal="0"/>
  </pivotFields>
  <rowFields count="1">
    <field x="3"/>
  </rowFields>
  <rowItems count="5">
    <i>
      <x v="3"/>
    </i>
    <i>
      <x v="2"/>
    </i>
    <i>
      <x v="1"/>
    </i>
    <i>
      <x/>
    </i>
    <i t="grand">
      <x/>
    </i>
  </rowItems>
  <colItems count="1">
    <i/>
  </colItems>
  <dataFields count="1">
    <dataField name="Efficiency" fld="8" baseField="0" baseItem="0" numFmtId="9"/>
  </dataFields>
  <formats count="3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2EBBC-1AA9-405C-876D-FCF711B0F391}" name="Table1" displayName="Table1" ref="A1:C20" totalsRowShown="0">
  <autoFilter ref="A1:C20" xr:uid="{4582EBBC-1AA9-405C-876D-FCF711B0F391}"/>
  <tableColumns count="3">
    <tableColumn id="1" xr3:uid="{0F38DE76-04A0-4101-83F0-A63AE8C817A9}" name="Table"/>
    <tableColumn id="2" xr3:uid="{184E81B7-25ED-40F4-965E-5137DD6E10BE}" name="Field"/>
    <tableColumn id="3" xr3:uid="{4D82A38B-F58B-4593-9EFD-2327AB10BD4D}" name="Descrip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148E-D442-4712-8EC8-F12D30BC1962}">
  <sheetPr>
    <tabColor theme="4"/>
  </sheetPr>
  <dimension ref="B3:G32"/>
  <sheetViews>
    <sheetView showGridLines="0" workbookViewId="0">
      <selection activeCell="C31" sqref="C31"/>
    </sheetView>
  </sheetViews>
  <sheetFormatPr defaultRowHeight="14.4" x14ac:dyDescent="0.3"/>
  <cols>
    <col min="1" max="1" width="12.44140625" bestFit="1" customWidth="1"/>
    <col min="2" max="3" width="14.44140625" customWidth="1"/>
    <col min="4" max="4" width="14.44140625" style="5" customWidth="1"/>
    <col min="5" max="8" width="14.44140625" customWidth="1"/>
  </cols>
  <sheetData>
    <row r="3" spans="4:4" x14ac:dyDescent="0.3">
      <c r="D3"/>
    </row>
    <row r="4" spans="4:4" x14ac:dyDescent="0.3">
      <c r="D4"/>
    </row>
    <row r="5" spans="4:4" x14ac:dyDescent="0.3">
      <c r="D5"/>
    </row>
    <row r="6" spans="4:4" x14ac:dyDescent="0.3">
      <c r="D6"/>
    </row>
    <row r="7" spans="4:4" x14ac:dyDescent="0.3">
      <c r="D7"/>
    </row>
    <row r="8" spans="4:4" x14ac:dyDescent="0.3">
      <c r="D8"/>
    </row>
    <row r="27" spans="2:7" hidden="1" x14ac:dyDescent="0.3">
      <c r="C27" cm="1">
        <f t="array" ref="C27:G28">TRANSPOSE('Downtime factors'!A2:B6)</f>
        <v>6</v>
      </c>
      <c r="D27">
        <v>7</v>
      </c>
      <c r="E27">
        <v>4</v>
      </c>
      <c r="F27">
        <v>2</v>
      </c>
      <c r="G27">
        <v>8</v>
      </c>
    </row>
    <row r="28" spans="2:7" ht="31.8" customHeight="1" x14ac:dyDescent="0.3">
      <c r="C28" s="15" t="str">
        <v>Machine adjustment</v>
      </c>
      <c r="D28" s="13" t="str">
        <v>Machine failure</v>
      </c>
      <c r="E28" s="12" t="str">
        <v>Inventory shortage</v>
      </c>
      <c r="F28" s="15" t="str">
        <v>Batch change</v>
      </c>
      <c r="G28" s="15" t="str">
        <v>Batch coding error</v>
      </c>
    </row>
    <row r="29" spans="2:7" x14ac:dyDescent="0.3">
      <c r="B29" s="11" t="s">
        <v>43</v>
      </c>
      <c r="C29" s="14">
        <f>SUMIFS(INDEX('Line downtime'!$C$3:$N$40,,MATCH(C$27,'Line downtime'!$C$2:$N$2,0)),'Line downtime'!$B$3:$B$40,Dashboard!$B29)</f>
        <v>15</v>
      </c>
      <c r="D29" s="14">
        <f>SUMIFS(INDEX('Line downtime'!$C$3:$N$40,,MATCH(D$27,'Line downtime'!$C$2:$N$2,0)),'Line downtime'!$B$3:$B$40,Dashboard!$B29)</f>
        <v>45</v>
      </c>
      <c r="E29" s="14">
        <f>SUMIFS(INDEX('Line downtime'!$C$3:$N$40,,MATCH(E$27,'Line downtime'!$C$2:$N$2,0)),'Line downtime'!$B$3:$B$40,Dashboard!$B29)</f>
        <v>80</v>
      </c>
      <c r="F29" s="14">
        <f>SUMIFS(INDEX('Line downtime'!$C$3:$N$40,,MATCH(F$27,'Line downtime'!$C$2:$N$2,0)),'Line downtime'!$B$3:$B$40,Dashboard!$B29)</f>
        <v>130</v>
      </c>
      <c r="G29" s="14">
        <f>SUMIFS(INDEX('Line downtime'!$C$3:$N$40,,MATCH(G$27,'Line downtime'!$C$2:$N$2,0)),'Line downtime'!$B$3:$B$40,Dashboard!$B29)</f>
        <v>47</v>
      </c>
    </row>
    <row r="30" spans="2:7" x14ac:dyDescent="0.3">
      <c r="B30" t="s">
        <v>42</v>
      </c>
      <c r="C30" s="14">
        <f>SUMIFS(INDEX('Line downtime'!$C$3:$N$40,,MATCH(C$27,'Line downtime'!$C$2:$N$2,0)),'Line downtime'!$B$3:$B$40,Dashboard!$B30)</f>
        <v>120</v>
      </c>
      <c r="D30" s="14">
        <f>SUMIFS(INDEX('Line downtime'!$C$3:$N$40,,MATCH(D$27,'Line downtime'!$C$2:$N$2,0)),'Line downtime'!$B$3:$B$40,Dashboard!$B30)</f>
        <v>88</v>
      </c>
      <c r="E30" s="14">
        <f>SUMIFS(INDEX('Line downtime'!$C$3:$N$40,,MATCH(E$27,'Line downtime'!$C$2:$N$2,0)),'Line downtime'!$B$3:$B$40,Dashboard!$B30)</f>
        <v>43</v>
      </c>
      <c r="F30" s="14">
        <f>SUMIFS(INDEX('Line downtime'!$C$3:$N$40,,MATCH(F$27,'Line downtime'!$C$2:$N$2,0)),'Line downtime'!$B$3:$B$40,Dashboard!$B30)</f>
        <v>0</v>
      </c>
      <c r="G30" s="14">
        <f>SUMIFS(INDEX('Line downtime'!$C$3:$N$40,,MATCH(G$27,'Line downtime'!$C$2:$N$2,0)),'Line downtime'!$B$3:$B$40,Dashboard!$B30)</f>
        <v>24</v>
      </c>
    </row>
    <row r="31" spans="2:7" x14ac:dyDescent="0.3">
      <c r="B31" t="s">
        <v>41</v>
      </c>
      <c r="C31" s="14">
        <f>SUMIFS(INDEX('Line downtime'!$C$3:$N$40,,MATCH(C$27,'Line downtime'!$C$2:$N$2,0)),'Line downtime'!$B$3:$B$40,Dashboard!$B31)</f>
        <v>79</v>
      </c>
      <c r="D31" s="14">
        <f>SUMIFS(INDEX('Line downtime'!$C$3:$N$40,,MATCH(D$27,'Line downtime'!$C$2:$N$2,0)),'Line downtime'!$B$3:$B$40,Dashboard!$B31)</f>
        <v>36</v>
      </c>
      <c r="E31" s="14">
        <f>SUMIFS(INDEX('Line downtime'!$C$3:$N$40,,MATCH(E$27,'Line downtime'!$C$2:$N$2,0)),'Line downtime'!$B$3:$B$40,Dashboard!$B31)</f>
        <v>85</v>
      </c>
      <c r="F31" s="14">
        <f>SUMIFS(INDEX('Line downtime'!$C$3:$N$40,,MATCH(F$27,'Line downtime'!$C$2:$N$2,0)),'Line downtime'!$B$3:$B$40,Dashboard!$B31)</f>
        <v>20</v>
      </c>
      <c r="G31" s="14">
        <f>SUMIFS(INDEX('Line downtime'!$C$3:$N$40,,MATCH(G$27,'Line downtime'!$C$2:$N$2,0)),'Line downtime'!$B$3:$B$40,Dashboard!$B31)</f>
        <v>30</v>
      </c>
    </row>
    <row r="32" spans="2:7" x14ac:dyDescent="0.3">
      <c r="B32" t="s">
        <v>40</v>
      </c>
      <c r="C32" s="14">
        <f>SUMIFS(INDEX('Line downtime'!$C$3:$N$40,,MATCH(C$27,'Line downtime'!$C$2:$N$2,0)),'Line downtime'!$B$3:$B$40,Dashboard!$B32)</f>
        <v>118</v>
      </c>
      <c r="D32" s="14">
        <f>SUMIFS(INDEX('Line downtime'!$C$3:$N$40,,MATCH(D$27,'Line downtime'!$C$2:$N$2,0)),'Line downtime'!$B$3:$B$40,Dashboard!$B32)</f>
        <v>85</v>
      </c>
      <c r="E32" s="14">
        <f>SUMIFS(INDEX('Line downtime'!$C$3:$N$40,,MATCH(E$27,'Line downtime'!$C$2:$N$2,0)),'Line downtime'!$B$3:$B$40,Dashboard!$B32)</f>
        <v>17</v>
      </c>
      <c r="F32" s="14">
        <f>SUMIFS(INDEX('Line downtime'!$C$3:$N$40,,MATCH(F$27,'Line downtime'!$C$2:$N$2,0)),'Line downtime'!$B$3:$B$40,Dashboard!$B32)</f>
        <v>10</v>
      </c>
      <c r="G32" s="14">
        <f>SUMIFS(INDEX('Line downtime'!$C$3:$N$40,,MATCH(G$27,'Line downtime'!$C$2:$N$2,0)),'Line downtime'!$B$3:$B$40,Dashboard!$B32)</f>
        <v>44</v>
      </c>
    </row>
  </sheetData>
  <conditionalFormatting sqref="C29:G32">
    <cfRule type="colorScale" priority="1">
      <colorScale>
        <cfvo type="min"/>
        <cfvo type="percentile" val="50"/>
        <cfvo type="max"/>
        <color rgb="FFFCFCFF"/>
        <color theme="0"/>
        <color theme="3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sheetPr>
    <tabColor theme="2" tint="-0.249977111117893"/>
  </sheetPr>
  <dimension ref="A1:L39"/>
  <sheetViews>
    <sheetView workbookViewId="0">
      <selection activeCell="K4" sqref="K4:K7"/>
    </sheetView>
  </sheetViews>
  <sheetFormatPr defaultRowHeight="14.4" x14ac:dyDescent="0.3"/>
  <cols>
    <col min="1" max="1" width="10.44140625" bestFit="1" customWidth="1"/>
    <col min="2" max="2" width="9.5546875" bestFit="1" customWidth="1"/>
    <col min="3" max="3" width="8.88671875" customWidth="1"/>
    <col min="4" max="4" width="9.44140625" bestFit="1" customWidth="1"/>
    <col min="5" max="5" width="9.5546875" bestFit="1" customWidth="1"/>
    <col min="6" max="6" width="8.88671875" customWidth="1"/>
    <col min="7" max="7" width="10.21875" style="5" bestFit="1" customWidth="1"/>
    <col min="8" max="11" width="8.88671875" customWidth="1"/>
    <col min="13" max="13" width="8.8867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44</v>
      </c>
      <c r="H1" s="2" t="s">
        <v>45</v>
      </c>
    </row>
    <row r="2" spans="1:12" x14ac:dyDescent="0.3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 s="6">
        <f>(F2-E2)*1440</f>
        <v>135</v>
      </c>
      <c r="H2">
        <f>_xlfn.XLOOKUP('Line productivity'!B:B,Products!$A$2:$A$7,Products!$D$2:$D$7)</f>
        <v>60</v>
      </c>
    </row>
    <row r="3" spans="1:12" x14ac:dyDescent="0.3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 s="6">
        <f t="shared" ref="G3:G39" si="0">(F3-E3)*1440</f>
        <v>99.999999999999972</v>
      </c>
      <c r="H3">
        <f>_xlfn.XLOOKUP('Line productivity'!B:B,Products!$A$2:$A$7,Products!$D$2:$D$7)</f>
        <v>60</v>
      </c>
      <c r="K3" s="7" t="s">
        <v>46</v>
      </c>
      <c r="L3" t="s">
        <v>48</v>
      </c>
    </row>
    <row r="4" spans="1:12" x14ac:dyDescent="0.3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 s="6">
        <f t="shared" si="0"/>
        <v>109.99999999999993</v>
      </c>
      <c r="H4">
        <f>_xlfn.XLOOKUP('Line productivity'!B:B,Products!$A$2:$A$7,Products!$D$2:$D$7)</f>
        <v>60</v>
      </c>
      <c r="K4" s="8" t="s">
        <v>43</v>
      </c>
      <c r="L4" s="9">
        <v>0.60941176470588243</v>
      </c>
    </row>
    <row r="5" spans="1:12" x14ac:dyDescent="0.3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 s="6">
        <f t="shared" si="0"/>
        <v>99.999999999999972</v>
      </c>
      <c r="H5">
        <f>_xlfn.XLOOKUP('Line productivity'!B:B,Products!$A$2:$A$7,Products!$D$2:$D$7)</f>
        <v>60</v>
      </c>
      <c r="K5" s="8" t="s">
        <v>42</v>
      </c>
      <c r="L5" s="9">
        <v>0.63170731707317074</v>
      </c>
    </row>
    <row r="6" spans="1:12" x14ac:dyDescent="0.3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 s="6">
        <f t="shared" si="0"/>
        <v>84.000000000000028</v>
      </c>
      <c r="H6">
        <f>_xlfn.XLOOKUP('Line productivity'!B:B,Products!$A$2:$A$7,Products!$D$2:$D$7)</f>
        <v>60</v>
      </c>
      <c r="K6" s="8" t="s">
        <v>41</v>
      </c>
      <c r="L6" s="9">
        <v>0.64077669902912626</v>
      </c>
    </row>
    <row r="7" spans="1:12" x14ac:dyDescent="0.3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 s="6">
        <f t="shared" si="0"/>
        <v>59.999999999999943</v>
      </c>
      <c r="H7">
        <f>_xlfn.XLOOKUP('Line productivity'!B:B,Products!$A$2:$A$7,Products!$D$2:$D$7)</f>
        <v>60</v>
      </c>
      <c r="K7" s="8" t="s">
        <v>40</v>
      </c>
      <c r="L7" s="9">
        <v>0.66839378238341973</v>
      </c>
    </row>
    <row r="8" spans="1:12" x14ac:dyDescent="0.3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 s="6">
        <f t="shared" si="0"/>
        <v>75.000000000000057</v>
      </c>
      <c r="H8">
        <f>_xlfn.XLOOKUP('Line productivity'!B:B,Products!$A$2:$A$7,Products!$D$2:$D$7)</f>
        <v>60</v>
      </c>
      <c r="K8" s="8" t="s">
        <v>47</v>
      </c>
      <c r="L8" s="9">
        <v>0.64022809745982379</v>
      </c>
    </row>
    <row r="9" spans="1:12" x14ac:dyDescent="0.3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 s="6">
        <f t="shared" si="0"/>
        <v>119.99999999999997</v>
      </c>
      <c r="H9">
        <f>_xlfn.XLOOKUP('Line productivity'!B:B,Products!$A$2:$A$7,Products!$D$2:$D$7)</f>
        <v>60</v>
      </c>
    </row>
    <row r="10" spans="1:12" x14ac:dyDescent="0.3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 s="6">
        <f t="shared" si="0"/>
        <v>85.000000000000014</v>
      </c>
      <c r="H10">
        <f>_xlfn.XLOOKUP('Line productivity'!B:B,Products!$A$2:$A$7,Products!$D$2:$D$7)</f>
        <v>60</v>
      </c>
    </row>
    <row r="11" spans="1:12" x14ac:dyDescent="0.3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 s="6">
        <f t="shared" si="0"/>
        <v>112</v>
      </c>
      <c r="H11">
        <f>_xlfn.XLOOKUP('Line productivity'!B:B,Products!$A$2:$A$7,Products!$D$2:$D$7)</f>
        <v>60</v>
      </c>
    </row>
    <row r="12" spans="1:12" x14ac:dyDescent="0.3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 s="6">
        <f t="shared" si="0"/>
        <v>74.999999999999972</v>
      </c>
      <c r="H12">
        <f>_xlfn.XLOOKUP('Line productivity'!B:B,Products!$A$2:$A$7,Products!$D$2:$D$7)</f>
        <v>60</v>
      </c>
    </row>
    <row r="13" spans="1:12" x14ac:dyDescent="0.3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 s="6">
        <f t="shared" si="0"/>
        <v>85.000000000000014</v>
      </c>
      <c r="H13">
        <f>_xlfn.XLOOKUP('Line productivity'!B:B,Products!$A$2:$A$7,Products!$D$2:$D$7)</f>
        <v>60</v>
      </c>
    </row>
    <row r="14" spans="1:12" x14ac:dyDescent="0.3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 s="6">
        <f t="shared" si="0"/>
        <v>133</v>
      </c>
      <c r="H14">
        <f>_xlfn.XLOOKUP('Line productivity'!B:B,Products!$A$2:$A$7,Products!$D$2:$D$7)</f>
        <v>60</v>
      </c>
    </row>
    <row r="15" spans="1:12" x14ac:dyDescent="0.3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 s="6">
        <f t="shared" si="0"/>
        <v>99.999999999999972</v>
      </c>
      <c r="H15">
        <f>_xlfn.XLOOKUP('Line productivity'!B:B,Products!$A$2:$A$7,Products!$D$2:$D$7)</f>
        <v>60</v>
      </c>
    </row>
    <row r="16" spans="1:12" x14ac:dyDescent="0.3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 s="6">
        <f t="shared" si="0"/>
        <v>80.000000000000028</v>
      </c>
      <c r="H16">
        <f>_xlfn.XLOOKUP('Line productivity'!B:B,Products!$A$2:$A$7,Products!$D$2:$D$7)</f>
        <v>60</v>
      </c>
    </row>
    <row r="17" spans="1:8" x14ac:dyDescent="0.3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 s="6">
        <f t="shared" si="0"/>
        <v>103.99999999999994</v>
      </c>
      <c r="H17">
        <f>_xlfn.XLOOKUP('Line productivity'!B:B,Products!$A$2:$A$7,Products!$D$2:$D$7)</f>
        <v>60</v>
      </c>
    </row>
    <row r="18" spans="1:8" x14ac:dyDescent="0.3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 s="6">
        <f t="shared" si="0"/>
        <v>83.000000000000028</v>
      </c>
      <c r="H18">
        <f>_xlfn.XLOOKUP('Line productivity'!B:B,Products!$A$2:$A$7,Products!$D$2:$D$7)</f>
        <v>60</v>
      </c>
    </row>
    <row r="19" spans="1:8" x14ac:dyDescent="0.3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 s="6">
        <f t="shared" si="0"/>
        <v>112.00000000000009</v>
      </c>
      <c r="H19">
        <f>_xlfn.XLOOKUP('Line productivity'!B:B,Products!$A$2:$A$7,Products!$D$2:$D$7)</f>
        <v>60</v>
      </c>
    </row>
    <row r="20" spans="1:8" x14ac:dyDescent="0.3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 s="6">
        <f t="shared" si="0"/>
        <v>74.999999999999886</v>
      </c>
      <c r="H20">
        <f>_xlfn.XLOOKUP('Line productivity'!B:B,Products!$A$2:$A$7,Products!$D$2:$D$7)</f>
        <v>60</v>
      </c>
    </row>
    <row r="21" spans="1:8" x14ac:dyDescent="0.3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 s="6">
        <f t="shared" si="0"/>
        <v>79.999999999999957</v>
      </c>
      <c r="H21">
        <f>_xlfn.XLOOKUP('Line productivity'!B:B,Products!$A$2:$A$7,Products!$D$2:$D$7)</f>
        <v>60</v>
      </c>
    </row>
    <row r="22" spans="1:8" x14ac:dyDescent="0.3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 s="6">
        <f t="shared" si="0"/>
        <v>90</v>
      </c>
      <c r="H22">
        <f>_xlfn.XLOOKUP('Line productivity'!B:B,Products!$A$2:$A$7,Products!$D$2:$D$7)</f>
        <v>60</v>
      </c>
    </row>
    <row r="23" spans="1:8" x14ac:dyDescent="0.3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 s="6">
        <f t="shared" si="0"/>
        <v>60.000000000000028</v>
      </c>
      <c r="H23">
        <f>_xlfn.XLOOKUP('Line productivity'!B:B,Products!$A$2:$A$7,Products!$D$2:$D$7)</f>
        <v>60</v>
      </c>
    </row>
    <row r="24" spans="1:8" x14ac:dyDescent="0.3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 s="6">
        <f t="shared" si="0"/>
        <v>79.999999999999957</v>
      </c>
      <c r="H24">
        <f>_xlfn.XLOOKUP('Line productivity'!B:B,Products!$A$2:$A$7,Products!$D$2:$D$7)</f>
        <v>60</v>
      </c>
    </row>
    <row r="25" spans="1:8" x14ac:dyDescent="0.3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 s="6">
        <f t="shared" si="0"/>
        <v>110.00000000000009</v>
      </c>
      <c r="H25">
        <f>_xlfn.XLOOKUP('Line productivity'!B:B,Products!$A$2:$A$7,Products!$D$2:$D$7)</f>
        <v>60</v>
      </c>
    </row>
    <row r="26" spans="1:8" x14ac:dyDescent="0.3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 s="6">
        <f t="shared" si="0"/>
        <v>104.99999999999994</v>
      </c>
      <c r="H26">
        <f>_xlfn.XLOOKUP('Line productivity'!B:B,Products!$A$2:$A$7,Products!$D$2:$D$7)</f>
        <v>60</v>
      </c>
    </row>
    <row r="27" spans="1:8" x14ac:dyDescent="0.3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 s="6">
        <f t="shared" si="0"/>
        <v>59.999999999999943</v>
      </c>
      <c r="H27">
        <f>_xlfn.XLOOKUP('Line productivity'!B:B,Products!$A$2:$A$7,Products!$D$2:$D$7)</f>
        <v>60</v>
      </c>
    </row>
    <row r="28" spans="1:8" x14ac:dyDescent="0.3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 s="6">
        <f t="shared" si="0"/>
        <v>104.99999999999999</v>
      </c>
      <c r="H28">
        <f>_xlfn.XLOOKUP('Line productivity'!B:B,Products!$A$2:$A$7,Products!$D$2:$D$7)</f>
        <v>60</v>
      </c>
    </row>
    <row r="29" spans="1:8" x14ac:dyDescent="0.3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 s="6">
        <f t="shared" si="0"/>
        <v>80.000000000000014</v>
      </c>
      <c r="H29">
        <f>_xlfn.XLOOKUP('Line productivity'!B:B,Products!$A$2:$A$7,Products!$D$2:$D$7)</f>
        <v>60</v>
      </c>
    </row>
    <row r="30" spans="1:8" x14ac:dyDescent="0.3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 s="6">
        <f t="shared" si="0"/>
        <v>94.999999999999986</v>
      </c>
      <c r="H30">
        <f>_xlfn.XLOOKUP('Line productivity'!B:B,Products!$A$2:$A$7,Products!$D$2:$D$7)</f>
        <v>60</v>
      </c>
    </row>
    <row r="31" spans="1:8" x14ac:dyDescent="0.3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 s="6">
        <f t="shared" si="0"/>
        <v>123.00000000000004</v>
      </c>
      <c r="H31">
        <f>_xlfn.XLOOKUP('Line productivity'!B:B,Products!$A$2:$A$7,Products!$D$2:$D$7)</f>
        <v>60</v>
      </c>
    </row>
    <row r="32" spans="1:8" x14ac:dyDescent="0.3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 s="6">
        <f t="shared" si="0"/>
        <v>67</v>
      </c>
      <c r="H32">
        <f>_xlfn.XLOOKUP('Line productivity'!B:B,Products!$A$2:$A$7,Products!$D$2:$D$7)</f>
        <v>60</v>
      </c>
    </row>
    <row r="33" spans="1:8" x14ac:dyDescent="0.3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 s="6">
        <f t="shared" si="0"/>
        <v>90</v>
      </c>
      <c r="H33">
        <f>_xlfn.XLOOKUP('Line productivity'!B:B,Products!$A$2:$A$7,Products!$D$2:$D$7)</f>
        <v>60</v>
      </c>
    </row>
    <row r="34" spans="1:8" x14ac:dyDescent="0.3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 s="6">
        <f t="shared" si="0"/>
        <v>117.9999999999999</v>
      </c>
      <c r="H34">
        <f>_xlfn.XLOOKUP('Line productivity'!B:B,Products!$A$2:$A$7,Products!$D$2:$D$7)</f>
        <v>60</v>
      </c>
    </row>
    <row r="35" spans="1:8" x14ac:dyDescent="0.3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 s="6">
        <f t="shared" si="0"/>
        <v>152.00000000000011</v>
      </c>
      <c r="H35">
        <f>_xlfn.XLOOKUP('Line productivity'!B:B,Products!$A$2:$A$7,Products!$D$2:$D$7)</f>
        <v>98</v>
      </c>
    </row>
    <row r="36" spans="1:8" x14ac:dyDescent="0.3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 s="6">
        <f t="shared" si="0"/>
        <v>120.00000000000006</v>
      </c>
      <c r="H36">
        <f>_xlfn.XLOOKUP('Line productivity'!B:B,Products!$A$2:$A$7,Products!$D$2:$D$7)</f>
        <v>98</v>
      </c>
    </row>
    <row r="37" spans="1:8" x14ac:dyDescent="0.3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 s="6">
        <f t="shared" si="0"/>
        <v>159.99999999999991</v>
      </c>
      <c r="H37">
        <f>_xlfn.XLOOKUP('Line productivity'!B:B,Products!$A$2:$A$7,Products!$D$2:$D$7)</f>
        <v>98</v>
      </c>
    </row>
    <row r="38" spans="1:8" x14ac:dyDescent="0.3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 s="6">
        <f t="shared" si="0"/>
        <v>205.00000000000006</v>
      </c>
      <c r="H38">
        <f>_xlfn.XLOOKUP('Line productivity'!B:B,Products!$A$2:$A$7,Products!$D$2:$D$7)</f>
        <v>98</v>
      </c>
    </row>
    <row r="39" spans="1:8" x14ac:dyDescent="0.3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 s="6">
        <f t="shared" si="0"/>
        <v>129.99999999999986</v>
      </c>
      <c r="H39">
        <f>_xlfn.XLOOKUP('Line productivity'!B:B,Products!$A$2:$A$7,Products!$D$2:$D$7)</f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sheetPr>
    <tabColor theme="2" tint="-0.249977111117893"/>
  </sheetPr>
  <dimension ref="A1:D7"/>
  <sheetViews>
    <sheetView workbookViewId="0">
      <selection activeCell="F26" sqref="F26"/>
    </sheetView>
  </sheetViews>
  <sheetFormatPr defaultRowHeight="14.4" x14ac:dyDescent="0.3"/>
  <cols>
    <col min="2" max="2" width="11.109375" bestFit="1" customWidth="1"/>
    <col min="4" max="4" width="14.44140625" bestFit="1" customWidth="1"/>
  </cols>
  <sheetData>
    <row r="1" spans="1:4" x14ac:dyDescent="0.3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3">
      <c r="A2" t="s">
        <v>24</v>
      </c>
      <c r="B2" t="s">
        <v>32</v>
      </c>
      <c r="C2" t="s">
        <v>38</v>
      </c>
      <c r="D2">
        <v>60</v>
      </c>
    </row>
    <row r="3" spans="1:4" x14ac:dyDescent="0.3">
      <c r="A3" t="s">
        <v>25</v>
      </c>
      <c r="B3" t="s">
        <v>33</v>
      </c>
      <c r="C3" t="s">
        <v>38</v>
      </c>
      <c r="D3">
        <v>60</v>
      </c>
    </row>
    <row r="4" spans="1:4" x14ac:dyDescent="0.3">
      <c r="A4" t="s">
        <v>26</v>
      </c>
      <c r="B4" t="s">
        <v>34</v>
      </c>
      <c r="C4" t="s">
        <v>38</v>
      </c>
      <c r="D4">
        <v>60</v>
      </c>
    </row>
    <row r="5" spans="1:4" x14ac:dyDescent="0.3">
      <c r="A5" t="s">
        <v>27</v>
      </c>
      <c r="B5" t="s">
        <v>35</v>
      </c>
      <c r="C5" t="s">
        <v>38</v>
      </c>
      <c r="D5">
        <v>60</v>
      </c>
    </row>
    <row r="6" spans="1:4" x14ac:dyDescent="0.3">
      <c r="A6" t="s">
        <v>28</v>
      </c>
      <c r="B6" t="s">
        <v>36</v>
      </c>
      <c r="C6" t="s">
        <v>38</v>
      </c>
      <c r="D6">
        <v>60</v>
      </c>
    </row>
    <row r="7" spans="1:4" x14ac:dyDescent="0.3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sheetPr>
    <tabColor theme="2" tint="-0.249977111117893"/>
  </sheetPr>
  <dimension ref="A1:E13"/>
  <sheetViews>
    <sheetView workbookViewId="0">
      <selection activeCell="M28" sqref="M28"/>
    </sheetView>
  </sheetViews>
  <sheetFormatPr defaultRowHeight="14.4" x14ac:dyDescent="0.3"/>
  <cols>
    <col min="1" max="1" width="8.88671875" customWidth="1"/>
    <col min="2" max="2" width="19.33203125" bestFit="1" customWidth="1"/>
    <col min="3" max="3" width="14" bestFit="1" customWidth="1"/>
  </cols>
  <sheetData>
    <row r="1" spans="1:5" x14ac:dyDescent="0.3">
      <c r="A1" s="2" t="s">
        <v>6</v>
      </c>
      <c r="B1" s="2" t="s">
        <v>22</v>
      </c>
      <c r="C1" s="2" t="s">
        <v>7</v>
      </c>
      <c r="D1" s="2" t="s">
        <v>49</v>
      </c>
      <c r="E1" s="2" t="s">
        <v>50</v>
      </c>
    </row>
    <row r="2" spans="1:5" x14ac:dyDescent="0.3">
      <c r="A2">
        <v>6</v>
      </c>
      <c r="B2" t="s">
        <v>9</v>
      </c>
      <c r="C2" t="s">
        <v>21</v>
      </c>
      <c r="D2">
        <f>SUM(INDEX('Line downtime'!$C$3:$N$40,,MATCH(A2,'Line downtime'!$C$2:$N$2,0)))</f>
        <v>332</v>
      </c>
      <c r="E2" s="10" cm="1">
        <f t="array" ref="E2">SUM($D$2:D2/SUM($D$2:$D$13))</f>
        <v>0.23919308357348704</v>
      </c>
    </row>
    <row r="3" spans="1:5" x14ac:dyDescent="0.3">
      <c r="A3">
        <v>7</v>
      </c>
      <c r="B3" t="s">
        <v>12</v>
      </c>
      <c r="C3" t="s">
        <v>20</v>
      </c>
      <c r="D3">
        <f>SUM(INDEX('Line downtime'!$C$3:$N$40,,MATCH(A3,'Line downtime'!$C$2:$N$2,0)))</f>
        <v>254</v>
      </c>
      <c r="E3" s="10" cm="1">
        <f t="array" ref="E3">SUM($D$2:D3/SUM($D$2:$D$13))</f>
        <v>0.4221902017291066</v>
      </c>
    </row>
    <row r="4" spans="1:5" x14ac:dyDescent="0.3">
      <c r="A4">
        <v>4</v>
      </c>
      <c r="B4" t="s">
        <v>14</v>
      </c>
      <c r="C4" t="s">
        <v>20</v>
      </c>
      <c r="D4">
        <f>SUM(INDEX('Line downtime'!$C$3:$N$40,,MATCH(A4,'Line downtime'!$C$2:$N$2,0)))</f>
        <v>225</v>
      </c>
      <c r="E4" s="10" cm="1">
        <f t="array" ref="E4">SUM($D$2:D4/SUM($D$2:$D$13))</f>
        <v>0.58429394812680113</v>
      </c>
    </row>
    <row r="5" spans="1:5" x14ac:dyDescent="0.3">
      <c r="A5">
        <v>2</v>
      </c>
      <c r="B5" t="s">
        <v>8</v>
      </c>
      <c r="C5" t="s">
        <v>21</v>
      </c>
      <c r="D5">
        <f>SUM(INDEX('Line downtime'!$C$3:$N$40,,MATCH(A5,'Line downtime'!$C$2:$N$2,0)))</f>
        <v>160</v>
      </c>
      <c r="E5" s="10" cm="1">
        <f t="array" ref="E5">SUM($D$2:D5/SUM($D$2:$D$13))</f>
        <v>0.69956772334293948</v>
      </c>
    </row>
    <row r="6" spans="1:5" x14ac:dyDescent="0.3">
      <c r="A6">
        <v>8</v>
      </c>
      <c r="B6" t="s">
        <v>13</v>
      </c>
      <c r="C6" t="s">
        <v>21</v>
      </c>
      <c r="D6">
        <f>SUM(INDEX('Line downtime'!$C$3:$N$40,,MATCH(A6,'Line downtime'!$C$2:$N$2,0)))</f>
        <v>145</v>
      </c>
      <c r="E6" s="10" cm="1">
        <f t="array" ref="E6">SUM($D$2:D6/SUM($D$2:$D$13))</f>
        <v>0.80403458213256485</v>
      </c>
    </row>
    <row r="7" spans="1:5" x14ac:dyDescent="0.3">
      <c r="A7">
        <v>12</v>
      </c>
      <c r="B7" t="s">
        <v>16</v>
      </c>
      <c r="C7" t="s">
        <v>20</v>
      </c>
      <c r="D7">
        <f>SUM(INDEX('Line downtime'!$C$3:$N$40,,MATCH(A7,'Line downtime'!$C$2:$N$2,0)))</f>
        <v>74</v>
      </c>
      <c r="E7" s="10" cm="1">
        <f t="array" ref="E7">SUM($D$2:D7/SUM($D$2:$D$13))</f>
        <v>0.85734870317002887</v>
      </c>
    </row>
    <row r="8" spans="1:5" x14ac:dyDescent="0.3">
      <c r="A8">
        <v>5</v>
      </c>
      <c r="B8" t="s">
        <v>10</v>
      </c>
      <c r="C8" t="s">
        <v>21</v>
      </c>
      <c r="D8">
        <f>SUM(INDEX('Line downtime'!$C$3:$N$40,,MATCH(A8,'Line downtime'!$C$2:$N$2,0)))</f>
        <v>57</v>
      </c>
      <c r="E8" s="10" cm="1">
        <f t="array" ref="E8">SUM($D$2:D8/SUM($D$2:$D$13))</f>
        <v>0.89841498559077815</v>
      </c>
    </row>
    <row r="9" spans="1:5" x14ac:dyDescent="0.3">
      <c r="A9">
        <v>10</v>
      </c>
      <c r="B9" t="s">
        <v>18</v>
      </c>
      <c r="C9" t="s">
        <v>21</v>
      </c>
      <c r="D9">
        <f>SUM(INDEX('Line downtime'!$C$3:$N$40,,MATCH(A9,'Line downtime'!$C$2:$N$2,0)))</f>
        <v>49</v>
      </c>
      <c r="E9" s="10" cm="1">
        <f t="array" ref="E9">SUM($D$2:D9/SUM($D$2:$D$13))</f>
        <v>0.93371757925072052</v>
      </c>
    </row>
    <row r="10" spans="1:5" x14ac:dyDescent="0.3">
      <c r="A10">
        <v>3</v>
      </c>
      <c r="B10" t="s">
        <v>19</v>
      </c>
      <c r="C10" t="s">
        <v>20</v>
      </c>
      <c r="D10">
        <f>SUM(INDEX('Line downtime'!$C$3:$N$40,,MATCH(A10,'Line downtime'!$C$2:$N$2,0)))</f>
        <v>42</v>
      </c>
      <c r="E10" s="10" cm="1">
        <f t="array" ref="E10">SUM($D$2:D10/SUM($D$2:$D$13))</f>
        <v>0.96397694524495681</v>
      </c>
    </row>
    <row r="11" spans="1:5" x14ac:dyDescent="0.3">
      <c r="A11">
        <v>11</v>
      </c>
      <c r="B11" t="s">
        <v>11</v>
      </c>
      <c r="C11" t="s">
        <v>21</v>
      </c>
      <c r="D11">
        <f>SUM(INDEX('Line downtime'!$C$3:$N$40,,MATCH(A11,'Line downtime'!$C$2:$N$2,0)))</f>
        <v>33</v>
      </c>
      <c r="E11" s="10" cm="1">
        <f t="array" ref="E11">SUM($D$2:D11/SUM($D$2:$D$13))</f>
        <v>0.98775216138328537</v>
      </c>
    </row>
    <row r="12" spans="1:5" x14ac:dyDescent="0.3">
      <c r="A12">
        <v>9</v>
      </c>
      <c r="B12" t="s">
        <v>15</v>
      </c>
      <c r="C12" t="s">
        <v>20</v>
      </c>
      <c r="D12">
        <f>SUM(INDEX('Line downtime'!$C$3:$N$40,,MATCH(A12,'Line downtime'!$C$2:$N$2,0)))</f>
        <v>17</v>
      </c>
      <c r="E12" s="10" cm="1">
        <f t="array" ref="E12">SUM($D$2:D12/SUM($D$2:$D$13))</f>
        <v>1</v>
      </c>
    </row>
    <row r="13" spans="1:5" x14ac:dyDescent="0.3">
      <c r="A13">
        <v>1</v>
      </c>
      <c r="B13" t="s">
        <v>17</v>
      </c>
      <c r="C13" t="s">
        <v>20</v>
      </c>
      <c r="D13">
        <f>SUM(INDEX('Line downtime'!$C$3:$N$40,,MATCH(A13,'Line downtime'!$C$2:$N$2,0)))</f>
        <v>0</v>
      </c>
      <c r="E13" s="10" cm="1">
        <f t="array" ref="E13">SUM($D$2:D13/SUM($D$2:$D$13))</f>
        <v>1</v>
      </c>
    </row>
  </sheetData>
  <autoFilter ref="A1:D13" xr:uid="{4EB7156D-DBB5-4EA9-A733-8897AD1035D5}">
    <sortState xmlns:xlrd2="http://schemas.microsoft.com/office/spreadsheetml/2017/richdata2" ref="A2:D13">
      <sortCondition descending="1" ref="D1:D1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sheetPr>
    <tabColor theme="2" tint="-0.249977111117893"/>
  </sheetPr>
  <dimension ref="A1:N40"/>
  <sheetViews>
    <sheetView topLeftCell="A15" workbookViewId="0">
      <selection activeCell="H3" sqref="H3:H6"/>
    </sheetView>
  </sheetViews>
  <sheetFormatPr defaultRowHeight="14.4" x14ac:dyDescent="0.3"/>
  <cols>
    <col min="1" max="2" width="8.88671875" customWidth="1"/>
    <col min="3" max="14" width="5.5546875" customWidth="1"/>
  </cols>
  <sheetData>
    <row r="1" spans="1:14" x14ac:dyDescent="0.3">
      <c r="C1" s="16" t="s">
        <v>23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3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3">
      <c r="A3">
        <v>422111</v>
      </c>
      <c r="B3" t="str">
        <f>_xlfn.XLOOKUP(A3,'Line productivity'!C:C,'Line productivity'!D:D)</f>
        <v>Mac</v>
      </c>
      <c r="D3">
        <v>60</v>
      </c>
      <c r="I3">
        <v>15</v>
      </c>
    </row>
    <row r="4" spans="1:14" x14ac:dyDescent="0.3">
      <c r="A4">
        <v>422112</v>
      </c>
      <c r="B4" t="str">
        <f>_xlfn.XLOOKUP(A4,'Line productivity'!C:C,'Line productivity'!D:D)</f>
        <v>Mac</v>
      </c>
      <c r="D4">
        <v>20</v>
      </c>
      <c r="J4">
        <v>20</v>
      </c>
    </row>
    <row r="5" spans="1:14" x14ac:dyDescent="0.3">
      <c r="A5">
        <v>422113</v>
      </c>
      <c r="B5" t="str">
        <f>_xlfn.XLOOKUP(A5,'Line productivity'!C:C,'Line productivity'!D:D)</f>
        <v>Mac</v>
      </c>
      <c r="D5">
        <v>50</v>
      </c>
    </row>
    <row r="6" spans="1:14" x14ac:dyDescent="0.3">
      <c r="A6">
        <v>422114</v>
      </c>
      <c r="B6" t="str">
        <f>_xlfn.XLOOKUP(A6,'Line productivity'!C:C,'Line productivity'!D:D)</f>
        <v>Mac</v>
      </c>
      <c r="F6">
        <v>25</v>
      </c>
      <c r="H6">
        <v>15</v>
      </c>
    </row>
    <row r="7" spans="1:14" x14ac:dyDescent="0.3">
      <c r="A7">
        <v>422115</v>
      </c>
      <c r="B7" t="str">
        <f>_xlfn.XLOOKUP(A7,'Line productivity'!C:C,'Line productivity'!D:D)</f>
        <v>Charlie</v>
      </c>
      <c r="L7">
        <v>24</v>
      </c>
    </row>
    <row r="8" spans="1:14" x14ac:dyDescent="0.3">
      <c r="A8">
        <v>422116</v>
      </c>
      <c r="B8" t="str">
        <f>_xlfn.XLOOKUP(A8,'Line productivity'!C:C,'Line productivity'!D:D)</f>
        <v>Charlie</v>
      </c>
    </row>
    <row r="9" spans="1:14" x14ac:dyDescent="0.3">
      <c r="A9">
        <v>422117</v>
      </c>
      <c r="B9" t="str">
        <f>_xlfn.XLOOKUP(A9,'Line productivity'!C:C,'Line productivity'!D:D)</f>
        <v>Charlie</v>
      </c>
      <c r="D9">
        <v>10</v>
      </c>
      <c r="H9">
        <v>5</v>
      </c>
    </row>
    <row r="10" spans="1:14" x14ac:dyDescent="0.3">
      <c r="A10">
        <v>422118</v>
      </c>
      <c r="B10" t="str">
        <f>_xlfn.XLOOKUP(A10,'Line productivity'!C:C,'Line productivity'!D:D)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3">
      <c r="A11">
        <v>422119</v>
      </c>
      <c r="B11" t="str">
        <f>_xlfn.XLOOKUP(A11,'Line productivity'!C:C,'Line productivity'!D:D)</f>
        <v>Dee</v>
      </c>
      <c r="F11">
        <v>25</v>
      </c>
    </row>
    <row r="12" spans="1:14" x14ac:dyDescent="0.3">
      <c r="A12">
        <v>422120</v>
      </c>
      <c r="B12" t="str">
        <f>_xlfn.XLOOKUP(A12,'Line productivity'!C:C,'Line productivity'!D:D)</f>
        <v>Dee</v>
      </c>
      <c r="F12">
        <v>20</v>
      </c>
      <c r="G12">
        <v>15</v>
      </c>
      <c r="K12">
        <v>17</v>
      </c>
    </row>
    <row r="13" spans="1:14" x14ac:dyDescent="0.3">
      <c r="A13">
        <v>422121</v>
      </c>
      <c r="B13" t="str">
        <f>_xlfn.XLOOKUP(A13,'Line productivity'!C:C,'Line productivity'!D:D)</f>
        <v>Dennis</v>
      </c>
      <c r="I13">
        <v>15</v>
      </c>
    </row>
    <row r="14" spans="1:14" x14ac:dyDescent="0.3">
      <c r="A14">
        <v>422122</v>
      </c>
      <c r="B14" t="str">
        <f>_xlfn.XLOOKUP(A14,'Line productivity'!C:C,'Line productivity'!D:D)</f>
        <v>Dennis</v>
      </c>
      <c r="I14">
        <v>25</v>
      </c>
    </row>
    <row r="15" spans="1:14" x14ac:dyDescent="0.3">
      <c r="A15">
        <v>422123</v>
      </c>
      <c r="B15" t="str">
        <f>_xlfn.XLOOKUP(A15,'Line productivity'!C:C,'Line productivity'!D:D)</f>
        <v>Dennis</v>
      </c>
      <c r="F15">
        <v>43</v>
      </c>
      <c r="I15">
        <v>30</v>
      </c>
    </row>
    <row r="16" spans="1:14" x14ac:dyDescent="0.3">
      <c r="A16">
        <v>422124</v>
      </c>
      <c r="B16" t="str">
        <f>_xlfn.XLOOKUP(A16,'Line productivity'!C:C,'Line productivity'!D:D)</f>
        <v>Dennis</v>
      </c>
      <c r="G16">
        <v>20</v>
      </c>
      <c r="H16">
        <v>20</v>
      </c>
    </row>
    <row r="17" spans="1:14" x14ac:dyDescent="0.3">
      <c r="A17">
        <v>422125</v>
      </c>
      <c r="B17" t="str">
        <f>_xlfn.XLOOKUP(A17,'Line productivity'!C:C,'Line productivity'!D:D)</f>
        <v>Charlie</v>
      </c>
      <c r="M17">
        <v>10</v>
      </c>
      <c r="N17">
        <v>10</v>
      </c>
    </row>
    <row r="18" spans="1:14" x14ac:dyDescent="0.3">
      <c r="A18">
        <v>422126</v>
      </c>
      <c r="B18" t="str">
        <f>_xlfn.XLOOKUP(A18,'Line productivity'!C:C,'Line productivity'!D:D)</f>
        <v>Charlie</v>
      </c>
      <c r="J18">
        <v>44</v>
      </c>
    </row>
    <row r="19" spans="1:14" x14ac:dyDescent="0.3">
      <c r="A19">
        <v>422127</v>
      </c>
      <c r="B19" t="str">
        <f>_xlfn.XLOOKUP(A19,'Line productivity'!C:C,'Line productivity'!D:D)</f>
        <v>Charlie</v>
      </c>
      <c r="H19">
        <v>23</v>
      </c>
    </row>
    <row r="20" spans="1:14" x14ac:dyDescent="0.3">
      <c r="A20">
        <v>422128</v>
      </c>
      <c r="B20" t="str">
        <f>_xlfn.XLOOKUP(A20,'Line productivity'!C:C,'Line productivity'!D:D)</f>
        <v>Charlie</v>
      </c>
      <c r="G20">
        <v>22</v>
      </c>
      <c r="I20">
        <v>30</v>
      </c>
    </row>
    <row r="21" spans="1:14" x14ac:dyDescent="0.3">
      <c r="A21">
        <v>422129</v>
      </c>
      <c r="B21" t="str">
        <f>_xlfn.XLOOKUP(A21,'Line productivity'!C:C,'Line productivity'!D:D)</f>
        <v>Charlie</v>
      </c>
      <c r="N21">
        <v>15</v>
      </c>
    </row>
    <row r="22" spans="1:14" x14ac:dyDescent="0.3">
      <c r="A22">
        <v>422130</v>
      </c>
      <c r="B22" t="str">
        <f>_xlfn.XLOOKUP(A22,'Line productivity'!C:C,'Line productivity'!D:D)</f>
        <v>Dee</v>
      </c>
      <c r="D22">
        <v>20</v>
      </c>
    </row>
    <row r="23" spans="1:14" x14ac:dyDescent="0.3">
      <c r="A23">
        <v>422131</v>
      </c>
      <c r="B23" t="str">
        <f>_xlfn.XLOOKUP(A23,'Line productivity'!C:C,'Line productivity'!D:D)</f>
        <v>Dee</v>
      </c>
      <c r="F23">
        <v>20</v>
      </c>
      <c r="L23">
        <v>10</v>
      </c>
    </row>
    <row r="24" spans="1:14" x14ac:dyDescent="0.3">
      <c r="A24">
        <v>422132</v>
      </c>
      <c r="B24" t="str">
        <f>_xlfn.XLOOKUP(A24,'Line productivity'!C:C,'Line productivity'!D:D)</f>
        <v>Dee</v>
      </c>
    </row>
    <row r="25" spans="1:14" x14ac:dyDescent="0.3">
      <c r="A25">
        <v>422133</v>
      </c>
      <c r="B25" t="str">
        <f>_xlfn.XLOOKUP(A25,'Line productivity'!C:C,'Line productivity'!D:D)</f>
        <v>Dee</v>
      </c>
      <c r="I25">
        <v>20</v>
      </c>
    </row>
    <row r="26" spans="1:14" x14ac:dyDescent="0.3">
      <c r="A26">
        <v>422134</v>
      </c>
      <c r="B26" t="str">
        <f>_xlfn.XLOOKUP(A26,'Line productivity'!C:C,'Line productivity'!D:D)</f>
        <v>Mac</v>
      </c>
      <c r="I26">
        <v>30</v>
      </c>
      <c r="J26">
        <v>20</v>
      </c>
    </row>
    <row r="27" spans="1:14" x14ac:dyDescent="0.3">
      <c r="A27">
        <v>422135</v>
      </c>
      <c r="B27" t="str">
        <f>_xlfn.XLOOKUP(A27,'Line productivity'!C:C,'Line productivity'!D:D)</f>
        <v>Mac</v>
      </c>
      <c r="F27">
        <v>30</v>
      </c>
      <c r="N27">
        <v>15</v>
      </c>
    </row>
    <row r="28" spans="1:14" x14ac:dyDescent="0.3">
      <c r="A28">
        <v>422136</v>
      </c>
      <c r="B28" t="str">
        <f>_xlfn.XLOOKUP(A28,'Line productivity'!C:C,'Line productivity'!D:D)</f>
        <v>Mac</v>
      </c>
    </row>
    <row r="29" spans="1:14" x14ac:dyDescent="0.3">
      <c r="A29">
        <v>422137</v>
      </c>
      <c r="B29" t="str">
        <f>_xlfn.XLOOKUP(A29,'Line productivity'!C:C,'Line productivity'!D:D)</f>
        <v>Dee</v>
      </c>
      <c r="J29">
        <v>30</v>
      </c>
      <c r="L29">
        <v>15</v>
      </c>
    </row>
    <row r="30" spans="1:14" x14ac:dyDescent="0.3">
      <c r="A30">
        <v>422138</v>
      </c>
      <c r="B30" t="str">
        <f>_xlfn.XLOOKUP(A30,'Line productivity'!C:C,'Line productivity'!D:D)</f>
        <v>Dee</v>
      </c>
      <c r="E30">
        <v>20</v>
      </c>
    </row>
    <row r="31" spans="1:14" x14ac:dyDescent="0.3">
      <c r="A31">
        <v>422139</v>
      </c>
      <c r="B31" t="str">
        <f>_xlfn.XLOOKUP(A31,'Line productivity'!C:C,'Line productivity'!D:D)</f>
        <v>Dee</v>
      </c>
      <c r="F31">
        <v>20</v>
      </c>
      <c r="H31">
        <v>15</v>
      </c>
    </row>
    <row r="32" spans="1:14" x14ac:dyDescent="0.3">
      <c r="A32">
        <v>422140</v>
      </c>
      <c r="B32" t="str">
        <f>_xlfn.XLOOKUP(A32,'Line productivity'!C:C,'Line productivity'!D:D)</f>
        <v>Dee</v>
      </c>
      <c r="H32">
        <v>50</v>
      </c>
      <c r="M32">
        <v>13</v>
      </c>
    </row>
    <row r="33" spans="1:14" x14ac:dyDescent="0.3">
      <c r="A33">
        <v>422141</v>
      </c>
      <c r="B33" t="str">
        <f>_xlfn.XLOOKUP(A33,'Line productivity'!C:C,'Line productivity'!D:D)</f>
        <v>Dennis</v>
      </c>
      <c r="N33">
        <v>7</v>
      </c>
    </row>
    <row r="34" spans="1:14" x14ac:dyDescent="0.3">
      <c r="A34">
        <v>422142</v>
      </c>
      <c r="B34" t="str">
        <f>_xlfn.XLOOKUP(A34,'Line productivity'!C:C,'Line productivity'!D:D)</f>
        <v>Dennis</v>
      </c>
      <c r="H34">
        <v>30</v>
      </c>
    </row>
    <row r="35" spans="1:14" x14ac:dyDescent="0.3">
      <c r="A35">
        <v>422143</v>
      </c>
      <c r="B35" t="str">
        <f>_xlfn.XLOOKUP(A35,'Line productivity'!C:C,'Line productivity'!D:D)</f>
        <v>Dennis</v>
      </c>
      <c r="H35">
        <v>40</v>
      </c>
      <c r="I35">
        <v>18</v>
      </c>
    </row>
    <row r="36" spans="1:14" x14ac:dyDescent="0.3">
      <c r="A36">
        <v>422144</v>
      </c>
      <c r="B36" t="str">
        <f>_xlfn.XLOOKUP(A36,'Line productivity'!C:C,'Line productivity'!D:D)</f>
        <v>Dennis</v>
      </c>
      <c r="H36">
        <v>30</v>
      </c>
      <c r="J36">
        <v>24</v>
      </c>
    </row>
    <row r="37" spans="1:14" x14ac:dyDescent="0.3">
      <c r="A37">
        <v>422145</v>
      </c>
      <c r="B37" t="str">
        <f>_xlfn.XLOOKUP(A37,'Line productivity'!C:C,'Line productivity'!D:D)</f>
        <v>Charlie</v>
      </c>
      <c r="E37">
        <v>22</v>
      </c>
    </row>
    <row r="38" spans="1:14" x14ac:dyDescent="0.3">
      <c r="A38">
        <v>422146</v>
      </c>
      <c r="B38" t="str">
        <f>_xlfn.XLOOKUP(A38,'Line productivity'!C:C,'Line productivity'!D:D)</f>
        <v>Charlie</v>
      </c>
      <c r="H38">
        <v>30</v>
      </c>
      <c r="I38">
        <v>25</v>
      </c>
      <c r="N38">
        <v>7</v>
      </c>
    </row>
    <row r="39" spans="1:14" x14ac:dyDescent="0.3">
      <c r="A39">
        <v>422147</v>
      </c>
      <c r="B39" t="str">
        <f>_xlfn.XLOOKUP(A39,'Line productivity'!C:C,'Line productivity'!D:D)</f>
        <v>Charlie</v>
      </c>
      <c r="F39">
        <v>17</v>
      </c>
      <c r="H39">
        <v>60</v>
      </c>
      <c r="I39">
        <v>30</v>
      </c>
    </row>
    <row r="40" spans="1:14" x14ac:dyDescent="0.3">
      <c r="A40">
        <v>422148</v>
      </c>
      <c r="B40" t="str">
        <f>_xlfn.XLOOKUP(A40,'Line productivity'!C:C,'Line productivity'!D:D)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BDF0-5018-4BFD-BA86-E19206A35C43}">
  <sheetPr>
    <tabColor theme="0" tint="-4.9989318521683403E-2"/>
  </sheetPr>
  <dimension ref="A1:C20"/>
  <sheetViews>
    <sheetView tabSelected="1" workbookViewId="0">
      <selection activeCell="F14" sqref="F14"/>
    </sheetView>
  </sheetViews>
  <sheetFormatPr defaultRowHeight="14.4" x14ac:dyDescent="0.3"/>
  <cols>
    <col min="1" max="1" width="16.109375" bestFit="1" customWidth="1"/>
    <col min="2" max="2" width="15.109375" bestFit="1" customWidth="1"/>
    <col min="3" max="3" width="60.6640625" bestFit="1" customWidth="1"/>
  </cols>
  <sheetData>
    <row r="1" spans="1:3" x14ac:dyDescent="0.3">
      <c r="A1" t="s">
        <v>51</v>
      </c>
      <c r="B1" t="s">
        <v>52</v>
      </c>
      <c r="C1" t="s">
        <v>22</v>
      </c>
    </row>
    <row r="2" spans="1:3" x14ac:dyDescent="0.3">
      <c r="A2" t="s">
        <v>53</v>
      </c>
      <c r="C2" t="s">
        <v>54</v>
      </c>
    </row>
    <row r="3" spans="1:3" x14ac:dyDescent="0.3">
      <c r="A3" t="s">
        <v>53</v>
      </c>
      <c r="B3" t="s">
        <v>0</v>
      </c>
      <c r="C3" t="s">
        <v>55</v>
      </c>
    </row>
    <row r="4" spans="1:3" x14ac:dyDescent="0.3">
      <c r="A4" t="s">
        <v>53</v>
      </c>
      <c r="B4" t="s">
        <v>1</v>
      </c>
      <c r="C4" t="s">
        <v>56</v>
      </c>
    </row>
    <row r="5" spans="1:3" x14ac:dyDescent="0.3">
      <c r="A5" t="s">
        <v>53</v>
      </c>
      <c r="B5" t="s">
        <v>2</v>
      </c>
      <c r="C5" t="s">
        <v>57</v>
      </c>
    </row>
    <row r="6" spans="1:3" x14ac:dyDescent="0.3">
      <c r="A6" t="s">
        <v>53</v>
      </c>
      <c r="B6" t="s">
        <v>3</v>
      </c>
      <c r="C6" t="s">
        <v>58</v>
      </c>
    </row>
    <row r="7" spans="1:3" x14ac:dyDescent="0.3">
      <c r="A7" t="s">
        <v>53</v>
      </c>
      <c r="B7" t="s">
        <v>4</v>
      </c>
      <c r="C7" t="s">
        <v>59</v>
      </c>
    </row>
    <row r="8" spans="1:3" x14ac:dyDescent="0.3">
      <c r="A8" t="s">
        <v>53</v>
      </c>
      <c r="B8" t="s">
        <v>5</v>
      </c>
      <c r="C8" t="s">
        <v>60</v>
      </c>
    </row>
    <row r="9" spans="1:3" x14ac:dyDescent="0.3">
      <c r="A9" t="s">
        <v>61</v>
      </c>
      <c r="C9" t="s">
        <v>62</v>
      </c>
    </row>
    <row r="10" spans="1:3" x14ac:dyDescent="0.3">
      <c r="A10" t="s">
        <v>61</v>
      </c>
      <c r="B10" t="s">
        <v>1</v>
      </c>
      <c r="C10" t="s">
        <v>63</v>
      </c>
    </row>
    <row r="11" spans="1:3" x14ac:dyDescent="0.3">
      <c r="A11" t="s">
        <v>61</v>
      </c>
      <c r="B11" t="s">
        <v>30</v>
      </c>
      <c r="C11" t="s">
        <v>64</v>
      </c>
    </row>
    <row r="12" spans="1:3" x14ac:dyDescent="0.3">
      <c r="A12" t="s">
        <v>61</v>
      </c>
      <c r="B12" t="s">
        <v>31</v>
      </c>
      <c r="C12" t="s">
        <v>65</v>
      </c>
    </row>
    <row r="13" spans="1:3" x14ac:dyDescent="0.3">
      <c r="A13" t="s">
        <v>61</v>
      </c>
      <c r="B13" t="s">
        <v>39</v>
      </c>
      <c r="C13" t="s">
        <v>66</v>
      </c>
    </row>
    <row r="14" spans="1:3" x14ac:dyDescent="0.3">
      <c r="A14" t="s">
        <v>67</v>
      </c>
      <c r="C14" t="s">
        <v>68</v>
      </c>
    </row>
    <row r="15" spans="1:3" x14ac:dyDescent="0.3">
      <c r="A15" t="s">
        <v>67</v>
      </c>
      <c r="B15" t="s">
        <v>2</v>
      </c>
      <c r="C15" t="s">
        <v>57</v>
      </c>
    </row>
    <row r="16" spans="1:3" x14ac:dyDescent="0.3">
      <c r="A16" t="s">
        <v>67</v>
      </c>
      <c r="B16" t="s">
        <v>23</v>
      </c>
      <c r="C16" t="s">
        <v>69</v>
      </c>
    </row>
    <row r="17" spans="1:3" x14ac:dyDescent="0.3">
      <c r="A17" t="s">
        <v>70</v>
      </c>
      <c r="C17" t="s">
        <v>71</v>
      </c>
    </row>
    <row r="18" spans="1:3" x14ac:dyDescent="0.3">
      <c r="A18" t="s">
        <v>70</v>
      </c>
      <c r="B18" t="s">
        <v>6</v>
      </c>
      <c r="C18" t="s">
        <v>72</v>
      </c>
    </row>
    <row r="19" spans="1:3" x14ac:dyDescent="0.3">
      <c r="A19" t="s">
        <v>70</v>
      </c>
      <c r="B19" t="s">
        <v>22</v>
      </c>
      <c r="C19" t="s">
        <v>73</v>
      </c>
    </row>
    <row r="20" spans="1:3" x14ac:dyDescent="0.3">
      <c r="A20" t="s">
        <v>70</v>
      </c>
      <c r="B20" t="s">
        <v>7</v>
      </c>
      <c r="C20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Line productivity</vt:lpstr>
      <vt:lpstr>Products</vt:lpstr>
      <vt:lpstr>Downtime factors</vt:lpstr>
      <vt:lpstr>Line downtime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Anneta Kampouridou</cp:lastModifiedBy>
  <dcterms:created xsi:type="dcterms:W3CDTF">2024-08-19T19:52:48Z</dcterms:created>
  <dcterms:modified xsi:type="dcterms:W3CDTF">2024-11-20T12:05:00Z</dcterms:modified>
</cp:coreProperties>
</file>