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filterPrivacy="1" codeName="ThisWorkbook"/>
  <xr:revisionPtr revIDLastSave="0" documentId="13_ncr:1_{AAB9A403-9105-41D5-8E16-47EBD4197FE2}" xr6:coauthVersionLast="45" xr6:coauthVersionMax="45" xr10:uidLastSave="{00000000-0000-0000-0000-000000000000}"/>
  <bookViews>
    <workbookView xWindow="-120" yWindow="-120" windowWidth="29040" windowHeight="158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9" i="11" l="1"/>
  <c r="F20" i="11"/>
  <c r="F21" i="11"/>
  <c r="E3" i="11"/>
  <c r="E10" i="11" s="1"/>
  <c r="F10" i="11" s="1"/>
  <c r="H19" i="11" l="1"/>
  <c r="E13" i="11"/>
  <c r="E16" i="11" s="1"/>
  <c r="F16" i="11" s="1"/>
  <c r="E12" i="11"/>
  <c r="F12" i="11" s="1"/>
  <c r="E11" i="11"/>
  <c r="F11" i="11" s="1"/>
  <c r="H7" i="11"/>
  <c r="E15" i="11" l="1"/>
  <c r="F15" i="11" s="1"/>
  <c r="E9" i="11"/>
  <c r="H21" i="11" l="1"/>
  <c r="F9" i="11"/>
  <c r="I5" i="11"/>
  <c r="I4" i="11" s="1"/>
  <c r="H32" i="11"/>
  <c r="H31" i="11"/>
  <c r="H30" i="11"/>
  <c r="H29" i="11"/>
  <c r="H28" i="11"/>
  <c r="H27" i="11"/>
  <c r="H25" i="11"/>
  <c r="H18" i="11"/>
  <c r="H14" i="11"/>
  <c r="H8" i="11"/>
  <c r="H20" i="11" l="1"/>
  <c r="H9" i="11"/>
  <c r="F13" i="11"/>
  <c r="I6" i="11"/>
  <c r="H22" i="11" l="1"/>
  <c r="H26" i="11"/>
  <c r="H24" i="11"/>
  <c r="H10" i="11"/>
  <c r="H13" i="11"/>
  <c r="J5" i="11"/>
  <c r="K5" i="11" s="1"/>
  <c r="L5" i="11" s="1"/>
  <c r="M5" i="11" s="1"/>
  <c r="N5" i="11" s="1"/>
  <c r="O5" i="11" s="1"/>
  <c r="P5" i="11" s="1"/>
  <c r="E23" i="11" l="1"/>
  <c r="H15" i="11"/>
  <c r="H11" i="11"/>
  <c r="H12" i="11"/>
  <c r="P4" i="11"/>
  <c r="Q5" i="11"/>
  <c r="R5" i="11" s="1"/>
  <c r="S5" i="11" s="1"/>
  <c r="T5" i="11" s="1"/>
  <c r="U5" i="11" s="1"/>
  <c r="V5" i="11" s="1"/>
  <c r="W5" i="11" s="1"/>
  <c r="J6" i="11"/>
  <c r="F23" i="11" l="1"/>
  <c r="H23"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6" i="11"/>
  <c r="H17" i="11" l="1"/>
</calcChain>
</file>

<file path=xl/sharedStrings.xml><?xml version="1.0" encoding="utf-8"?>
<sst xmlns="http://schemas.openxmlformats.org/spreadsheetml/2006/main" count="68" uniqueCount="55">
  <si>
    <t>Insert new rows ABOVE this one</t>
  </si>
  <si>
    <t>Project Start:</t>
  </si>
  <si>
    <t>PROGRESS</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</si>
  <si>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</si>
  <si>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</si>
  <si>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</si>
  <si>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</si>
  <si>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</si>
  <si>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</si>
  <si>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</si>
  <si>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</si>
  <si>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</si>
  <si>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</si>
  <si>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</si>
  <si>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</si>
  <si>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</si>
  <si>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</si>
  <si>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</si>
  <si>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</si>
  <si>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</si>
  <si>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</si>
  <si>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</si>
  <si>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Cyberlife</t>
    <phoneticPr fontId="13" type="noConversion"/>
  </si>
  <si>
    <t>COPD-Identify-Manage-2</t>
  </si>
  <si>
    <t>Phase 1 Demand Analysis</t>
    <phoneticPr fontId="13" type="noConversion"/>
  </si>
  <si>
    <t>Phase 2 Prototype Design</t>
    <phoneticPr fontId="13" type="noConversion"/>
  </si>
  <si>
    <t>Phase 3 Software Development</t>
    <phoneticPr fontId="13" type="noConversion"/>
  </si>
  <si>
    <t>Phase 4 Test &amp; HDAP deployment</t>
    <phoneticPr fontId="13" type="noConversion"/>
  </si>
  <si>
    <t xml:space="preserve">Deliverable 1 </t>
    <phoneticPr fontId="13" type="noConversion"/>
  </si>
  <si>
    <t>Deliverable 2</t>
    <phoneticPr fontId="13" type="noConversion"/>
  </si>
  <si>
    <t xml:space="preserve">COPD information collection  </t>
    <phoneticPr fontId="13" type="noConversion"/>
  </si>
  <si>
    <t>COPD patient needs research</t>
    <phoneticPr fontId="13" type="noConversion"/>
  </si>
  <si>
    <t>Zhihua Jin</t>
  </si>
  <si>
    <t>Zhihua Jin; Yepeng Ding</t>
    <phoneticPr fontId="13" type="noConversion"/>
  </si>
  <si>
    <t>Demand analysis document</t>
    <phoneticPr fontId="13" type="noConversion"/>
  </si>
  <si>
    <t>Front-end function implementation</t>
    <phoneticPr fontId="13" type="noConversion"/>
  </si>
  <si>
    <t>Deliverable 4</t>
    <phoneticPr fontId="13" type="noConversion"/>
  </si>
  <si>
    <t>Deliverable 5</t>
    <phoneticPr fontId="13" type="noConversion"/>
  </si>
  <si>
    <t>Back-end function implementation</t>
    <phoneticPr fontId="13" type="noConversion"/>
  </si>
  <si>
    <t>Testing &amp; Debugging</t>
    <phoneticPr fontId="13" type="noConversion"/>
  </si>
  <si>
    <t xml:space="preserve">Identification of similar patient portals </t>
    <phoneticPr fontId="13" type="noConversion"/>
  </si>
  <si>
    <t>UI/UX design: wireframe</t>
    <phoneticPr fontId="13" type="noConversion"/>
  </si>
  <si>
    <t>Aapplication deployment on HADP</t>
    <phoneticPr fontId="13" type="noConversion"/>
  </si>
  <si>
    <t>Zhixun Wang; Yepeng Ding</t>
    <phoneticPr fontId="13" type="noConversion"/>
  </si>
  <si>
    <t>Hua Chen</t>
  </si>
  <si>
    <t>Yepeng Ding; Hua Chen</t>
    <phoneticPr fontId="13" type="noConversion"/>
  </si>
  <si>
    <t>Zhihua Jin; Zhixun Wang; Yepeng Ding; Hua Chen</t>
    <phoneticPr fontId="13" type="noConversion"/>
  </si>
  <si>
    <t>ASSIGNED TO</t>
    <phoneticPr fontId="13" type="noConversion"/>
  </si>
  <si>
    <t xml:space="preserve">Zhihua Jin; Zhixun Wang </t>
    <phoneticPr fontId="13" type="noConversion"/>
  </si>
  <si>
    <t>Completion of prototype</t>
    <phoneticPr fontId="13" type="noConversion"/>
  </si>
  <si>
    <t>Database design and input</t>
    <phoneticPr fontId="13" type="noConversion"/>
  </si>
  <si>
    <t>SMART-on-FHIR skeleton app</t>
    <phoneticPr fontId="13" type="noConversion"/>
  </si>
  <si>
    <t>Deliverable 3</t>
    <phoneticPr fontId="13" type="noConversion"/>
  </si>
  <si>
    <t>Unit-test set up</t>
    <phoneticPr fontId="13" type="noConversion"/>
  </si>
  <si>
    <t>Overall Evaluation</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</si>
</sst>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24" x14ac:knownFonts="1">
    <font>
      <sz val="11"/>
      <color theme="1"/>
      <name val="宋体"/>
      <family val="2"/>
      <scheme val="minor"/>
    </font>
    <font>
      <u/>
      <sz val="11"/>
      <color indexed="12"/>
      <name val="Arial"/>
      <family val="2"/>
    </font>
    <font>
      <sz val="10"/>
      <color theme="1" tint="0.499984740745262"/>
      <name val="宋体"/>
      <family val="2"/>
      <scheme val="minor"/>
    </font>
    <font>
      <sz val="11"/>
      <name val="宋体"/>
      <family val="2"/>
      <scheme val="minor"/>
    </font>
    <font>
      <b/>
      <sz val="9"/>
      <color theme="0"/>
      <name val="宋体"/>
      <family val="2"/>
      <scheme val="minor"/>
    </font>
    <font>
      <i/>
      <sz val="9"/>
      <color theme="1"/>
      <name val="宋体"/>
      <family val="2"/>
      <scheme val="minor"/>
    </font>
    <font>
      <sz val="11"/>
      <color theme="1"/>
      <name val="宋体"/>
      <family val="2"/>
      <scheme val="minor"/>
    </font>
    <font>
      <sz val="14"/>
      <color theme="1"/>
      <name val="宋体"/>
      <family val="2"/>
      <scheme val="minor"/>
    </font>
    <font>
      <sz val="8"/>
      <color theme="0"/>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sz val="11"/>
      <color theme="0"/>
      <name val="宋体"/>
      <family val="2"/>
      <scheme val="minor"/>
    </font>
    <font>
      <sz val="9"/>
      <name val="宋体"/>
      <family val="3"/>
      <charset val="134"/>
      <scheme val="minor"/>
    </font>
    <font>
      <b/>
      <sz val="9"/>
      <color theme="0"/>
      <name val="Arial"/>
      <family val="2"/>
    </font>
    <font>
      <sz val="11"/>
      <color theme="1"/>
      <name val="Arial"/>
      <family val="2"/>
    </font>
    <font>
      <b/>
      <sz val="11"/>
      <color theme="1"/>
      <name val="Arial"/>
      <family val="2"/>
    </font>
    <font>
      <sz val="11"/>
      <name val="Arial"/>
      <family val="2"/>
    </font>
    <font>
      <b/>
      <sz val="22"/>
      <color theme="1" tint="0.34998626667073579"/>
      <name val="Arial"/>
      <family val="2"/>
    </font>
    <font>
      <b/>
      <sz val="20"/>
      <color theme="4" tint="-0.249977111117893"/>
      <name val="Arial"/>
      <family val="2"/>
    </font>
    <font>
      <sz val="10"/>
      <name val="Arial"/>
      <family val="2"/>
    </font>
    <font>
      <b/>
      <sz val="11"/>
      <color theme="1" tint="0.499984740745262"/>
      <name val="Arial"/>
      <family val="2"/>
    </font>
    <font>
      <sz val="14"/>
      <color theme="1"/>
      <name val="Arial"/>
      <family val="2"/>
    </font>
    <font>
      <sz val="9"/>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1" fillId="0" borderId="0" applyNumberFormat="0" applyFill="0" applyBorder="0" applyAlignment="0" applyProtection="0">
      <alignment vertical="top"/>
      <protection locked="0"/>
    </xf>
    <xf numFmtId="9" fontId="6" fillId="0" borderId="0" applyFont="0" applyFill="0" applyBorder="0" applyAlignment="0" applyProtection="0"/>
    <xf numFmtId="0" fontId="12" fillId="0" borderId="0"/>
    <xf numFmtId="176" fontId="6" fillId="0" borderId="3" applyFont="0" applyFill="0" applyAlignment="0" applyProtection="0"/>
    <xf numFmtId="0" fontId="9"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78" fontId="6" fillId="0" borderId="3">
      <alignment horizontal="center" vertical="center"/>
    </xf>
    <xf numFmtId="17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8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4" fillId="13" borderId="1" xfId="0" applyFont="1" applyFill="1" applyBorder="1" applyAlignment="1">
      <alignment horizontal="center" vertical="center" wrapText="1"/>
    </xf>
    <xf numFmtId="0" fontId="8" fillId="12" borderId="8" xfId="0" applyFont="1" applyFill="1" applyBorder="1" applyAlignment="1">
      <alignment horizontal="center" vertical="center" shrinkToFit="1"/>
    </xf>
    <xf numFmtId="0" fontId="10" fillId="0" borderId="0" xfId="0" applyFont="1"/>
    <xf numFmtId="0" fontId="11" fillId="0" borderId="0" xfId="1" applyFont="1" applyAlignment="1" applyProtection="1"/>
    <xf numFmtId="9" fontId="3" fillId="0" borderId="2" xfId="2" applyFont="1" applyBorder="1" applyAlignment="1">
      <alignment horizontal="center" vertical="center"/>
    </xf>
    <xf numFmtId="0" fontId="3" fillId="0" borderId="2" xfId="0" applyFont="1" applyBorder="1" applyAlignment="1">
      <alignment horizontal="center" vertical="center"/>
    </xf>
    <xf numFmtId="0" fontId="5" fillId="2" borderId="2" xfId="0" applyFont="1" applyFill="1" applyBorder="1" applyAlignment="1">
      <alignment horizontal="left" vertical="center" indent="1"/>
    </xf>
    <xf numFmtId="0" fontId="5" fillId="2" borderId="2" xfId="0" applyFont="1" applyFill="1" applyBorder="1" applyAlignment="1">
      <alignment horizontal="center" vertical="center"/>
    </xf>
    <xf numFmtId="9" fontId="3" fillId="2" borderId="2" xfId="2" applyFont="1" applyFill="1" applyBorder="1" applyAlignment="1">
      <alignment horizontal="center" vertical="center"/>
    </xf>
    <xf numFmtId="177" fontId="2" fillId="2" borderId="2" xfId="0" applyNumberFormat="1" applyFont="1" applyFill="1" applyBorder="1" applyAlignment="1">
      <alignment horizontal="left" vertical="center"/>
    </xf>
    <xf numFmtId="177" fontId="3" fillId="2" borderId="2" xfId="0" applyNumberFormat="1" applyFont="1" applyFill="1" applyBorder="1" applyAlignment="1">
      <alignment horizontal="center" vertical="center"/>
    </xf>
    <xf numFmtId="0" fontId="3"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2" fillId="0" borderId="0" xfId="3"/>
    <xf numFmtId="0" fontId="12" fillId="0" borderId="0" xfId="3" applyAlignment="1">
      <alignment wrapText="1"/>
    </xf>
    <xf numFmtId="0" fontId="12" fillId="0" borderId="0" xfId="0" applyFont="1" applyAlignment="1">
      <alignment horizontal="center"/>
    </xf>
    <xf numFmtId="0" fontId="11" fillId="0" borderId="0" xfId="1" applyFont="1" applyProtection="1">
      <alignment vertical="top"/>
    </xf>
    <xf numFmtId="177" fontId="6" fillId="0" borderId="2" xfId="10">
      <alignment horizontal="center" vertical="center"/>
    </xf>
    <xf numFmtId="0" fontId="6" fillId="0" borderId="2" xfId="11">
      <alignment horizontal="center" vertical="center"/>
    </xf>
    <xf numFmtId="0" fontId="6" fillId="0" borderId="2" xfId="12">
      <alignment horizontal="left" vertical="center" indent="2"/>
    </xf>
    <xf numFmtId="0" fontId="14" fillId="13" borderId="1" xfId="0" applyFont="1" applyFill="1" applyBorder="1" applyAlignment="1">
      <alignment horizontal="left" vertical="center" indent="1"/>
    </xf>
    <xf numFmtId="0" fontId="14" fillId="13" borderId="1" xfId="0" applyFont="1" applyFill="1" applyBorder="1" applyAlignment="1">
      <alignment horizontal="center" vertical="center" wrapText="1"/>
    </xf>
    <xf numFmtId="0" fontId="15" fillId="0" borderId="0" xfId="0" applyFont="1"/>
    <xf numFmtId="0" fontId="15" fillId="0" borderId="0" xfId="0" applyFont="1" applyAlignment="1">
      <alignment wrapText="1"/>
    </xf>
    <xf numFmtId="0" fontId="16" fillId="8" borderId="2" xfId="0" applyFont="1" applyFill="1" applyBorder="1" applyAlignment="1">
      <alignment horizontal="left" vertical="center" indent="1"/>
    </xf>
    <xf numFmtId="0" fontId="15" fillId="8" borderId="2" xfId="11" applyFont="1" applyFill="1">
      <alignment horizontal="center" vertical="center"/>
    </xf>
    <xf numFmtId="9" fontId="17" fillId="8" borderId="2" xfId="2" applyFont="1" applyFill="1" applyBorder="1" applyAlignment="1">
      <alignment horizontal="center" vertical="center"/>
    </xf>
    <xf numFmtId="177" fontId="15" fillId="8" borderId="2" xfId="0" applyNumberFormat="1" applyFont="1" applyFill="1" applyBorder="1" applyAlignment="1">
      <alignment horizontal="center" vertical="center"/>
    </xf>
    <xf numFmtId="177" fontId="17" fillId="8" borderId="2" xfId="0" applyNumberFormat="1" applyFont="1" applyFill="1" applyBorder="1" applyAlignment="1">
      <alignment horizontal="center" vertical="center"/>
    </xf>
    <xf numFmtId="0" fontId="15" fillId="3" borderId="2" xfId="12" applyFont="1" applyFill="1">
      <alignment horizontal="left" vertical="center" indent="2"/>
    </xf>
    <xf numFmtId="0" fontId="15" fillId="3" borderId="2" xfId="11" applyFont="1" applyFill="1">
      <alignment horizontal="center" vertical="center"/>
    </xf>
    <xf numFmtId="9" fontId="17" fillId="3" borderId="2" xfId="2" applyFont="1" applyFill="1" applyBorder="1" applyAlignment="1">
      <alignment horizontal="center" vertical="center"/>
    </xf>
    <xf numFmtId="177" fontId="15" fillId="3" borderId="2" xfId="10" applyFont="1" applyFill="1">
      <alignment horizontal="center" vertical="center"/>
    </xf>
    <xf numFmtId="0" fontId="15" fillId="3" borderId="2" xfId="12" applyFont="1" applyFill="1" applyAlignment="1">
      <alignment horizontal="left" vertical="center" wrapText="1" indent="2"/>
    </xf>
    <xf numFmtId="0" fontId="16" fillId="9" borderId="2" xfId="0" applyFont="1" applyFill="1" applyBorder="1" applyAlignment="1">
      <alignment horizontal="left" vertical="center" indent="1"/>
    </xf>
    <xf numFmtId="0" fontId="15" fillId="9" borderId="2" xfId="11" applyFont="1" applyFill="1">
      <alignment horizontal="center" vertical="center"/>
    </xf>
    <xf numFmtId="9" fontId="17" fillId="9" borderId="2" xfId="2" applyFont="1" applyFill="1" applyBorder="1" applyAlignment="1">
      <alignment horizontal="center" vertical="center"/>
    </xf>
    <xf numFmtId="177" fontId="15" fillId="9" borderId="2" xfId="0" applyNumberFormat="1" applyFont="1" applyFill="1" applyBorder="1" applyAlignment="1">
      <alignment horizontal="center" vertical="center"/>
    </xf>
    <xf numFmtId="177" fontId="17" fillId="9" borderId="2" xfId="0" applyNumberFormat="1" applyFont="1" applyFill="1" applyBorder="1" applyAlignment="1">
      <alignment horizontal="center" vertical="center"/>
    </xf>
    <xf numFmtId="0" fontId="15" fillId="4" borderId="2" xfId="12" applyFont="1" applyFill="1">
      <alignment horizontal="left" vertical="center" indent="2"/>
    </xf>
    <xf numFmtId="9" fontId="17" fillId="4" borderId="2" xfId="2" applyFont="1" applyFill="1" applyBorder="1" applyAlignment="1">
      <alignment horizontal="center" vertical="center"/>
    </xf>
    <xf numFmtId="177" fontId="15" fillId="4" borderId="2" xfId="10" applyFont="1" applyFill="1">
      <alignment horizontal="center" vertical="center"/>
    </xf>
    <xf numFmtId="0" fontId="16" fillId="6" borderId="2" xfId="0" applyFont="1" applyFill="1" applyBorder="1" applyAlignment="1">
      <alignment horizontal="left" vertical="center" indent="1"/>
    </xf>
    <xf numFmtId="0" fontId="15" fillId="6" borderId="2" xfId="11" applyFont="1" applyFill="1">
      <alignment horizontal="center" vertical="center"/>
    </xf>
    <xf numFmtId="9" fontId="17" fillId="6" borderId="2" xfId="2" applyFont="1" applyFill="1" applyBorder="1" applyAlignment="1">
      <alignment horizontal="center" vertical="center"/>
    </xf>
    <xf numFmtId="177" fontId="15" fillId="6" borderId="2" xfId="0" applyNumberFormat="1" applyFont="1" applyFill="1" applyBorder="1" applyAlignment="1">
      <alignment horizontal="center" vertical="center"/>
    </xf>
    <xf numFmtId="177" fontId="17" fillId="6" borderId="2" xfId="0" applyNumberFormat="1" applyFont="1" applyFill="1" applyBorder="1" applyAlignment="1">
      <alignment horizontal="center" vertical="center"/>
    </xf>
    <xf numFmtId="0" fontId="15" fillId="11" borderId="2" xfId="12" applyFont="1" applyFill="1">
      <alignment horizontal="left" vertical="center" indent="2"/>
    </xf>
    <xf numFmtId="0" fontId="15" fillId="11" borderId="2" xfId="11" applyFont="1" applyFill="1">
      <alignment horizontal="center" vertical="center"/>
    </xf>
    <xf numFmtId="9" fontId="17" fillId="11" borderId="2" xfId="2" applyFont="1" applyFill="1" applyBorder="1" applyAlignment="1">
      <alignment horizontal="center" vertical="center"/>
    </xf>
    <xf numFmtId="177" fontId="15" fillId="11" borderId="2" xfId="10" applyFont="1" applyFill="1">
      <alignment horizontal="center" vertical="center"/>
    </xf>
    <xf numFmtId="0" fontId="16" fillId="5" borderId="2" xfId="0" applyFont="1" applyFill="1" applyBorder="1" applyAlignment="1">
      <alignment horizontal="left" vertical="center" indent="1"/>
    </xf>
    <xf numFmtId="0" fontId="15" fillId="5" borderId="2" xfId="11" applyFont="1" applyFill="1">
      <alignment horizontal="center" vertical="center"/>
    </xf>
    <xf numFmtId="9" fontId="17" fillId="5" borderId="2" xfId="2" applyFont="1" applyFill="1" applyBorder="1" applyAlignment="1">
      <alignment horizontal="center" vertical="center"/>
    </xf>
    <xf numFmtId="177" fontId="15" fillId="5" borderId="2" xfId="0" applyNumberFormat="1" applyFont="1" applyFill="1" applyBorder="1" applyAlignment="1">
      <alignment horizontal="center" vertical="center"/>
    </xf>
    <xf numFmtId="177" fontId="17" fillId="5" borderId="2" xfId="0" applyNumberFormat="1" applyFont="1" applyFill="1" applyBorder="1" applyAlignment="1">
      <alignment horizontal="center" vertical="center"/>
    </xf>
    <xf numFmtId="0" fontId="15" fillId="10" borderId="2" xfId="12" applyFont="1" applyFill="1">
      <alignment horizontal="left" vertical="center" indent="2"/>
    </xf>
    <xf numFmtId="9" fontId="17" fillId="10" borderId="2" xfId="2" applyFont="1" applyFill="1" applyBorder="1" applyAlignment="1">
      <alignment horizontal="center" vertical="center"/>
    </xf>
    <xf numFmtId="177" fontId="15" fillId="10" borderId="2" xfId="10" applyFont="1" applyFill="1">
      <alignment horizontal="center" vertical="center"/>
    </xf>
    <xf numFmtId="0" fontId="18" fillId="0" borderId="0" xfId="5" applyFont="1" applyAlignment="1">
      <alignment horizontal="left"/>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6" applyFont="1"/>
    <xf numFmtId="0" fontId="15" fillId="0" borderId="0" xfId="0" applyFont="1" applyAlignment="1">
      <alignment horizontal="center"/>
    </xf>
    <xf numFmtId="0" fontId="22" fillId="0" borderId="0" xfId="7" applyFont="1">
      <alignment vertical="top"/>
    </xf>
    <xf numFmtId="0" fontId="15" fillId="0" borderId="0" xfId="8" applyFont="1">
      <alignment horizontal="right" indent="1"/>
    </xf>
    <xf numFmtId="0" fontId="15" fillId="0" borderId="7" xfId="8" applyFont="1" applyBorder="1">
      <alignment horizontal="right" indent="1"/>
    </xf>
    <xf numFmtId="178" fontId="15" fillId="0" borderId="3" xfId="9" applyFont="1">
      <alignment horizontal="center" vertical="center"/>
    </xf>
    <xf numFmtId="0" fontId="15" fillId="0" borderId="3" xfId="0" applyFont="1" applyBorder="1" applyAlignment="1">
      <alignment horizontal="center" vertical="center"/>
    </xf>
    <xf numFmtId="179" fontId="15" fillId="7" borderId="4" xfId="0" applyNumberFormat="1" applyFont="1" applyFill="1" applyBorder="1" applyAlignment="1">
      <alignment horizontal="left" vertical="center" wrapText="1" indent="1"/>
    </xf>
    <xf numFmtId="179" fontId="15" fillId="7" borderId="1" xfId="0" applyNumberFormat="1" applyFont="1" applyFill="1" applyBorder="1" applyAlignment="1">
      <alignment horizontal="left" vertical="center" wrapText="1" indent="1"/>
    </xf>
    <xf numFmtId="179" fontId="15" fillId="7" borderId="5" xfId="0" applyNumberFormat="1" applyFont="1" applyFill="1" applyBorder="1" applyAlignment="1">
      <alignment horizontal="left" vertical="center" wrapText="1" indent="1"/>
    </xf>
    <xf numFmtId="0" fontId="15" fillId="0" borderId="10" xfId="0" applyFont="1" applyBorder="1"/>
    <xf numFmtId="180" fontId="23" fillId="7" borderId="6" xfId="0" applyNumberFormat="1" applyFont="1" applyFill="1" applyBorder="1" applyAlignment="1">
      <alignment horizontal="center" vertical="center"/>
    </xf>
    <xf numFmtId="180" fontId="23" fillId="7" borderId="0" xfId="0" applyNumberFormat="1" applyFont="1" applyFill="1" applyAlignment="1">
      <alignment horizontal="center" vertical="center"/>
    </xf>
    <xf numFmtId="180" fontId="23" fillId="7" borderId="7" xfId="0" applyNumberFormat="1" applyFont="1" applyFill="1" applyBorder="1" applyAlignment="1">
      <alignment horizontal="center" vertical="center"/>
    </xf>
    <xf numFmtId="0" fontId="15" fillId="10" borderId="2" xfId="12" applyFont="1" applyFill="1" applyAlignment="1">
      <alignment horizontal="center" vertical="center" wrapTex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百分比" xfId="2" builtinId="5"/>
    <cellStyle name="标题" xfId="5" builtinId="15" customBuiltin="1"/>
    <cellStyle name="标题 1" xfId="6" builtinId="16" customBuiltin="1"/>
    <cellStyle name="标题 2" xfId="7" builtinId="17" customBuiltin="1"/>
    <cellStyle name="标题 3" xfId="8" builtinId="18" customBuiltin="1"/>
    <cellStyle name="常规" xfId="0" builtinId="0"/>
    <cellStyle name="超链接" xfId="1" builtinId="8" customBuiltin="1"/>
    <cellStyle name="千位分隔" xfId="4" builtinId="3" customBuiltin="1"/>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80" zoomScaleNormal="80" zoomScalePageLayoutView="70" workbookViewId="0">
      <pane ySplit="6" topLeftCell="A16" activePane="bottomLeft" state="frozen"/>
      <selection pane="bottomLeft" activeCell="C30" sqref="C30"/>
    </sheetView>
  </sheetViews>
  <sheetFormatPr defaultRowHeight="30" customHeight="1" x14ac:dyDescent="0.15"/>
  <cols>
    <col min="1" max="1" width="2.75" style="19" customWidth="1"/>
    <col min="2" max="2" width="38" customWidth="1"/>
    <col min="3" max="3" width="30.75" customWidth="1"/>
    <col min="4" max="4" width="10.75" customWidth="1"/>
    <col min="5" max="5" width="10.375" style="2" customWidth="1"/>
    <col min="6" max="6" width="10.375" customWidth="1"/>
    <col min="7" max="7" width="2.75" customWidth="1"/>
    <col min="8" max="8" width="6.125" hidden="1" customWidth="1"/>
    <col min="9" max="64" width="2.625" customWidth="1"/>
    <col min="69" max="70" width="10.25"/>
  </cols>
  <sheetData>
    <row r="1" spans="1:64" ht="30" customHeight="1" x14ac:dyDescent="0.4">
      <c r="A1" s="20" t="s">
        <v>13</v>
      </c>
      <c r="B1" s="65" t="s">
        <v>23</v>
      </c>
      <c r="C1" s="66"/>
      <c r="D1" s="67"/>
      <c r="E1" s="68"/>
      <c r="F1" s="69"/>
      <c r="G1" s="28"/>
      <c r="H1" s="67"/>
      <c r="I1" s="70"/>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row>
    <row r="2" spans="1:64" ht="30" customHeight="1" x14ac:dyDescent="0.25">
      <c r="A2" s="19" t="s">
        <v>8</v>
      </c>
      <c r="B2" s="71" t="s">
        <v>22</v>
      </c>
      <c r="C2" s="28"/>
      <c r="D2" s="28"/>
      <c r="E2" s="72"/>
      <c r="F2" s="28"/>
      <c r="G2" s="28"/>
      <c r="H2" s="28"/>
      <c r="I2" s="22"/>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row>
    <row r="3" spans="1:64" ht="30" customHeight="1" x14ac:dyDescent="0.2">
      <c r="A3" s="19" t="s">
        <v>14</v>
      </c>
      <c r="B3" s="73"/>
      <c r="C3" s="74" t="s">
        <v>1</v>
      </c>
      <c r="D3" s="75"/>
      <c r="E3" s="76">
        <f ca="1">TODAY()-4</f>
        <v>43749</v>
      </c>
      <c r="F3" s="76"/>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row>
    <row r="4" spans="1:64" ht="30" customHeight="1" x14ac:dyDescent="0.2">
      <c r="A4" s="20" t="s">
        <v>15</v>
      </c>
      <c r="B4" s="28"/>
      <c r="C4" s="74" t="s">
        <v>6</v>
      </c>
      <c r="D4" s="75"/>
      <c r="E4" s="77">
        <v>1</v>
      </c>
      <c r="F4" s="28"/>
      <c r="G4" s="28"/>
      <c r="H4" s="28"/>
      <c r="I4" s="78">
        <f ca="1">I5</f>
        <v>43745</v>
      </c>
      <c r="J4" s="79"/>
      <c r="K4" s="79"/>
      <c r="L4" s="79"/>
      <c r="M4" s="79"/>
      <c r="N4" s="79"/>
      <c r="O4" s="80"/>
      <c r="P4" s="78">
        <f ca="1">P5</f>
        <v>43752</v>
      </c>
      <c r="Q4" s="79"/>
      <c r="R4" s="79"/>
      <c r="S4" s="79"/>
      <c r="T4" s="79"/>
      <c r="U4" s="79"/>
      <c r="V4" s="80"/>
      <c r="W4" s="78">
        <f ca="1">W5</f>
        <v>43759</v>
      </c>
      <c r="X4" s="79"/>
      <c r="Y4" s="79"/>
      <c r="Z4" s="79"/>
      <c r="AA4" s="79"/>
      <c r="AB4" s="79"/>
      <c r="AC4" s="80"/>
      <c r="AD4" s="78">
        <f ca="1">AD5</f>
        <v>43766</v>
      </c>
      <c r="AE4" s="79"/>
      <c r="AF4" s="79"/>
      <c r="AG4" s="79"/>
      <c r="AH4" s="79"/>
      <c r="AI4" s="79"/>
      <c r="AJ4" s="80"/>
      <c r="AK4" s="78">
        <f ca="1">AK5</f>
        <v>43773</v>
      </c>
      <c r="AL4" s="79"/>
      <c r="AM4" s="79"/>
      <c r="AN4" s="79"/>
      <c r="AO4" s="79"/>
      <c r="AP4" s="79"/>
      <c r="AQ4" s="80"/>
      <c r="AR4" s="78">
        <f ca="1">AR5</f>
        <v>43780</v>
      </c>
      <c r="AS4" s="79"/>
      <c r="AT4" s="79"/>
      <c r="AU4" s="79"/>
      <c r="AV4" s="79"/>
      <c r="AW4" s="79"/>
      <c r="AX4" s="80"/>
      <c r="AY4" s="78">
        <f ca="1">AY5</f>
        <v>43787</v>
      </c>
      <c r="AZ4" s="79"/>
      <c r="BA4" s="79"/>
      <c r="BB4" s="79"/>
      <c r="BC4" s="79"/>
      <c r="BD4" s="79"/>
      <c r="BE4" s="80"/>
      <c r="BF4" s="78">
        <f ca="1">BF5</f>
        <v>43794</v>
      </c>
      <c r="BG4" s="79"/>
      <c r="BH4" s="79"/>
      <c r="BI4" s="79"/>
      <c r="BJ4" s="79"/>
      <c r="BK4" s="79"/>
      <c r="BL4" s="80"/>
    </row>
    <row r="5" spans="1:64" ht="15" customHeight="1" x14ac:dyDescent="0.2">
      <c r="A5" s="20" t="s">
        <v>16</v>
      </c>
      <c r="B5" s="81"/>
      <c r="C5" s="81"/>
      <c r="D5" s="81"/>
      <c r="E5" s="81"/>
      <c r="F5" s="81"/>
      <c r="G5" s="81"/>
      <c r="H5" s="28"/>
      <c r="I5" s="82">
        <f ca="1">Project_Start-WEEKDAY(Project_Start,1)+2+7*(Display_Week-1)</f>
        <v>43745</v>
      </c>
      <c r="J5" s="83">
        <f ca="1">I5+1</f>
        <v>43746</v>
      </c>
      <c r="K5" s="83">
        <f t="shared" ref="K5:AX5" ca="1" si="0">J5+1</f>
        <v>43747</v>
      </c>
      <c r="L5" s="83">
        <f t="shared" ca="1" si="0"/>
        <v>43748</v>
      </c>
      <c r="M5" s="83">
        <f t="shared" ca="1" si="0"/>
        <v>43749</v>
      </c>
      <c r="N5" s="83">
        <f t="shared" ca="1" si="0"/>
        <v>43750</v>
      </c>
      <c r="O5" s="84">
        <f t="shared" ca="1" si="0"/>
        <v>43751</v>
      </c>
      <c r="P5" s="82">
        <f ca="1">O5+1</f>
        <v>43752</v>
      </c>
      <c r="Q5" s="83">
        <f ca="1">P5+1</f>
        <v>43753</v>
      </c>
      <c r="R5" s="83">
        <f t="shared" ca="1" si="0"/>
        <v>43754</v>
      </c>
      <c r="S5" s="83">
        <f t="shared" ca="1" si="0"/>
        <v>43755</v>
      </c>
      <c r="T5" s="83">
        <f t="shared" ca="1" si="0"/>
        <v>43756</v>
      </c>
      <c r="U5" s="83">
        <f t="shared" ca="1" si="0"/>
        <v>43757</v>
      </c>
      <c r="V5" s="84">
        <f t="shared" ca="1" si="0"/>
        <v>43758</v>
      </c>
      <c r="W5" s="82">
        <f ca="1">V5+1</f>
        <v>43759</v>
      </c>
      <c r="X5" s="83">
        <f ca="1">W5+1</f>
        <v>43760</v>
      </c>
      <c r="Y5" s="83">
        <f t="shared" ca="1" si="0"/>
        <v>43761</v>
      </c>
      <c r="Z5" s="83">
        <f t="shared" ca="1" si="0"/>
        <v>43762</v>
      </c>
      <c r="AA5" s="83">
        <f t="shared" ca="1" si="0"/>
        <v>43763</v>
      </c>
      <c r="AB5" s="83">
        <f t="shared" ca="1" si="0"/>
        <v>43764</v>
      </c>
      <c r="AC5" s="84">
        <f t="shared" ca="1" si="0"/>
        <v>43765</v>
      </c>
      <c r="AD5" s="82">
        <f ca="1">AC5+1</f>
        <v>43766</v>
      </c>
      <c r="AE5" s="83">
        <f ca="1">AD5+1</f>
        <v>43767</v>
      </c>
      <c r="AF5" s="83">
        <f t="shared" ca="1" si="0"/>
        <v>43768</v>
      </c>
      <c r="AG5" s="83">
        <f t="shared" ca="1" si="0"/>
        <v>43769</v>
      </c>
      <c r="AH5" s="83">
        <f t="shared" ca="1" si="0"/>
        <v>43770</v>
      </c>
      <c r="AI5" s="83">
        <f t="shared" ca="1" si="0"/>
        <v>43771</v>
      </c>
      <c r="AJ5" s="84">
        <f t="shared" ca="1" si="0"/>
        <v>43772</v>
      </c>
      <c r="AK5" s="82">
        <f ca="1">AJ5+1</f>
        <v>43773</v>
      </c>
      <c r="AL5" s="83">
        <f ca="1">AK5+1</f>
        <v>43774</v>
      </c>
      <c r="AM5" s="83">
        <f t="shared" ca="1" si="0"/>
        <v>43775</v>
      </c>
      <c r="AN5" s="83">
        <f t="shared" ca="1" si="0"/>
        <v>43776</v>
      </c>
      <c r="AO5" s="83">
        <f t="shared" ca="1" si="0"/>
        <v>43777</v>
      </c>
      <c r="AP5" s="83">
        <f t="shared" ca="1" si="0"/>
        <v>43778</v>
      </c>
      <c r="AQ5" s="84">
        <f t="shared" ca="1" si="0"/>
        <v>43779</v>
      </c>
      <c r="AR5" s="82">
        <f ca="1">AQ5+1</f>
        <v>43780</v>
      </c>
      <c r="AS5" s="83">
        <f ca="1">AR5+1</f>
        <v>43781</v>
      </c>
      <c r="AT5" s="83">
        <f t="shared" ca="1" si="0"/>
        <v>43782</v>
      </c>
      <c r="AU5" s="83">
        <f t="shared" ca="1" si="0"/>
        <v>43783</v>
      </c>
      <c r="AV5" s="83">
        <f t="shared" ca="1" si="0"/>
        <v>43784</v>
      </c>
      <c r="AW5" s="83">
        <f t="shared" ca="1" si="0"/>
        <v>43785</v>
      </c>
      <c r="AX5" s="84">
        <f t="shared" ca="1" si="0"/>
        <v>43786</v>
      </c>
      <c r="AY5" s="82">
        <f ca="1">AX5+1</f>
        <v>43787</v>
      </c>
      <c r="AZ5" s="83">
        <f ca="1">AY5+1</f>
        <v>43788</v>
      </c>
      <c r="BA5" s="83">
        <f t="shared" ref="BA5:BE5" ca="1" si="1">AZ5+1</f>
        <v>43789</v>
      </c>
      <c r="BB5" s="83">
        <f t="shared" ca="1" si="1"/>
        <v>43790</v>
      </c>
      <c r="BC5" s="83">
        <f t="shared" ca="1" si="1"/>
        <v>43791</v>
      </c>
      <c r="BD5" s="83">
        <f t="shared" ca="1" si="1"/>
        <v>43792</v>
      </c>
      <c r="BE5" s="84">
        <f t="shared" ca="1" si="1"/>
        <v>43793</v>
      </c>
      <c r="BF5" s="82">
        <f ca="1">BE5+1</f>
        <v>43794</v>
      </c>
      <c r="BG5" s="83">
        <f ca="1">BF5+1</f>
        <v>43795</v>
      </c>
      <c r="BH5" s="83">
        <f t="shared" ref="BH5:BL5" ca="1" si="2">BG5+1</f>
        <v>43796</v>
      </c>
      <c r="BI5" s="83">
        <f t="shared" ca="1" si="2"/>
        <v>43797</v>
      </c>
      <c r="BJ5" s="83">
        <f t="shared" ca="1" si="2"/>
        <v>43798</v>
      </c>
      <c r="BK5" s="83">
        <f t="shared" ca="1" si="2"/>
        <v>43799</v>
      </c>
      <c r="BL5" s="84">
        <f t="shared" ca="1" si="2"/>
        <v>43800</v>
      </c>
    </row>
    <row r="6" spans="1:64" ht="30" customHeight="1" thickBot="1" x14ac:dyDescent="0.2">
      <c r="A6" s="20" t="s">
        <v>17</v>
      </c>
      <c r="B6" s="26" t="s">
        <v>7</v>
      </c>
      <c r="C6" s="27" t="s">
        <v>47</v>
      </c>
      <c r="D6" s="27" t="s">
        <v>2</v>
      </c>
      <c r="E6" s="27" t="s">
        <v>3</v>
      </c>
      <c r="F6" s="27" t="s">
        <v>4</v>
      </c>
      <c r="G6" s="4"/>
      <c r="H6" s="4" t="s">
        <v>5</v>
      </c>
      <c r="I6" s="5" t="str">
        <f t="shared" ref="I6" ca="1" si="3">LEFT(TEXT(I5,"ddd"),1)</f>
        <v>M</v>
      </c>
      <c r="J6" s="5" t="str">
        <f t="shared" ref="J6:AR6" ca="1" si="4">LEFT(TEXT(J5,"ddd"),1)</f>
        <v>T</v>
      </c>
      <c r="K6" s="5" t="str">
        <f t="shared" ca="1" si="4"/>
        <v>W</v>
      </c>
      <c r="L6" s="5" t="str">
        <f t="shared" ca="1" si="4"/>
        <v>T</v>
      </c>
      <c r="M6" s="5" t="str">
        <f t="shared" ca="1" si="4"/>
        <v>F</v>
      </c>
      <c r="N6" s="5" t="str">
        <f t="shared" ca="1" si="4"/>
        <v>S</v>
      </c>
      <c r="O6" s="5" t="str">
        <f t="shared" ca="1" si="4"/>
        <v>S</v>
      </c>
      <c r="P6" s="5" t="str">
        <f t="shared" ca="1" si="4"/>
        <v>M</v>
      </c>
      <c r="Q6" s="5" t="str">
        <f t="shared" ca="1" si="4"/>
        <v>T</v>
      </c>
      <c r="R6" s="5" t="str">
        <f t="shared" ca="1" si="4"/>
        <v>W</v>
      </c>
      <c r="S6" s="5" t="str">
        <f t="shared" ca="1" si="4"/>
        <v>T</v>
      </c>
      <c r="T6" s="5" t="str">
        <f t="shared" ca="1" si="4"/>
        <v>F</v>
      </c>
      <c r="U6" s="5" t="str">
        <f t="shared" ca="1" si="4"/>
        <v>S</v>
      </c>
      <c r="V6" s="5" t="str">
        <f t="shared" ca="1" si="4"/>
        <v>S</v>
      </c>
      <c r="W6" s="5" t="str">
        <f t="shared" ca="1" si="4"/>
        <v>M</v>
      </c>
      <c r="X6" s="5" t="str">
        <f t="shared" ca="1" si="4"/>
        <v>T</v>
      </c>
      <c r="Y6" s="5" t="str">
        <f t="shared" ca="1" si="4"/>
        <v>W</v>
      </c>
      <c r="Z6" s="5" t="str">
        <f t="shared" ca="1" si="4"/>
        <v>T</v>
      </c>
      <c r="AA6" s="5" t="str">
        <f t="shared" ca="1" si="4"/>
        <v>F</v>
      </c>
      <c r="AB6" s="5" t="str">
        <f t="shared" ca="1" si="4"/>
        <v>S</v>
      </c>
      <c r="AC6" s="5" t="str">
        <f t="shared" ca="1" si="4"/>
        <v>S</v>
      </c>
      <c r="AD6" s="5" t="str">
        <f t="shared" ca="1" si="4"/>
        <v>M</v>
      </c>
      <c r="AE6" s="5" t="str">
        <f t="shared" ca="1" si="4"/>
        <v>T</v>
      </c>
      <c r="AF6" s="5" t="str">
        <f t="shared" ca="1" si="4"/>
        <v>W</v>
      </c>
      <c r="AG6" s="5" t="str">
        <f t="shared" ca="1" si="4"/>
        <v>T</v>
      </c>
      <c r="AH6" s="5" t="str">
        <f t="shared" ca="1" si="4"/>
        <v>F</v>
      </c>
      <c r="AI6" s="5" t="str">
        <f t="shared" ca="1" si="4"/>
        <v>S</v>
      </c>
      <c r="AJ6" s="5" t="str">
        <f t="shared" ca="1" si="4"/>
        <v>S</v>
      </c>
      <c r="AK6" s="5" t="str">
        <f t="shared" ca="1" si="4"/>
        <v>M</v>
      </c>
      <c r="AL6" s="5" t="str">
        <f t="shared" ca="1" si="4"/>
        <v>T</v>
      </c>
      <c r="AM6" s="5" t="str">
        <f t="shared" ca="1" si="4"/>
        <v>W</v>
      </c>
      <c r="AN6" s="5" t="str">
        <f t="shared" ca="1" si="4"/>
        <v>T</v>
      </c>
      <c r="AO6" s="5" t="str">
        <f t="shared" ca="1" si="4"/>
        <v>F</v>
      </c>
      <c r="AP6" s="5" t="str">
        <f t="shared" ca="1" si="4"/>
        <v>S</v>
      </c>
      <c r="AQ6" s="5" t="str">
        <f t="shared" ca="1" si="4"/>
        <v>S</v>
      </c>
      <c r="AR6" s="5" t="str">
        <f t="shared" ca="1" si="4"/>
        <v>M</v>
      </c>
      <c r="AS6" s="5" t="str">
        <f t="shared" ref="AS6:BL6" ca="1" si="5">LEFT(TEXT(AS5,"ddd"),1)</f>
        <v>T</v>
      </c>
      <c r="AT6" s="5" t="str">
        <f t="shared" ca="1" si="5"/>
        <v>W</v>
      </c>
      <c r="AU6" s="5" t="str">
        <f t="shared" ca="1" si="5"/>
        <v>T</v>
      </c>
      <c r="AV6" s="5" t="str">
        <f t="shared" ca="1" si="5"/>
        <v>F</v>
      </c>
      <c r="AW6" s="5" t="str">
        <f t="shared" ca="1" si="5"/>
        <v>S</v>
      </c>
      <c r="AX6" s="5" t="str">
        <f t="shared" ca="1" si="5"/>
        <v>S</v>
      </c>
      <c r="AY6" s="5" t="str">
        <f t="shared" ca="1" si="5"/>
        <v>M</v>
      </c>
      <c r="AZ6" s="5" t="str">
        <f t="shared" ca="1" si="5"/>
        <v>T</v>
      </c>
      <c r="BA6" s="5" t="str">
        <f t="shared" ca="1" si="5"/>
        <v>W</v>
      </c>
      <c r="BB6" s="5" t="str">
        <f t="shared" ca="1" si="5"/>
        <v>T</v>
      </c>
      <c r="BC6" s="5" t="str">
        <f t="shared" ca="1" si="5"/>
        <v>F</v>
      </c>
      <c r="BD6" s="5" t="str">
        <f t="shared" ca="1" si="5"/>
        <v>S</v>
      </c>
      <c r="BE6" s="5" t="str">
        <f t="shared" ca="1" si="5"/>
        <v>S</v>
      </c>
      <c r="BF6" s="5" t="str">
        <f t="shared" ca="1" si="5"/>
        <v>M</v>
      </c>
      <c r="BG6" s="5" t="str">
        <f t="shared" ca="1" si="5"/>
        <v>T</v>
      </c>
      <c r="BH6" s="5" t="str">
        <f t="shared" ca="1" si="5"/>
        <v>W</v>
      </c>
      <c r="BI6" s="5" t="str">
        <f t="shared" ca="1" si="5"/>
        <v>T</v>
      </c>
      <c r="BJ6" s="5" t="str">
        <f t="shared" ca="1" si="5"/>
        <v>F</v>
      </c>
      <c r="BK6" s="5" t="str">
        <f t="shared" ca="1" si="5"/>
        <v>S</v>
      </c>
      <c r="BL6" s="5" t="str">
        <f t="shared" ca="1" si="5"/>
        <v>S</v>
      </c>
    </row>
    <row r="7" spans="1:64" ht="30" hidden="1" customHeight="1" thickBot="1" x14ac:dyDescent="0.25">
      <c r="A7" s="19" t="s">
        <v>12</v>
      </c>
      <c r="B7" s="28"/>
      <c r="C7" s="29"/>
      <c r="D7" s="28"/>
      <c r="E7" s="28"/>
      <c r="F7" s="28"/>
      <c r="H7" t="str">
        <f>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row>
    <row r="8" spans="1:64" s="1" customFormat="1" ht="30" customHeight="1" thickBot="1" x14ac:dyDescent="0.2">
      <c r="A8" s="20" t="s">
        <v>18</v>
      </c>
      <c r="B8" s="30" t="s">
        <v>24</v>
      </c>
      <c r="C8" s="31"/>
      <c r="D8" s="32"/>
      <c r="E8" s="33"/>
      <c r="F8" s="34"/>
      <c r="G8" s="9"/>
      <c r="H8" s="9" t="str">
        <f t="shared" ref="H8:H32" si="6">IF(OR(ISBLANK(task_start),ISBLANK(task_end)),"",task_end-task_start+1)</f>
        <v/>
      </c>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row>
    <row r="9" spans="1:64" s="1" customFormat="1" ht="30" customHeight="1" thickBot="1" x14ac:dyDescent="0.2">
      <c r="A9" s="20" t="s">
        <v>19</v>
      </c>
      <c r="B9" s="35" t="s">
        <v>28</v>
      </c>
      <c r="C9" s="36" t="s">
        <v>48</v>
      </c>
      <c r="D9" s="37">
        <v>1</v>
      </c>
      <c r="E9" s="38">
        <f ca="1">Project_Start</f>
        <v>43749</v>
      </c>
      <c r="F9" s="38">
        <f ca="1">E9+4</f>
        <v>43753</v>
      </c>
      <c r="G9" s="9"/>
      <c r="H9" s="9">
        <f t="shared" ca="1" si="6"/>
        <v>5</v>
      </c>
      <c r="I9" s="16"/>
      <c r="J9" s="16"/>
      <c r="K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row>
    <row r="10" spans="1:64" s="1" customFormat="1" ht="30" customHeight="1" thickBot="1" x14ac:dyDescent="0.2">
      <c r="A10" s="20" t="s">
        <v>20</v>
      </c>
      <c r="B10" s="35" t="s">
        <v>29</v>
      </c>
      <c r="C10" s="36" t="s">
        <v>45</v>
      </c>
      <c r="D10" s="37">
        <v>0.4</v>
      </c>
      <c r="E10" s="38">
        <f ca="1">Project_Start</f>
        <v>43749</v>
      </c>
      <c r="F10" s="38">
        <f ca="1">E10+4</f>
        <v>43753</v>
      </c>
      <c r="G10" s="9"/>
      <c r="H10" s="9">
        <f t="shared" ca="1" si="6"/>
        <v>5</v>
      </c>
      <c r="I10" s="16"/>
      <c r="J10" s="16"/>
      <c r="K10" s="16"/>
      <c r="L10" s="16"/>
      <c r="M10" s="16"/>
      <c r="N10" s="16"/>
      <c r="O10" s="16"/>
      <c r="P10" s="16"/>
      <c r="Q10" s="16"/>
      <c r="R10" s="16"/>
      <c r="S10" s="16"/>
      <c r="T10" s="16"/>
      <c r="U10" s="17"/>
      <c r="V10" s="17"/>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row>
    <row r="11" spans="1:64" s="1" customFormat="1" ht="30" customHeight="1" thickBot="1" x14ac:dyDescent="0.2">
      <c r="A11" s="19"/>
      <c r="B11" s="35" t="s">
        <v>30</v>
      </c>
      <c r="C11" s="36" t="s">
        <v>32</v>
      </c>
      <c r="D11" s="37">
        <v>1</v>
      </c>
      <c r="E11" s="38">
        <f ca="1">Project_Start</f>
        <v>43749</v>
      </c>
      <c r="F11" s="38">
        <f ca="1">E11+4</f>
        <v>43753</v>
      </c>
      <c r="G11" s="9"/>
      <c r="H11" s="9">
        <f t="shared" ca="1" si="6"/>
        <v>5</v>
      </c>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row>
    <row r="12" spans="1:64" s="1" customFormat="1" ht="30" customHeight="1" thickBot="1" x14ac:dyDescent="0.2">
      <c r="A12" s="19"/>
      <c r="B12" s="39" t="s">
        <v>40</v>
      </c>
      <c r="C12" s="36" t="s">
        <v>33</v>
      </c>
      <c r="D12" s="37">
        <v>0.75</v>
      </c>
      <c r="E12" s="38">
        <f ca="1">Project_Start</f>
        <v>43749</v>
      </c>
      <c r="F12" s="38">
        <f ca="1">E12+9</f>
        <v>43758</v>
      </c>
      <c r="G12" s="9"/>
      <c r="H12" s="9">
        <f t="shared" ca="1" si="6"/>
        <v>10</v>
      </c>
      <c r="I12" s="16"/>
      <c r="J12" s="16"/>
      <c r="K12" s="16"/>
      <c r="L12" s="16"/>
      <c r="M12" s="16"/>
      <c r="N12" s="16"/>
      <c r="O12" s="16"/>
      <c r="P12" s="16"/>
      <c r="Q12" s="16"/>
      <c r="R12" s="16"/>
      <c r="S12" s="16"/>
      <c r="T12" s="16"/>
      <c r="U12" s="16"/>
      <c r="V12" s="16"/>
      <c r="W12" s="16"/>
      <c r="X12" s="16"/>
      <c r="Y12" s="17"/>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row>
    <row r="13" spans="1:64" s="1" customFormat="1" ht="30" customHeight="1" thickBot="1" x14ac:dyDescent="0.2">
      <c r="A13" s="19"/>
      <c r="B13" s="35" t="s">
        <v>31</v>
      </c>
      <c r="C13" s="36" t="s">
        <v>32</v>
      </c>
      <c r="D13" s="37">
        <v>0.75</v>
      </c>
      <c r="E13" s="38">
        <f ca="1">Project_Start</f>
        <v>43749</v>
      </c>
      <c r="F13" s="38">
        <f ca="1">E13+9</f>
        <v>43758</v>
      </c>
      <c r="G13" s="9"/>
      <c r="H13" s="9">
        <f t="shared" ca="1" si="6"/>
        <v>10</v>
      </c>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row>
    <row r="14" spans="1:64" s="1" customFormat="1" ht="30" customHeight="1" thickBot="1" x14ac:dyDescent="0.2">
      <c r="A14" s="20" t="s">
        <v>21</v>
      </c>
      <c r="B14" s="40" t="s">
        <v>25</v>
      </c>
      <c r="C14" s="41"/>
      <c r="D14" s="42"/>
      <c r="E14" s="43"/>
      <c r="F14" s="44"/>
      <c r="G14" s="9"/>
      <c r="H14" s="9" t="str">
        <f t="shared" si="6"/>
        <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row>
    <row r="15" spans="1:64" s="1" customFormat="1" ht="30" customHeight="1" thickBot="1" x14ac:dyDescent="0.2">
      <c r="A15" s="20"/>
      <c r="B15" s="45" t="s">
        <v>34</v>
      </c>
      <c r="C15" s="45" t="s">
        <v>48</v>
      </c>
      <c r="D15" s="46">
        <v>0</v>
      </c>
      <c r="E15" s="47">
        <f ca="1">E13+5</f>
        <v>43754</v>
      </c>
      <c r="F15" s="47">
        <f ca="1">E15+4</f>
        <v>43758</v>
      </c>
      <c r="G15" s="9"/>
      <c r="H15" s="9">
        <f t="shared" ca="1" si="6"/>
        <v>5</v>
      </c>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row>
    <row r="16" spans="1:64" s="1" customFormat="1" ht="30" customHeight="1" thickBot="1" x14ac:dyDescent="0.2">
      <c r="A16" s="19"/>
      <c r="B16" s="45" t="s">
        <v>41</v>
      </c>
      <c r="C16" s="45" t="s">
        <v>48</v>
      </c>
      <c r="D16" s="46">
        <v>0</v>
      </c>
      <c r="E16" s="47">
        <f ca="1">E13+5</f>
        <v>43754</v>
      </c>
      <c r="F16" s="47">
        <f ca="1">E16+4</f>
        <v>43758</v>
      </c>
      <c r="G16" s="9"/>
      <c r="H16" s="9">
        <f t="shared" ca="1" si="6"/>
        <v>5</v>
      </c>
      <c r="I16" s="16"/>
      <c r="J16" s="16"/>
      <c r="K16" s="16"/>
      <c r="L16" s="16"/>
      <c r="M16" s="16"/>
      <c r="N16" s="16"/>
      <c r="O16" s="16"/>
      <c r="P16" s="16"/>
      <c r="Q16" s="16"/>
      <c r="R16" s="16"/>
      <c r="S16" s="16"/>
      <c r="T16" s="16"/>
      <c r="U16" s="17"/>
      <c r="V16" s="17"/>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row>
    <row r="17" spans="1:64" s="1" customFormat="1" ht="30" customHeight="1" thickBot="1" x14ac:dyDescent="0.2">
      <c r="A17" s="19"/>
      <c r="B17" s="45" t="s">
        <v>49</v>
      </c>
      <c r="C17" s="45" t="s">
        <v>48</v>
      </c>
      <c r="D17" s="46">
        <v>0</v>
      </c>
      <c r="E17" s="47">
        <v>43757</v>
      </c>
      <c r="F17" s="47">
        <v>43762</v>
      </c>
      <c r="G17" s="9"/>
      <c r="H17" s="9">
        <f t="shared" si="6"/>
        <v>6</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row>
    <row r="18" spans="1:64" s="1" customFormat="1" ht="30" customHeight="1" thickBot="1" x14ac:dyDescent="0.2">
      <c r="A18" s="19" t="s">
        <v>9</v>
      </c>
      <c r="B18" s="48" t="s">
        <v>26</v>
      </c>
      <c r="C18" s="49"/>
      <c r="D18" s="50"/>
      <c r="E18" s="51"/>
      <c r="F18" s="52"/>
      <c r="G18" s="9"/>
      <c r="H18" s="9" t="str">
        <f t="shared" si="6"/>
        <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row>
    <row r="19" spans="1:64" s="1" customFormat="1" ht="30" customHeight="1" thickBot="1" x14ac:dyDescent="0.2">
      <c r="A19" s="19"/>
      <c r="B19" s="53" t="s">
        <v>35</v>
      </c>
      <c r="C19" s="54" t="s">
        <v>43</v>
      </c>
      <c r="D19" s="55">
        <v>0</v>
      </c>
      <c r="E19" s="56">
        <v>43757</v>
      </c>
      <c r="F19" s="56">
        <f>E19+8</f>
        <v>43765</v>
      </c>
      <c r="G19" s="9"/>
      <c r="H19" s="9">
        <f t="shared" si="6"/>
        <v>9</v>
      </c>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row>
    <row r="20" spans="1:64" s="1" customFormat="1" ht="30" customHeight="1" thickBot="1" x14ac:dyDescent="0.2">
      <c r="A20" s="19"/>
      <c r="B20" s="53" t="s">
        <v>50</v>
      </c>
      <c r="C20" s="54" t="s">
        <v>48</v>
      </c>
      <c r="D20" s="55">
        <v>0</v>
      </c>
      <c r="E20" s="56">
        <v>43757</v>
      </c>
      <c r="F20" s="56">
        <f>E20+6</f>
        <v>43763</v>
      </c>
      <c r="G20" s="9"/>
      <c r="H20" s="9">
        <f t="shared" si="6"/>
        <v>7</v>
      </c>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row>
    <row r="21" spans="1:64" s="1" customFormat="1" ht="30" customHeight="1" thickBot="1" x14ac:dyDescent="0.2">
      <c r="A21" s="19"/>
      <c r="B21" s="53" t="s">
        <v>51</v>
      </c>
      <c r="C21" s="54" t="s">
        <v>44</v>
      </c>
      <c r="D21" s="55">
        <v>0</v>
      </c>
      <c r="E21" s="56">
        <v>43759</v>
      </c>
      <c r="F21" s="56">
        <f>E21+9</f>
        <v>43768</v>
      </c>
      <c r="G21" s="9"/>
      <c r="H21" s="9">
        <f t="shared" si="6"/>
        <v>10</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row>
    <row r="22" spans="1:64" s="1" customFormat="1" ht="30" customHeight="1" thickBot="1" x14ac:dyDescent="0.2">
      <c r="A22" s="19"/>
      <c r="B22" s="53" t="s">
        <v>38</v>
      </c>
      <c r="C22" s="54" t="s">
        <v>45</v>
      </c>
      <c r="D22" s="55">
        <v>0</v>
      </c>
      <c r="E22" s="56">
        <v>43760</v>
      </c>
      <c r="F22" s="56">
        <v>43779</v>
      </c>
      <c r="G22" s="9"/>
      <c r="H22" s="9">
        <f t="shared" si="6"/>
        <v>20</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row>
    <row r="23" spans="1:64" s="1" customFormat="1" ht="30" customHeight="1" thickBot="1" x14ac:dyDescent="0.2">
      <c r="A23" s="19"/>
      <c r="B23" s="53" t="s">
        <v>42</v>
      </c>
      <c r="C23" s="54" t="s">
        <v>45</v>
      </c>
      <c r="D23" s="55">
        <v>0</v>
      </c>
      <c r="E23" s="56">
        <f>F22+1</f>
        <v>43780</v>
      </c>
      <c r="F23" s="56">
        <f>E23+7</f>
        <v>43787</v>
      </c>
      <c r="G23" s="9"/>
      <c r="H23" s="9">
        <f t="shared" si="6"/>
        <v>8</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row>
    <row r="24" spans="1:64" s="1" customFormat="1" ht="30" customHeight="1" thickBot="1" x14ac:dyDescent="0.2">
      <c r="A24" s="19"/>
      <c r="B24" s="53" t="s">
        <v>52</v>
      </c>
      <c r="C24" s="54" t="s">
        <v>48</v>
      </c>
      <c r="D24" s="55">
        <v>0</v>
      </c>
      <c r="E24" s="56">
        <v>43754</v>
      </c>
      <c r="F24" s="56">
        <v>43779</v>
      </c>
      <c r="G24" s="9"/>
      <c r="H24" s="9">
        <f t="shared" si="6"/>
        <v>26</v>
      </c>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row>
    <row r="25" spans="1:64" s="1" customFormat="1" ht="30" customHeight="1" thickBot="1" x14ac:dyDescent="0.2">
      <c r="A25" s="19" t="s">
        <v>9</v>
      </c>
      <c r="B25" s="57" t="s">
        <v>27</v>
      </c>
      <c r="C25" s="58"/>
      <c r="D25" s="59"/>
      <c r="E25" s="60"/>
      <c r="F25" s="61"/>
      <c r="G25" s="9"/>
      <c r="H25" s="9" t="str">
        <f t="shared" si="6"/>
        <v/>
      </c>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row>
    <row r="26" spans="1:64" s="1" customFormat="1" ht="30" customHeight="1" thickBot="1" x14ac:dyDescent="0.2">
      <c r="A26" s="19"/>
      <c r="B26" s="62" t="s">
        <v>53</v>
      </c>
      <c r="C26" s="62" t="s">
        <v>45</v>
      </c>
      <c r="D26" s="63">
        <v>0</v>
      </c>
      <c r="E26" s="64">
        <v>43765</v>
      </c>
      <c r="F26" s="64">
        <v>43768</v>
      </c>
      <c r="G26" s="9"/>
      <c r="H26" s="9">
        <f t="shared" si="6"/>
        <v>4</v>
      </c>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row>
    <row r="27" spans="1:64" s="1" customFormat="1" ht="30" customHeight="1" thickBot="1" x14ac:dyDescent="0.2">
      <c r="A27" s="19"/>
      <c r="B27" s="62" t="s">
        <v>39</v>
      </c>
      <c r="C27" s="62" t="s">
        <v>45</v>
      </c>
      <c r="D27" s="63">
        <v>0</v>
      </c>
      <c r="E27" s="64">
        <v>43770</v>
      </c>
      <c r="F27" s="64">
        <v>43793</v>
      </c>
      <c r="G27" s="9"/>
      <c r="H27" s="9">
        <f t="shared" si="6"/>
        <v>24</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row>
    <row r="28" spans="1:64" s="1" customFormat="1" ht="30" customHeight="1" thickBot="1" x14ac:dyDescent="0.2">
      <c r="A28" s="19"/>
      <c r="B28" s="62" t="s">
        <v>36</v>
      </c>
      <c r="C28" s="62" t="s">
        <v>48</v>
      </c>
      <c r="D28" s="63">
        <v>0</v>
      </c>
      <c r="E28" s="64">
        <v>43779</v>
      </c>
      <c r="F28" s="64">
        <v>43786</v>
      </c>
      <c r="G28" s="9"/>
      <c r="H28" s="9">
        <f t="shared" si="6"/>
        <v>8</v>
      </c>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row>
    <row r="29" spans="1:64" s="1" customFormat="1" ht="30" customHeight="1" thickBot="1" x14ac:dyDescent="0.2">
      <c r="A29" s="19"/>
      <c r="B29" s="62" t="s">
        <v>54</v>
      </c>
      <c r="C29" s="62" t="s">
        <v>48</v>
      </c>
      <c r="D29" s="63">
        <v>0</v>
      </c>
      <c r="E29" s="64">
        <v>43787</v>
      </c>
      <c r="F29" s="64">
        <v>43793</v>
      </c>
      <c r="G29" s="9"/>
      <c r="H29" s="9">
        <f t="shared" si="6"/>
        <v>7</v>
      </c>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row>
    <row r="30" spans="1:64" s="1" customFormat="1" ht="30" customHeight="1" thickBot="1" x14ac:dyDescent="0.2">
      <c r="A30" s="19"/>
      <c r="B30" s="62" t="s">
        <v>37</v>
      </c>
      <c r="C30" s="85" t="s">
        <v>46</v>
      </c>
      <c r="D30" s="63">
        <v>0</v>
      </c>
      <c r="E30" s="64">
        <v>43787</v>
      </c>
      <c r="F30" s="64">
        <v>43793</v>
      </c>
      <c r="G30" s="9"/>
      <c r="H30" s="9">
        <f t="shared" si="6"/>
        <v>7</v>
      </c>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row>
    <row r="31" spans="1:64" s="1" customFormat="1" ht="30" customHeight="1" thickBot="1" x14ac:dyDescent="0.2">
      <c r="A31" s="19" t="s">
        <v>11</v>
      </c>
      <c r="B31" s="25"/>
      <c r="C31" s="24"/>
      <c r="D31" s="8"/>
      <c r="E31" s="23"/>
      <c r="F31" s="23"/>
      <c r="G31" s="9"/>
      <c r="H31" s="9" t="str">
        <f t="shared" si="6"/>
        <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row>
    <row r="32" spans="1:64" s="1" customFormat="1" ht="30" customHeight="1" thickBot="1" x14ac:dyDescent="0.2">
      <c r="A32" s="20" t="s">
        <v>10</v>
      </c>
      <c r="B32" s="10" t="s">
        <v>0</v>
      </c>
      <c r="C32" s="11"/>
      <c r="D32" s="12"/>
      <c r="E32" s="13"/>
      <c r="F32" s="14"/>
      <c r="G32" s="15"/>
      <c r="H32" s="15" t="str">
        <f t="shared" si="6"/>
        <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row>
    <row r="33" spans="3:7" ht="30" customHeight="1" x14ac:dyDescent="0.15">
      <c r="G33" s="3"/>
    </row>
    <row r="34" spans="3:7" ht="30" customHeight="1" x14ac:dyDescent="0.15">
      <c r="C34" s="6"/>
      <c r="F34" s="21"/>
    </row>
    <row r="35" spans="3:7" ht="30" customHeight="1" x14ac:dyDescent="0.2">
      <c r="C35" s="7"/>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13" type="noConversion"/>
  <conditionalFormatting sqref="D7:D18 D25 D31:D32">
    <cfRule type="dataBar" priority="2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8 M9:BL9 I10:BL18 I20:BL32">
    <cfRule type="expression" dxfId="8" priority="40">
      <formula>AND(TODAY()&gt;=I$5,TODAY()&lt;J$5)</formula>
    </cfRule>
  </conditionalFormatting>
  <conditionalFormatting sqref="I7:BL8 M9:BL9 I10:BL18 I20:BL32">
    <cfRule type="expression" dxfId="7" priority="34">
      <formula>AND(task_start&lt;=I$5,ROUNDDOWN((task_end-task_start+1)*task_progress,0)+task_start-1&gt;=I$5)</formula>
    </cfRule>
    <cfRule type="expression" dxfId="6" priority="35" stopIfTrue="1">
      <formula>AND(task_end&gt;=I$5,task_start&lt;J$5)</formula>
    </cfRule>
  </conditionalFormatting>
  <conditionalFormatting sqref="I9:K9">
    <cfRule type="expression" dxfId="5" priority="42">
      <formula>AND(TODAY()&gt;=J$5,TODAY()&lt;K$5)</formula>
    </cfRule>
  </conditionalFormatting>
  <conditionalFormatting sqref="I9:K9">
    <cfRule type="expression" dxfId="4" priority="46">
      <formula>AND(task_start&lt;=J$5,ROUNDDOWN((task_end-task_start+1)*task_progress,0)+task_start-1&gt;=J$5)</formula>
    </cfRule>
    <cfRule type="expression" dxfId="3" priority="47" stopIfTrue="1">
      <formula>AND(task_end&gt;=J$5,task_start&lt;K$5)</formula>
    </cfRule>
  </conditionalFormatting>
  <conditionalFormatting sqref="I19:BL19">
    <cfRule type="expression" dxfId="2" priority="7">
      <formula>AND(TODAY()&gt;=I$5,TODAY()&lt;J$5)</formula>
    </cfRule>
  </conditionalFormatting>
  <conditionalFormatting sqref="I19:BL19">
    <cfRule type="expression" dxfId="1" priority="5">
      <formula>AND(task_start&lt;=I$5,ROUNDDOWN((task_end-task_start+1)*task_progress,0)+task_start-1&gt;=I$5)</formula>
    </cfRule>
    <cfRule type="expression" dxfId="0" priority="6" stopIfTrue="1">
      <formula>AND(task_end&gt;=I$5,task_start&lt;J$5)</formula>
    </cfRule>
  </conditionalFormatting>
  <conditionalFormatting sqref="D19:D24">
    <cfRule type="dataBar" priority="2">
      <dataBar>
        <cfvo type="num" val="0"/>
        <cfvo type="num" val="1"/>
        <color theme="0" tint="-0.249977111117893"/>
      </dataBar>
      <extLst>
        <ext xmlns:x14="http://schemas.microsoft.com/office/spreadsheetml/2009/9/main" uri="{B025F937-C7B1-47D3-B67F-A62EFF666E3E}">
          <x14:id>{0F3B0689-DCCE-4D3D-93F1-083AC7749816}</x14:id>
        </ext>
      </extLst>
    </cfRule>
  </conditionalFormatting>
  <conditionalFormatting sqref="D26:D30">
    <cfRule type="dataBar" priority="1">
      <dataBar>
        <cfvo type="num" val="0"/>
        <cfvo type="num" val="1"/>
        <color theme="0" tint="-0.249977111117893"/>
      </dataBar>
      <extLst>
        <ext xmlns:x14="http://schemas.microsoft.com/office/spreadsheetml/2009/9/main" uri="{B025F937-C7B1-47D3-B67F-A62EFF666E3E}">
          <x14:id>{0481BA75-1732-4E17-A42D-F6A433F94E09}</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3"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D7:D18 D25 D31:D32</xm:sqref>
        </x14:conditionalFormatting>
        <x14:conditionalFormatting xmlns:xm="http://schemas.microsoft.com/office/excel/2006/main">
          <x14:cfRule type="dataBar" id="{0F3B0689-DCCE-4D3D-93F1-083AC7749816}">
            <x14:dataBar minLength="0" maxLength="100" gradient="0">
              <x14:cfvo type="num">
                <xm:f>0</xm:f>
              </x14:cfvo>
              <x14:cfvo type="num">
                <xm:f>1</xm:f>
              </x14:cfvo>
              <x14:negativeFillColor rgb="FFFF0000"/>
              <x14:axisColor rgb="FF000000"/>
            </x14:dataBar>
          </x14:cfRule>
          <xm:sqref>D19:D24</xm:sqref>
        </x14:conditionalFormatting>
        <x14:conditionalFormatting xmlns:xm="http://schemas.microsoft.com/office/excel/2006/main">
          <x14:cfRule type="dataBar" id="{0481BA75-1732-4E17-A42D-F6A433F94E09}">
            <x14:dataBar minLength="0" maxLength="100" gradient="0">
              <x14:cfvo type="num">
                <xm:f>0</xm:f>
              </x14:cfvo>
              <x14:cfvo type="num">
                <xm:f>1</xm:f>
              </x14:cfvo>
              <x14:negativeFillColor rgb="FFFF0000"/>
              <x14:axisColor rgb="FF000000"/>
            </x14:dataBar>
          </x14:cfRule>
          <xm:sqref>D26:D30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2019-10-15T07:54:13Z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