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nga\Documents\Ungulate paper\Analysis\scripts and data\"/>
    </mc:Choice>
  </mc:AlternateContent>
  <bookViews>
    <workbookView xWindow="500" yWindow="-20" windowWidth="20340" windowHeight="14080"/>
  </bookViews>
  <sheets>
    <sheet name="Info" sheetId="3" r:id="rId1"/>
    <sheet name="Sheet1" sheetId="1" r:id="rId2"/>
    <sheet name="Pig" sheetId="4" r:id="rId3"/>
    <sheet name="Deer" sheetId="2" r:id="rId4"/>
    <sheet name="Sheet3" sheetId="6" r:id="rId5"/>
    <sheet name="Sheet2" sheetId="7" r:id="rId6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" i="7" l="1"/>
  <c r="F4" i="7"/>
  <c r="E5" i="7"/>
  <c r="F5" i="7"/>
  <c r="E6" i="7"/>
  <c r="F6" i="7"/>
  <c r="E7" i="7"/>
  <c r="F7" i="7"/>
  <c r="E3" i="7"/>
  <c r="F3" i="7"/>
  <c r="D46" i="7"/>
  <c r="D47" i="7"/>
  <c r="K19" i="7"/>
  <c r="E46" i="7"/>
  <c r="E47" i="7"/>
  <c r="F46" i="7"/>
  <c r="F47" i="7"/>
  <c r="G46" i="7"/>
  <c r="G47" i="7"/>
  <c r="C47" i="7"/>
  <c r="M6" i="7"/>
  <c r="M7" i="7"/>
  <c r="M8" i="7"/>
  <c r="M5" i="7"/>
  <c r="M4" i="7"/>
  <c r="M3" i="7"/>
  <c r="H14" i="7"/>
  <c r="B4" i="7"/>
  <c r="H15" i="7"/>
  <c r="B5" i="7"/>
  <c r="H17" i="7"/>
  <c r="B7" i="7"/>
  <c r="H13" i="7"/>
  <c r="B3" i="7"/>
  <c r="H16" i="7"/>
  <c r="L9" i="7"/>
  <c r="D8" i="7"/>
  <c r="Q4" i="7"/>
  <c r="Q3" i="7"/>
</calcChain>
</file>

<file path=xl/sharedStrings.xml><?xml version="1.0" encoding="utf-8"?>
<sst xmlns="http://schemas.openxmlformats.org/spreadsheetml/2006/main" count="420" uniqueCount="191">
  <si>
    <t>Date Planted</t>
    <phoneticPr fontId="1" type="noConversion"/>
  </si>
  <si>
    <t>Ritidian switchbacks</t>
    <phoneticPr fontId="1" type="noConversion"/>
  </si>
  <si>
    <t>S. Blas</t>
    <phoneticPr fontId="1" type="noConversion"/>
  </si>
  <si>
    <t>Ritidian south of grid</t>
    <phoneticPr fontId="1" type="noConversion"/>
  </si>
  <si>
    <t>Ritidian south of grid</t>
    <phoneticPr fontId="1" type="noConversion"/>
  </si>
  <si>
    <t>Ritidian monument</t>
    <phoneticPr fontId="1" type="noConversion"/>
  </si>
  <si>
    <t>Vitex parviflora</t>
    <phoneticPr fontId="1" type="noConversion"/>
  </si>
  <si>
    <t>unidentified</t>
    <phoneticPr fontId="1" type="noConversion"/>
  </si>
  <si>
    <t>Vitex parviflora</t>
    <phoneticPr fontId="1" type="noConversion"/>
  </si>
  <si>
    <t>Carica papaya</t>
    <phoneticPr fontId="1" type="noConversion"/>
  </si>
  <si>
    <t>Date</t>
    <phoneticPr fontId="1" type="noConversion"/>
  </si>
  <si>
    <t>Passiflora suberosa</t>
    <phoneticPr fontId="1" type="noConversion"/>
  </si>
  <si>
    <t>Passiflora suberosa</t>
    <phoneticPr fontId="1" type="noConversion"/>
  </si>
  <si>
    <t>Passiflora suberosa</t>
    <phoneticPr fontId="1" type="noConversion"/>
  </si>
  <si>
    <t>Passiflora suberosa</t>
    <phoneticPr fontId="1" type="noConversion"/>
  </si>
  <si>
    <t>Wet weight (g)</t>
    <phoneticPr fontId="1" type="noConversion"/>
  </si>
  <si>
    <t>Dry weight (g)</t>
    <phoneticPr fontId="1" type="noConversion"/>
  </si>
  <si>
    <t>Notes</t>
    <phoneticPr fontId="1" type="noConversion"/>
  </si>
  <si>
    <t>Total seedlings</t>
    <phoneticPr fontId="1" type="noConversion"/>
  </si>
  <si>
    <t>Total spp.</t>
    <phoneticPr fontId="1" type="noConversion"/>
  </si>
  <si>
    <t>Carica papaya</t>
    <phoneticPr fontId="1" type="noConversion"/>
  </si>
  <si>
    <t>Morinda citrifolia</t>
    <phoneticPr fontId="1" type="noConversion"/>
  </si>
  <si>
    <t>native</t>
    <phoneticPr fontId="1" type="noConversion"/>
  </si>
  <si>
    <t>Mikania scandens</t>
    <phoneticPr fontId="1" type="noConversion"/>
  </si>
  <si>
    <t>Leucaena leucocephala</t>
    <phoneticPr fontId="1" type="noConversion"/>
  </si>
  <si>
    <t>scat count</t>
    <phoneticPr fontId="1" type="noConversion"/>
  </si>
  <si>
    <t>% with seedlings</t>
    <phoneticPr fontId="1" type="noConversion"/>
  </si>
  <si>
    <t>count of seedling species</t>
    <phoneticPr fontId="1" type="noConversion"/>
  </si>
  <si>
    <t>Sus scrofa</t>
    <phoneticPr fontId="1" type="noConversion"/>
  </si>
  <si>
    <t>Cervus mariannus</t>
    <phoneticPr fontId="1" type="noConversion"/>
  </si>
  <si>
    <t>Species</t>
    <phoneticPr fontId="1" type="noConversion"/>
  </si>
  <si>
    <t>from % of scats</t>
    <phoneticPr fontId="1" type="noConversion"/>
  </si>
  <si>
    <t>Native?</t>
    <phoneticPr fontId="1" type="noConversion"/>
  </si>
  <si>
    <t>Maximum from single scat</t>
    <phoneticPr fontId="1" type="noConversion"/>
  </si>
  <si>
    <t>Average # of  seedlings per scat</t>
    <phoneticPr fontId="1" type="noConversion"/>
  </si>
  <si>
    <t>Vitex parviflora</t>
    <phoneticPr fontId="1" type="noConversion"/>
  </si>
  <si>
    <t>Triphasia trifolia</t>
    <phoneticPr fontId="1" type="noConversion"/>
  </si>
  <si>
    <t>Passiflora foetida</t>
    <phoneticPr fontId="1" type="noConversion"/>
  </si>
  <si>
    <t>S10</t>
    <phoneticPr fontId="1" type="noConversion"/>
  </si>
  <si>
    <t>S11</t>
    <phoneticPr fontId="1" type="noConversion"/>
  </si>
  <si>
    <t>S12</t>
    <phoneticPr fontId="1" type="noConversion"/>
  </si>
  <si>
    <t>S13</t>
    <phoneticPr fontId="1" type="noConversion"/>
  </si>
  <si>
    <t>Ritidian behind closed pop</t>
    <phoneticPr fontId="1" type="noConversion"/>
  </si>
  <si>
    <t>Ritidian switchbacks</t>
    <phoneticPr fontId="1" type="noConversion"/>
  </si>
  <si>
    <t>Ritidian clearing</t>
    <phoneticPr fontId="1" type="noConversion"/>
  </si>
  <si>
    <t>Ritidian back road</t>
    <phoneticPr fontId="1" type="noConversion"/>
  </si>
  <si>
    <t>North Blas</t>
    <phoneticPr fontId="1" type="noConversion"/>
  </si>
  <si>
    <t>Anao north</t>
    <phoneticPr fontId="1" type="noConversion"/>
  </si>
  <si>
    <t>Anao trail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</si>
  <si>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</si>
  <si>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</si>
  <si>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</si>
  <si>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Spp.</t>
    <phoneticPr fontId="1" type="noConversion"/>
  </si>
  <si>
    <t>C4</t>
    <phoneticPr fontId="1" type="noConversion"/>
  </si>
  <si>
    <t>C5</t>
    <phoneticPr fontId="1" type="noConversion"/>
  </si>
  <si>
    <t>on 2/28/2010 in tray 16: 2 big papaya (&gt;5 leaves, &gt;4 in), 2 med (&gt;3 leaves, &gt;2 in), 1 smallish but bigger than rest, 22 with 2 leaves, 7 emergent</t>
  </si>
  <si>
    <t>before 2/28/2010</t>
  </si>
  <si>
    <t>emergent</t>
  </si>
  <si>
    <t>Morinda citrifolia?</t>
  </si>
  <si>
    <t>??</t>
  </si>
  <si>
    <t>&gt;20?</t>
  </si>
  <si>
    <t>total by 3/3 is &gt;50 papaya</t>
  </si>
  <si>
    <t>Leucaena leucocephala</t>
  </si>
  <si>
    <t>2?</t>
  </si>
  <si>
    <t>one died 3/8/2010</t>
  </si>
  <si>
    <t>3/3/2010 - 3/8/2010</t>
  </si>
  <si>
    <t>Chromolaena?</t>
  </si>
  <si>
    <t>Tray</t>
    <phoneticPr fontId="1" type="noConversion"/>
  </si>
  <si>
    <t>S. Blas</t>
  </si>
  <si>
    <t>Ritidian switchbacks</t>
  </si>
  <si>
    <t>Ritidian N of T5</t>
  </si>
  <si>
    <t>Type</t>
  </si>
  <si>
    <t>pig</t>
  </si>
  <si>
    <t>Ritidian monument</t>
  </si>
  <si>
    <t>Ritidian T5</t>
  </si>
  <si>
    <t>Ritidian main drag</t>
  </si>
  <si>
    <t>Leucaena leucocephala</t>
    <phoneticPr fontId="1" type="noConversion"/>
  </si>
  <si>
    <t>Notes</t>
  </si>
  <si>
    <t>native</t>
  </si>
  <si>
    <t>matting</t>
  </si>
  <si>
    <t>matting sprouts</t>
  </si>
  <si>
    <t>Count</t>
  </si>
  <si>
    <t>Morinda citrifolia</t>
  </si>
  <si>
    <t>seedlings per g</t>
    <phoneticPr fontId="1" type="noConversion"/>
  </si>
  <si>
    <t>??</t>
    <phoneticPr fontId="1" type="noConversion"/>
  </si>
  <si>
    <t>Carica papaya</t>
    <phoneticPr fontId="1" type="noConversion"/>
  </si>
  <si>
    <t>??</t>
    <phoneticPr fontId="1" type="noConversion"/>
  </si>
  <si>
    <t>Morinda citrifolia</t>
    <phoneticPr fontId="1" type="noConversion"/>
  </si>
  <si>
    <t>Morinda citrifolia</t>
    <phoneticPr fontId="1" type="noConversion"/>
  </si>
  <si>
    <t>C14</t>
    <phoneticPr fontId="1" type="noConversion"/>
  </si>
  <si>
    <t>SCAT</t>
    <phoneticPr fontId="1" type="noConversion"/>
  </si>
  <si>
    <t>Location</t>
    <phoneticPr fontId="1" type="noConversion"/>
  </si>
  <si>
    <t>Date Collected</t>
    <phoneticPr fontId="1" type="noConversion"/>
  </si>
  <si>
    <t>Stachytarpheta sp.</t>
    <phoneticPr fontId="1" type="noConversion"/>
  </si>
  <si>
    <t>Morinda citrifolia</t>
    <phoneticPr fontId="1" type="noConversion"/>
  </si>
  <si>
    <t>Mikania scandens</t>
    <phoneticPr fontId="1" type="noConversion"/>
  </si>
  <si>
    <t>Cervus mariannus</t>
    <phoneticPr fontId="1" type="noConversion"/>
  </si>
  <si>
    <t>non-native</t>
  </si>
  <si>
    <t>Mikania scandens</t>
    <phoneticPr fontId="1" type="noConversion"/>
  </si>
  <si>
    <t>4,5</t>
    <phoneticPr fontId="1" type="noConversion"/>
  </si>
  <si>
    <t>spp</t>
    <phoneticPr fontId="1" type="noConversion"/>
  </si>
  <si>
    <t>deer</t>
    <phoneticPr fontId="1" type="noConversion"/>
  </si>
  <si>
    <t>deer</t>
    <phoneticPr fontId="1" type="noConversion"/>
  </si>
  <si>
    <t>pig</t>
    <phoneticPr fontId="1" type="noConversion"/>
  </si>
  <si>
    <t>pig</t>
    <phoneticPr fontId="1" type="noConversion"/>
  </si>
  <si>
    <t>xxxxxx</t>
    <phoneticPr fontId="1" type="noConversion"/>
  </si>
  <si>
    <t>pig</t>
    <phoneticPr fontId="1" type="noConversion"/>
  </si>
  <si>
    <t>pig</t>
    <phoneticPr fontId="1" type="noConversion"/>
  </si>
  <si>
    <t>has 4 leaves by 3-Feb, 6 leaves by 16-Feb but browning</t>
  </si>
  <si>
    <t>Carica papaya</t>
  </si>
  <si>
    <t>Pilea sp.</t>
  </si>
  <si>
    <t>invasive</t>
  </si>
  <si>
    <t>Anao</t>
  </si>
  <si>
    <t>Ritidian past closed pop</t>
  </si>
  <si>
    <t>Ritidian before grid</t>
  </si>
  <si>
    <t>matting (small)</t>
  </si>
  <si>
    <t>chicken?</t>
  </si>
  <si>
    <t>unidentified 1</t>
    <phoneticPr fontId="1" type="noConversion"/>
  </si>
  <si>
    <t>unidentified 2</t>
    <phoneticPr fontId="1" type="noConversion"/>
  </si>
  <si>
    <t>Sus scrofa</t>
    <phoneticPr fontId="1" type="noConversion"/>
  </si>
  <si>
    <t>Passiflora foetida</t>
    <phoneticPr fontId="1" type="noConversion"/>
  </si>
  <si>
    <t>Carica papaya</t>
    <phoneticPr fontId="1" type="noConversion"/>
  </si>
  <si>
    <t>Papaya</t>
    <phoneticPr fontId="1" type="noConversion"/>
  </si>
  <si>
    <t>deer</t>
    <phoneticPr fontId="1" type="noConversion"/>
  </si>
  <si>
    <t>pig</t>
    <phoneticPr fontId="1" type="noConversion"/>
  </si>
  <si>
    <t>Morinda</t>
    <phoneticPr fontId="1" type="noConversion"/>
  </si>
  <si>
    <t>15,16,4,17,5,25,26,27,24,23</t>
    <phoneticPr fontId="1" type="noConversion"/>
  </si>
  <si>
    <t>15,16,4,23,24,25,26,17,27,5</t>
    <phoneticPr fontId="1" type="noConversion"/>
  </si>
  <si>
    <t>which scats</t>
    <phoneticPr fontId="1" type="noConversion"/>
  </si>
  <si>
    <t>23,24,26</t>
    <phoneticPr fontId="1" type="noConversion"/>
  </si>
  <si>
    <t>see below</t>
    <phoneticPr fontId="1" type="noConversion"/>
  </si>
  <si>
    <t>unmarked</t>
    <phoneticPr fontId="1" type="noConversion"/>
  </si>
  <si>
    <t>Ritidian clearing</t>
    <phoneticPr fontId="1" type="noConversion"/>
  </si>
  <si>
    <t>S. Blas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</si>
  <si>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</si>
  <si>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</si>
  <si>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</si>
  <si>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</si>
  <si>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</si>
  <si>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</si>
  <si>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</si>
  <si>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</si>
  <si>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</si>
  <si>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Date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</si>
  <si>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</si>
  <si>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</si>
  <si>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</si>
  <si>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</si>
  <si>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</si>
  <si>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</si>
  <si>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</si>
  <si>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</si>
  <si>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</si>
  <si>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</si>
  <si>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</si>
  <si>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</si>
  <si>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</si>
  <si>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S14</t>
    <phoneticPr fontId="1" type="noConversion"/>
  </si>
  <si>
    <t>Ritidian past closed pop</t>
    <phoneticPr fontId="1" type="noConversion"/>
  </si>
  <si>
    <t>C6</t>
    <phoneticPr fontId="1" type="noConversion"/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</si>
  <si>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</si>
  <si>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</si>
  <si>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</si>
  <si>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</si>
  <si>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</si>
  <si>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C12</t>
    <phoneticPr fontId="1" type="noConversion"/>
  </si>
  <si>
    <t>C13</t>
    <phoneticPr fontId="1" type="noConversion"/>
  </si>
  <si>
    <t>C14</t>
    <phoneticPr fontId="1" type="noConversion"/>
  </si>
  <si>
    <t>C15</t>
    <phoneticPr fontId="1" type="noConversion"/>
  </si>
  <si>
    <t>Count (running)</t>
    <phoneticPr fontId="1" type="noConversion"/>
  </si>
  <si>
    <t>Pig/Deer</t>
  </si>
  <si>
    <t>Location</t>
  </si>
  <si>
    <t>Collected</t>
  </si>
  <si>
    <t>Planted</t>
  </si>
  <si>
    <t>Sprout</t>
  </si>
  <si>
    <t>Died</t>
  </si>
  <si>
    <t>Tray</t>
  </si>
  <si>
    <t>Spp ID</t>
  </si>
  <si>
    <t>deer</t>
  </si>
  <si>
    <t>Species</t>
    <phoneticPr fontId="1" type="noConversion"/>
  </si>
  <si>
    <t>from % of scats</t>
    <phoneticPr fontId="1" type="noConversion"/>
  </si>
  <si>
    <t>Native?</t>
    <phoneticPr fontId="1" type="noConversion"/>
  </si>
  <si>
    <t>Maximum from single scat</t>
    <phoneticPr fontId="1" type="noConversion"/>
  </si>
  <si>
    <t>Average # of  seedlings per scat</t>
    <phoneticPr fontId="1" type="noConversion"/>
  </si>
  <si>
    <t>Passiflora foetida</t>
    <phoneticPr fontId="1" type="noConversion"/>
  </si>
  <si>
    <t>21?</t>
  </si>
  <si>
    <t>last count</t>
  </si>
  <si>
    <t>tray num</t>
  </si>
  <si>
    <t>see poop sprouts2?</t>
  </si>
  <si>
    <t>**all pig info in poop sprouts 2</t>
  </si>
  <si>
    <t>S13 and S14 thrown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</si>
</sst>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Verdana"/>
    </font>
    <font>
      <i/>
      <sz val="11"/>
      <color indexed="8"/>
      <name val="Calibri"/>
    </font>
    <font>
      <sz val="6"/>
      <color indexed="8"/>
      <name val="Calibri"/>
    </font>
    <font>
      <i/>
      <sz val="6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2" borderId="0" xfId="0" applyFill="1"/>
    <xf numFmtId="2" fontId="0" fillId="0" borderId="0" xfId="0" applyNumberFormat="1"/>
    <xf numFmtId="0" fontId="3" fillId="0" borderId="1" xfId="0" applyFont="1" applyBorder="1" applyAlignment="1">
      <alignment vertical="justify"/>
    </xf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0" fontId="0" fillId="0" borderId="2" xfId="0" applyFill="1" applyBorder="1"/>
    <xf numFmtId="0" fontId="0" fillId="0" borderId="3" xfId="0" applyBorder="1"/>
    <xf numFmtId="2" fontId="3" fillId="0" borderId="1" xfId="0" applyNumberFormat="1" applyFont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165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14" activePane="bottomLeft" state="frozen"/>
      <selection pane="bottomLeft" activeCell="E26" sqref="E26"/>
    </sheetView>
  </sheetViews>
  <sheetFormatPr defaultColWidth="8.81640625" defaultRowHeight="14.5" x14ac:dyDescent="0.35"/>
  <cols>
    <col min="2" max="2" width="18" customWidth="1"/>
    <col min="6" max="6" width="10.6328125" customWidth="1"/>
  </cols>
  <sheetData>
    <row r="1" spans="1:12" x14ac:dyDescent="0.35">
      <c r="A1" t="s">
        <v>90</v>
      </c>
      <c r="B1" t="s">
        <v>91</v>
      </c>
      <c r="C1" t="s">
        <v>92</v>
      </c>
      <c r="D1" t="s">
        <v>0</v>
      </c>
      <c r="E1" t="s">
        <v>187</v>
      </c>
      <c r="F1" t="s">
        <v>186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77</v>
      </c>
    </row>
    <row r="2" spans="1:12" x14ac:dyDescent="0.35">
      <c r="A2" t="s">
        <v>144</v>
      </c>
      <c r="B2" t="s">
        <v>1</v>
      </c>
      <c r="C2" s="2">
        <v>40169</v>
      </c>
      <c r="D2" s="2">
        <v>40169</v>
      </c>
      <c r="E2" s="7">
        <v>1</v>
      </c>
      <c r="F2" s="1">
        <v>40251</v>
      </c>
    </row>
    <row r="3" spans="1:12" x14ac:dyDescent="0.35">
      <c r="A3" t="s">
        <v>145</v>
      </c>
      <c r="B3" t="s">
        <v>2</v>
      </c>
      <c r="C3" s="2">
        <v>40151</v>
      </c>
      <c r="D3" s="2">
        <v>40169</v>
      </c>
      <c r="E3">
        <v>2</v>
      </c>
      <c r="F3" s="1">
        <v>40251</v>
      </c>
    </row>
    <row r="4" spans="1:12" x14ac:dyDescent="0.35">
      <c r="A4" t="s">
        <v>146</v>
      </c>
      <c r="B4" t="s">
        <v>2</v>
      </c>
      <c r="C4" s="2">
        <v>40151</v>
      </c>
      <c r="D4" s="2">
        <v>40169</v>
      </c>
      <c r="E4" s="9">
        <v>3</v>
      </c>
      <c r="F4" s="1">
        <v>40251</v>
      </c>
      <c r="J4">
        <v>1</v>
      </c>
      <c r="K4">
        <v>1</v>
      </c>
    </row>
    <row r="5" spans="1:12" x14ac:dyDescent="0.35">
      <c r="A5" t="s">
        <v>147</v>
      </c>
      <c r="B5" t="s">
        <v>3</v>
      </c>
      <c r="C5" s="2">
        <v>40204</v>
      </c>
      <c r="D5" s="2">
        <v>40204</v>
      </c>
      <c r="E5">
        <v>6</v>
      </c>
      <c r="F5" s="1">
        <v>40247</v>
      </c>
      <c r="J5">
        <v>7</v>
      </c>
      <c r="K5">
        <v>3</v>
      </c>
    </row>
    <row r="6" spans="1:12" x14ac:dyDescent="0.35">
      <c r="A6" t="s">
        <v>148</v>
      </c>
      <c r="B6" t="s">
        <v>4</v>
      </c>
      <c r="C6" s="2">
        <v>40204</v>
      </c>
      <c r="D6" s="2">
        <v>40204</v>
      </c>
      <c r="E6">
        <v>7</v>
      </c>
      <c r="F6" s="1">
        <v>40212</v>
      </c>
      <c r="J6">
        <v>1</v>
      </c>
      <c r="K6">
        <v>1</v>
      </c>
    </row>
    <row r="7" spans="1:12" x14ac:dyDescent="0.35">
      <c r="A7" t="s">
        <v>149</v>
      </c>
      <c r="B7" t="s">
        <v>5</v>
      </c>
      <c r="C7" s="2">
        <v>40182</v>
      </c>
      <c r="D7" s="2">
        <v>40184</v>
      </c>
      <c r="E7">
        <v>8</v>
      </c>
      <c r="F7" s="1">
        <v>40251</v>
      </c>
      <c r="J7">
        <v>1</v>
      </c>
      <c r="K7">
        <v>1</v>
      </c>
    </row>
    <row r="8" spans="1:12" x14ac:dyDescent="0.35">
      <c r="A8" t="s">
        <v>150</v>
      </c>
      <c r="B8" t="s">
        <v>4</v>
      </c>
      <c r="C8" s="2">
        <v>40204</v>
      </c>
      <c r="D8" s="2">
        <v>40204</v>
      </c>
      <c r="E8">
        <v>9</v>
      </c>
      <c r="F8" s="1">
        <v>40251</v>
      </c>
    </row>
    <row r="9" spans="1:12" x14ac:dyDescent="0.35">
      <c r="A9" t="s">
        <v>151</v>
      </c>
      <c r="B9" t="s">
        <v>4</v>
      </c>
      <c r="C9" s="2">
        <v>40204</v>
      </c>
      <c r="D9" s="2">
        <v>40204</v>
      </c>
      <c r="E9">
        <v>10</v>
      </c>
      <c r="F9" s="1">
        <v>40251</v>
      </c>
    </row>
    <row r="10" spans="1:12" x14ac:dyDescent="0.35">
      <c r="A10" t="s">
        <v>152</v>
      </c>
      <c r="B10" t="s">
        <v>132</v>
      </c>
      <c r="C10" s="2">
        <v>40206</v>
      </c>
      <c r="D10" s="2">
        <v>40206</v>
      </c>
      <c r="E10">
        <v>12</v>
      </c>
      <c r="F10" s="1">
        <v>40251</v>
      </c>
    </row>
    <row r="11" spans="1:12" x14ac:dyDescent="0.35">
      <c r="A11" t="s">
        <v>153</v>
      </c>
      <c r="B11" t="s">
        <v>132</v>
      </c>
      <c r="C11" s="2">
        <v>40206</v>
      </c>
      <c r="D11" s="2">
        <v>40206</v>
      </c>
      <c r="E11">
        <v>13</v>
      </c>
      <c r="F11" s="1">
        <v>40251</v>
      </c>
    </row>
    <row r="12" spans="1:12" x14ac:dyDescent="0.35">
      <c r="A12" t="s">
        <v>154</v>
      </c>
      <c r="B12" t="s">
        <v>133</v>
      </c>
      <c r="C12" s="2">
        <v>40211</v>
      </c>
      <c r="D12" s="2">
        <v>40212</v>
      </c>
      <c r="E12">
        <v>14</v>
      </c>
      <c r="F12" s="1">
        <v>40247</v>
      </c>
      <c r="J12">
        <v>8</v>
      </c>
      <c r="K12">
        <v>1</v>
      </c>
    </row>
    <row r="13" spans="1:12" x14ac:dyDescent="0.35">
      <c r="A13" t="s">
        <v>155</v>
      </c>
      <c r="B13" t="s">
        <v>133</v>
      </c>
      <c r="C13" s="2">
        <v>40211</v>
      </c>
      <c r="D13" s="2">
        <v>40212</v>
      </c>
      <c r="E13">
        <v>15</v>
      </c>
      <c r="F13" s="1">
        <v>40245</v>
      </c>
    </row>
    <row r="14" spans="1:12" x14ac:dyDescent="0.35">
      <c r="A14" t="s">
        <v>156</v>
      </c>
      <c r="B14" t="s">
        <v>48</v>
      </c>
      <c r="C14" s="2">
        <v>40225</v>
      </c>
      <c r="D14" s="2">
        <v>40226</v>
      </c>
      <c r="E14">
        <v>18</v>
      </c>
      <c r="F14" s="1">
        <v>40251</v>
      </c>
    </row>
    <row r="15" spans="1:12" x14ac:dyDescent="0.35">
      <c r="A15" t="s">
        <v>89</v>
      </c>
      <c r="B15" t="s">
        <v>42</v>
      </c>
      <c r="C15" s="2">
        <v>40227</v>
      </c>
      <c r="D15" s="2">
        <v>40227</v>
      </c>
      <c r="E15">
        <v>20</v>
      </c>
      <c r="F15" s="1">
        <v>40251</v>
      </c>
    </row>
    <row r="16" spans="1:12" x14ac:dyDescent="0.35">
      <c r="E16" t="s">
        <v>185</v>
      </c>
    </row>
    <row r="17" spans="1:13" x14ac:dyDescent="0.35">
      <c r="M17" t="s">
        <v>189</v>
      </c>
    </row>
    <row r="18" spans="1:13" x14ac:dyDescent="0.35">
      <c r="A18" t="s">
        <v>134</v>
      </c>
      <c r="B18" t="s">
        <v>43</v>
      </c>
      <c r="C18" s="2">
        <v>40163</v>
      </c>
      <c r="D18" s="2">
        <v>40169</v>
      </c>
      <c r="E18">
        <v>4</v>
      </c>
      <c r="F18" s="1">
        <v>40237</v>
      </c>
    </row>
    <row r="19" spans="1:13" x14ac:dyDescent="0.35">
      <c r="A19" t="s">
        <v>135</v>
      </c>
      <c r="B19" t="s">
        <v>44</v>
      </c>
      <c r="C19" s="2">
        <v>40169</v>
      </c>
      <c r="D19" s="2">
        <v>40534</v>
      </c>
      <c r="E19">
        <v>5</v>
      </c>
      <c r="F19" s="1">
        <v>40237</v>
      </c>
    </row>
    <row r="20" spans="1:13" x14ac:dyDescent="0.35">
      <c r="A20" t="s">
        <v>136</v>
      </c>
      <c r="B20" t="s">
        <v>44</v>
      </c>
      <c r="C20" s="2">
        <v>40206</v>
      </c>
      <c r="D20" s="2">
        <v>40206</v>
      </c>
      <c r="E20">
        <v>16</v>
      </c>
      <c r="F20" s="1">
        <v>40237</v>
      </c>
    </row>
    <row r="21" spans="1:13" x14ac:dyDescent="0.35">
      <c r="A21" t="s">
        <v>137</v>
      </c>
      <c r="B21" t="s">
        <v>132</v>
      </c>
      <c r="C21" s="2">
        <v>40206</v>
      </c>
      <c r="D21" s="2">
        <v>40206</v>
      </c>
      <c r="E21">
        <v>17</v>
      </c>
      <c r="F21" s="1">
        <v>40237</v>
      </c>
    </row>
    <row r="22" spans="1:13" x14ac:dyDescent="0.35">
      <c r="A22" t="s">
        <v>138</v>
      </c>
      <c r="B22" t="s">
        <v>132</v>
      </c>
      <c r="C22" s="2">
        <v>40206</v>
      </c>
      <c r="D22" s="2">
        <v>40206</v>
      </c>
      <c r="E22">
        <v>22</v>
      </c>
      <c r="F22" s="1">
        <v>40237</v>
      </c>
    </row>
    <row r="23" spans="1:13" x14ac:dyDescent="0.35">
      <c r="A23" t="s">
        <v>139</v>
      </c>
      <c r="B23" t="s">
        <v>45</v>
      </c>
      <c r="C23" s="2">
        <v>40206</v>
      </c>
      <c r="D23" s="2">
        <v>40206</v>
      </c>
      <c r="E23">
        <v>23</v>
      </c>
      <c r="F23" s="1">
        <v>40237</v>
      </c>
    </row>
    <row r="24" spans="1:13" x14ac:dyDescent="0.35">
      <c r="A24" t="s">
        <v>140</v>
      </c>
      <c r="B24" t="s">
        <v>45</v>
      </c>
      <c r="C24" s="2">
        <v>40227</v>
      </c>
      <c r="D24" s="2">
        <v>40227</v>
      </c>
      <c r="E24">
        <v>24</v>
      </c>
      <c r="F24" s="1">
        <v>40237</v>
      </c>
    </row>
    <row r="25" spans="1:13" x14ac:dyDescent="0.35">
      <c r="A25" t="s">
        <v>141</v>
      </c>
      <c r="B25" t="s">
        <v>45</v>
      </c>
      <c r="C25" s="2">
        <v>40227</v>
      </c>
      <c r="D25" s="2">
        <v>40227</v>
      </c>
      <c r="E25">
        <v>25</v>
      </c>
      <c r="F25" s="1">
        <v>40237</v>
      </c>
    </row>
    <row r="26" spans="1:13" x14ac:dyDescent="0.35">
      <c r="A26" t="s">
        <v>142</v>
      </c>
      <c r="B26" t="s">
        <v>45</v>
      </c>
      <c r="C26" s="2">
        <v>40227</v>
      </c>
      <c r="D26" s="2">
        <v>40227</v>
      </c>
      <c r="E26">
        <v>26</v>
      </c>
      <c r="F26" s="1">
        <v>40237</v>
      </c>
    </row>
    <row r="27" spans="1:13" x14ac:dyDescent="0.35">
      <c r="A27" t="s">
        <v>38</v>
      </c>
      <c r="B27" t="s">
        <v>45</v>
      </c>
      <c r="C27" s="2">
        <v>40227</v>
      </c>
      <c r="D27" s="2">
        <v>40227</v>
      </c>
      <c r="E27">
        <v>26</v>
      </c>
      <c r="F27" s="1">
        <v>40237</v>
      </c>
    </row>
    <row r="28" spans="1:13" x14ac:dyDescent="0.35">
      <c r="A28" t="s">
        <v>39</v>
      </c>
      <c r="B28" t="s">
        <v>45</v>
      </c>
      <c r="C28" s="2">
        <v>40227</v>
      </c>
      <c r="D28" s="2">
        <v>40227</v>
      </c>
      <c r="E28">
        <v>27</v>
      </c>
      <c r="F28" s="1">
        <v>40237</v>
      </c>
    </row>
    <row r="29" spans="1:13" x14ac:dyDescent="0.35">
      <c r="A29" t="s">
        <v>40</v>
      </c>
      <c r="B29" t="s">
        <v>45</v>
      </c>
      <c r="C29" s="2">
        <v>40227</v>
      </c>
      <c r="D29" s="2">
        <v>40227</v>
      </c>
      <c r="E29">
        <v>27</v>
      </c>
      <c r="F29" s="1">
        <v>40237</v>
      </c>
    </row>
    <row r="30" spans="1:13" x14ac:dyDescent="0.35">
      <c r="A30" t="s">
        <v>41</v>
      </c>
      <c r="B30" t="s">
        <v>46</v>
      </c>
      <c r="C30" s="2">
        <v>40255</v>
      </c>
      <c r="D30" s="2">
        <v>40261</v>
      </c>
      <c r="E30" t="s">
        <v>188</v>
      </c>
      <c r="F30" s="1">
        <v>40237</v>
      </c>
      <c r="L30" t="s">
        <v>190</v>
      </c>
    </row>
    <row r="31" spans="1:13" x14ac:dyDescent="0.35">
      <c r="A31" t="s">
        <v>157</v>
      </c>
      <c r="B31" t="s">
        <v>47</v>
      </c>
      <c r="C31" s="2">
        <v>40281</v>
      </c>
      <c r="D31" s="2">
        <v>40283</v>
      </c>
      <c r="E31" t="s">
        <v>188</v>
      </c>
      <c r="F31" s="1">
        <v>40237</v>
      </c>
      <c r="L31" t="s">
        <v>190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125" workbookViewId="0">
      <pane ySplit="700" topLeftCell="A27" activePane="bottomLeft"/>
      <selection activeCell="L1" sqref="L1"/>
      <selection pane="bottomLeft" activeCell="C54" sqref="C54"/>
    </sheetView>
  </sheetViews>
  <sheetFormatPr defaultColWidth="8.81640625" defaultRowHeight="14.5" x14ac:dyDescent="0.35"/>
  <cols>
    <col min="2" max="2" width="7.453125" customWidth="1"/>
    <col min="3" max="3" width="13.36328125" customWidth="1"/>
    <col min="4" max="4" width="10.6328125" bestFit="1" customWidth="1"/>
    <col min="5" max="5" width="12.36328125" customWidth="1"/>
    <col min="6" max="6" width="9.6328125" bestFit="1" customWidth="1"/>
    <col min="7" max="7" width="9.6328125" customWidth="1"/>
    <col min="8" max="8" width="11.81640625" customWidth="1"/>
    <col min="9" max="9" width="9.6328125" bestFit="1" customWidth="1"/>
  </cols>
  <sheetData>
    <row r="1" spans="1:12" x14ac:dyDescent="0.35">
      <c r="A1" t="s">
        <v>176</v>
      </c>
      <c r="B1" t="s">
        <v>170</v>
      </c>
      <c r="C1" t="s">
        <v>171</v>
      </c>
      <c r="D1" t="s">
        <v>172</v>
      </c>
      <c r="E1" t="s">
        <v>173</v>
      </c>
      <c r="F1" t="s">
        <v>177</v>
      </c>
      <c r="G1" t="s">
        <v>81</v>
      </c>
      <c r="H1" t="s">
        <v>174</v>
      </c>
      <c r="I1" t="s">
        <v>175</v>
      </c>
      <c r="J1" t="s">
        <v>71</v>
      </c>
      <c r="K1" t="s">
        <v>77</v>
      </c>
    </row>
    <row r="2" spans="1:12" x14ac:dyDescent="0.35">
      <c r="A2">
        <v>1</v>
      </c>
      <c r="B2" t="s">
        <v>178</v>
      </c>
      <c r="C2" t="s">
        <v>69</v>
      </c>
      <c r="D2" s="1">
        <v>40169</v>
      </c>
      <c r="E2" s="1">
        <v>40169</v>
      </c>
      <c r="F2" t="s">
        <v>110</v>
      </c>
      <c r="G2" t="s">
        <v>115</v>
      </c>
      <c r="H2" s="1">
        <v>40234</v>
      </c>
    </row>
    <row r="3" spans="1:12" x14ac:dyDescent="0.35">
      <c r="A3">
        <v>2</v>
      </c>
      <c r="B3" t="s">
        <v>178</v>
      </c>
      <c r="C3" t="s">
        <v>68</v>
      </c>
      <c r="D3" s="1">
        <v>40151</v>
      </c>
      <c r="E3" s="1">
        <v>40169</v>
      </c>
    </row>
    <row r="4" spans="1:12" x14ac:dyDescent="0.35">
      <c r="A4">
        <v>3</v>
      </c>
      <c r="B4" t="s">
        <v>178</v>
      </c>
      <c r="C4" t="s">
        <v>68</v>
      </c>
      <c r="D4" s="1">
        <v>40151</v>
      </c>
      <c r="E4" s="1">
        <v>40169</v>
      </c>
      <c r="F4" t="s">
        <v>110</v>
      </c>
      <c r="G4" t="s">
        <v>79</v>
      </c>
      <c r="H4" s="1">
        <v>40207</v>
      </c>
      <c r="I4" s="1">
        <v>40234</v>
      </c>
      <c r="J4" t="s">
        <v>111</v>
      </c>
      <c r="K4" t="s">
        <v>80</v>
      </c>
      <c r="L4" t="s">
        <v>116</v>
      </c>
    </row>
    <row r="5" spans="1:12" x14ac:dyDescent="0.35">
      <c r="A5">
        <v>6</v>
      </c>
      <c r="B5" t="s">
        <v>178</v>
      </c>
      <c r="C5" t="s">
        <v>70</v>
      </c>
      <c r="D5" s="1">
        <v>40163</v>
      </c>
      <c r="E5" s="1">
        <v>40169</v>
      </c>
      <c r="H5" s="1"/>
    </row>
    <row r="6" spans="1:12" x14ac:dyDescent="0.35">
      <c r="A6">
        <v>7</v>
      </c>
      <c r="B6" t="s">
        <v>178</v>
      </c>
      <c r="C6" t="s">
        <v>70</v>
      </c>
      <c r="D6" s="1">
        <v>40169</v>
      </c>
      <c r="E6" s="1">
        <v>40169</v>
      </c>
    </row>
    <row r="7" spans="1:12" x14ac:dyDescent="0.35">
      <c r="A7">
        <v>8</v>
      </c>
      <c r="B7" t="s">
        <v>178</v>
      </c>
      <c r="C7" t="s">
        <v>73</v>
      </c>
      <c r="D7" s="1">
        <v>40182</v>
      </c>
      <c r="E7" s="1">
        <v>40184</v>
      </c>
      <c r="F7" t="s">
        <v>66</v>
      </c>
      <c r="G7">
        <v>1</v>
      </c>
      <c r="H7" s="1">
        <v>40204</v>
      </c>
      <c r="J7" t="s">
        <v>78</v>
      </c>
      <c r="K7" t="s">
        <v>108</v>
      </c>
    </row>
    <row r="8" spans="1:12" x14ac:dyDescent="0.35">
      <c r="A8">
        <v>9</v>
      </c>
      <c r="B8" t="s">
        <v>178</v>
      </c>
      <c r="C8" t="s">
        <v>74</v>
      </c>
      <c r="D8" s="1">
        <v>40204</v>
      </c>
      <c r="E8" s="1">
        <v>40204</v>
      </c>
    </row>
    <row r="9" spans="1:12" x14ac:dyDescent="0.35">
      <c r="A9">
        <v>10</v>
      </c>
      <c r="B9" t="s">
        <v>178</v>
      </c>
      <c r="C9" t="s">
        <v>74</v>
      </c>
      <c r="D9" s="1">
        <v>40204</v>
      </c>
      <c r="E9" s="1">
        <v>40204</v>
      </c>
    </row>
    <row r="10" spans="1:12" x14ac:dyDescent="0.35">
      <c r="A10">
        <v>12</v>
      </c>
      <c r="B10" t="s">
        <v>178</v>
      </c>
      <c r="C10" t="s">
        <v>75</v>
      </c>
      <c r="D10" s="1">
        <v>40206</v>
      </c>
      <c r="E10" s="1">
        <v>40206</v>
      </c>
    </row>
    <row r="11" spans="1:12" x14ac:dyDescent="0.35">
      <c r="A11">
        <v>12</v>
      </c>
      <c r="B11" t="s">
        <v>178</v>
      </c>
      <c r="C11" t="s">
        <v>75</v>
      </c>
      <c r="D11" s="1">
        <v>40206</v>
      </c>
      <c r="E11" s="1">
        <v>40206</v>
      </c>
      <c r="F11" t="s">
        <v>59</v>
      </c>
      <c r="G11">
        <v>1</v>
      </c>
      <c r="H11" s="1">
        <v>40245</v>
      </c>
    </row>
    <row r="12" spans="1:12" x14ac:dyDescent="0.35">
      <c r="A12">
        <v>13</v>
      </c>
      <c r="B12" t="s">
        <v>178</v>
      </c>
      <c r="C12" t="s">
        <v>75</v>
      </c>
      <c r="D12" s="1">
        <v>40206</v>
      </c>
      <c r="E12" s="1">
        <v>40206</v>
      </c>
    </row>
    <row r="13" spans="1:12" x14ac:dyDescent="0.35">
      <c r="A13">
        <v>18</v>
      </c>
      <c r="B13" t="s">
        <v>178</v>
      </c>
      <c r="C13" t="s">
        <v>68</v>
      </c>
      <c r="D13" s="1">
        <v>40211</v>
      </c>
      <c r="E13" s="1">
        <v>40212</v>
      </c>
      <c r="F13" t="s">
        <v>109</v>
      </c>
      <c r="G13">
        <v>4</v>
      </c>
      <c r="H13" s="1">
        <v>40237</v>
      </c>
    </row>
    <row r="14" spans="1:12" x14ac:dyDescent="0.35">
      <c r="A14">
        <v>19</v>
      </c>
      <c r="B14" t="s">
        <v>178</v>
      </c>
      <c r="C14" t="s">
        <v>68</v>
      </c>
      <c r="D14" s="1">
        <v>40211</v>
      </c>
      <c r="E14" s="1">
        <v>40212</v>
      </c>
    </row>
    <row r="15" spans="1:12" x14ac:dyDescent="0.35">
      <c r="A15">
        <v>20</v>
      </c>
      <c r="B15" t="s">
        <v>178</v>
      </c>
      <c r="C15" t="s">
        <v>112</v>
      </c>
      <c r="D15" s="1">
        <v>40225</v>
      </c>
      <c r="E15" s="1">
        <v>40226</v>
      </c>
    </row>
    <row r="16" spans="1:12" x14ac:dyDescent="0.35">
      <c r="A16">
        <v>21</v>
      </c>
      <c r="B16" t="s">
        <v>123</v>
      </c>
      <c r="C16" t="s">
        <v>113</v>
      </c>
      <c r="D16" s="2">
        <v>40227</v>
      </c>
      <c r="E16" s="1">
        <v>40227</v>
      </c>
    </row>
    <row r="17" spans="1:11" x14ac:dyDescent="0.35">
      <c r="A17">
        <v>4</v>
      </c>
      <c r="B17" t="s">
        <v>72</v>
      </c>
      <c r="C17" t="s">
        <v>69</v>
      </c>
      <c r="D17" s="1">
        <v>40204</v>
      </c>
      <c r="E17" s="1">
        <v>40204</v>
      </c>
      <c r="F17" t="s">
        <v>82</v>
      </c>
      <c r="G17">
        <v>5</v>
      </c>
      <c r="H17" s="1">
        <v>40212</v>
      </c>
      <c r="I17" s="1">
        <v>40217</v>
      </c>
      <c r="J17" t="s">
        <v>78</v>
      </c>
    </row>
    <row r="18" spans="1:11" x14ac:dyDescent="0.35">
      <c r="A18">
        <v>4</v>
      </c>
      <c r="B18" t="s">
        <v>72</v>
      </c>
      <c r="C18" t="s">
        <v>69</v>
      </c>
      <c r="D18" s="1">
        <v>40204</v>
      </c>
      <c r="E18" s="1">
        <v>40204</v>
      </c>
      <c r="F18" t="s">
        <v>109</v>
      </c>
      <c r="G18" t="s">
        <v>63</v>
      </c>
      <c r="H18" s="1">
        <v>40245</v>
      </c>
      <c r="I18" s="1"/>
    </row>
    <row r="19" spans="1:11" x14ac:dyDescent="0.35">
      <c r="A19">
        <v>5</v>
      </c>
      <c r="B19" t="s">
        <v>72</v>
      </c>
      <c r="C19" t="s">
        <v>69</v>
      </c>
      <c r="D19" s="1">
        <v>40204</v>
      </c>
      <c r="E19" s="1">
        <v>40204</v>
      </c>
      <c r="F19" t="s">
        <v>82</v>
      </c>
      <c r="G19">
        <v>2</v>
      </c>
      <c r="H19" s="1">
        <v>40212</v>
      </c>
      <c r="I19" s="1">
        <v>40217</v>
      </c>
      <c r="J19" t="s">
        <v>78</v>
      </c>
    </row>
    <row r="20" spans="1:11" x14ac:dyDescent="0.35">
      <c r="A20">
        <v>5</v>
      </c>
      <c r="B20" t="s">
        <v>72</v>
      </c>
      <c r="C20" t="s">
        <v>69</v>
      </c>
      <c r="D20" s="1">
        <v>40204</v>
      </c>
      <c r="E20" s="1">
        <v>40204</v>
      </c>
      <c r="F20" t="s">
        <v>109</v>
      </c>
      <c r="G20" t="s">
        <v>63</v>
      </c>
      <c r="H20" s="1">
        <v>40240</v>
      </c>
      <c r="I20" s="1"/>
    </row>
    <row r="21" spans="1:11" x14ac:dyDescent="0.35">
      <c r="A21">
        <v>14</v>
      </c>
      <c r="B21" t="s">
        <v>124</v>
      </c>
      <c r="C21" t="s">
        <v>75</v>
      </c>
      <c r="D21" s="1">
        <v>40206</v>
      </c>
      <c r="E21" s="1">
        <v>40206</v>
      </c>
      <c r="F21" t="s">
        <v>62</v>
      </c>
      <c r="G21">
        <v>1</v>
      </c>
      <c r="H21" s="1">
        <v>40237</v>
      </c>
      <c r="J21" t="s">
        <v>111</v>
      </c>
    </row>
    <row r="22" spans="1:11" x14ac:dyDescent="0.35">
      <c r="A22">
        <v>15</v>
      </c>
      <c r="B22" t="s">
        <v>72</v>
      </c>
      <c r="C22" t="s">
        <v>75</v>
      </c>
      <c r="D22" s="1">
        <v>40206</v>
      </c>
      <c r="E22" s="1">
        <v>40206</v>
      </c>
      <c r="F22" t="s">
        <v>109</v>
      </c>
      <c r="G22">
        <v>1</v>
      </c>
      <c r="H22" s="1">
        <v>40225</v>
      </c>
      <c r="J22" t="s">
        <v>111</v>
      </c>
    </row>
    <row r="23" spans="1:11" x14ac:dyDescent="0.35">
      <c r="A23">
        <v>15</v>
      </c>
      <c r="B23" t="s">
        <v>72</v>
      </c>
      <c r="C23" t="s">
        <v>75</v>
      </c>
      <c r="D23" s="1">
        <v>40206</v>
      </c>
      <c r="E23" s="1">
        <v>40206</v>
      </c>
      <c r="F23" t="s">
        <v>109</v>
      </c>
      <c r="G23">
        <v>1</v>
      </c>
      <c r="H23" s="1">
        <v>40230</v>
      </c>
      <c r="J23" t="s">
        <v>111</v>
      </c>
    </row>
    <row r="24" spans="1:11" x14ac:dyDescent="0.35">
      <c r="A24">
        <v>15</v>
      </c>
      <c r="B24" t="s">
        <v>72</v>
      </c>
      <c r="C24" t="s">
        <v>75</v>
      </c>
      <c r="D24" s="1">
        <v>40206</v>
      </c>
      <c r="E24" s="1">
        <v>40206</v>
      </c>
      <c r="F24" t="s">
        <v>82</v>
      </c>
      <c r="G24">
        <v>2</v>
      </c>
      <c r="H24" s="1">
        <v>40237</v>
      </c>
      <c r="I24" t="s">
        <v>64</v>
      </c>
    </row>
    <row r="25" spans="1:11" x14ac:dyDescent="0.35">
      <c r="A25">
        <v>15</v>
      </c>
      <c r="B25" t="s">
        <v>72</v>
      </c>
      <c r="C25" t="s">
        <v>75</v>
      </c>
      <c r="D25" s="1">
        <v>40206</v>
      </c>
      <c r="E25" s="1">
        <v>40206</v>
      </c>
      <c r="F25" t="s">
        <v>109</v>
      </c>
      <c r="G25">
        <v>2</v>
      </c>
      <c r="H25" s="1">
        <v>40237</v>
      </c>
    </row>
    <row r="26" spans="1:11" x14ac:dyDescent="0.35">
      <c r="A26">
        <v>15</v>
      </c>
      <c r="B26" t="s">
        <v>72</v>
      </c>
      <c r="C26" t="s">
        <v>75</v>
      </c>
      <c r="D26" s="1">
        <v>40206</v>
      </c>
      <c r="E26" s="1">
        <v>40206</v>
      </c>
      <c r="F26" t="s">
        <v>109</v>
      </c>
      <c r="G26">
        <v>4</v>
      </c>
      <c r="H26" s="1">
        <v>40240</v>
      </c>
    </row>
    <row r="27" spans="1:11" x14ac:dyDescent="0.35">
      <c r="A27">
        <v>15</v>
      </c>
      <c r="B27" t="s">
        <v>72</v>
      </c>
      <c r="C27" t="s">
        <v>75</v>
      </c>
      <c r="D27" s="1">
        <v>40206</v>
      </c>
      <c r="E27" s="1">
        <v>40206</v>
      </c>
      <c r="F27" t="s">
        <v>109</v>
      </c>
      <c r="G27">
        <v>3</v>
      </c>
      <c r="H27" s="1">
        <v>40245</v>
      </c>
    </row>
    <row r="28" spans="1:11" x14ac:dyDescent="0.35">
      <c r="A28">
        <v>16</v>
      </c>
      <c r="B28" t="s">
        <v>72</v>
      </c>
      <c r="C28" t="s">
        <v>75</v>
      </c>
      <c r="D28" s="1">
        <v>40206</v>
      </c>
      <c r="E28" s="1">
        <v>40206</v>
      </c>
      <c r="F28" t="s">
        <v>109</v>
      </c>
      <c r="G28">
        <v>5</v>
      </c>
      <c r="H28" s="1">
        <v>40225</v>
      </c>
      <c r="J28" t="s">
        <v>111</v>
      </c>
    </row>
    <row r="29" spans="1:11" x14ac:dyDescent="0.35">
      <c r="A29">
        <v>16</v>
      </c>
      <c r="B29" t="s">
        <v>72</v>
      </c>
      <c r="C29" t="s">
        <v>75</v>
      </c>
      <c r="D29" s="1">
        <v>40206</v>
      </c>
      <c r="E29" s="1">
        <v>40206</v>
      </c>
      <c r="F29" t="s">
        <v>109</v>
      </c>
      <c r="G29">
        <v>1</v>
      </c>
      <c r="H29" s="1">
        <v>40230</v>
      </c>
      <c r="J29" t="s">
        <v>111</v>
      </c>
    </row>
    <row r="30" spans="1:11" x14ac:dyDescent="0.35">
      <c r="A30">
        <v>16</v>
      </c>
      <c r="B30" t="s">
        <v>72</v>
      </c>
      <c r="C30" t="s">
        <v>75</v>
      </c>
      <c r="D30" s="1">
        <v>40206</v>
      </c>
      <c r="E30" s="1">
        <v>40206</v>
      </c>
      <c r="F30" t="s">
        <v>109</v>
      </c>
      <c r="G30">
        <v>1</v>
      </c>
      <c r="H30" s="1">
        <v>40232</v>
      </c>
      <c r="J30" t="s">
        <v>111</v>
      </c>
    </row>
    <row r="31" spans="1:11" x14ac:dyDescent="0.35">
      <c r="A31">
        <v>16</v>
      </c>
      <c r="B31" t="s">
        <v>72</v>
      </c>
      <c r="C31" t="s">
        <v>75</v>
      </c>
      <c r="D31" s="1">
        <v>40206</v>
      </c>
      <c r="E31" s="1">
        <v>40206</v>
      </c>
      <c r="F31" t="s">
        <v>109</v>
      </c>
      <c r="G31">
        <v>20</v>
      </c>
      <c r="H31" s="1" t="s">
        <v>56</v>
      </c>
      <c r="J31" t="s">
        <v>111</v>
      </c>
      <c r="K31" t="s">
        <v>55</v>
      </c>
    </row>
    <row r="32" spans="1:11" x14ac:dyDescent="0.35">
      <c r="A32">
        <v>16</v>
      </c>
      <c r="B32" t="s">
        <v>72</v>
      </c>
      <c r="C32" t="s">
        <v>75</v>
      </c>
      <c r="D32" s="1">
        <v>40206</v>
      </c>
      <c r="E32" s="1">
        <v>40206</v>
      </c>
      <c r="F32" t="s">
        <v>109</v>
      </c>
      <c r="G32">
        <v>7</v>
      </c>
      <c r="H32" s="1">
        <v>40237</v>
      </c>
      <c r="K32" t="s">
        <v>57</v>
      </c>
    </row>
    <row r="33" spans="1:15" x14ac:dyDescent="0.35">
      <c r="A33">
        <v>16</v>
      </c>
      <c r="B33" t="s">
        <v>72</v>
      </c>
      <c r="C33" t="s">
        <v>75</v>
      </c>
      <c r="D33" s="1">
        <v>40206</v>
      </c>
      <c r="E33" s="1">
        <v>40206</v>
      </c>
      <c r="F33" t="s">
        <v>58</v>
      </c>
      <c r="G33">
        <v>1</v>
      </c>
      <c r="H33" s="1">
        <v>40237</v>
      </c>
    </row>
    <row r="34" spans="1:15" x14ac:dyDescent="0.35">
      <c r="A34">
        <v>16</v>
      </c>
      <c r="B34" t="s">
        <v>72</v>
      </c>
      <c r="C34" t="s">
        <v>75</v>
      </c>
      <c r="D34" s="1">
        <v>40206</v>
      </c>
      <c r="E34" s="1">
        <v>40206</v>
      </c>
      <c r="F34" t="s">
        <v>109</v>
      </c>
      <c r="G34" t="s">
        <v>60</v>
      </c>
      <c r="H34" s="1" t="s">
        <v>65</v>
      </c>
      <c r="K34" t="s">
        <v>61</v>
      </c>
    </row>
    <row r="35" spans="1:15" x14ac:dyDescent="0.35">
      <c r="A35">
        <v>17</v>
      </c>
      <c r="B35" t="s">
        <v>72</v>
      </c>
      <c r="C35" t="s">
        <v>75</v>
      </c>
      <c r="D35" s="1">
        <v>40206</v>
      </c>
      <c r="E35" s="1">
        <v>40206</v>
      </c>
      <c r="F35" t="s">
        <v>109</v>
      </c>
      <c r="G35">
        <v>8</v>
      </c>
    </row>
    <row r="36" spans="1:15" x14ac:dyDescent="0.35">
      <c r="A36">
        <v>22</v>
      </c>
      <c r="B36" t="s">
        <v>72</v>
      </c>
      <c r="C36" t="s">
        <v>113</v>
      </c>
      <c r="D36" s="2">
        <v>40227</v>
      </c>
      <c r="E36" s="1">
        <v>40227</v>
      </c>
    </row>
    <row r="37" spans="1:15" x14ac:dyDescent="0.35">
      <c r="A37">
        <v>23</v>
      </c>
      <c r="B37" t="s">
        <v>72</v>
      </c>
      <c r="C37" t="s">
        <v>158</v>
      </c>
      <c r="D37" s="2">
        <v>40227</v>
      </c>
      <c r="E37" s="1">
        <v>40227</v>
      </c>
    </row>
    <row r="38" spans="1:15" x14ac:dyDescent="0.35">
      <c r="A38">
        <v>24</v>
      </c>
      <c r="B38" t="s">
        <v>72</v>
      </c>
      <c r="C38" t="s">
        <v>113</v>
      </c>
      <c r="D38" s="2">
        <v>40227</v>
      </c>
      <c r="E38" s="1">
        <v>40227</v>
      </c>
    </row>
    <row r="39" spans="1:15" x14ac:dyDescent="0.35">
      <c r="A39">
        <v>25</v>
      </c>
      <c r="B39" t="s">
        <v>72</v>
      </c>
      <c r="C39" t="s">
        <v>113</v>
      </c>
      <c r="D39" s="2">
        <v>40227</v>
      </c>
      <c r="E39" s="1">
        <v>40227</v>
      </c>
    </row>
    <row r="40" spans="1:15" x14ac:dyDescent="0.35">
      <c r="A40">
        <v>26</v>
      </c>
      <c r="B40" t="s">
        <v>72</v>
      </c>
      <c r="C40" t="s">
        <v>114</v>
      </c>
      <c r="D40" s="2">
        <v>40227</v>
      </c>
      <c r="E40" s="1">
        <v>40227</v>
      </c>
    </row>
    <row r="41" spans="1:15" x14ac:dyDescent="0.35">
      <c r="A41">
        <v>27</v>
      </c>
      <c r="B41" t="s">
        <v>72</v>
      </c>
      <c r="C41" t="s">
        <v>113</v>
      </c>
      <c r="D41" s="2">
        <v>40227</v>
      </c>
      <c r="E41" s="1">
        <v>40227</v>
      </c>
    </row>
    <row r="45" spans="1:15" x14ac:dyDescent="0.35">
      <c r="M45" s="3"/>
    </row>
    <row r="48" spans="1:15" x14ac:dyDescent="0.35">
      <c r="O48" s="3"/>
    </row>
    <row r="50" spans="14:14" x14ac:dyDescent="0.35">
      <c r="N50" s="4"/>
    </row>
  </sheetData>
  <sortState ref="A1:XFD1048576">
    <sortCondition ref="B2:B1048576"/>
  </sortState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zoomScale="125" workbookViewId="0">
      <selection activeCell="A6" sqref="A6"/>
    </sheetView>
  </sheetViews>
  <sheetFormatPr defaultColWidth="10.90625" defaultRowHeight="14.5" x14ac:dyDescent="0.35"/>
  <sheetData>
    <row r="1" spans="1:26" x14ac:dyDescent="0.35">
      <c r="A1" t="s">
        <v>10</v>
      </c>
      <c r="B1">
        <v>4</v>
      </c>
      <c r="C1">
        <v>4</v>
      </c>
      <c r="D1">
        <v>5</v>
      </c>
      <c r="E1">
        <v>5</v>
      </c>
      <c r="F1">
        <v>16</v>
      </c>
      <c r="G1">
        <v>16</v>
      </c>
      <c r="H1">
        <v>17</v>
      </c>
      <c r="I1">
        <v>17</v>
      </c>
      <c r="J1">
        <v>22</v>
      </c>
      <c r="K1">
        <v>22</v>
      </c>
      <c r="L1">
        <v>23</v>
      </c>
      <c r="M1">
        <v>23</v>
      </c>
      <c r="N1">
        <v>24</v>
      </c>
      <c r="O1">
        <v>24</v>
      </c>
      <c r="P1">
        <v>25</v>
      </c>
      <c r="Q1">
        <v>25</v>
      </c>
      <c r="R1">
        <v>26</v>
      </c>
      <c r="S1">
        <v>26</v>
      </c>
      <c r="T1">
        <v>27</v>
      </c>
      <c r="U1">
        <v>27</v>
      </c>
    </row>
    <row r="2" spans="1:26" x14ac:dyDescent="0.35">
      <c r="B2" s="1" t="s">
        <v>52</v>
      </c>
      <c r="C2" t="s">
        <v>169</v>
      </c>
      <c r="D2" s="1" t="s">
        <v>52</v>
      </c>
      <c r="E2" t="s">
        <v>169</v>
      </c>
      <c r="F2" s="1" t="s">
        <v>52</v>
      </c>
      <c r="G2" t="s">
        <v>169</v>
      </c>
      <c r="H2" s="1" t="s">
        <v>52</v>
      </c>
      <c r="I2" t="s">
        <v>169</v>
      </c>
      <c r="J2" s="1" t="s">
        <v>52</v>
      </c>
      <c r="K2" t="s">
        <v>169</v>
      </c>
      <c r="L2" s="1" t="s">
        <v>52</v>
      </c>
      <c r="M2" t="s">
        <v>169</v>
      </c>
      <c r="N2" s="1" t="s">
        <v>52</v>
      </c>
      <c r="O2" t="s">
        <v>169</v>
      </c>
      <c r="P2" s="1" t="s">
        <v>52</v>
      </c>
      <c r="Q2" t="s">
        <v>169</v>
      </c>
      <c r="R2" s="1" t="s">
        <v>52</v>
      </c>
      <c r="S2" t="s">
        <v>169</v>
      </c>
      <c r="T2" s="1" t="s">
        <v>52</v>
      </c>
      <c r="U2" t="s">
        <v>169</v>
      </c>
      <c r="V2" s="1"/>
      <c r="X2" s="1"/>
      <c r="Z2" s="1"/>
    </row>
    <row r="3" spans="1:26" x14ac:dyDescent="0.35">
      <c r="A3" s="1">
        <v>40212</v>
      </c>
      <c r="D3" t="s">
        <v>84</v>
      </c>
      <c r="E3">
        <v>1</v>
      </c>
      <c r="H3" t="s">
        <v>85</v>
      </c>
      <c r="I3">
        <v>2</v>
      </c>
      <c r="J3" t="s">
        <v>85</v>
      </c>
      <c r="K3">
        <v>5</v>
      </c>
    </row>
    <row r="4" spans="1:26" x14ac:dyDescent="0.35">
      <c r="A4" s="1">
        <v>40225</v>
      </c>
    </row>
    <row r="5" spans="1:26" x14ac:dyDescent="0.35">
      <c r="A5" s="1">
        <v>40231</v>
      </c>
      <c r="G5">
        <v>1</v>
      </c>
      <c r="H5" t="s">
        <v>85</v>
      </c>
      <c r="I5">
        <v>2</v>
      </c>
      <c r="J5" t="s">
        <v>85</v>
      </c>
      <c r="K5">
        <v>6</v>
      </c>
    </row>
    <row r="6" spans="1:26" x14ac:dyDescent="0.35">
      <c r="A6" s="1">
        <v>40237</v>
      </c>
      <c r="F6" t="s">
        <v>86</v>
      </c>
      <c r="G6">
        <v>1</v>
      </c>
      <c r="H6" t="s">
        <v>85</v>
      </c>
      <c r="I6">
        <v>2</v>
      </c>
      <c r="J6" t="s">
        <v>85</v>
      </c>
      <c r="K6">
        <v>28</v>
      </c>
    </row>
    <row r="7" spans="1:26" x14ac:dyDescent="0.35">
      <c r="H7" t="s">
        <v>87</v>
      </c>
      <c r="I7">
        <v>2</v>
      </c>
      <c r="J7" t="s">
        <v>88</v>
      </c>
      <c r="K7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opLeftCell="R1" zoomScale="125" workbookViewId="0">
      <selection activeCell="AF10" sqref="AF10"/>
    </sheetView>
  </sheetViews>
  <sheetFormatPr defaultColWidth="8.81640625" defaultRowHeight="14.5" x14ac:dyDescent="0.35"/>
  <cols>
    <col min="1" max="1" width="13.26953125" customWidth="1"/>
  </cols>
  <sheetData>
    <row r="1" spans="1:31" x14ac:dyDescent="0.35">
      <c r="A1" t="s">
        <v>67</v>
      </c>
      <c r="B1" s="7">
        <v>1</v>
      </c>
      <c r="C1" s="7">
        <v>1</v>
      </c>
      <c r="D1">
        <v>2</v>
      </c>
      <c r="E1">
        <v>2</v>
      </c>
      <c r="F1" s="9">
        <v>3</v>
      </c>
      <c r="G1" s="9">
        <v>3</v>
      </c>
      <c r="H1">
        <v>6</v>
      </c>
      <c r="I1">
        <v>6</v>
      </c>
      <c r="J1">
        <v>7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12</v>
      </c>
      <c r="S1">
        <v>12</v>
      </c>
      <c r="T1">
        <v>13</v>
      </c>
      <c r="U1">
        <v>13</v>
      </c>
      <c r="V1">
        <v>14</v>
      </c>
      <c r="W1">
        <v>14</v>
      </c>
      <c r="X1">
        <v>15</v>
      </c>
      <c r="Y1">
        <v>15</v>
      </c>
      <c r="Z1">
        <v>18</v>
      </c>
      <c r="AA1">
        <v>18</v>
      </c>
      <c r="AB1">
        <v>20</v>
      </c>
      <c r="AC1">
        <v>20</v>
      </c>
      <c r="AD1">
        <v>21</v>
      </c>
      <c r="AE1">
        <v>21</v>
      </c>
    </row>
    <row r="2" spans="1:31" x14ac:dyDescent="0.35">
      <c r="A2" t="s">
        <v>143</v>
      </c>
      <c r="B2" s="8" t="s">
        <v>52</v>
      </c>
      <c r="C2" s="9" t="s">
        <v>169</v>
      </c>
      <c r="D2" s="1" t="s">
        <v>52</v>
      </c>
      <c r="E2" t="s">
        <v>169</v>
      </c>
      <c r="F2" s="8" t="s">
        <v>52</v>
      </c>
      <c r="G2" s="9" t="s">
        <v>169</v>
      </c>
      <c r="H2" s="1" t="s">
        <v>52</v>
      </c>
      <c r="I2" t="s">
        <v>169</v>
      </c>
      <c r="J2" s="1" t="s">
        <v>52</v>
      </c>
      <c r="K2" t="s">
        <v>169</v>
      </c>
      <c r="L2" s="1" t="s">
        <v>52</v>
      </c>
      <c r="M2" t="s">
        <v>169</v>
      </c>
      <c r="N2" s="1" t="s">
        <v>52</v>
      </c>
      <c r="O2" t="s">
        <v>169</v>
      </c>
      <c r="P2" s="1" t="s">
        <v>52</v>
      </c>
      <c r="Q2" t="s">
        <v>169</v>
      </c>
      <c r="R2" s="1" t="s">
        <v>52</v>
      </c>
      <c r="S2" t="s">
        <v>169</v>
      </c>
      <c r="T2" s="1" t="s">
        <v>52</v>
      </c>
      <c r="U2" t="s">
        <v>169</v>
      </c>
      <c r="V2" s="1" t="s">
        <v>52</v>
      </c>
      <c r="W2" t="s">
        <v>169</v>
      </c>
      <c r="X2" s="1" t="s">
        <v>52</v>
      </c>
      <c r="Y2" t="s">
        <v>169</v>
      </c>
      <c r="Z2" s="1" t="s">
        <v>52</v>
      </c>
      <c r="AA2" t="s">
        <v>169</v>
      </c>
      <c r="AB2" s="1" t="s">
        <v>52</v>
      </c>
      <c r="AC2" t="s">
        <v>169</v>
      </c>
      <c r="AD2" s="1" t="s">
        <v>52</v>
      </c>
      <c r="AE2" t="s">
        <v>169</v>
      </c>
    </row>
    <row r="3" spans="1:31" x14ac:dyDescent="0.35">
      <c r="B3" s="1"/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  <c r="AB3" s="1"/>
      <c r="AD3" s="1"/>
    </row>
    <row r="4" spans="1:31" x14ac:dyDescent="0.35">
      <c r="A4" s="1">
        <v>40212</v>
      </c>
      <c r="F4" t="s">
        <v>98</v>
      </c>
      <c r="G4">
        <v>1</v>
      </c>
      <c r="H4" t="s">
        <v>7</v>
      </c>
      <c r="I4">
        <v>5</v>
      </c>
      <c r="J4" t="s">
        <v>7</v>
      </c>
      <c r="K4">
        <v>2</v>
      </c>
      <c r="L4" t="s">
        <v>6</v>
      </c>
      <c r="M4">
        <v>1</v>
      </c>
    </row>
    <row r="5" spans="1:31" x14ac:dyDescent="0.35">
      <c r="A5" s="1">
        <v>40225</v>
      </c>
      <c r="L5" t="s">
        <v>8</v>
      </c>
      <c r="M5">
        <v>1</v>
      </c>
    </row>
    <row r="6" spans="1:31" x14ac:dyDescent="0.35">
      <c r="A6" s="1">
        <v>40231</v>
      </c>
    </row>
    <row r="7" spans="1:31" x14ac:dyDescent="0.35">
      <c r="A7" s="1">
        <v>40237</v>
      </c>
      <c r="V7" t="s">
        <v>11</v>
      </c>
      <c r="W7">
        <v>4</v>
      </c>
    </row>
    <row r="8" spans="1:31" x14ac:dyDescent="0.35">
      <c r="A8" s="1">
        <v>40240</v>
      </c>
      <c r="V8" t="s">
        <v>12</v>
      </c>
      <c r="W8">
        <v>4</v>
      </c>
    </row>
    <row r="9" spans="1:31" x14ac:dyDescent="0.35">
      <c r="A9" s="1">
        <v>40245</v>
      </c>
      <c r="H9" t="s">
        <v>9</v>
      </c>
      <c r="I9">
        <v>1</v>
      </c>
      <c r="V9" t="s">
        <v>14</v>
      </c>
      <c r="W9">
        <v>8</v>
      </c>
    </row>
    <row r="10" spans="1:31" x14ac:dyDescent="0.35">
      <c r="A10" s="1">
        <v>40247</v>
      </c>
      <c r="F10" t="s">
        <v>98</v>
      </c>
      <c r="G10">
        <v>1</v>
      </c>
      <c r="H10" t="s">
        <v>13</v>
      </c>
      <c r="I10">
        <v>1</v>
      </c>
    </row>
    <row r="11" spans="1:31" x14ac:dyDescent="0.35">
      <c r="A11" s="1">
        <v>40247</v>
      </c>
      <c r="F11" t="s">
        <v>98</v>
      </c>
      <c r="G11">
        <v>1</v>
      </c>
    </row>
    <row r="12" spans="1:31" x14ac:dyDescent="0.35">
      <c r="A12" s="1">
        <v>40251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125" workbookViewId="0">
      <selection activeCell="H9" sqref="H9:K11"/>
    </sheetView>
  </sheetViews>
  <sheetFormatPr defaultColWidth="10.90625" defaultRowHeight="14.5" x14ac:dyDescent="0.35"/>
  <sheetData>
    <row r="1" spans="1:10" x14ac:dyDescent="0.35">
      <c r="A1" t="s">
        <v>143</v>
      </c>
      <c r="C1" s="1">
        <v>40212</v>
      </c>
      <c r="D1" s="1">
        <v>40225</v>
      </c>
      <c r="E1" s="1">
        <v>40231</v>
      </c>
      <c r="F1" s="1">
        <v>40237</v>
      </c>
      <c r="G1" s="1">
        <v>40240</v>
      </c>
      <c r="H1" s="1">
        <v>40245</v>
      </c>
      <c r="I1" s="1">
        <v>40247</v>
      </c>
      <c r="J1" s="1">
        <v>40247</v>
      </c>
    </row>
    <row r="3" spans="1:10" x14ac:dyDescent="0.35">
      <c r="A3" s="6" t="s">
        <v>49</v>
      </c>
      <c r="B3" s="1" t="s">
        <v>52</v>
      </c>
      <c r="C3" t="s">
        <v>117</v>
      </c>
      <c r="I3" t="s">
        <v>117</v>
      </c>
      <c r="J3" t="s">
        <v>118</v>
      </c>
    </row>
    <row r="4" spans="1:10" x14ac:dyDescent="0.35">
      <c r="A4" s="5"/>
      <c r="B4" t="s">
        <v>169</v>
      </c>
      <c r="C4">
        <v>1</v>
      </c>
      <c r="I4">
        <v>1</v>
      </c>
      <c r="J4">
        <v>1</v>
      </c>
    </row>
    <row r="5" spans="1:10" x14ac:dyDescent="0.35">
      <c r="A5" t="s">
        <v>50</v>
      </c>
      <c r="B5" s="1" t="s">
        <v>52</v>
      </c>
    </row>
    <row r="6" spans="1:10" x14ac:dyDescent="0.35">
      <c r="B6" t="s">
        <v>169</v>
      </c>
    </row>
    <row r="7" spans="1:10" x14ac:dyDescent="0.35">
      <c r="A7" t="s">
        <v>51</v>
      </c>
      <c r="B7" s="1" t="s">
        <v>52</v>
      </c>
    </row>
    <row r="8" spans="1:10" x14ac:dyDescent="0.35">
      <c r="B8" t="s">
        <v>169</v>
      </c>
    </row>
    <row r="9" spans="1:10" x14ac:dyDescent="0.35">
      <c r="A9" t="s">
        <v>53</v>
      </c>
      <c r="B9" s="1" t="s">
        <v>52</v>
      </c>
    </row>
    <row r="10" spans="1:10" x14ac:dyDescent="0.35">
      <c r="B10" t="s">
        <v>169</v>
      </c>
    </row>
    <row r="11" spans="1:10" x14ac:dyDescent="0.35">
      <c r="A11" t="s">
        <v>54</v>
      </c>
      <c r="B11" s="1" t="s">
        <v>52</v>
      </c>
    </row>
    <row r="12" spans="1:10" x14ac:dyDescent="0.35">
      <c r="B12" t="s">
        <v>169</v>
      </c>
    </row>
    <row r="13" spans="1:10" x14ac:dyDescent="0.35">
      <c r="A13" t="s">
        <v>159</v>
      </c>
      <c r="B13" s="1" t="s">
        <v>52</v>
      </c>
    </row>
    <row r="14" spans="1:10" x14ac:dyDescent="0.35">
      <c r="B14" t="s">
        <v>169</v>
      </c>
    </row>
    <row r="15" spans="1:10" x14ac:dyDescent="0.35">
      <c r="A15" t="s">
        <v>160</v>
      </c>
      <c r="B15" s="1" t="s">
        <v>52</v>
      </c>
    </row>
    <row r="16" spans="1:10" x14ac:dyDescent="0.35">
      <c r="B16" t="s">
        <v>169</v>
      </c>
    </row>
    <row r="17" spans="1:2" x14ac:dyDescent="0.35">
      <c r="A17" t="s">
        <v>161</v>
      </c>
      <c r="B17" s="1" t="s">
        <v>52</v>
      </c>
    </row>
    <row r="18" spans="1:2" x14ac:dyDescent="0.35">
      <c r="B18" t="s">
        <v>169</v>
      </c>
    </row>
    <row r="19" spans="1:2" x14ac:dyDescent="0.35">
      <c r="A19" t="s">
        <v>162</v>
      </c>
      <c r="B19" s="1" t="s">
        <v>52</v>
      </c>
    </row>
    <row r="20" spans="1:2" x14ac:dyDescent="0.35">
      <c r="B20" t="s">
        <v>169</v>
      </c>
    </row>
    <row r="21" spans="1:2" x14ac:dyDescent="0.35">
      <c r="A21" t="s">
        <v>163</v>
      </c>
      <c r="B21" s="1" t="s">
        <v>52</v>
      </c>
    </row>
    <row r="22" spans="1:2" x14ac:dyDescent="0.35">
      <c r="B22" t="s">
        <v>169</v>
      </c>
    </row>
    <row r="23" spans="1:2" x14ac:dyDescent="0.35">
      <c r="A23" t="s">
        <v>164</v>
      </c>
      <c r="B23" s="1" t="s">
        <v>52</v>
      </c>
    </row>
    <row r="24" spans="1:2" x14ac:dyDescent="0.35">
      <c r="B24" t="s">
        <v>169</v>
      </c>
    </row>
    <row r="25" spans="1:2" x14ac:dyDescent="0.35">
      <c r="A25" t="s">
        <v>165</v>
      </c>
      <c r="B25" s="1" t="s">
        <v>52</v>
      </c>
    </row>
    <row r="26" spans="1:2" x14ac:dyDescent="0.35">
      <c r="B26" t="s">
        <v>169</v>
      </c>
    </row>
    <row r="27" spans="1:2" x14ac:dyDescent="0.35">
      <c r="A27" t="s">
        <v>166</v>
      </c>
      <c r="B27" s="1" t="s">
        <v>52</v>
      </c>
    </row>
    <row r="28" spans="1:2" x14ac:dyDescent="0.35">
      <c r="B28" t="s">
        <v>169</v>
      </c>
    </row>
    <row r="29" spans="1:2" x14ac:dyDescent="0.35">
      <c r="A29" t="s">
        <v>167</v>
      </c>
      <c r="B29" s="1" t="s">
        <v>52</v>
      </c>
    </row>
    <row r="30" spans="1:2" x14ac:dyDescent="0.35">
      <c r="B30" t="s">
        <v>169</v>
      </c>
    </row>
    <row r="31" spans="1:2" x14ac:dyDescent="0.35">
      <c r="A31" t="s">
        <v>168</v>
      </c>
      <c r="B31" s="1" t="s">
        <v>52</v>
      </c>
    </row>
    <row r="32" spans="1:2" x14ac:dyDescent="0.35">
      <c r="B32" t="s">
        <v>169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25" workbookViewId="0">
      <selection activeCell="L12" sqref="L12"/>
    </sheetView>
  </sheetViews>
  <sheetFormatPr defaultColWidth="10.90625" defaultRowHeight="14.5" x14ac:dyDescent="0.35"/>
  <cols>
    <col min="1" max="1" width="12.453125" customWidth="1"/>
    <col min="2" max="2" width="5.1796875" customWidth="1"/>
    <col min="3" max="3" width="5.81640625" customWidth="1"/>
    <col min="4" max="4" width="8.36328125" customWidth="1"/>
    <col min="5" max="5" width="9.36328125" customWidth="1"/>
    <col min="10" max="10" width="5.1796875" customWidth="1"/>
    <col min="11" max="11" width="6.453125" customWidth="1"/>
    <col min="12" max="12" width="8.453125" customWidth="1"/>
    <col min="13" max="13" width="9.1796875" customWidth="1"/>
    <col min="15" max="15" width="9.36328125" customWidth="1"/>
    <col min="16" max="16" width="5.453125" customWidth="1"/>
    <col min="17" max="17" width="7.81640625" customWidth="1"/>
  </cols>
  <sheetData>
    <row r="1" spans="1:18" x14ac:dyDescent="0.35">
      <c r="A1" s="11" t="s">
        <v>119</v>
      </c>
      <c r="B1" s="10"/>
      <c r="C1" s="10"/>
      <c r="D1" s="10"/>
      <c r="E1" s="9"/>
      <c r="F1" s="9"/>
      <c r="I1" s="12" t="s">
        <v>96</v>
      </c>
    </row>
    <row r="2" spans="1:18" ht="16" x14ac:dyDescent="0.35">
      <c r="A2" s="15" t="s">
        <v>179</v>
      </c>
      <c r="B2" s="15" t="s">
        <v>180</v>
      </c>
      <c r="C2" s="15" t="s">
        <v>181</v>
      </c>
      <c r="D2" s="15" t="s">
        <v>182</v>
      </c>
      <c r="E2" s="15" t="s">
        <v>183</v>
      </c>
      <c r="F2" s="20" t="s">
        <v>83</v>
      </c>
      <c r="G2" t="s">
        <v>128</v>
      </c>
      <c r="I2" s="15" t="s">
        <v>30</v>
      </c>
      <c r="J2" s="15" t="s">
        <v>31</v>
      </c>
      <c r="K2" s="15" t="s">
        <v>32</v>
      </c>
      <c r="L2" s="15" t="s">
        <v>33</v>
      </c>
      <c r="M2" s="15" t="s">
        <v>34</v>
      </c>
      <c r="O2" s="17"/>
      <c r="P2" s="17" t="s">
        <v>25</v>
      </c>
      <c r="Q2" s="17" t="s">
        <v>26</v>
      </c>
      <c r="R2" s="17" t="s">
        <v>27</v>
      </c>
    </row>
    <row r="3" spans="1:18" x14ac:dyDescent="0.35">
      <c r="A3" s="16" t="s">
        <v>184</v>
      </c>
      <c r="B3" s="17">
        <f>H13*100</f>
        <v>25</v>
      </c>
      <c r="C3" s="17" t="s">
        <v>97</v>
      </c>
      <c r="D3" s="17">
        <v>13</v>
      </c>
      <c r="E3" s="22">
        <f>D3/12</f>
        <v>1.0833333333333333</v>
      </c>
      <c r="F3" s="9">
        <f>E3/20.86</f>
        <v>5.1933525087887504E-2</v>
      </c>
      <c r="G3" t="s">
        <v>129</v>
      </c>
      <c r="I3" s="16" t="s">
        <v>35</v>
      </c>
      <c r="J3" s="17">
        <v>8.33</v>
      </c>
      <c r="K3" s="17" t="s">
        <v>97</v>
      </c>
      <c r="L3" s="17">
        <v>1</v>
      </c>
      <c r="M3" s="25">
        <f>L3/14</f>
        <v>7.1428571428571425E-2</v>
      </c>
      <c r="N3">
        <v>8</v>
      </c>
      <c r="O3" s="16" t="s">
        <v>28</v>
      </c>
      <c r="P3" s="17">
        <v>12</v>
      </c>
      <c r="Q3" s="23">
        <f>10/12</f>
        <v>0.83333333333333337</v>
      </c>
      <c r="R3" s="17">
        <v>5</v>
      </c>
    </row>
    <row r="4" spans="1:18" x14ac:dyDescent="0.35">
      <c r="A4" s="16" t="s">
        <v>20</v>
      </c>
      <c r="B4" s="18">
        <f t="shared" ref="B4:B7" si="0">H14*100</f>
        <v>83.333333333333343</v>
      </c>
      <c r="C4" s="17" t="s">
        <v>97</v>
      </c>
      <c r="D4" s="17">
        <v>170</v>
      </c>
      <c r="E4" s="22">
        <f>D4/12</f>
        <v>14.166666666666666</v>
      </c>
      <c r="F4" s="9">
        <f t="shared" ref="F4:F7" si="1">E4/20.86</f>
        <v>0.67913071268775971</v>
      </c>
      <c r="G4" t="s">
        <v>130</v>
      </c>
      <c r="I4" s="16" t="s">
        <v>20</v>
      </c>
      <c r="J4" s="17">
        <v>14.29</v>
      </c>
      <c r="K4" s="17" t="s">
        <v>97</v>
      </c>
      <c r="L4" s="17">
        <v>8</v>
      </c>
      <c r="M4" s="25">
        <f>10/12</f>
        <v>0.83333333333333337</v>
      </c>
      <c r="N4">
        <v>18</v>
      </c>
      <c r="O4" s="16" t="s">
        <v>29</v>
      </c>
      <c r="P4" s="17">
        <v>14</v>
      </c>
      <c r="Q4" s="24">
        <f>5/14</f>
        <v>0.35714285714285715</v>
      </c>
      <c r="R4" s="17">
        <v>6</v>
      </c>
    </row>
    <row r="5" spans="1:18" x14ac:dyDescent="0.35">
      <c r="A5" s="16" t="s">
        <v>21</v>
      </c>
      <c r="B5" s="18">
        <f t="shared" si="0"/>
        <v>83.333333333333343</v>
      </c>
      <c r="C5" s="17" t="s">
        <v>22</v>
      </c>
      <c r="D5" s="17">
        <v>111</v>
      </c>
      <c r="E5" s="22">
        <f>D5/12</f>
        <v>9.25</v>
      </c>
      <c r="F5" s="9">
        <f t="shared" si="1"/>
        <v>0.44343240651965488</v>
      </c>
      <c r="G5" t="s">
        <v>130</v>
      </c>
      <c r="I5" s="16" t="s">
        <v>36</v>
      </c>
      <c r="J5" s="17">
        <v>8.33</v>
      </c>
      <c r="K5" s="17" t="s">
        <v>97</v>
      </c>
      <c r="L5" s="17">
        <v>1</v>
      </c>
      <c r="M5" s="25">
        <f>1/14</f>
        <v>7.1428571428571425E-2</v>
      </c>
      <c r="N5" t="s">
        <v>131</v>
      </c>
    </row>
    <row r="6" spans="1:18" x14ac:dyDescent="0.35">
      <c r="A6" s="16" t="s">
        <v>23</v>
      </c>
      <c r="B6" s="19">
        <v>8.33</v>
      </c>
      <c r="C6" s="17" t="s">
        <v>97</v>
      </c>
      <c r="D6" s="17">
        <v>2</v>
      </c>
      <c r="E6" s="22">
        <f>D6/12</f>
        <v>0.16666666666666666</v>
      </c>
      <c r="F6" s="9">
        <f t="shared" si="1"/>
        <v>7.9897730904442306E-3</v>
      </c>
      <c r="G6" t="s">
        <v>99</v>
      </c>
      <c r="I6" s="16" t="s">
        <v>37</v>
      </c>
      <c r="J6" s="17">
        <v>8.33</v>
      </c>
      <c r="K6" s="17" t="s">
        <v>97</v>
      </c>
      <c r="L6" s="17">
        <v>1</v>
      </c>
      <c r="M6" s="25">
        <f t="shared" ref="M6:M8" si="2">1/14</f>
        <v>7.1428571428571425E-2</v>
      </c>
      <c r="N6">
        <v>18</v>
      </c>
    </row>
    <row r="7" spans="1:18" x14ac:dyDescent="0.35">
      <c r="A7" s="16" t="s">
        <v>24</v>
      </c>
      <c r="B7" s="19">
        <f t="shared" si="0"/>
        <v>8.3333333333333321</v>
      </c>
      <c r="C7" s="17" t="s">
        <v>97</v>
      </c>
      <c r="D7" s="17">
        <v>1</v>
      </c>
      <c r="E7" s="22">
        <f>D7/12</f>
        <v>8.3333333333333329E-2</v>
      </c>
      <c r="F7" s="9">
        <f t="shared" si="1"/>
        <v>3.9948865452221153E-3</v>
      </c>
      <c r="G7">
        <v>14</v>
      </c>
      <c r="I7" s="16" t="s">
        <v>93</v>
      </c>
      <c r="J7" s="17">
        <v>8.33</v>
      </c>
      <c r="K7" s="17" t="s">
        <v>97</v>
      </c>
      <c r="L7" s="17">
        <v>1</v>
      </c>
      <c r="M7" s="25">
        <f t="shared" si="2"/>
        <v>7.1428571428571425E-2</v>
      </c>
      <c r="N7">
        <v>9</v>
      </c>
    </row>
    <row r="8" spans="1:18" x14ac:dyDescent="0.35">
      <c r="A8" s="21"/>
      <c r="B8" s="21"/>
      <c r="C8" s="21"/>
      <c r="D8" s="21">
        <f>SUM(D3:D7)</f>
        <v>297</v>
      </c>
      <c r="E8" s="9"/>
      <c r="F8" s="9"/>
      <c r="I8" s="16" t="s">
        <v>23</v>
      </c>
      <c r="J8" s="17">
        <v>8.33</v>
      </c>
      <c r="K8" s="17" t="s">
        <v>97</v>
      </c>
      <c r="L8" s="17">
        <v>1</v>
      </c>
      <c r="M8" s="25">
        <f t="shared" si="2"/>
        <v>7.1428571428571425E-2</v>
      </c>
      <c r="N8">
        <v>3</v>
      </c>
    </row>
    <row r="9" spans="1:18" x14ac:dyDescent="0.35">
      <c r="L9">
        <f>SUM(L3:L8)</f>
        <v>13</v>
      </c>
    </row>
    <row r="12" spans="1:18" x14ac:dyDescent="0.35">
      <c r="A12" t="s">
        <v>122</v>
      </c>
      <c r="B12" t="s">
        <v>126</v>
      </c>
    </row>
    <row r="13" spans="1:18" x14ac:dyDescent="0.35">
      <c r="A13" t="s">
        <v>125</v>
      </c>
      <c r="B13" t="s">
        <v>127</v>
      </c>
      <c r="H13" s="10">
        <f>3/12</f>
        <v>0.25</v>
      </c>
    </row>
    <row r="14" spans="1:18" x14ac:dyDescent="0.35">
      <c r="H14" s="10">
        <f>10/12</f>
        <v>0.83333333333333337</v>
      </c>
    </row>
    <row r="15" spans="1:18" x14ac:dyDescent="0.35">
      <c r="H15" s="10">
        <f>10/12</f>
        <v>0.83333333333333337</v>
      </c>
    </row>
    <row r="16" spans="1:18" x14ac:dyDescent="0.35">
      <c r="H16" s="10">
        <f>1/12</f>
        <v>8.3333333333333329E-2</v>
      </c>
    </row>
    <row r="17" spans="1:11" x14ac:dyDescent="0.35">
      <c r="H17" s="10">
        <f>1/12</f>
        <v>8.3333333333333329E-2</v>
      </c>
    </row>
    <row r="19" spans="1:11" x14ac:dyDescent="0.35">
      <c r="B19" t="s">
        <v>100</v>
      </c>
      <c r="C19" s="11" t="s">
        <v>120</v>
      </c>
      <c r="D19" s="11" t="s">
        <v>121</v>
      </c>
      <c r="E19" s="11" t="s">
        <v>94</v>
      </c>
      <c r="F19" s="11" t="s">
        <v>95</v>
      </c>
      <c r="G19" s="11" t="s">
        <v>76</v>
      </c>
      <c r="K19">
        <f>0.8333*12</f>
        <v>9.9996000000000009</v>
      </c>
    </row>
    <row r="20" spans="1:11" x14ac:dyDescent="0.35">
      <c r="A20">
        <v>1</v>
      </c>
      <c r="B20" t="s">
        <v>101</v>
      </c>
    </row>
    <row r="21" spans="1:11" x14ac:dyDescent="0.35">
      <c r="A21">
        <v>2</v>
      </c>
      <c r="B21" t="s">
        <v>102</v>
      </c>
    </row>
    <row r="22" spans="1:11" x14ac:dyDescent="0.35">
      <c r="A22">
        <v>3</v>
      </c>
      <c r="B22" t="s">
        <v>101</v>
      </c>
    </row>
    <row r="23" spans="1:11" x14ac:dyDescent="0.35">
      <c r="A23">
        <v>4</v>
      </c>
      <c r="B23" t="s">
        <v>103</v>
      </c>
      <c r="D23">
        <v>2</v>
      </c>
      <c r="E23">
        <v>24</v>
      </c>
      <c r="F23">
        <v>1</v>
      </c>
    </row>
    <row r="24" spans="1:11" x14ac:dyDescent="0.35">
      <c r="A24">
        <v>5</v>
      </c>
      <c r="B24" t="s">
        <v>104</v>
      </c>
      <c r="D24">
        <v>2</v>
      </c>
      <c r="E24">
        <v>1</v>
      </c>
    </row>
    <row r="25" spans="1:11" x14ac:dyDescent="0.35">
      <c r="A25">
        <v>6</v>
      </c>
      <c r="B25" t="s">
        <v>101</v>
      </c>
    </row>
    <row r="26" spans="1:11" x14ac:dyDescent="0.35">
      <c r="A26">
        <v>7</v>
      </c>
      <c r="B26" t="s">
        <v>101</v>
      </c>
    </row>
    <row r="27" spans="1:11" x14ac:dyDescent="0.35">
      <c r="A27">
        <v>8</v>
      </c>
      <c r="B27" t="s">
        <v>101</v>
      </c>
    </row>
    <row r="28" spans="1:11" x14ac:dyDescent="0.35">
      <c r="A28">
        <v>9</v>
      </c>
      <c r="B28" t="s">
        <v>101</v>
      </c>
    </row>
    <row r="29" spans="1:11" x14ac:dyDescent="0.35">
      <c r="A29">
        <v>10</v>
      </c>
      <c r="B29" t="s">
        <v>101</v>
      </c>
    </row>
    <row r="30" spans="1:11" x14ac:dyDescent="0.35">
      <c r="A30" s="13">
        <v>11</v>
      </c>
      <c r="B30" t="s">
        <v>105</v>
      </c>
    </row>
    <row r="31" spans="1:11" x14ac:dyDescent="0.35">
      <c r="A31">
        <v>12</v>
      </c>
      <c r="B31" t="s">
        <v>101</v>
      </c>
    </row>
    <row r="32" spans="1:11" x14ac:dyDescent="0.35">
      <c r="A32">
        <v>13</v>
      </c>
      <c r="B32" t="s">
        <v>102</v>
      </c>
    </row>
    <row r="33" spans="1:7" x14ac:dyDescent="0.35">
      <c r="A33">
        <v>14</v>
      </c>
      <c r="B33" t="s">
        <v>106</v>
      </c>
      <c r="G33">
        <v>1</v>
      </c>
    </row>
    <row r="34" spans="1:7" x14ac:dyDescent="0.35">
      <c r="A34">
        <v>15</v>
      </c>
      <c r="B34" t="s">
        <v>106</v>
      </c>
    </row>
    <row r="35" spans="1:7" x14ac:dyDescent="0.35">
      <c r="A35">
        <v>16</v>
      </c>
      <c r="B35" t="s">
        <v>104</v>
      </c>
      <c r="D35">
        <v>170</v>
      </c>
      <c r="E35">
        <v>111</v>
      </c>
    </row>
    <row r="36" spans="1:7" x14ac:dyDescent="0.35">
      <c r="A36">
        <v>17</v>
      </c>
      <c r="B36" t="s">
        <v>104</v>
      </c>
    </row>
    <row r="37" spans="1:7" x14ac:dyDescent="0.35">
      <c r="A37">
        <v>19</v>
      </c>
      <c r="B37" t="s">
        <v>102</v>
      </c>
    </row>
    <row r="38" spans="1:7" x14ac:dyDescent="0.35">
      <c r="A38">
        <v>20</v>
      </c>
      <c r="B38" t="s">
        <v>101</v>
      </c>
    </row>
    <row r="39" spans="1:7" x14ac:dyDescent="0.35">
      <c r="A39">
        <v>21</v>
      </c>
      <c r="B39" t="s">
        <v>102</v>
      </c>
    </row>
    <row r="40" spans="1:7" x14ac:dyDescent="0.35">
      <c r="A40">
        <v>22</v>
      </c>
      <c r="B40" t="s">
        <v>106</v>
      </c>
    </row>
    <row r="41" spans="1:7" x14ac:dyDescent="0.35">
      <c r="A41">
        <v>23</v>
      </c>
      <c r="B41" t="s">
        <v>104</v>
      </c>
      <c r="D41">
        <v>1</v>
      </c>
      <c r="E41">
        <v>40</v>
      </c>
    </row>
    <row r="42" spans="1:7" x14ac:dyDescent="0.35">
      <c r="A42">
        <v>24</v>
      </c>
      <c r="B42" t="s">
        <v>106</v>
      </c>
      <c r="D42">
        <v>1</v>
      </c>
      <c r="E42">
        <v>12</v>
      </c>
    </row>
    <row r="43" spans="1:7" x14ac:dyDescent="0.35">
      <c r="A43">
        <v>25</v>
      </c>
      <c r="B43" t="s">
        <v>107</v>
      </c>
      <c r="E43">
        <v>35</v>
      </c>
    </row>
    <row r="44" spans="1:7" x14ac:dyDescent="0.35">
      <c r="A44">
        <v>26</v>
      </c>
      <c r="B44" t="s">
        <v>104</v>
      </c>
      <c r="D44">
        <v>10</v>
      </c>
      <c r="E44">
        <v>15</v>
      </c>
    </row>
    <row r="45" spans="1:7" x14ac:dyDescent="0.35">
      <c r="A45">
        <v>27</v>
      </c>
      <c r="B45" t="s">
        <v>104</v>
      </c>
      <c r="E45">
        <v>28</v>
      </c>
    </row>
    <row r="46" spans="1:7" x14ac:dyDescent="0.35">
      <c r="C46">
        <v>13</v>
      </c>
      <c r="D46">
        <f>SUM(D23:D45)</f>
        <v>186</v>
      </c>
      <c r="E46">
        <f t="shared" ref="E46:G46" si="3">SUM(E23:E45)</f>
        <v>266</v>
      </c>
      <c r="F46">
        <f t="shared" si="3"/>
        <v>1</v>
      </c>
      <c r="G46">
        <f t="shared" si="3"/>
        <v>1</v>
      </c>
    </row>
    <row r="47" spans="1:7" x14ac:dyDescent="0.35">
      <c r="C47" s="14">
        <f>C46/12</f>
        <v>1.0833333333333333</v>
      </c>
      <c r="D47" s="14">
        <f>D46/12</f>
        <v>15.5</v>
      </c>
      <c r="E47" s="14">
        <f t="shared" ref="E47:G47" si="4">E46/12</f>
        <v>22.166666666666668</v>
      </c>
      <c r="F47" s="14">
        <f t="shared" si="4"/>
        <v>8.3333333333333329E-2</v>
      </c>
      <c r="G47" s="14">
        <f t="shared" si="4"/>
        <v>8.3333333333333329E-2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Sheet1</vt:lpstr>
      <vt:lpstr>Pig</vt:lpstr>
      <vt:lpstr>Deer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dcterms:created xsi:type="dcterms:W3CDTF">2010-02-16T00:05:06Z</dcterms:created>
  <dcterms:modified xsi:type="dcterms:W3CDTF">2016-10-19T15:05:27Z</dcterms:modified>
</cp:coreProperties>
</file>