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Thien An\Projects\Excel_Project1_CoffeeOrders\"/>
    </mc:Choice>
  </mc:AlternateContent>
  <xr:revisionPtr revIDLastSave="0" documentId="13_ncr:1_{B9AC9746-2023-4F71-A114-9E7C3CD23622}" xr6:coauthVersionLast="47" xr6:coauthVersionMax="47" xr10:uidLastSave="{00000000-0000-0000-0000-000000000000}"/>
  <bookViews>
    <workbookView xWindow="28680" yWindow="-15" windowWidth="29040" windowHeight="15840" activeTab="3" xr2:uid="{00000000-000D-0000-FFFF-FFFF00000000}"/>
  </bookViews>
  <sheets>
    <sheet name="TotalSales" sheetId="21" r:id="rId1"/>
    <sheet name="CountryBarChart" sheetId="22" r:id="rId2"/>
    <sheet name="Top5Customers" sheetId="23" r:id="rId3"/>
    <sheet name="Dashboard" sheetId="24"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N342" i="17" a="1"/>
  <c r="N342" i="17" s="1"/>
  <c r="N587" i="17"/>
  <c r="N693" i="17" a="1"/>
  <c r="N693" i="17" s="1"/>
  <c r="N833" i="17" a="1"/>
  <c r="N833" i="17" s="1"/>
  <c r="N898" i="17" a="1"/>
  <c r="N898" i="17" s="1"/>
  <c r="M45" i="17"/>
  <c r="M127" i="17"/>
  <c r="M214" i="17"/>
  <c r="M301" i="17"/>
  <c r="M383" i="17"/>
  <c r="M461" i="17"/>
  <c r="M519" i="17"/>
  <c r="M564" i="17"/>
  <c r="M606" i="17"/>
  <c r="M644" i="17"/>
  <c r="M679" i="17"/>
  <c r="M711" i="17"/>
  <c r="M743" i="17"/>
  <c r="M774" i="17"/>
  <c r="M797" i="17"/>
  <c r="M815" i="17"/>
  <c r="M838" i="17"/>
  <c r="M861" i="17"/>
  <c r="M877" i="17"/>
  <c r="M893" i="17"/>
  <c r="M909" i="17"/>
  <c r="M925" i="17"/>
  <c r="M941" i="17"/>
  <c r="M957" i="17"/>
  <c r="M973" i="17"/>
  <c r="M987" i="17"/>
  <c r="M999"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<sst xmlns="http://schemas.openxmlformats.org/spreadsheetml/2006/main" count="11097" uniqueCount="6219">
  <si>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</si>
  <si>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</si>
  <si>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</si>
  <si>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</si>
  <si>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</si>
  <si>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</si>
  <si>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</si>
  <si>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</si>
  <si>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</si>
  <si>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</si>
  <si>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</si>
  <si>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</si>
  <si>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</si>
  <si>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</si>
  <si>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</si>
  <si>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</si>
  <si>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</si>
  <si>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</si>
  <si>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</si>
  <si>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</si>
  <si>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</si>
  <si>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</si>
  <si>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</si>
  <si>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</si>
  <si>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</si>
  <si>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</si>
  <si>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</si>
  <si>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</si>
  <si>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</si>
  <si>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</si>
  <si>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</si>
  <si>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</si>
  <si>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</si>
  <si>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</si>
  <si>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</si>
  <si>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</si>
  <si>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</si>
  <si>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</si>
  <si>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</si>
  <si>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</si>
  <si>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</si>
  <si>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</si>
  <si>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</si>
  <si>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</si>
  <si>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</si>
  <si>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</si>
  <si>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</si>
  <si>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</si>
  <si>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</si>
  <si>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</si>
  <si>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</si>
  <si>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</si>
  <si>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</si>
  <si>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</si>
  <si>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</si>
  <si>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</si>
  <si>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</si>
  <si>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</si>
  <si>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</si>
  <si>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</si>
  <si>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</si>
  <si>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</si>
  <si>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</si>
  <si>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</si>
  <si>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</si>
  <si>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</si>
  <si>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</si>
  <si>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</si>
  <si>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</si>
  <si>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</si>
  <si>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</si>
  <si>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</si>
  <si>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</si>
  <si>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</si>
  <si>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</si>
  <si>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</si>
  <si>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</si>
  <si>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</si>
  <si>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</si>
  <si>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</si>
  <si>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</si>
  <si>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</si>
  <si>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</si>
  <si>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</si>
  <si>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</si>
  <si>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</si>
  <si>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</si>
  <si>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</si>
  <si>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</si>
  <si>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</si>
  <si>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</si>
  <si>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</si>
  <si>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</si>
  <si>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</si>
  <si>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</si>
  <si>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</si>
  <si>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</si>
  <si>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</si>
  <si>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</si>
  <si>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</si>
  <si>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</si>
  <si>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</si>
  <si>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</si>
  <si>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</si>
  <si>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</si>
  <si>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</si>
  <si>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</si>
  <si>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</si>
  <si>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</si>
  <si>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</si>
  <si>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</si>
  <si>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</si>
  <si>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</si>
  <si>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</si>
  <si>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</si>
  <si>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</si>
  <si>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</si>
  <si>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</si>
  <si>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</si>
  <si>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</si>
  <si>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</si>
  <si>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</si>
  <si>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</si>
  <si>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</si>
  <si>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</si>
  <si>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</si>
  <si>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</si>
  <si>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</si>
  <si>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</si>
  <si>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</si>
  <si>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</si>
  <si>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</si>
  <si>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</si>
  <si>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</si>
  <si>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</si>
  <si>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</si>
  <si>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</si>
  <si>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</si>
  <si>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</si>
  <si>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</si>
  <si>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</si>
  <si>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</si>
  <si>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</si>
  <si>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</si>
  <si>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</si>
  <si>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</si>
  <si>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</si>
  <si>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</si>
  <si>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</si>
  <si>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</si>
  <si>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</si>
  <si>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</si>
  <si>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</si>
  <si>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</si>
  <si>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</si>
  <si>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</si>
  <si>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</si>
  <si>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</si>
  <si>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</si>
  <si>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</si>
  <si>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</si>
  <si>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</si>
  <si>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</si>
  <si>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</si>
  <si>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</si>
  <si>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</si>
  <si>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</si>
  <si>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</si>
  <si>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</si>
  <si>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</si>
  <si>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</si>
  <si>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</si>
  <si>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</si>
  <si>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</si>
  <si>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</si>
  <si>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</si>
  <si>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</si>
  <si>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</si>
  <si>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</si>
  <si>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</si>
  <si>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</si>
  <si>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</si>
  <si>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</si>
  <si>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</si>
  <si>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</si>
  <si>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</si>
  <si>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</si>
  <si>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</si>
  <si>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</si>
  <si>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</si>
  <si>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</si>
  <si>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</si>
  <si>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</si>
  <si>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</si>
  <si>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</si>
  <si>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</si>
  <si>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</si>
  <si>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</si>
  <si>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</si>
  <si>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</si>
  <si>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</si>
  <si>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</si>
  <si>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</si>
  <si>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</si>
  <si>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</si>
  <si>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</si>
  <si>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</si>
  <si>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</si>
  <si>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</si>
  <si>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</si>
  <si>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</si>
  <si>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</si>
  <si>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</si>
  <si>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</si>
  <si>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</si>
  <si>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</si>
  <si>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</si>
  <si>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</si>
  <si>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</si>
  <si>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</si>
  <si>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</si>
  <si>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</si>
  <si>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</si>
  <si>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</si>
  <si>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</si>
  <si>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</si>
  <si>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</si>
  <si>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</si>
  <si>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</si>
  <si>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</si>
  <si>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</si>
  <si>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</si>
  <si>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</si>
  <si>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</si>
  <si>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</si>
  <si>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</si>
  <si>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</si>
  <si>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</si>
  <si>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</si>
  <si>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</si>
  <si>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</si>
  <si>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</si>
  <si>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</si>
  <si>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</si>
  <si>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</si>
  <si>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</si>
  <si>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</si>
  <si>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</si>
  <si>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</si>
  <si>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</si>
  <si>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</si>
  <si>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</si>
  <si>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</si>
  <si>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</si>
  <si>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</si>
  <si>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</si>
  <si>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</si>
  <si>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</si>
  <si>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</si>
  <si>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</si>
  <si>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</si>
  <si>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</si>
  <si>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</si>
  <si>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</si>
  <si>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</si>
  <si>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</si>
  <si>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</si>
  <si>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</si>
  <si>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</si>
  <si>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</si>
  <si>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</si>
  <si>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</si>
  <si>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</si>
  <si>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</si>
  <si>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</si>
  <si>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</si>
  <si>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</si>
  <si>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</si>
  <si>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</si>
  <si>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</si>
  <si>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</si>
  <si>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</si>
  <si>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</si>
  <si>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</si>
  <si>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</si>
  <si>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</si>
  <si>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</si>
  <si>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</si>
  <si>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</si>
  <si>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</si>
  <si>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</si>
  <si>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</si>
  <si>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</si>
  <si>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</si>
  <si>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</si>
  <si>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</si>
  <si>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</si>
  <si>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</si>
  <si>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</si>
  <si>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</si>
  <si>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</si>
  <si>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</si>
  <si>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</si>
  <si>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</si>
  <si>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</si>
  <si>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</si>
  <si>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</si>
  <si>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</si>
  <si>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</si>
  <si>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</si>
  <si>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</si>
  <si>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</si>
  <si>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</si>
  <si>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</si>
  <si>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</si>
  <si>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</si>
  <si>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</si>
  <si>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</si>
  <si>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</si>
  <si>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</si>
  <si>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</si>
  <si>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</si>
  <si>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</si>
  <si>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</si>
  <si>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</si>
  <si>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</si>
  <si>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</si>
  <si>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</si>
  <si>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</si>
  <si>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</si>
  <si>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</si>
  <si>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</si>
  <si>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</si>
  <si>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</si>
  <si>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</si>
  <si>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</si>
  <si>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</si>
  <si>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</si>
  <si>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</si>
  <si>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</si>
  <si>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</si>
  <si>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</si>
  <si>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</si>
  <si>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</si>
  <si>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</si>
  <si>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</si>
  <si>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</si>
  <si>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</si>
  <si>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</si>
  <si>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</si>
  <si>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</si>
  <si>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</si>
  <si>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</si>
  <si>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</si>
  <si>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</si>
  <si>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</si>
  <si>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</si>
  <si>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</si>
  <si>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</si>
  <si>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</si>
  <si>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</si>
  <si>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</si>
  <si>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</si>
  <si>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</si>
  <si>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</si>
  <si>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</si>
  <si>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</si>
  <si>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</si>
  <si>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</si>
  <si>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</si>
  <si>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</si>
  <si>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</si>
  <si>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</si>
  <si>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</si>
  <si>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</si>
  <si>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</si>
  <si>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</si>
  <si>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</si>
  <si>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</si>
  <si>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</si>
  <si>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</si>
  <si>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</si>
  <si>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</si>
  <si>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</si>
  <si>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</si>
  <si>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</si>
  <si>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</si>
  <si>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</si>
  <si>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</si>
  <si>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</si>
  <si>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</si>
  <si>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</si>
  <si>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</si>
  <si>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</si>
  <si>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</si>
  <si>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</si>
  <si>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</si>
  <si>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</si>
  <si>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</si>
  <si>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</si>
  <si>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</si>
  <si>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</si>
  <si>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</si>
  <si>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</si>
  <si>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</si>
  <si>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</si>
  <si>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</si>
  <si>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</si>
  <si>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</si>
  <si>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</si>
  <si>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</si>
  <si>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</si>
  <si>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</si>
  <si>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</si>
  <si>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</si>
  <si>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</si>
  <si>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</si>
  <si>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</si>
  <si>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</si>
  <si>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</si>
  <si>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</si>
  <si>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</si>
  <si>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</si>
  <si>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</si>
  <si>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</si>
  <si>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</si>
  <si>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</si>
  <si>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</si>
  <si>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</si>
  <si>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</si>
  <si>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</si>
  <si>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</si>
  <si>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</si>
  <si>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</si>
  <si>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</si>
  <si>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</si>
  <si>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</si>
  <si>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</si>
  <si>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</si>
  <si>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</si>
  <si>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</si>
  <si>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</si>
  <si>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</si>
  <si>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</si>
  <si>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</si>
  <si>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</si>
  <si>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</si>
  <si>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</si>
  <si>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</si>
  <si>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</si>
  <si>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</si>
  <si>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</si>
  <si>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</si>
  <si>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</si>
  <si>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</si>
  <si>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</si>
  <si>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</si>
  <si>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</si>
  <si>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</si>
  <si>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</si>
  <si>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</si>
  <si>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</si>
  <si>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</si>
  <si>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</si>
  <si>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</si>
  <si>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</si>
  <si>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</si>
  <si>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</si>
  <si>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</si>
  <si>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</si>
  <si>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</si>
  <si>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</si>
  <si>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</si>
  <si>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</si>
  <si>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</si>
  <si>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</si>
  <si>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</si>
  <si>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</si>
  <si>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</si>
  <si>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</si>
  <si>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</si>
  <si>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</si>
  <si>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</si>
  <si>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</si>
  <si>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</si>
  <si>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</si>
  <si>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</si>
  <si>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</si>
  <si>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</si>
  <si>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</si>
  <si>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</si>
  <si>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</si>
  <si>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</si>
  <si>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</si>
  <si>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</si>
  <si>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</si>
  <si>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</si>
  <si>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</si>
  <si>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</si>
  <si>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</si>
  <si>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</si>
  <si>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</si>
  <si>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</si>
  <si>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</si>
  <si>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</si>
  <si>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</si>
  <si>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</si>
  <si>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</si>
  <si>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</si>
  <si>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</si>
  <si>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</si>
  <si>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</si>
  <si>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</si>
  <si>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</si>
  <si>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</si>
  <si>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</si>
  <si>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</si>
  <si>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</si>
  <si>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</si>
  <si>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</si>
  <si>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</si>
  <si>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</si>
  <si>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</si>
  <si>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</si>
  <si>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</si>
  <si>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</si>
  <si>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</si>
  <si>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</si>
  <si>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</si>
  <si>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</si>
  <si>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</si>
  <si>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</si>
  <si>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</si>
  <si>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</si>
  <si>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</si>
  <si>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</si>
  <si>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</si>
  <si>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</si>
  <si>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</si>
  <si>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</si>
  <si>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</si>
  <si>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</si>
  <si>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</si>
  <si>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</si>
  <si>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</si>
  <si>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</si>
  <si>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</si>
  <si>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</si>
  <si>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</si>
  <si>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</si>
  <si>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</si>
  <si>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</si>
  <si>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</si>
  <si>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</si>
  <si>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</si>
  <si>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</si>
  <si>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</si>
  <si>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</si>
  <si>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</si>
  <si>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</si>
  <si>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</si>
  <si>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</si>
  <si>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</si>
  <si>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</si>
  <si>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</si>
  <si>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</si>
  <si>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</si>
  <si>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</si>
  <si>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</si>
  <si>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</si>
  <si>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</si>
  <si>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</si>
  <si>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</si>
  <si>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</si>
  <si>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</si>
  <si>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</si>
  <si>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</si>
  <si>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</si>
  <si>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</si>
  <si>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</si>
  <si>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</si>
  <si>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</si>
  <si>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</si>
  <si>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</si>
  <si>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</si>
  <si>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</si>
  <si>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</si>
  <si>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</si>
  <si>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</si>
  <si>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</si>
  <si>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</si>
  <si>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</si>
  <si>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</si>
  <si>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</si>
  <si>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</si>
  <si>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</si>
  <si>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</si>
  <si>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</si>
  <si>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</si>
  <si>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</si>
  <si>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</si>
  <si>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</si>
  <si>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</si>
  <si>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</si>
  <si>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</si>
  <si>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</si>
  <si>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</si>
  <si>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</si>
  <si>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</si>
  <si>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</si>
  <si>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</si>
  <si>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</si>
  <si>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</si>
  <si>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</si>
  <si>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</si>
  <si>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</si>
  <si>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</si>
  <si>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</si>
  <si>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</si>
  <si>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</si>
  <si>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</si>
  <si>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</si>
  <si>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</si>
  <si>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</si>
  <si>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</si>
  <si>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</si>
  <si>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</si>
  <si>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</si>
  <si>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</si>
  <si>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</si>
  <si>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</si>
  <si>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</si>
  <si>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</si>
  <si>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</si>
  <si>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</si>
  <si>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</si>
  <si>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</si>
  <si>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</si>
  <si>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</si>
  <si>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</si>
  <si>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</si>
  <si>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</si>
  <si>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</si>
  <si>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</si>
  <si>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</si>
  <si>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</si>
  <si>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</si>
  <si>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</si>
  <si>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</si>
  <si>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</si>
  <si>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</si>
  <si>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</si>
  <si>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</si>
  <si>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</si>
  <si>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</si>
  <si>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</si>
  <si>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</si>
  <si>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</si>
  <si>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</si>
  <si>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</si>
  <si>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</si>
  <si>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</si>
  <si>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</si>
  <si>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</si>
  <si>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</si>
  <si>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</si>
  <si>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</si>
  <si>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</si>
  <si>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</si>
  <si>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</si>
  <si>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</si>
  <si>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</si>
  <si>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</si>
  <si>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</si>
  <si>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</si>
  <si>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</si>
  <si>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</si>
  <si>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</si>
  <si>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</si>
  <si>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</si>
  <si>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</si>
  <si>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</si>
  <si>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</si>
  <si>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</si>
  <si>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</si>
  <si>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</si>
  <si>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</si>
  <si>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</si>
  <si>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</si>
  <si>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</si>
  <si>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</si>
  <si>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</si>
  <si>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</si>
  <si>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</si>
  <si>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</si>
  <si>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</si>
  <si>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</si>
  <si>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</si>
  <si>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</si>
  <si>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</si>
  <si>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</si>
  <si>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</si>
  <si>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</si>
  <si>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</si>
  <si>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</si>
  <si>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</si>
  <si>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</si>
  <si>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</si>
  <si>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</si>
  <si>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</si>
  <si>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</si>
  <si>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</si>
  <si>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</si>
  <si>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</si>
  <si>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</si>
  <si>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</si>
  <si>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</si>
  <si>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</si>
  <si>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</si>
  <si>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</si>
  <si>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</si>
  <si>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</si>
  <si>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</si>
  <si>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</si>
  <si>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</si>
  <si>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</si>
  <si>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</si>
  <si>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</si>
  <si>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</si>
  <si>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</si>
  <si>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</si>
  <si>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</si>
  <si>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</si>
  <si>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</si>
  <si>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</si>
  <si>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</si>
  <si>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</si>
  <si>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</si>
  <si>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</si>
  <si>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</si>
  <si>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</si>
  <si>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</si>
  <si>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</si>
  <si>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</si>
  <si>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</si>
  <si>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</si>
  <si>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</si>
  <si>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</si>
  <si>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</si>
  <si>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</si>
  <si>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</si>
  <si>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</si>
  <si>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</si>
  <si>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</si>
  <si>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</si>
  <si>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</si>
  <si>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</si>
  <si>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</si>
  <si>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</si>
  <si>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</si>
  <si>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</si>
  <si>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</si>
  <si>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</si>
  <si>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</si>
  <si>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</si>
  <si>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</si>
  <si>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</si>
  <si>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</si>
  <si>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</si>
  <si>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</si>
  <si>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</si>
  <si>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</si>
  <si>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</si>
  <si>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</si>
  <si>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</si>
  <si>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</si>
  <si>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</si>
  <si>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</si>
  <si>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</si>
  <si>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</si>
  <si>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</si>
  <si>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</si>
  <si>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</si>
  <si>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</si>
  <si>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</si>
  <si>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</si>
  <si>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</si>
  <si>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</si>
  <si>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</si>
  <si>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</si>
  <si>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</si>
  <si>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</si>
  <si>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</si>
  <si>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</si>
  <si>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</si>
  <si>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</si>
  <si>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</si>
  <si>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</si>
  <si>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</si>
  <si>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</si>
  <si>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</si>
  <si>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</si>
  <si>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</si>
  <si>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</si>
  <si>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</si>
  <si>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</si>
  <si>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</si>
  <si>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</si>
  <si>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</si>
  <si>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</si>
  <si>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</si>
  <si>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</si>
  <si>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</si>
  <si>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</si>
  <si>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</si>
  <si>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</si>
  <si>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</si>
  <si>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</si>
  <si>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</si>
  <si>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</si>
  <si>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</si>
  <si>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</si>
  <si>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</si>
  <si>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</si>
  <si>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</si>
  <si>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</si>
  <si>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</si>
  <si>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</si>
  <si>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</si>
  <si>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</si>
  <si>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</si>
  <si>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</si>
  <si>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</si>
  <si>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</si>
  <si>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</si>
  <si>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</si>
  <si>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</si>
  <si>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</si>
  <si>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</si>
  <si>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</si>
  <si>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</si>
  <si>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</si>
  <si>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</si>
  <si>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</si>
  <si>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</si>
  <si>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</si>
  <si>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</si>
  <si>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</si>
  <si>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</si>
  <si>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</si>
  <si>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</si>
  <si>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</si>
  <si>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</si>
  <si>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</si>
  <si>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</si>
  <si>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</si>
  <si>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</si>
  <si>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</si>
  <si>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</si>
  <si>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</si>
  <si>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</si>
  <si>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</si>
  <si>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</si>
  <si>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</si>
  <si>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</si>
  <si>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</si>
  <si>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</si>
  <si>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</si>
  <si>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</si>
  <si>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</si>
  <si>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</si>
  <si>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</si>
  <si>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</si>
  <si>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</si>
  <si>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</si>
  <si>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</si>
  <si>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</si>
  <si>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</si>
  <si>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</si>
  <si>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</si>
  <si>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</si>
  <si>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</si>
  <si>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</si>
  <si>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</si>
  <si>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</si>
  <si>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</si>
  <si>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</si>
  <si>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</si>
  <si>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</si>
  <si>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</si>
  <si>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</si>
  <si>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</si>
  <si>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</si>
  <si>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</si>
  <si>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</si>
  <si>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</si>
  <si>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</si>
  <si>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</si>
  <si>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</si>
  <si>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</si>
  <si>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</si>
  <si>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</si>
  <si>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</si>
  <si>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</si>
  <si>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</si>
  <si>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</si>
  <si>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</si>
  <si>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</si>
  <si>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</si>
  <si>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</si>
  <si>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</si>
  <si>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</si>
  <si>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</si>
  <si>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</si>
  <si>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</si>
  <si>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</si>
  <si>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</si>
  <si>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</si>
  <si>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</si>
  <si>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</si>
  <si>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</si>
  <si>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</si>
  <si>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</si>
  <si>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</si>
  <si>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</si>
  <si>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</si>
  <si>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</si>
  <si>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</si>
  <si>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</si>
  <si>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</si>
  <si>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</si>
  <si>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</si>
  <si>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</si>
  <si>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</si>
  <si>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</si>
  <si>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</si>
  <si>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</si>
  <si>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</si>
  <si>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</si>
  <si>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</si>
  <si>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</si>
  <si>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</si>
  <si>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</si>
  <si>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</si>
  <si>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</si>
  <si>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</si>
  <si>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</si>
  <si>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</si>
  <si>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</si>
  <si>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</si>
  <si>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</si>
  <si>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</si>
  <si>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</si>
  <si>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</si>
  <si>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</si>
  <si>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</si>
  <si>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</si>
  <si>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</si>
  <si>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</si>
  <si>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</si>
  <si>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</si>
  <si>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</si>
  <si>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</si>
  <si>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</si>
  <si>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</si>
  <si>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</si>
  <si>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</si>
  <si>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</si>
  <si>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</si>
  <si>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</si>
  <si>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</si>
  <si>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</si>
  <si>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</si>
  <si>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</si>
  <si>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</si>
  <si>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</si>
  <si>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</si>
  <si>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</si>
  <si>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</si>
  <si>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</si>
  <si>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</si>
  <si>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</si>
  <si>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</si>
  <si>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</si>
  <si>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</si>
  <si>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</si>
  <si>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</si>
  <si>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</si>
  <si>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</si>
  <si>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</si>
  <si>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</si>
  <si>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</si>
  <si>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</si>
  <si>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</si>
  <si>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</si>
  <si>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</si>
  <si>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</si>
  <si>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</si>
  <si>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</si>
  <si>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</si>
  <si>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</si>
  <si>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</si>
  <si>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</si>
  <si>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</si>
  <si>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</si>
  <si>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</si>
  <si>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</si>
  <si>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</si>
  <si>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</si>
  <si>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</si>
  <si>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</si>
  <si>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</si>
  <si>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</si>
  <si>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</si>
  <si>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</si>
  <si>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</si>
  <si>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</si>
  <si>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</si>
  <si>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</si>
  <si>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</si>
  <si>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</si>
  <si>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</si>
  <si>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</si>
  <si>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</si>
  <si>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</si>
  <si>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</si>
  <si>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</si>
  <si>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</si>
  <si>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</si>
  <si>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</si>
  <si>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</si>
  <si>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</si>
  <si>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</si>
  <si>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</si>
  <si>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</si>
  <si>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</si>
  <si>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</si>
  <si>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</si>
  <si>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</si>
  <si>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</si>
  <si>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</si>
  <si>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</si>
  <si>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</si>
  <si>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</si>
  <si>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</si>
  <si>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</si>
  <si>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</si>
  <si>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</si>
  <si>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</si>
  <si>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</si>
  <si>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</si>
  <si>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</si>
  <si>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</si>
  <si>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</si>
  <si>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</si>
  <si>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</si>
  <si>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</si>
  <si>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</si>
  <si>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</si>
  <si>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</si>
  <si>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</si>
  <si>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</si>
  <si>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</si>
  <si>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</si>
  <si>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</si>
  <si>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</si>
  <si>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</si>
  <si>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</si>
  <si>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</si>
  <si>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</si>
  <si>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</si>
  <si>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</si>
  <si>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</si>
  <si>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</si>
  <si>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</si>
  <si>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</si>
  <si>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</si>
  <si>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</si>
  <si>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</si>
  <si>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</si>
  <si>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</si>
  <si>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</si>
  <si>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</si>
  <si>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</si>
  <si>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</si>
  <si>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</si>
  <si>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</si>
  <si>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</si>
  <si>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</si>
  <si>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</si>
  <si>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</si>
  <si>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</si>
  <si>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</si>
  <si>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</si>
  <si>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</si>
  <si>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</si>
  <si>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</si>
  <si>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</si>
  <si>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</si>
  <si>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</si>
  <si>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</si>
  <si>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</si>
  <si>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</si>
  <si>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</si>
  <si>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</si>
  <si>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</si>
  <si>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</si>
  <si>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</si>
  <si>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</si>
  <si>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</si>
  <si>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</si>
  <si>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</si>
  <si>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</si>
  <si>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</si>
  <si>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</si>
  <si>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</si>
  <si>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</si>
  <si>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</si>
  <si>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</si>
  <si>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</si>
  <si>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</si>
  <si>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</si>
  <si>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</si>
  <si>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</si>
  <si>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</si>
  <si>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</si>
  <si>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</si>
  <si>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</si>
  <si>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</si>
  <si>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</si>
  <si>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</si>
  <si>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</si>
  <si>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</si>
  <si>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</si>
  <si>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</si>
  <si>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</si>
  <si>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</si>
  <si>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</si>
  <si>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</si>
  <si>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</si>
  <si>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</si>
  <si>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</si>
  <si>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</si>
  <si>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</si>
  <si>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</si>
  <si>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</si>
  <si>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</si>
  <si>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</si>
  <si>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</si>
  <si>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</si>
  <si>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</si>
  <si>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</si>
  <si>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</si>
  <si>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</si>
  <si>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</si>
  <si>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</si>
  <si>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</si>
  <si>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</si>
  <si>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</si>
  <si>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</si>
  <si>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</si>
  <si>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</si>
  <si>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</si>
  <si>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</si>
  <si>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</si>
  <si>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</si>
  <si>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</si>
  <si>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</si>
  <si>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</si>
  <si>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</si>
  <si>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</si>
  <si>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</si>
  <si>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</si>
  <si>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</si>
  <si>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</si>
  <si>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</si>
  <si>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</si>
  <si>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</si>
  <si>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</si>
  <si>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</si>
  <si>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</si>
  <si>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</si>
  <si>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</si>
  <si>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</si>
  <si>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</si>
  <si>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</si>
  <si>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</si>
  <si>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</si>
  <si>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</si>
  <si>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</si>
  <si>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</si>
  <si>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</si>
  <si>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</si>
  <si>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</si>
  <si>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</si>
  <si>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</si>
  <si>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</si>
  <si>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</si>
  <si>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</si>
  <si>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</si>
  <si>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</si>
  <si>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</si>
  <si>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</si>
  <si>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</si>
  <si>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</si>
  <si>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</si>
  <si>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</si>
  <si>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</si>
  <si>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</si>
  <si>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</si>
  <si>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</si>
  <si>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</si>
  <si>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</si>
  <si>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</si>
  <si>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</si>
  <si>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</si>
  <si>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</si>
  <si>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</si>
  <si>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</si>
  <si>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</si>
  <si>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</si>
  <si>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</si>
  <si>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</si>
  <si>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</si>
  <si>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</si>
  <si>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</si>
  <si>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</si>
  <si>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</si>
  <si>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</si>
  <si>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</si>
  <si>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</si>
  <si>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</si>
  <si>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</si>
  <si>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</si>
  <si>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</si>
  <si>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</si>
  <si>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</si>
  <si>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</si>
  <si>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</si>
  <si>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</si>
  <si>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</si>
  <si>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</si>
  <si>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</si>
  <si>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</si>
  <si>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</si>
  <si>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</si>
  <si>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</si>
  <si>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</si>
  <si>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</si>
  <si>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</si>
  <si>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</si>
  <si>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</si>
  <si>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</si>
  <si>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</si>
  <si>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</si>
  <si>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</si>
  <si>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</si>
  <si>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</si>
  <si>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</si>
  <si>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</si>
  <si>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</si>
  <si>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</si>
  <si>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</si>
  <si>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</si>
  <si>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</si>
  <si>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</si>
  <si>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</si>
  <si>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</si>
  <si>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</si>
  <si>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</si>
  <si>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</si>
  <si>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</si>
  <si>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</si>
  <si>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</si>
  <si>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</si>
  <si>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</si>
  <si>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</si>
  <si>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</si>
  <si>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</si>
  <si>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</si>
  <si>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</si>
  <si>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</si>
  <si>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</si>
  <si>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</si>
  <si>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</si>
  <si>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</si>
  <si>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</si>
  <si>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</si>
  <si>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</si>
  <si>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</si>
  <si>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</si>
  <si>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</si>
  <si>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</si>
  <si>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</si>
  <si>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</si>
  <si>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</si>
  <si>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</si>
  <si>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</si>
  <si>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</si>
  <si>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</si>
  <si>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</si>
  <si>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</si>
  <si>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</si>
  <si>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</si>
  <si>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</si>
  <si>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</si>
  <si>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</si>
  <si>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</si>
  <si>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</si>
  <si>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</si>
  <si>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</si>
  <si>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</si>
  <si>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</si>
  <si>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</si>
  <si>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</si>
  <si>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</si>
  <si>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</si>
  <si>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</si>
  <si>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</si>
  <si>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</si>
  <si>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</si>
  <si>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</si>
  <si>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</si>
  <si>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</si>
  <si>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</si>
  <si>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</si>
  <si>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</si>
  <si>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</si>
  <si>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</si>
  <si>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</si>
  <si>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</si>
  <si>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</si>
  <si>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</si>
  <si>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</si>
  <si>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</si>
  <si>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</si>
  <si>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</si>
  <si>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</si>
  <si>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</si>
  <si>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</si>
  <si>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</si>
  <si>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</si>
  <si>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</si>
  <si>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</si>
  <si>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</si>
  <si>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</si>
  <si>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</si>
  <si>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</si>
  <si>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</si>
  <si>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</si>
  <si>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</si>
  <si>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</si>
  <si>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</si>
  <si>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</si>
  <si>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</si>
  <si>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</si>
  <si>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</si>
  <si>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</si>
  <si>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</si>
  <si>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</si>
  <si>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</si>
  <si>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</si>
  <si>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</si>
  <si>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</si>
  <si>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</si>
  <si>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</si>
  <si>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</si>
  <si>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</si>
  <si>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</si>
  <si>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</si>
  <si>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</si>
  <si>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</si>
  <si>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</si>
  <si>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</si>
  <si>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</si>
  <si>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</si>
  <si>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</si>
  <si>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</si>
  <si>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</si>
  <si>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</si>
  <si>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</si>
  <si>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</si>
  <si>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</si>
  <si>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</si>
  <si>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</si>
  <si>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</si>
  <si>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</si>
  <si>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</si>
  <si>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</si>
  <si>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</si>
  <si>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</si>
  <si>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</si>
  <si>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</si>
  <si>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</si>
  <si>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</si>
  <si>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</si>
  <si>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</si>
  <si>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</si>
  <si>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</si>
  <si>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</si>
  <si>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</si>
  <si>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</si>
  <si>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</si>
  <si>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</si>
  <si>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</si>
  <si>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</si>
  <si>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</si>
  <si>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</si>
  <si>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</si>
  <si>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</si>
  <si>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</si>
  <si>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</si>
  <si>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</si>
  <si>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</si>
  <si>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</si>
  <si>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</si>
  <si>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</si>
  <si>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</si>
  <si>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</si>
  <si>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</si>
  <si>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</si>
  <si>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</si>
  <si>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</si>
  <si>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</si>
  <si>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</si>
  <si>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</si>
  <si>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</si>
  <si>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</si>
  <si>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</si>
  <si>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</si>
  <si>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</si>
  <si>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</si>
  <si>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</si>
  <si>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</si>
  <si>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</si>
  <si>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</si>
  <si>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</si>
  <si>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</si>
  <si>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</si>
  <si>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</si>
  <si>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</si>
  <si>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</si>
  <si>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</si>
  <si>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</si>
  <si>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</si>
  <si>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</si>
  <si>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</si>
  <si>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</si>
  <si>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</si>
  <si>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</si>
  <si>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</si>
  <si>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</si>
  <si>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</si>
  <si>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</si>
  <si>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</si>
  <si>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</si>
  <si>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</si>
  <si>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</si>
  <si>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</si>
  <si>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</si>
  <si>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</si>
  <si>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</si>
  <si>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</si>
  <si>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</si>
  <si>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</si>
  <si>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</si>
  <si>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</si>
  <si>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</si>
  <si>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</si>
  <si>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</si>
  <si>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</si>
  <si>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</si>
  <si>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</si>
  <si>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</si>
  <si>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</si>
  <si>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</si>
  <si>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</si>
  <si>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</si>
  <si>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</si>
  <si>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</si>
  <si>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</si>
  <si>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</si>
  <si>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</si>
  <si>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</si>
  <si>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</si>
  <si>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</si>
  <si>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</si>
  <si>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</si>
  <si>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</si>
  <si>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</si>
  <si>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</si>
  <si>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</si>
  <si>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</si>
  <si>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</si>
  <si>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</si>
  <si>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</si>
  <si>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</si>
  <si>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</si>
  <si>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</si>
  <si>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</si>
  <si>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</si>
  <si>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</si>
  <si>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</si>
  <si>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</si>
  <si>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</si>
  <si>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</si>
  <si>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</si>
  <si>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</si>
  <si>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</si>
  <si>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</si>
  <si>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</si>
  <si>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</si>
  <si>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</si>
  <si>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</si>
  <si>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</si>
  <si>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</si>
  <si>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</si>
  <si>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</si>
  <si>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</si>
  <si>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</si>
  <si>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</si>
  <si>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</si>
  <si>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</si>
  <si>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</si>
  <si>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</si>
  <si>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</si>
  <si>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</si>
  <si>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</si>
  <si>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</si>
  <si>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</si>
  <si>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</si>
  <si>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</si>
  <si>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</si>
  <si>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</si>
  <si>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</si>
  <si>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</si>
  <si>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</si>
  <si>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</si>
  <si>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</si>
  <si>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</si>
  <si>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</si>
  <si>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</si>
  <si>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</si>
  <si>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</si>
  <si>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</si>
  <si>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</si>
  <si>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</si>
  <si>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</si>
  <si>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</si>
  <si>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</si>
  <si>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</si>
  <si>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</si>
  <si>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</si>
  <si>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</si>
  <si>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</si>
  <si>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</si>
  <si>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</si>
  <si>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</si>
  <si>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</si>
  <si>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</si>
  <si>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</si>
  <si>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</si>
  <si>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</si>
  <si>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</si>
  <si>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</si>
  <si>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</si>
  <si>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</si>
  <si>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</si>
  <si>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</si>
  <si>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</si>
  <si>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</si>
  <si>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</si>
  <si>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</si>
  <si>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</si>
  <si>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</si>
  <si>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</si>
  <si>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</si>
  <si>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</si>
  <si>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</si>
  <si>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</si>
  <si>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</si>
  <si>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</si>
  <si>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</si>
  <si>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</si>
  <si>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</si>
  <si>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</si>
  <si>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</si>
  <si>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</si>
  <si>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</si>
  <si>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</si>
  <si>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</si>
  <si>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</si>
  <si>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</si>
  <si>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</si>
  <si>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</si>
  <si>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</si>
  <si>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</si>
  <si>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</si>
  <si>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</si>
  <si>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</si>
  <si>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</si>
  <si>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</si>
  <si>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</si>
  <si>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</si>
  <si>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</si>
  <si>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</si>
  <si>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</si>
  <si>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</si>
  <si>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</si>
  <si>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</si>
  <si>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</si>
  <si>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</si>
  <si>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</si>
  <si>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</si>
  <si>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</si>
  <si>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</si>
  <si>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</si>
  <si>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</si>
  <si>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</si>
  <si>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</si>
  <si>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</si>
  <si>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</si>
  <si>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</si>
  <si>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</si>
  <si>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</si>
  <si>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</si>
  <si>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</si>
  <si>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</si>
  <si>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</si>
  <si>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</si>
  <si>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</si>
  <si>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</si>
  <si>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</si>
  <si>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</si>
  <si>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</si>
  <si>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</si>
  <si>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</si>
  <si>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</si>
  <si>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</si>
  <si>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</si>
  <si>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</si>
  <si>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</si>
  <si>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</si>
  <si>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</si>
  <si>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</si>
  <si>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</si>
  <si>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</si>
  <si>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</si>
  <si>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</si>
  <si>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</si>
  <si>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</si>
  <si>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</si>
  <si>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</si>
  <si>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</si>
  <si>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</si>
  <si>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</si>
  <si>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</si>
  <si>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</si>
  <si>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</si>
  <si>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</si>
  <si>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</si>
  <si>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</si>
  <si>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</si>
  <si>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</si>
  <si>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</si>
  <si>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</si>
  <si>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</si>
  <si>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</si>
  <si>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</si>
  <si>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</si>
  <si>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</si>
  <si>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</si>
  <si>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</si>
  <si>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</si>
  <si>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</si>
  <si>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</si>
  <si>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</si>
  <si>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</si>
  <si>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</si>
  <si>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</si>
  <si>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</si>
  <si>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</si>
  <si>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</si>
  <si>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</si>
  <si>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</si>
  <si>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</si>
  <si>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</si>
  <si>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</si>
  <si>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</si>
  <si>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</si>
  <si>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</si>
  <si>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</si>
  <si>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</si>
  <si>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</si>
  <si>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</si>
  <si>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</si>
  <si>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</si>
  <si>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</si>
  <si>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</si>
  <si>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</si>
  <si>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</si>
  <si>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</si>
  <si>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</si>
  <si>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</si>
  <si>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</si>
  <si>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</si>
  <si>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</si>
  <si>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</si>
  <si>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</si>
  <si>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</si>
  <si>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</si>
  <si>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</si>
  <si>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</si>
  <si>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</si>
  <si>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</si>
  <si>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</si>
  <si>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</si>
  <si>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</si>
  <si>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</si>
  <si>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</si>
  <si>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</si>
  <si>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</si>
  <si>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</si>
  <si>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</si>
  <si>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</si>
  <si>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</si>
  <si>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</si>
  <si>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</si>
  <si>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</si>
  <si>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</si>
  <si>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</si>
  <si>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</si>
  <si>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</si>
  <si>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</si>
  <si>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</si>
  <si>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</si>
  <si>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</si>
  <si>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</si>
  <si>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</si>
  <si>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</si>
  <si>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</si>
  <si>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</si>
  <si>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</si>
  <si>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</si>
  <si>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</si>
  <si>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</si>
  <si>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</si>
  <si>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</si>
  <si>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</si>
  <si>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</si>
  <si>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</si>
  <si>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</si>
  <si>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</si>
  <si>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</si>
  <si>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</si>
  <si>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</si>
  <si>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</si>
  <si>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</si>
  <si>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</si>
  <si>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</si>
  <si>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</si>
  <si>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</si>
  <si>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</si>
  <si>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</si>
  <si>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</si>
  <si>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</si>
  <si>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</si>
  <si>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</si>
  <si>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</si>
  <si>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</si>
  <si>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</si>
  <si>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</si>
  <si>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</si>
  <si>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</si>
  <si>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</si>
  <si>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</si>
  <si>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</si>
  <si>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</si>
  <si>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</si>
  <si>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</si>
  <si>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</si>
  <si>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</si>
  <si>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</si>
  <si>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</si>
  <si>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</si>
  <si>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</si>
  <si>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</si>
  <si>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</si>
  <si>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</si>
  <si>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</si>
  <si>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</si>
  <si>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</si>
  <si>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</si>
  <si>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</si>
  <si>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</si>
  <si>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</si>
  <si>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</si>
  <si>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</si>
  <si>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</si>
  <si>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</si>
  <si>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</si>
  <si>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</si>
  <si>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</si>
  <si>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</si>
  <si>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</si>
  <si>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</si>
  <si>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</si>
  <si>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</si>
  <si>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</si>
  <si>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</si>
  <si>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</si>
  <si>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</si>
  <si>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</si>
  <si>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</si>
  <si>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</si>
  <si>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</si>
  <si>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</si>
  <si>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</si>
  <si>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</si>
  <si>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</si>
  <si>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</si>
  <si>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</si>
  <si>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</si>
  <si>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</si>
  <si>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</si>
  <si>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</si>
  <si>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</si>
  <si>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</si>
  <si>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</si>
  <si>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</si>
  <si>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</si>
  <si>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</si>
  <si>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</si>
  <si>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</si>
  <si>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</si>
  <si>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</si>
  <si>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</si>
  <si>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</si>
  <si>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</si>
  <si>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</si>
  <si>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</si>
  <si>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</si>
  <si>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</si>
  <si>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</si>
  <si>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</si>
  <si>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</si>
  <si>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</si>
  <si>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</si>
  <si>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</si>
  <si>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</si>
  <si>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</si>
  <si>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</si>
  <si>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</si>
  <si>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</si>
  <si>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</si>
  <si>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</si>
  <si>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</si>
  <si>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</si>
  <si>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</si>
  <si>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</si>
  <si>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</si>
  <si>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</si>
  <si>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</si>
  <si>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</si>
  <si>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</si>
  <si>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</si>
  <si>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</si>
  <si>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</si>
  <si>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</si>
  <si>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</si>
  <si>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</si>
  <si>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</si>
  <si>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</si>
  <si>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</si>
  <si>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</si>
  <si>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</si>
  <si>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</si>
  <si>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</si>
  <si>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</si>
  <si>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</si>
  <si>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</si>
  <si>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</si>
  <si>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</si>
  <si>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</si>
  <si>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</si>
  <si>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</si>
  <si>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</si>
  <si>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</si>
  <si>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</si>
  <si>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</si>
  <si>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</si>
  <si>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</si>
  <si>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</si>
  <si>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</si>
  <si>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</si>
  <si>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</si>
  <si>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</si>
  <si>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</si>
  <si>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</si>
  <si>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</si>
  <si>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</si>
  <si>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</si>
  <si>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</si>
  <si>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</si>
  <si>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</si>
  <si>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</si>
  <si>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</si>
  <si>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</si>
  <si>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</si>
  <si>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</si>
  <si>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</si>
  <si>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</si>
  <si>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</si>
  <si>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</si>
  <si>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</si>
  <si>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</si>
  <si>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</si>
  <si>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</si>
  <si>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</si>
  <si>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</si>
  <si>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</si>
  <si>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</si>
  <si>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</si>
  <si>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</si>
  <si>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</si>
  <si>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</si>
  <si>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</si>
  <si>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</si>
  <si>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</si>
  <si>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</si>
  <si>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</si>
  <si>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</si>
  <si>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</si>
  <si>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</si>
  <si>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</si>
  <si>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</si>
  <si>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</si>
  <si>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</si>
  <si>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</si>
  <si>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</si>
  <si>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</si>
  <si>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</si>
  <si>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</si>
  <si>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</si>
  <si>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</si>
  <si>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</si>
  <si>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</si>
  <si>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</si>
  <si>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</si>
  <si>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</si>
  <si>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</si>
  <si>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</si>
  <si>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</si>
  <si>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</si>
  <si>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</si>
  <si>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</si>
  <si>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</si>
  <si>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</si>
  <si>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</si>
  <si>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</si>
  <si>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</si>
  <si>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</si>
  <si>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</si>
  <si>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</si>
  <si>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</si>
  <si>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</si>
  <si>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</si>
  <si>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</si>
  <si>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</si>
  <si>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</si>
  <si>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</si>
  <si>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</si>
  <si>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</si>
  <si>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</si>
  <si>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</si>
  <si>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</si>
  <si>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</si>
  <si>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</si>
  <si>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</si>
  <si>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</si>
  <si>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</si>
  <si>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</si>
  <si>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</si>
  <si>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</si>
  <si>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</si>
  <si>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</si>
  <si>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</si>
  <si>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</si>
  <si>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</si>
  <si>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</si>
  <si>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</si>
  <si>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</si>
  <si>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</si>
  <si>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</si>
  <si>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</si>
  <si>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</si>
  <si>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</si>
  <si>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</si>
  <si>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</si>
  <si>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</si>
  <si>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</si>
  <si>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</si>
  <si>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</si>
  <si>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</si>
  <si>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</si>
  <si>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</si>
  <si>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</si>
  <si>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</si>
  <si>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</si>
  <si>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</si>
  <si>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</si>
  <si>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</si>
  <si>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</si>
  <si>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</si>
  <si>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</si>
  <si>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</si>
  <si>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</si>
  <si>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</si>
  <si>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</si>
  <si>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</si>
  <si>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</si>
  <si>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</si>
  <si>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</si>
  <si>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</si>
  <si>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</si>
  <si>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</si>
  <si>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</si>
  <si>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</si>
  <si>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</si>
  <si>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</si>
  <si>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</si>
  <si>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</si>
  <si>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</si>
  <si>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</si>
  <si>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</si>
  <si>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</si>
  <si>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</si>
  <si>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</si>
  <si>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</si>
  <si>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</si>
  <si>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</si>
  <si>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</si>
  <si>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</si>
  <si>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</si>
  <si>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</si>
  <si>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</si>
  <si>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</si>
  <si>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</si>
  <si>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</si>
  <si>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</si>
  <si>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</si>
  <si>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</si>
  <si>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</si>
  <si>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</si>
  <si>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</si>
  <si>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</si>
  <si>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</si>
  <si>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</si>
  <si>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</si>
  <si>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</si>
  <si>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</si>
  <si>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</si>
  <si>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</si>
  <si>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</si>
  <si>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</si>
  <si>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</si>
  <si>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</si>
  <si>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</si>
  <si>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</si>
  <si>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</si>
  <si>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</si>
  <si>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</si>
  <si>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</si>
  <si>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</si>
  <si>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</si>
  <si>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</si>
  <si>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</si>
  <si>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</si>
  <si>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</si>
  <si>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</si>
  <si>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</si>
  <si>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</si>
  <si>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</si>
  <si>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</si>
  <si>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</si>
  <si>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</si>
  <si>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</si>
  <si>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</si>
  <si>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</si>
  <si>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</si>
  <si>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</si>
  <si>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</si>
  <si>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</si>
  <si>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</si>
  <si>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</si>
  <si>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</si>
  <si>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</si>
  <si>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</si>
  <si>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</si>
  <si>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</si>
  <si>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</si>
  <si>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</si>
  <si>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</si>
  <si>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</si>
  <si>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</si>
  <si>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</si>
  <si>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</si>
  <si>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</si>
  <si>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</si>
  <si>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</si>
  <si>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</si>
  <si>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</si>
  <si>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</si>
  <si>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</si>
  <si>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</si>
  <si>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</si>
  <si>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</si>
  <si>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</si>
  <si>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</si>
  <si>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</si>
  <si>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</si>
  <si>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</si>
  <si>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</si>
  <si>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</si>
  <si>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</si>
  <si>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</si>
  <si>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</si>
  <si>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</si>
  <si>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</si>
  <si>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</si>
  <si>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</si>
  <si>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</si>
  <si>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</si>
  <si>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</si>
  <si>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</si>
  <si>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</si>
  <si>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</si>
  <si>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</si>
  <si>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</si>
  <si>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</si>
  <si>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</si>
  <si>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</si>
  <si>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</si>
  <si>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</si>
  <si>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</si>
  <si>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</si>
  <si>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</si>
  <si>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</si>
  <si>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</si>
  <si>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</si>
  <si>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</si>
  <si>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</si>
  <si>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</si>
  <si>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</si>
  <si>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</si>
  <si>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</si>
  <si>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</si>
  <si>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</si>
  <si>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</si>
  <si>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</si>
  <si>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</si>
  <si>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</si>
  <si>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</si>
  <si>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</si>
  <si>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</si>
  <si>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</si>
  <si>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</si>
  <si>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</si>
  <si>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</si>
  <si>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</si>
  <si>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</si>
  <si>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</si>
  <si>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</si>
  <si>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</si>
  <si>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</si>
  <si>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</si>
  <si>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</si>
  <si>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</si>
  <si>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</si>
  <si>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</si>
  <si>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</si>
  <si>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</si>
  <si>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</si>
  <si>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</si>
  <si>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</si>
  <si>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</si>
  <si>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</si>
  <si>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</si>
  <si>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</si>
  <si>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</si>
  <si>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</si>
  <si>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</si>
  <si>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</si>
  <si>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</si>
  <si>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</si>
  <si>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</si>
  <si>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</si>
  <si>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</si>
  <si>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</si>
  <si>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</si>
  <si>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</si>
  <si>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</si>
  <si>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</si>
  <si>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</si>
  <si>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</si>
  <si>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</si>
  <si>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</si>
  <si>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</si>
  <si>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</si>
  <si>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</si>
  <si>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</si>
  <si>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</si>
  <si>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</si>
  <si>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</si>
  <si>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</si>
  <si>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</si>
  <si>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</si>
  <si>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</si>
  <si>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</si>
  <si>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</si>
  <si>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</si>
  <si>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</si>
  <si>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</si>
  <si>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</si>
  <si>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</si>
  <si>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</si>
  <si>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</si>
  <si>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</si>
  <si>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</si>
  <si>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</si>
  <si>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</si>
  <si>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</si>
  <si>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</si>
  <si>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</si>
  <si>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</si>
  <si>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</si>
  <si>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</si>
  <si>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</si>
  <si>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</si>
  <si>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</si>
  <si>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</si>
  <si>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</si>
  <si>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</si>
  <si>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</si>
  <si>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</si>
  <si>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</si>
  <si>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</si>
  <si>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</si>
  <si>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</si>
  <si>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</si>
  <si>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</si>
  <si>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</si>
  <si>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</si>
  <si>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</si>
  <si>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</si>
  <si>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</si>
  <si>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</si>
  <si>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</si>
  <si>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</si>
  <si>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</si>
  <si>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</si>
  <si>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</si>
  <si>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</si>
  <si>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</si>
  <si>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</si>
  <si>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</si>
  <si>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</si>
  <si>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</si>
  <si>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</si>
  <si>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</si>
  <si>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</si>
  <si>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</si>
  <si>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</si>
  <si>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</si>
  <si>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</si>
  <si>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</si>
  <si>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</si>
  <si>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</si>
  <si>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</si>
  <si>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</si>
  <si>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</si>
  <si>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</si>
  <si>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</si>
  <si>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</si>
  <si>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</si>
  <si>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</si>
  <si>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</si>
  <si>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</si>
  <si>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</si>
  <si>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</si>
  <si>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</si>
  <si>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</si>
  <si>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</si>
  <si>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</si>
  <si>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</si>
  <si>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</si>
  <si>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</si>
  <si>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</si>
  <si>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</si>
  <si>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</si>
  <si>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</si>
  <si>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</si>
  <si>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</si>
  <si>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</si>
  <si>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</si>
  <si>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</si>
  <si>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</si>
  <si>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</si>
  <si>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</si>
  <si>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</si>
  <si>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</si>
  <si>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</si>
  <si>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</si>
  <si>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</si>
  <si>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</si>
  <si>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</si>
  <si>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</si>
  <si>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</si>
  <si>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</si>
  <si>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</si>
  <si>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</si>
  <si>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</si>
  <si>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</si>
  <si>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</si>
  <si>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</si>
  <si>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</si>
  <si>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</si>
  <si>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</si>
  <si>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</si>
  <si>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</si>
  <si>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</si>
  <si>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</si>
  <si>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</si>
  <si>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</si>
  <si>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</si>
  <si>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</si>
  <si>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</si>
  <si>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</si>
  <si>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</si>
  <si>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</si>
  <si>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</si>
  <si>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</si>
  <si>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</si>
  <si>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</si>
  <si>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</si>
  <si>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</si>
  <si>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</si>
  <si>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</si>
  <si>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</si>
  <si>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</si>
  <si>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</si>
  <si>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</si>
  <si>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</si>
  <si>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</si>
  <si>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</si>
  <si>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</si>
  <si>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</si>
  <si>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</si>
  <si>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</si>
  <si>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</si>
  <si>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</si>
  <si>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</si>
  <si>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</si>
  <si>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</si>
  <si>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</si>
  <si>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</si>
  <si>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</si>
  <si>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</si>
  <si>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</si>
  <si>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</si>
  <si>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</si>
  <si>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</si>
  <si>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</si>
  <si>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</si>
  <si>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</si>
  <si>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</si>
  <si>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</si>
  <si>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</si>
  <si>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</si>
  <si>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</si>
  <si>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</si>
  <si>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</si>
  <si>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</si>
  <si>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</si>
  <si>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</si>
  <si>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</si>
  <si>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</si>
  <si>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</si>
  <si>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</si>
  <si>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</si>
  <si>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</si>
  <si>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</si>
  <si>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</si>
  <si>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</si>
  <si>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</si>
  <si>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</si>
  <si>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</si>
  <si>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</si>
  <si>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</si>
  <si>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</si>
  <si>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</si>
  <si>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</si>
  <si>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</si>
  <si>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</si>
  <si>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</si>
  <si>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</si>
  <si>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</si>
  <si>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</si>
  <si>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</si>
  <si>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</si>
  <si>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</si>
  <si>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</si>
  <si>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</si>
  <si>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</si>
  <si>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</si>
  <si>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</si>
  <si>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</si>
  <si>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</si>
  <si>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</si>
  <si>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</si>
  <si>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</si>
  <si>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</si>
  <si>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</si>
  <si>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</si>
  <si>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</si>
  <si>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</si>
  <si>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</si>
  <si>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</si>
  <si>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</si>
  <si>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</si>
  <si>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</si>
  <si>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</si>
  <si>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</si>
  <si>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</si>
  <si>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</si>
  <si>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</si>
  <si>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</si>
  <si>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</si>
  <si>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</si>
  <si>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</si>
  <si>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</si>
  <si>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</si>
  <si>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</si>
  <si>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</si>
  <si>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</si>
  <si>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</si>
  <si>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</si>
  <si>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</si>
  <si>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</si>
  <si>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</si>
  <si>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</si>
  <si>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</si>
  <si>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</si>
  <si>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</si>
  <si>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</si>
  <si>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</si>
  <si>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</si>
  <si>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</si>
  <si>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</si>
  <si>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</si>
  <si>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</si>
  <si>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</si>
  <si>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</si>
  <si>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</si>
  <si>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</si>
  <si>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</si>
  <si>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</si>
  <si>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</si>
  <si>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</si>
  <si>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</si>
  <si>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</si>
  <si>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</si>
  <si>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</si>
  <si>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</si>
  <si>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</si>
  <si>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</si>
  <si>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</si>
  <si>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</si>
  <si>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</si>
  <si>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</si>
  <si>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</si>
  <si>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</si>
  <si>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</si>
  <si>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</si>
  <si>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</si>
  <si>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</si>
  <si>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</si>
  <si>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</si>
  <si>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</si>
  <si>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</si>
  <si>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</si>
  <si>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</si>
  <si>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</si>
  <si>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</si>
  <si>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</si>
  <si>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</si>
  <si>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</si>
  <si>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</si>
  <si>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</si>
  <si>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</si>
  <si>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</si>
  <si>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</si>
  <si>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</si>
  <si>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</si>
  <si>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</si>
  <si>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</si>
  <si>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</si>
  <si>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</si>
  <si>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</si>
  <si>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</si>
  <si>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</si>
  <si>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</si>
  <si>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</si>
  <si>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</si>
  <si>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</si>
  <si>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</si>
  <si>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</si>
  <si>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</si>
  <si>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</si>
  <si>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</si>
  <si>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</si>
  <si>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</si>
  <si>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</si>
  <si>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</si>
  <si>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</si>
  <si>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</si>
  <si>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</si>
  <si>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</si>
  <si>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</si>
  <si>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</si>
  <si>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</si>
  <si>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</si>
  <si>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</si>
  <si>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</si>
  <si>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</si>
  <si>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</si>
  <si>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</si>
  <si>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</si>
  <si>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</si>
  <si>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</si>
  <si>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</si>
  <si>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</si>
  <si>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</si>
  <si>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</si>
  <si>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</si>
  <si>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</si>
  <si>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</si>
  <si>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</si>
  <si>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</si>
  <si>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</si>
  <si>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</si>
  <si>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</si>
  <si>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</si>
  <si>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</si>
  <si>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</si>
  <si>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</si>
  <si>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</si>
  <si>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</si>
  <si>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</si>
  <si>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</si>
  <si>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</si>
  <si>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</si>
  <si>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</si>
  <si>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</si>
  <si>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</si>
  <si>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</si>
  <si>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</si>
  <si>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</si>
  <si>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</si>
  <si>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</si>
  <si>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</si>
  <si>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</si>
  <si>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</si>
  <si>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</si>
  <si>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</si>
  <si>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</si>
  <si>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</si>
  <si>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</si>
  <si>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</si>
  <si>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</si>
  <si>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</si>
  <si>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</si>
  <si>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</si>
  <si>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</si>
  <si>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</si>
  <si>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</si>
  <si>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</si>
  <si>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</si>
  <si>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</si>
  <si>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</si>
  <si>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</si>
  <si>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</si>
  <si>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</si>
  <si>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</si>
  <si>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</si>
  <si>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</si>
  <si>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</si>
  <si>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</si>
  <si>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</si>
  <si>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</si>
  <si>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</si>
  <si>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</si>
  <si>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</si>
  <si>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</si>
  <si>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</si>
  <si>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</si>
  <si>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</si>
  <si>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</si>
  <si>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</si>
  <si>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</si>
  <si>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</si>
  <si>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</si>
  <si>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</si>
  <si>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</si>
  <si>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</si>
  <si>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</si>
  <si>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</si>
  <si>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</si>
  <si>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</si>
  <si>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</si>
  <si>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</si>
  <si>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</si>
  <si>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</si>
  <si>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</si>
  <si>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</si>
  <si>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</si>
  <si>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</si>
  <si>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</si>
  <si>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</si>
  <si>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</si>
  <si>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</si>
  <si>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</si>
  <si>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</si>
  <si>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</si>
  <si>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</si>
  <si>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</si>
  <si>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</si>
  <si>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</si>
  <si>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</si>
  <si>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</si>
  <si>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</si>
  <si>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</si>
  <si>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</si>
  <si>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</si>
  <si>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</si>
  <si>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</si>
  <si>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</si>
  <si>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</si>
  <si>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</si>
  <si>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</si>
  <si>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</si>
  <si>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</si>
  <si>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</si>
  <si>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</si>
  <si>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</si>
  <si>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</si>
  <si>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</si>
  <si>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</si>
  <si>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</si>
  <si>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</si>
  <si>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</si>
  <si>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</si>
  <si>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</si>
  <si>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</si>
  <si>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</si>
  <si>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</si>
  <si>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</si>
  <si>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</si>
  <si>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</si>
  <si>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</si>
  <si>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</si>
  <si>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</si>
  <si>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</si>
  <si>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</si>
  <si>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</si>
  <si>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</si>
  <si>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</si>
  <si>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</si>
  <si>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</si>
  <si>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</si>
  <si>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</si>
  <si>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</si>
  <si>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</si>
  <si>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</si>
  <si>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</si>
  <si>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</si>
  <si>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</si>
  <si>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</si>
  <si>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</si>
  <si>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</si>
  <si>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</si>
  <si>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</si>
  <si>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</si>
  <si>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</si>
  <si>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</si>
  <si>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</si>
  <si>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</si>
  <si>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</si>
  <si>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</si>
  <si>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</si>
  <si>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</si>
  <si>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</si>
  <si>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</si>
  <si>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</si>
  <si>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</si>
  <si>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</si>
  <si>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</si>
  <si>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</si>
  <si>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</si>
  <si>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</si>
  <si>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</si>
  <si>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</si>
  <si>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</si>
  <si>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</si>
  <si>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</si>
  <si>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</si>
  <si>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</si>
  <si>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</si>
  <si>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</si>
  <si>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</si>
  <si>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</si>
  <si>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</si>
  <si>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</si>
  <si>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</si>
  <si>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</si>
  <si>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</si>
  <si>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</si>
  <si>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</si>
  <si>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</si>
  <si>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</si>
  <si>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</si>
  <si>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</si>
  <si>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</si>
  <si>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</si>
  <si>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</si>
  <si>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</si>
  <si>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</si>
  <si>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</si>
  <si>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</si>
  <si>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</si>
  <si>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</si>
  <si>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</si>
  <si>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</si>
  <si>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</si>
  <si>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</si>
  <si>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</si>
  <si>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</si>
  <si>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</si>
  <si>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</si>
  <si>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</si>
  <si>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</si>
  <si>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</si>
  <si>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</si>
  <si>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</si>
  <si>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</si>
  <si>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</si>
  <si>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</si>
  <si>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</si>
  <si>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</si>
  <si>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</si>
  <si>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</si>
  <si>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</si>
  <si>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</si>
  <si>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</si>
  <si>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</si>
  <si>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</si>
  <si>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</si>
  <si>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</si>
  <si>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</si>
  <si>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</si>
  <si>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</si>
  <si>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</si>
  <si>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</si>
  <si>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</si>
  <si>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</si>
  <si>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</si>
  <si>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</si>
  <si>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</si>
  <si>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</si>
  <si>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</si>
  <si>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</si>
  <si>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</si>
  <si>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</si>
  <si>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</si>
  <si>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</si>
  <si>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</si>
  <si>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</si>
  <si>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</si>
  <si>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</si>
  <si>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</si>
  <si>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</si>
  <si>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</si>
  <si>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</si>
  <si>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</si>
  <si>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</si>
  <si>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</si>
  <si>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</si>
  <si>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</si>
  <si>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</si>
  <si>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</si>
  <si>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</si>
  <si>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</si>
  <si>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</si>
  <si>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</si>
  <si>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</si>
  <si>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</si>
  <si>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</si>
  <si>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</si>
  <si>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</si>
  <si>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</si>
  <si>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</si>
  <si>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</si>
  <si>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</si>
  <si>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</si>
  <si>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</si>
  <si>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</si>
  <si>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</si>
  <si>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</si>
  <si>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</si>
  <si>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</si>
  <si>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</si>
  <si>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</si>
  <si>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</si>
  <si>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</si>
  <si>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</si>
  <si>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</si>
  <si>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</si>
  <si>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</si>
  <si>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</si>
  <si>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</si>
  <si>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</si>
  <si>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</si>
  <si>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</si>
  <si>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</si>
  <si>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</si>
  <si>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</si>
  <si>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</si>
  <si>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</si>
  <si>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</si>
  <si>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</si>
  <si>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</si>
  <si>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</si>
  <si>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</si>
  <si>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</si>
  <si>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</si>
  <si>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</si>
  <si>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</si>
  <si>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</si>
  <si>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</si>
  <si>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</si>
  <si>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</si>
  <si>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</si>
  <si>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</si>
  <si>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</si>
  <si>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</si>
  <si>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</si>
  <si>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</si>
  <si>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</si>
  <si>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</si>
  <si>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</si>
  <si>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</si>
  <si>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</si>
  <si>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</si>
  <si>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</si>
  <si>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</si>
  <si>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</si>
  <si>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</si>
  <si>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</si>
  <si>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</si>
  <si>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</si>
  <si>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</si>
  <si>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</si>
  <si>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</si>
  <si>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</si>
  <si>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</si>
  <si>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</si>
  <si>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</si>
  <si>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</si>
  <si>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</si>
  <si>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</si>
  <si>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</si>
  <si>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</si>
  <si>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</si>
  <si>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</si>
  <si>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</si>
  <si>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</si>
  <si>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</si>
  <si>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</si>
  <si>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</si>
  <si>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</si>
  <si>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</si>
  <si>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</si>
  <si>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</si>
  <si>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</si>
  <si>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</si>
  <si>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</si>
  <si>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</si>
  <si>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</si>
  <si>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</si>
  <si>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</si>
  <si>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</si>
  <si>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</si>
  <si>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</si>
  <si>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</si>
  <si>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</si>
  <si>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</si>
  <si>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</si>
  <si>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</si>
  <si>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</si>
  <si>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</si>
  <si>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</si>
  <si>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</si>
  <si>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</si>
  <si>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</si>
  <si>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</si>
  <si>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</si>
  <si>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</si>
  <si>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</si>
  <si>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</si>
  <si>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</si>
  <si>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</si>
  <si>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</si>
  <si>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</si>
  <si>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</si>
  <si>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</si>
  <si>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</si>
  <si>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</si>
  <si>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</si>
  <si>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</si>
  <si>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</si>
  <si>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</si>
  <si>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</si>
  <si>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</si>
  <si>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</si>
  <si>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</si>
  <si>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</si>
  <si>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</si>
  <si>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</si>
  <si>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</si>
  <si>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</si>
  <si>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</si>
  <si>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</si>
  <si>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</si>
  <si>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</si>
  <si>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</si>
  <si>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</si>
  <si>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</si>
  <si>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</si>
  <si>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</si>
  <si>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</si>
  <si>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</si>
  <si>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</si>
  <si>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</si>
  <si>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</si>
  <si>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</si>
  <si>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</si>
  <si>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</si>
  <si>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</si>
  <si>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</si>
  <si>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</si>
  <si>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</si>
  <si>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</si>
  <si>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</si>
  <si>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</si>
  <si>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</si>
  <si>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</si>
  <si>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</si>
  <si>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</si>
  <si>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</si>
  <si>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</si>
  <si>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</si>
  <si>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</si>
  <si>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</si>
  <si>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</si>
  <si>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</si>
  <si>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</si>
  <si>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</si>
  <si>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</si>
  <si>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</si>
  <si>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</si>
  <si>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</si>
  <si>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</si>
  <si>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</si>
  <si>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</si>
  <si>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</si>
  <si>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</si>
  <si>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</si>
  <si>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</si>
  <si>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</si>
  <si>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</si>
  <si>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</si>
  <si>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</si>
  <si>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</si>
  <si>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</si>
  <si>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</si>
  <si>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</si>
  <si>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</si>
  <si>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</si>
  <si>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</si>
  <si>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</si>
  <si>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</si>
  <si>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</si>
  <si>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</si>
  <si>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</si>
  <si>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</si>
  <si>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</si>
  <si>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</si>
  <si>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</si>
  <si>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</si>
  <si>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</si>
  <si>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</si>
  <si>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</si>
  <si>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</si>
  <si>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</si>
  <si>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</si>
  <si>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</si>
  <si>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</si>
  <si>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</si>
  <si>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</si>
  <si>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</si>
  <si>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</si>
  <si>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</si>
  <si>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</si>
  <si>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</si>
  <si>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</si>
  <si>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</si>
  <si>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</si>
  <si>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</si>
  <si>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</si>
  <si>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</si>
  <si>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</si>
  <si>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</si>
  <si>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</si>
  <si>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</si>
  <si>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</si>
  <si>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</si>
  <si>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</si>
  <si>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</si>
  <si>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</si>
  <si>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</si>
  <si>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</si>
  <si>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</si>
  <si>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</si>
  <si>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</si>
  <si>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</si>
  <si>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</si>
  <si>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</si>
  <si>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</si>
  <si>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</si>
  <si>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</si>
  <si>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</si>
  <si>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</si>
  <si>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</si>
  <si>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</si>
  <si>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</si>
  <si>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</si>
  <si>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</si>
  <si>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</si>
  <si>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</si>
  <si>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</si>
  <si>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</si>
  <si>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</si>
  <si>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</si>
  <si>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</si>
  <si>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</si>
  <si>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</si>
  <si>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</si>
  <si>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</si>
  <si>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</si>
  <si>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</si>
  <si>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</si>
  <si>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</si>
  <si>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</si>
  <si>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</si>
  <si>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</si>
  <si>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</si>
  <si>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</si>
  <si>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</si>
  <si>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</si>
  <si>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</si>
  <si>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</si>
  <si>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</si>
  <si>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</si>
  <si>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</si>
  <si>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</si>
  <si>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</si>
  <si>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</si>
  <si>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</si>
  <si>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</si>
  <si>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</si>
  <si>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</si>
  <si>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</si>
  <si>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</si>
  <si>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</si>
  <si>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</si>
  <si>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</si>
  <si>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</si>
  <si>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</si>
  <si>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</si>
  <si>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</si>
  <si>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</si>
  <si>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</si>
  <si>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</si>
  <si>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</si>
  <si>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</si>
  <si>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</si>
  <si>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</si>
  <si>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</si>
  <si>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</si>
  <si>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</si>
  <si>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</si>
  <si>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</si>
  <si>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</si>
  <si>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</si>
  <si>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</si>
  <si>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</si>
  <si>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</si>
  <si>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</si>
  <si>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</si>
  <si>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</si>
  <si>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</si>
  <si>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</si>
  <si>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</si>
  <si>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</si>
  <si>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</si>
  <si>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</si>
  <si>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</si>
  <si>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</si>
  <si>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</si>
  <si>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</si>
  <si>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</si>
  <si>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</si>
  <si>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</si>
  <si>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</si>
  <si>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</si>
  <si>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</si>
  <si>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</si>
  <si>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</si>
  <si>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</si>
  <si>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</si>
  <si>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</si>
  <si>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</si>
  <si>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</si>
  <si>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</si>
  <si>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</si>
  <si>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</si>
  <si>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</si>
  <si>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</si>
  <si>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</si>
  <si>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</si>
  <si>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</si>
  <si>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</si>
  <si>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</si>
  <si>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</si>
  <si>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</si>
  <si>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</si>
  <si>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</si>
  <si>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</si>
  <si>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</si>
  <si>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</si>
  <si>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</si>
  <si>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</si>
  <si>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</si>
  <si>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</si>
  <si>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</si>
  <si>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</si>
  <si>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</si>
  <si>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</si>
  <si>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</si>
  <si>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</si>
  <si>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</si>
  <si>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</si>
  <si>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</si>
  <si>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</si>
  <si>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</si>
  <si>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</si>
  <si>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</si>
  <si>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</si>
  <si>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</si>
  <si>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</si>
  <si>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</si>
  <si>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</si>
  <si>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</si>
  <si>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</si>
  <si>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</si>
  <si>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</si>
  <si>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</si>
  <si>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</si>
  <si>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</si>
  <si>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</si>
  <si>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</si>
  <si>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</si>
  <si>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</si>
  <si>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</si>
  <si>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</si>
  <si>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</si>
  <si>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</si>
  <si>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</si>
  <si>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</si>
  <si>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</si>
  <si>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</si>
  <si>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</si>
  <si>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</si>
  <si>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</si>
  <si>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</si>
  <si>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</si>
  <si>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</si>
  <si>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</si>
  <si>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</si>
  <si>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</si>
  <si>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</si>
  <si>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</si>
  <si>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</si>
  <si>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</si>
  <si>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</si>
  <si>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</si>
  <si>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</si>
  <si>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</si>
  <si>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</si>
  <si>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</si>
  <si>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</si>
  <si>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</si>
  <si>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</si>
  <si>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</si>
  <si>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</si>
  <si>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</si>
  <si>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</si>
  <si>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</si>
  <si>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</si>
  <si>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</si>
  <si>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</si>
  <si>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</si>
  <si>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</si>
  <si>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</si>
  <si>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</si>
  <si>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</si>
  <si>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</si>
  <si>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</si>
  <si>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</si>
  <si>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</si>
  <si>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</si>
  <si>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</si>
  <si>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</si>
  <si>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</si>
  <si>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</si>
  <si>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</si>
  <si>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</si>
  <si>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</si>
  <si>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</si>
  <si>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</si>
  <si>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</si>
  <si>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</si>
  <si>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</si>
  <si>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</si>
  <si>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</si>
  <si>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</si>
  <si>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</si>
  <si>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</si>
  <si>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</si>
  <si>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</si>
  <si>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</si>
  <si>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</si>
  <si>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</si>
  <si>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</si>
  <si>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</si>
  <si>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</si>
  <si>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</si>
  <si>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</si>
  <si>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</si>
  <si>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</si>
  <si>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</si>
  <si>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</si>
  <si>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</si>
  <si>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</si>
  <si>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</si>
  <si>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</si>
  <si>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</si>
  <si>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</si>
  <si>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</si>
  <si>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</si>
  <si>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</si>
  <si>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</si>
  <si>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</si>
  <si>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</si>
  <si>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</si>
  <si>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</si>
  <si>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</si>
  <si>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</si>
  <si>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</si>
  <si>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</si>
  <si>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</si>
  <si>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</si>
  <si>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</si>
  <si>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</si>
  <si>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</si>
  <si>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</si>
  <si>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</si>
  <si>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</si>
  <si>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</si>
  <si>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</si>
  <si>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</si>
  <si>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</si>
  <si>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</si>
  <si>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</si>
  <si>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</si>
  <si>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</si>
  <si>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</si>
  <si>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</si>
  <si>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</si>
  <si>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</si>
  <si>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</si>
  <si>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</si>
  <si>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</si>
  <si>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</si>
  <si>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</si>
  <si>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</si>
  <si>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</si>
  <si>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</si>
  <si>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</si>
  <si>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</si>
  <si>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</si>
  <si>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</si>
  <si>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</si>
  <si>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</si>
  <si>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</si>
  <si>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</si>
  <si>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</si>
  <si>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</si>
  <si>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</si>
  <si>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</si>
  <si>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</si>
  <si>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</si>
  <si>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</si>
  <si>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</si>
  <si>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</si>
  <si>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</si>
  <si>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</si>
  <si>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</si>
  <si>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</si>
  <si>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</si>
  <si>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</si>
  <si>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</si>
  <si>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</si>
  <si>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</si>
  <si>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</si>
  <si>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</si>
  <si>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</si>
  <si>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</si>
  <si>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</si>
  <si>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</si>
  <si>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</si>
  <si>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</si>
  <si>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</si>
  <si>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</si>
  <si>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</si>
  <si>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</si>
  <si>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</si>
  <si>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</si>
  <si>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</si>
  <si>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</si>
  <si>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</si>
  <si>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</si>
  <si>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</si>
  <si>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</si>
  <si>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</si>
  <si>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</si>
  <si>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</si>
  <si>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</si>
  <si>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</si>
  <si>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</si>
  <si>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</si>
  <si>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</si>
  <si>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</si>
  <si>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</si>
  <si>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</si>
  <si>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</si>
  <si>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</si>
  <si>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</si>
  <si>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</si>
  <si>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</si>
  <si>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</si>
  <si>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</si>
  <si>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</si>
  <si>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</si>
  <si>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</si>
  <si>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</si>
  <si>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</si>
  <si>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</si>
  <si>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</si>
  <si>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</si>
  <si>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</si>
  <si>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</si>
  <si>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</si>
  <si>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</si>
  <si>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</si>
  <si>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</si>
  <si>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</si>
  <si>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</si>
  <si>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</si>
  <si>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</si>
  <si>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</si>
  <si>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</si>
  <si>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</si>
  <si>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</si>
  <si>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</si>
  <si>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</si>
  <si>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</si>
  <si>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</si>
  <si>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</si>
  <si>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</si>
  <si>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</si>
  <si>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</si>
  <si>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</si>
  <si>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</si>
  <si>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</si>
  <si>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</si>
  <si>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</si>
  <si>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</si>
  <si>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</si>
  <si>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</si>
  <si>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</si>
  <si>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</si>
  <si>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</si>
  <si>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</si>
  <si>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</si>
  <si>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</si>
  <si>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</si>
  <si>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</si>
  <si>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</si>
  <si>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</si>
  <si>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</si>
  <si>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</si>
  <si>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</si>
  <si>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</si>
  <si>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</si>
  <si>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</si>
  <si>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</si>
  <si>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</si>
  <si>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</si>
  <si>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</si>
  <si>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</si>
  <si>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</si>
  <si>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</si>
  <si>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</si>
  <si>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</si>
  <si>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</si>
  <si>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</si>
  <si>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</si>
  <si>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</si>
  <si>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</si>
  <si>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</si>
  <si>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</si>
  <si>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</si>
  <si>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</si>
  <si>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</si>
  <si>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</si>
  <si>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</si>
  <si>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</si>
  <si>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</si>
  <si>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</si>
  <si>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</si>
  <si>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</si>
  <si>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</si>
  <si>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</si>
  <si>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</si>
  <si>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</si>
  <si>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</si>
  <si>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</si>
  <si>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</si>
  <si>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</si>
  <si>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</si>
  <si>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</si>
  <si>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</si>
  <si>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</si>
  <si>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</si>
  <si>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</si>
  <si>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</si>
  <si>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</si>
  <si>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</si>
  <si>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</si>
  <si>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</si>
  <si>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</si>
  <si>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</si>
  <si>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</si>
  <si>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</si>
  <si>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</si>
  <si>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</si>
  <si>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</si>
  <si>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</si>
  <si>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</si>
  <si>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</si>
  <si>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</si>
  <si>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</si>
  <si>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</si>
  <si>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</si>
  <si>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</si>
  <si>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</si>
  <si>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</si>
  <si>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</si>
  <si>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</si>
  <si>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</si>
  <si>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</si>
  <si>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</si>
  <si>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</si>
  <si>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</si>
  <si>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</si>
  <si>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</si>
  <si>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</si>
  <si>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</si>
  <si>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</si>
  <si>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</si>
  <si>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</si>
  <si>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</si>
  <si>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</si>
  <si>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</si>
  <si>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</si>
  <si>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</si>
  <si>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</si>
  <si>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</si>
  <si>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</si>
  <si>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</si>
  <si>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</si>
  <si>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</si>
  <si>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</si>
  <si>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</si>
  <si>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</si>
  <si>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</si>
  <si>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</si>
  <si>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</si>
  <si>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</si>
  <si>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</si>
  <si>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</si>
  <si>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</si>
  <si>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</si>
  <si>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</si>
  <si>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</si>
  <si>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</si>
  <si>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</si>
  <si>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</si>
  <si>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</si>
  <si>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</si>
  <si>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</si>
  <si>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</si>
  <si>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</si>
  <si>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</si>
  <si>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</si>
  <si>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</si>
  <si>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</si>
  <si>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</si>
  <si>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</si>
  <si>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</si>
  <si>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</si>
  <si>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</si>
  <si>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</si>
  <si>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</si>
  <si>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</si>
  <si>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</si>
  <si>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</si>
  <si>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</si>
  <si>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</si>
  <si>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</si>
  <si>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</si>
  <si>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</si>
  <si>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</si>
  <si>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</si>
  <si>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</si>
  <si>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</si>
  <si>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</si>
  <si>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</si>
  <si>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</si>
  <si>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</si>
  <si>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</si>
  <si>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</si>
  <si>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</si>
  <si>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</si>
  <si>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</si>
  <si>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</si>
  <si>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</si>
  <si>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</si>
  <si>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</si>
  <si>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</si>
  <si>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</si>
  <si>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</si>
  <si>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</si>
  <si>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</si>
  <si>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</si>
  <si>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</si>
  <si>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</si>
  <si>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</si>
  <si>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</si>
  <si>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</si>
  <si>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</si>
  <si>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</si>
  <si>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</si>
  <si>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</si>
  <si>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</si>
  <si>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</si>
  <si>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</si>
  <si>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</si>
  <si>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</si>
  <si>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</si>
  <si>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</si>
  <si>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</si>
  <si>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</si>
  <si>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</si>
  <si>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</si>
  <si>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</si>
  <si>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</si>
  <si>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</si>
  <si>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</si>
  <si>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</si>
  <si>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</si>
  <si>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</si>
  <si>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</si>
  <si>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</si>
  <si>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</si>
  <si>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</si>
  <si>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</si>
  <si>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</si>
  <si>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</si>
  <si>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</si>
  <si>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</si>
  <si>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</si>
  <si>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</si>
  <si>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</si>
  <si>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</si>
  <si>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</si>
  <si>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</si>
  <si>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</si>
  <si>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</si>
  <si>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</si>
  <si>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</si>
  <si>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</si>
  <si>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</si>
  <si>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</si>
  <si>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</si>
  <si>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</si>
  <si>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</si>
  <si>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</si>
  <si>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</si>
  <si>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</si>
  <si>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</si>
  <si>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</si>
  <si>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</si>
  <si>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</si>
  <si>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</si>
  <si>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</si>
  <si>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</si>
  <si>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</si>
  <si>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</si>
  <si>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</si>
  <si>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</si>
  <si>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</si>
  <si>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</si>
  <si>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</si>
  <si>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</si>
  <si>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</si>
  <si>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</si>
  <si>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</si>
  <si>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</si>
  <si>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</si>
  <si>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</si>
  <si>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</si>
  <si>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</si>
  <si>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</si>
  <si>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</si>
  <si>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</si>
  <si>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</si>
  <si>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</si>
  <si>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</si>
  <si>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</si>
  <si>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</si>
  <si>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</si>
  <si>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</si>
  <si>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</si>
  <si>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</si>
  <si>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</si>
  <si>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</si>
  <si>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</si>
  <si>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</si>
  <si>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</si>
  <si>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</si>
  <si>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</si>
  <si>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</si>
  <si>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</si>
  <si>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</si>
  <si>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</si>
  <si>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</si>
  <si>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</si>
  <si>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</si>
  <si>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</si>
  <si>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</si>
  <si>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</si>
  <si>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</si>
  <si>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</si>
  <si>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</si>
  <si>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</si>
  <si>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</si>
  <si>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</si>
  <si>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</si>
  <si>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</si>
  <si>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</si>
  <si>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</si>
  <si>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</si>
  <si>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</si>
  <si>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</si>
  <si>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</si>
  <si>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</si>
  <si>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</si>
  <si>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</si>
  <si>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</si>
  <si>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</si>
  <si>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</si>
  <si>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</si>
  <si>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</si>
  <si>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</si>
  <si>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</si>
  <si>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</si>
  <si>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</si>
  <si>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</si>
  <si>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</si>
  <si>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</si>
  <si>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</si>
  <si>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</si>
  <si>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</si>
  <si>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</si>
  <si>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</si>
  <si>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</si>
  <si>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</si>
  <si>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</si>
  <si>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</si>
  <si>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</si>
  <si>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</si>
  <si>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</si>
  <si>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</si>
  <si>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</si>
  <si>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</si>
  <si>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</si>
  <si>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</si>
  <si>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</si>
  <si>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</si>
  <si>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</si>
  <si>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</si>
  <si>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</si>
  <si>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</si>
  <si>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</si>
  <si>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</si>
  <si>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</si>
  <si>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</si>
  <si>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</si>
  <si>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</si>
  <si>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</si>
  <si>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</si>
  <si>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</si>
  <si>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</si>
  <si>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</si>
  <si>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</si>
  <si>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</si>
  <si>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</si>
  <si>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</si>
  <si>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</si>
  <si>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</si>
  <si>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</si>
  <si>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</si>
  <si>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</si>
  <si>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</si>
  <si>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</si>
  <si>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</si>
  <si>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</si>
  <si>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</si>
  <si>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</si>
  <si>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</si>
  <si>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</si>
  <si>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</si>
  <si>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</si>
  <si>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</si>
  <si>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</si>
  <si>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</si>
  <si>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</si>
  <si>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</si>
  <si>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</si>
  <si>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</si>
  <si>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</si>
  <si>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</si>
  <si>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</si>
  <si>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</si>
  <si>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</si>
  <si>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</si>
  <si>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</si>
  <si>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</si>
  <si>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</si>
  <si>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</si>
  <si>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</si>
  <si>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</si>
  <si>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</si>
  <si>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</si>
  <si>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</si>
  <si>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</si>
  <si>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</si>
  <si>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</si>
  <si>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</si>
  <si>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</si>
  <si>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</si>
  <si>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</si>
  <si>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</si>
  <si>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</si>
  <si>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</si>
  <si>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</si>
  <si>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</si>
  <si>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</si>
  <si>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</si>
  <si>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</si>
  <si>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</si>
  <si>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</si>
  <si>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</si>
  <si>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</si>
  <si>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</si>
  <si>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</si>
  <si>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</si>
  <si>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</si>
  <si>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</si>
  <si>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</si>
  <si>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</si>
  <si>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</si>
  <si>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</si>
  <si>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</si>
  <si>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</si>
  <si>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</si>
  <si>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</si>
  <si>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</si>
  <si>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</si>
  <si>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</si>
  <si>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</si>
  <si>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</si>
  <si>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</si>
  <si>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</si>
  <si>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</si>
  <si>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</si>
  <si>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</si>
  <si>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</si>
  <si>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</si>
  <si>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</si>
  <si>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</si>
  <si>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</si>
  <si>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</si>
  <si>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</si>
  <si>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</si>
  <si>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</si>
  <si>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</si>
  <si>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</si>
  <si>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</si>
  <si>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</si>
  <si>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</si>
  <si>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</si>
  <si>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</si>
  <si>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</si>
  <si>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</si>
  <si>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</si>
  <si>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</si>
  <si>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</si>
  <si>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</si>
  <si>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</si>
  <si>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</si>
  <si>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</si>
  <si>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</si>
  <si>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</si>
  <si>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</si>
  <si>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</si>
  <si>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</si>
  <si>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</si>
  <si>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</si>
  <si>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</si>
  <si>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</si>
  <si>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</si>
  <si>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</si>
  <si>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</si>
  <si>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</si>
  <si>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</si>
  <si>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</si>
  <si>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</si>
  <si>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</si>
  <si>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</si>
  <si>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</si>
  <si>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</si>
  <si>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</si>
  <si>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</si>
  <si>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</si>
  <si>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</si>
  <si>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</si>
  <si>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</si>
  <si>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</si>
  <si>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</si>
  <si>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</si>
  <si>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</si>
  <si>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</si>
  <si>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</si>
  <si>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</si>
  <si>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</si>
  <si>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</si>
  <si>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</si>
  <si>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</si>
  <si>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</si>
  <si>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</si>
  <si>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</si>
  <si>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</si>
  <si>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</si>
  <si>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</si>
  <si>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</si>
  <si>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</si>
  <si>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</si>
  <si>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</si>
  <si>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</si>
  <si>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</si>
  <si>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</si>
  <si>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</si>
  <si>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</si>
  <si>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</si>
  <si>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</si>
  <si>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</si>
  <si>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</si>
  <si>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</si>
  <si>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</si>
  <si>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</si>
  <si>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</si>
  <si>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</si>
  <si>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</si>
  <si>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</si>
  <si>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</si>
  <si>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</si>
  <si>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</si>
  <si>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</si>
  <si>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</si>
  <si>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</si>
  <si>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</si>
  <si>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</si>
  <si>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</si>
  <si>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</si>
  <si>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</si>
  <si>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</si>
  <si>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</si>
  <si>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</si>
  <si>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</si>
  <si>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</si>
  <si>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</si>
  <si>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</si>
  <si>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</si>
  <si>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</si>
  <si>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</si>
  <si>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</si>
  <si>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</si>
  <si>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</si>
  <si>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</si>
  <si>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</si>
  <si>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</si>
  <si>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</si>
  <si>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</si>
  <si>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</si>
  <si>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</si>
  <si>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</si>
  <si>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</si>
  <si>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</si>
  <si>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</si>
  <si>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</si>
  <si>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</si>
  <si>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</si>
  <si>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</si>
  <si>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</si>
  <si>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</si>
  <si>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</si>
  <si>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</si>
  <si>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</si>
  <si>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</si>
  <si>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</si>
  <si>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</si>
  <si>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</si>
  <si>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</si>
  <si>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</si>
  <si>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</si>
  <si>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</si>
  <si>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</si>
  <si>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</si>
  <si>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</si>
  <si>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</si>
  <si>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</si>
  <si>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</si>
  <si>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</si>
  <si>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</si>
  <si>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</si>
  <si>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</si>
  <si>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</si>
  <si>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</si>
  <si>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</si>
  <si>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</si>
  <si>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</si>
  <si>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</si>
  <si>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</si>
  <si>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</si>
  <si>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</si>
  <si>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</si>
  <si>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</si>
  <si>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</si>
  <si>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</si>
  <si>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</si>
  <si>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</si>
  <si>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</si>
  <si>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</si>
  <si>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</si>
  <si>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</si>
  <si>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</si>
  <si>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</si>
  <si>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</si>
  <si>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</si>
  <si>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</si>
  <si>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</si>
  <si>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</si>
  <si>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</si>
  <si>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</si>
  <si>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</si>
  <si>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</si>
  <si>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</si>
  <si>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</si>
  <si>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</si>
  <si>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</si>
  <si>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</si>
  <si>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</si>
  <si>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</si>
  <si>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</si>
  <si>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</si>
  <si>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</si>
  <si>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</si>
  <si>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</si>
  <si>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</si>
  <si>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</si>
  <si>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</si>
  <si>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</si>
  <si>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</si>
  <si>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</si>
  <si>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</si>
  <si>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</si>
  <si>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</si>
  <si>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</si>
  <si>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</si>
  <si>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</si>
  <si>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</si>
  <si>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</si>
  <si>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</si>
  <si>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</si>
  <si>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</si>
  <si>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</si>
  <si>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</si>
  <si>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</si>
  <si>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</si>
  <si>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</si>
  <si>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</si>
  <si>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</si>
  <si>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</si>
  <si>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</si>
  <si>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</si>
  <si>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</si>
  <si>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</si>
  <si>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</si>
  <si>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</si>
  <si>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</si>
  <si>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</si>
  <si>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</si>
  <si>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</si>
  <si>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</si>
  <si>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</si>
  <si>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</si>
  <si>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</si>
  <si>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</si>
  <si>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</si>
  <si>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</si>
  <si>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</si>
  <si>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</si>
  <si>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</si>
  <si>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</si>
  <si>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</si>
  <si>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</si>
  <si>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</si>
  <si>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</si>
  <si>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</si>
  <si>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</si>
  <si>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</si>
  <si>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</si>
  <si>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</si>
  <si>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</si>
  <si>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</si>
  <si>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</si>
  <si>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</si>
  <si>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</si>
  <si>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</si>
  <si>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</si>
  <si>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</si>
  <si>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</si>
  <si>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</si>
  <si>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</si>
  <si>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</si>
  <si>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</si>
  <si>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</si>
  <si>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</si>
  <si>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</si>
  <si>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</si>
  <si>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</si>
  <si>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</si>
  <si>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</si>
  <si>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</si>
  <si>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</si>
  <si>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</si>
  <si>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</si>
  <si>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</si>
  <si>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</si>
  <si>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</si>
  <si>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</si>
  <si>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</si>
  <si>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</si>
  <si>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</si>
  <si>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</si>
  <si>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</si>
  <si>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</si>
  <si>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</si>
  <si>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</si>
  <si>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</si>
  <si>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</si>
  <si>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</si>
  <si>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</si>
  <si>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</si>
  <si>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</si>
  <si>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</si>
  <si>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</si>
  <si>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</si>
  <si>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</si>
  <si>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</si>
  <si>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</si>
  <si>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</si>
  <si>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</si>
  <si>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</si>
  <si>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</si>
  <si>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</si>
  <si>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</si>
  <si>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</si>
  <si>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</si>
  <si>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</si>
  <si>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</si>
  <si>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</si>
  <si>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</si>
  <si>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</si>
  <si>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</si>
  <si>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</si>
  <si>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</si>
  <si>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</si>
  <si>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</si>
  <si>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</si>
  <si>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</si>
  <si>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</si>
  <si>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</si>
  <si>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</si>
  <si>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</si>
  <si>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</si>
  <si>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</si>
  <si>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</si>
  <si>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</si>
  <si>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</si>
  <si>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</si>
  <si>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</si>
  <si>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</si>
  <si>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</si>
  <si>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</si>
  <si>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</si>
  <si>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</si>
  <si>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</si>
  <si>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</si>
  <si>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</si>
  <si>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</si>
  <si>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</si>
  <si>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</si>
  <si>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</si>
  <si>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</si>
  <si>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</si>
  <si>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</si>
  <si>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</si>
  <si>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</si>
  <si>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</si>
  <si>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</si>
  <si>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</si>
  <si>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</si>
  <si>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</si>
  <si>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</si>
  <si>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</si>
  <si>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</si>
  <si>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</si>
  <si>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</si>
  <si>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</si>
  <si>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</si>
  <si>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</si>
  <si>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</si>
  <si>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</si>
  <si>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</si>
  <si>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</si>
  <si>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</si>
  <si>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</si>
  <si>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</si>
  <si>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</si>
  <si>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</si>
  <si>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</si>
  <si>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</si>
  <si>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</si>
  <si>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</si>
  <si>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</si>
  <si>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</si>
  <si>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</si>
  <si>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</si>
  <si>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</si>
  <si>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</si>
  <si>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</si>
  <si>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</si>
  <si>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</si>
  <si>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</si>
  <si>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</si>
  <si>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</si>
  <si>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</si>
  <si>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</si>
  <si>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</si>
  <si>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</si>
  <si>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</si>
  <si>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</si>
  <si>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</si>
  <si>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</si>
  <si>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</si>
  <si>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</si>
  <si>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</si>
  <si>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</si>
  <si>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</si>
  <si>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</si>
  <si>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</si>
  <si>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</si>
  <si>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</si>
  <si>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</si>
  <si>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</si>
  <si>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</si>
  <si>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</si>
  <si>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</si>
  <si>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</si>
  <si>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</si>
  <si>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</si>
  <si>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</si>
  <si>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</si>
  <si>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</si>
  <si>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</si>
  <si>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</si>
  <si>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</si>
  <si>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</si>
  <si>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</si>
  <si>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</si>
  <si>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</si>
  <si>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</si>
  <si>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</si>
  <si>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</si>
  <si>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</si>
  <si>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</si>
  <si>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</si>
  <si>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</si>
  <si>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</si>
  <si>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</si>
  <si>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</si>
  <si>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</si>
  <si>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</si>
  <si>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</si>
  <si>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</si>
  <si>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</si>
  <si>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</si>
  <si>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</si>
  <si>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</si>
  <si>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</si>
  <si>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</si>
  <si>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</si>
  <si>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</si>
  <si>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</si>
  <si>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</si>
  <si>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</si>
  <si>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</si>
  <si>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</si>
  <si>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</si>
  <si>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</si>
  <si>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</si>
  <si>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</si>
  <si>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</si>
  <si>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</si>
  <si>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</si>
  <si>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</si>
  <si>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</si>
  <si>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</si>
  <si>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</si>
  <si>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</si>
  <si>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</si>
  <si>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</si>
  <si>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</si>
  <si>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</si>
  <si>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</si>
  <si>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</si>
  <si>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</si>
  <si>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</si>
  <si>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</si>
  <si>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</si>
  <si>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</si>
  <si>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</si>
  <si>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</si>
  <si>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</si>
  <si>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</si>
  <si>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</si>
  <si>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</si>
  <si>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</si>
  <si>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</si>
  <si>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</si>
  <si>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</si>
  <si>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</si>
  <si>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</si>
  <si>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</si>
  <si>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</si>
  <si>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</si>
  <si>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</si>
  <si>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</si>
  <si>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</si>
  <si>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</si>
  <si>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</si>
  <si>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</si>
  <si>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</si>
  <si>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</si>
  <si>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</si>
  <si>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</si>
  <si>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</si>
  <si>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</si>
  <si>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</si>
  <si>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</si>
  <si>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</si>
  <si>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</si>
  <si>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</si>
  <si>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</si>
  <si>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</si>
  <si>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</si>
  <si>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</si>
  <si>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</si>
  <si>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</si>
  <si>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</si>
  <si>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</si>
  <si>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</si>
  <si>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</si>
  <si>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</si>
  <si>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</si>
  <si>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</si>
  <si>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</si>
  <si>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</si>
  <si>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</si>
  <si>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</si>
  <si>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</si>
  <si>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</si>
  <si>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</si>
  <si>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</si>
  <si>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</si>
  <si>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</si>
  <si>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</si>
  <si>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</si>
  <si>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</si>
  <si>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</si>
  <si>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</si>
  <si>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</si>
  <si>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</si>
  <si>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</si>
  <si>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</si>
  <si>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</si>
  <si>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</si>
  <si>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</si>
  <si>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</si>
  <si>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</si>
  <si>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</si>
  <si>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</si>
  <si>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</si>
  <si>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</si>
  <si>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</si>
  <si>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</si>
  <si>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</si>
  <si>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</si>
  <si>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</si>
  <si>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</si>
  <si>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</si>
  <si>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</si>
  <si>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</si>
  <si>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</si>
  <si>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</si>
  <si>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</si>
  <si>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</si>
  <si>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</si>
  <si>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</si>
  <si>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</si>
  <si>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</si>
  <si>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</si>
  <si>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</si>
  <si>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</si>
  <si>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</si>
  <si>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</si>
  <si>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</si>
  <si>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</si>
  <si>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</si>
  <si>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</si>
  <si>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</si>
  <si>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</si>
  <si>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</si>
  <si>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</si>
  <si>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</si>
  <si>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</si>
  <si>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</si>
  <si>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</si>
  <si>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</si>
  <si>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</si>
  <si>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</si>
  <si>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</si>
  <si>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</si>
  <si>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</si>
  <si>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</si>
  <si>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</si>
  <si>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</si>
  <si>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</si>
  <si>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</si>
  <si>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</si>
  <si>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</si>
  <si>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</si>
  <si>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</si>
  <si>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</si>
  <si>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</si>
  <si>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</si>
  <si>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</si>
  <si>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</si>
  <si>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</si>
  <si>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</si>
  <si>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</si>
  <si>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</si>
  <si>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</si>
  <si>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</si>
  <si>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</si>
  <si>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</si>
  <si>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</si>
  <si>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</si>
  <si>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</si>
  <si>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</si>
  <si>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</si>
  <si>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</si>
  <si>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</si>
  <si>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</si>
  <si>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</si>
  <si>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</si>
  <si>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</si>
  <si>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</si>
  <si>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</si>
  <si>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</si>
  <si>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</si>
  <si>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</si>
  <si>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</si>
  <si>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</si>
  <si>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</si>
  <si>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</si>
  <si>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</si>
  <si>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</si>
  <si>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</si>
  <si>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</si>
  <si>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</si>
  <si>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</si>
  <si>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</si>
  <si>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</si>
  <si>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</si>
  <si>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</si>
  <si>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</si>
  <si>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</si>
  <si>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</si>
  <si>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</si>
  <si>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</si>
  <si>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</si>
  <si>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</si>
  <si>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</si>
  <si>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</si>
  <si>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</si>
  <si>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</si>
  <si>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</si>
  <si>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</si>
  <si>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</si>
  <si>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</si>
  <si>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</si>
  <si>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</si>
  <si>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</si>
  <si>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</si>
  <si>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</si>
  <si>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</si>
  <si>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</si>
  <si>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</si>
  <si>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</si>
  <si>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</si>
  <si>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</si>
  <si>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</si>
  <si>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</si>
  <si>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</si>
  <si>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</si>
  <si>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</si>
  <si>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</si>
  <si>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</si>
  <si>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</si>
  <si>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</si>
  <si>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</si>
  <si>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</si>
  <si>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</si>
  <si>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</si>
  <si>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</si>
  <si>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</si>
  <si>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</si>
  <si>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</si>
  <si>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</si>
  <si>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</si>
  <si>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</si>
  <si>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</si>
  <si>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</si>
  <si>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</si>
  <si>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</si>
  <si>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</si>
  <si>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</si>
  <si>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</si>
  <si>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</si>
  <si>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</si>
  <si>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</si>
  <si>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</si>
  <si>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</si>
  <si>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</si>
  <si>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</si>
  <si>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</si>
  <si>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</si>
  <si>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</si>
  <si>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</si>
  <si>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</si>
  <si>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</si>
  <si>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</si>
  <si>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</si>
  <si>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</si>
  <si>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</si>
  <si>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</si>
  <si>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</si>
  <si>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</si>
  <si>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</si>
  <si>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</si>
  <si>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</si>
  <si>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</si>
  <si>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</si>
  <si>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</si>
  <si>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</si>
  <si>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</si>
  <si>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</si>
  <si>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</si>
  <si>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</si>
  <si>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</si>
  <si>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</si>
  <si>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</si>
  <si>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</si>
  <si>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</si>
  <si>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</si>
  <si>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</si>
  <si>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</si>
  <si>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</si>
  <si>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</si>
  <si>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</si>
  <si>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</si>
  <si>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</si>
  <si>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</si>
  <si>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</si>
  <si>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</si>
  <si>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</si>
  <si>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</si>
  <si>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</si>
  <si>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</si>
  <si>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</si>
  <si>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</si>
  <si>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</si>
  <si>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</si>
  <si>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</si>
  <si>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</si>
  <si>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</si>
  <si>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</si>
  <si>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</si>
  <si>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</si>
  <si>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</si>
  <si>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</si>
  <si>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</si>
  <si>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</si>
  <si>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</si>
  <si>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</si>
  <si>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</si>
  <si>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</si>
  <si>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</si>
  <si>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</si>
  <si>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</si>
  <si>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</si>
  <si>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</si>
  <si>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</si>
  <si>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</si>
  <si>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</si>
  <si>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</si>
  <si>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</si>
  <si>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</si>
  <si>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</si>
  <si>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</si>
  <si>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</si>
  <si>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</si>
  <si>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</si>
  <si>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</si>
  <si>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</si>
  <si>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</si>
  <si>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</si>
  <si>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</si>
  <si>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</si>
  <si>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</si>
  <si>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</si>
  <si>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</si>
  <si>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</si>
  <si>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</si>
  <si>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</si>
  <si>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</si>
  <si>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</si>
  <si>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</si>
  <si>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</si>
  <si>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</si>
  <si>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</si>
  <si>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</si>
  <si>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</si>
  <si>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</si>
  <si>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</si>
  <si>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</si>
  <si>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</si>
  <si>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</si>
  <si>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</si>
  <si>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</si>
  <si>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</si>
  <si>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</si>
  <si>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</si>
  <si>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</si>
  <si>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</si>
  <si>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</si>
  <si>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</si>
  <si>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</si>
  <si>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</si>
  <si>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</si>
  <si>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</si>
  <si>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</si>
  <si>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</si>
  <si>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</si>
  <si>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</si>
  <si>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</si>
  <si>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</si>
  <si>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</si>
  <si>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</si>
  <si>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</si>
  <si>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</si>
  <si>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</si>
  <si>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</si>
  <si>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</si>
  <si>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</si>
  <si>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</si>
  <si>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</si>
  <si>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</si>
  <si>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</si>
  <si>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</si>
  <si>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</si>
  <si>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</si>
  <si>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</si>
  <si>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</si>
  <si>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</si>
  <si>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</si>
  <si>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</si>
  <si>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</si>
  <si>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</si>
  <si>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</si>
  <si>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</si>
  <si>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</si>
  <si>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</si>
  <si>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</si>
  <si>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</si>
  <si>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</si>
  <si>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</si>
  <si>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</si>
  <si>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</si>
  <si>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</si>
  <si>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</si>
  <si>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</si>
  <si>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</si>
  <si>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</si>
  <si>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</si>
  <si>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</si>
  <si>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</si>
  <si>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</si>
  <si>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</si>
  <si>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</si>
  <si>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</si>
  <si>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</si>
  <si>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</si>
  <si>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</si>
  <si>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</si>
  <si>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</si>
  <si>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</si>
  <si>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</si>
  <si>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</si>
  <si>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</si>
  <si>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</si>
  <si>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</si>
  <si>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</si>
  <si>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</si>
  <si>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</si>
  <si>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</si>
  <si>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</si>
  <si>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</si>
  <si>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</si>
  <si>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</si>
  <si>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</si>
  <si>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</si>
  <si>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</si>
  <si>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</si>
  <si>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</si>
  <si>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</si>
  <si>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</si>
  <si>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</si>
  <si>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</si>
  <si>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</si>
  <si>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</si>
  <si>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</si>
  <si>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</si>
  <si>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</si>
  <si>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</si>
  <si>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</si>
  <si>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</si>
  <si>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</si>
  <si>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</si>
  <si>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</si>
  <si>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</si>
  <si>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</si>
  <si>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</si>
  <si>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</si>
  <si>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</si>
  <si>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</si>
  <si>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</si>
  <si>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</si>
  <si>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</si>
  <si>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</si>
  <si>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</si>
  <si>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</si>
  <si>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</si>
  <si>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</si>
  <si>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</si>
  <si>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</si>
  <si>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</si>
  <si>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</si>
  <si>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</si>
  <si>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</si>
  <si>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</si>
  <si>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</si>
  <si>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</si>
  <si>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</si>
  <si>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</si>
  <si>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</si>
  <si>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</si>
  <si>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</si>
  <si>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</si>
  <si>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</si>
  <si>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</si>
  <si>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</si>
  <si>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</si>
  <si>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</si>
  <si>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</si>
  <si>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</si>
  <si>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</si>
  <si>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</si>
  <si>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</si>
  <si>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</si>
  <si>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</si>
  <si>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</si>
  <si>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</si>
  <si>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</si>
  <si>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</si>
  <si>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</si>
  <si>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</si>
  <si>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</si>
  <si>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</si>
  <si>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</si>
  <si>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</si>
  <si>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</si>
  <si>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</si>
  <si>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</si>
  <si>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</si>
  <si>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</si>
  <si>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</si>
  <si>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</si>
  <si>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</si>
  <si>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</si>
  <si>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</si>
  <si>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</si>
  <si>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</si>
  <si>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</si>
  <si>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</si>
  <si>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</si>
  <si>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</si>
  <si>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</si>
  <si>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</si>
  <si>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</si>
  <si>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</si>
  <si>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</si>
  <si>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</si>
  <si>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</si>
  <si>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</si>
  <si>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</si>
  <si>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</si>
  <si>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</si>
  <si>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</si>
  <si>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</si>
  <si>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</si>
  <si>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</si>
  <si>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</si>
  <si>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</si>
  <si>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</si>
  <si>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</si>
  <si>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</si>
  <si>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</si>
  <si>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</si>
  <si>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</si>
  <si>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</si>
  <si>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</si>
  <si>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</si>
  <si>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</si>
  <si>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</si>
  <si>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</si>
  <si>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</si>
  <si>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</si>
  <si>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</si>
  <si>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</si>
  <si>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</si>
  <si>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</si>
  <si>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</si>
  <si>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</si>
  <si>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</si>
  <si>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</si>
  <si>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</si>
  <si>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</si>
  <si>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</si>
  <si>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</si>
  <si>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</si>
  <si>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</si>
  <si>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</si>
  <si>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</si>
  <si>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</si>
  <si>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</si>
  <si>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</si>
  <si>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</si>
  <si>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</si>
  <si>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</si>
  <si>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</si>
  <si>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</si>
  <si>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</si>
  <si>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</si>
  <si>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</si>
  <si>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</si>
  <si>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</si>
  <si>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</si>
  <si>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</si>
  <si>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</si>
  <si>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</si>
  <si>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</si>
  <si>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</si>
  <si>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</si>
  <si>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</si>
  <si>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</si>
  <si>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</si>
  <si>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</si>
  <si>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</si>
  <si>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</si>
  <si>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</si>
  <si>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</si>
  <si>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</si>
  <si>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</si>
  <si>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</si>
  <si>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</si>
  <si>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</si>
  <si>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</si>
  <si>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</si>
  <si>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</si>
  <si>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</si>
  <si>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</si>
  <si>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</si>
  <si>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</si>
  <si>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</si>
  <si>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</si>
  <si>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</si>
  <si>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</si>
  <si>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</si>
  <si>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</si>
  <si>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</si>
  <si>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</si>
  <si>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</si>
  <si>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</si>
  <si>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</si>
  <si>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</si>
  <si>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</si>
  <si>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</si>
  <si>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</si>
  <si>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</si>
  <si>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</si>
  <si>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</si>
  <si>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</si>
  <si>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</si>
  <si>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</si>
  <si>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</si>
  <si>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</si>
  <si>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</si>
  <si>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</si>
  <si>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</si>
  <si>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</si>
  <si>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</si>
  <si>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</si>
  <si>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</si>
  <si>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</si>
  <si>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</si>
  <si>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</si>
  <si>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</si>
  <si>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</si>
  <si>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</si>
  <si>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</si>
  <si>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</si>
  <si>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</si>
  <si>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</si>
  <si>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</si>
  <si>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</si>
  <si>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</si>
  <si>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</si>
  <si>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</si>
  <si>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</si>
  <si>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</si>
  <si>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</si>
  <si>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</si>
  <si>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</si>
  <si>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</si>
  <si>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</si>
  <si>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</si>
  <si>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</si>
  <si>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</si>
  <si>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</si>
  <si>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</si>
  <si>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</si>
  <si>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</si>
  <si>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</si>
  <si>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</si>
  <si>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</si>
  <si>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</si>
  <si>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</si>
  <si>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</si>
  <si>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</si>
  <si>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</si>
  <si>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</si>
  <si>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</si>
  <si>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</si>
  <si>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</si>
  <si>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</si>
  <si>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</si>
  <si>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</si>
  <si>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</si>
  <si>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</si>
  <si>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</si>
  <si>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</si>
  <si>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</si>
  <si>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</si>
  <si>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</si>
  <si>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</si>
  <si>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</si>
  <si>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</si>
  <si>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</si>
  <si>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</si>
  <si>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</si>
  <si>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</si>
  <si>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</si>
  <si>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</si>
  <si>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</si>
  <si>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</si>
  <si>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</si>
  <si>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</si>
  <si>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</si>
  <si>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</si>
  <si>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</si>
  <si>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</si>
  <si>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</si>
  <si>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</si>
  <si>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</si>
  <si>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</si>
  <si>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</si>
  <si>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</si>
  <si>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</si>
  <si>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</si>
  <si>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</si>
  <si>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</si>
  <si>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</si>
  <si>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</si>
  <si>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</si>
  <si>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</si>
  <si>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</si>
  <si>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</si>
  <si>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</si>
  <si>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</si>
  <si>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</si>
  <si>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</si>
  <si>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</si>
  <si>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</si>
  <si>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</si>
  <si>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</si>
  <si>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</si>
  <si>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</si>
  <si>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</si>
  <si>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</si>
  <si>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</si>
  <si>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</si>
  <si>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</si>
  <si>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</si>
  <si>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</si>
  <si>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</si>
  <si>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</si>
  <si>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</si>
  <si>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</si>
  <si>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</si>
  <si>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</si>
  <si>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</si>
  <si>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</si>
  <si>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</si>
  <si>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</si>
  <si>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</si>
  <si>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</si>
  <si>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</si>
  <si>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</si>
  <si>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</si>
  <si>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</si>
  <si>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</si>
  <si>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</si>
  <si>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</si>
  <si>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</si>
  <si>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</si>
  <si>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</si>
  <si>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</si>
  <si>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</si>
  <si>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</si>
  <si>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</si>
  <si>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</si>
  <si>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</si>
  <si>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</si>
  <si>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</si>
  <si>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</si>
  <si>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</si>
  <si>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</si>
  <si>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</si>
  <si>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</si>
  <si>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</si>
  <si>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</si>
  <si>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</si>
  <si>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</si>
  <si>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</si>
  <si>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</si>
  <si>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</si>
  <si>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</si>
  <si>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</si>
  <si>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</si>
  <si>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</si>
  <si>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</si>
  <si>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</si>
  <si>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</si>
  <si>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</si>
  <si>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</si>
  <si>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</si>
  <si>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</si>
  <si>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</si>
  <si>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</si>
  <si>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</si>
  <si>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</si>
  <si>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</si>
  <si>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</si>
  <si>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</si>
  <si>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</si>
  <si>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</si>
  <si>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</si>
  <si>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</si>
  <si>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</si>
  <si>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</si>
  <si>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</si>
  <si>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</si>
  <si>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</si>
  <si>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</si>
  <si>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</si>
  <si>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</si>
  <si>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</si>
  <si>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</si>
  <si>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</si>
  <si>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</si>
  <si>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</si>
  <si>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</si>
  <si>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</si>
  <si>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</si>
  <si>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</si>
  <si>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</si>
  <si>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</si>
  <si>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</si>
  <si>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</si>
  <si>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</si>
  <si>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</si>
  <si>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</si>
  <si>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</si>
  <si>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</si>
  <si>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</si>
  <si>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</si>
  <si>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</si>
  <si>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</si>
  <si>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</si>
  <si>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</si>
  <si>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</si>
  <si>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</si>
  <si>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</si>
  <si>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</si>
  <si>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</si>
  <si>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</si>
  <si>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</si>
  <si>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</si>
  <si>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</si>
  <si>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</si>
  <si>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</si>
  <si>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</si>
  <si>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</si>
  <si>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</si>
  <si>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</si>
  <si>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</si>
  <si>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</si>
  <si>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</si>
  <si>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</si>
  <si>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</si>
  <si>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</si>
  <si>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</si>
  <si>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</si>
  <si>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</si>
  <si>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</si>
  <si>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</si>
  <si>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</si>
  <si>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</si>
  <si>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</si>
  <si>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</si>
  <si>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</si>
  <si>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</si>
  <si>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</si>
  <si>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</si>
  <si>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</si>
  <si>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</si>
  <si>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</si>
  <si>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</si>
  <si>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</si>
  <si>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</si>
  <si>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</si>
  <si>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</si>
  <si>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</si>
  <si>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</si>
  <si>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</si>
  <si>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</si>
  <si>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</si>
  <si>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</si>
  <si>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</si>
  <si>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</si>
  <si>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</si>
  <si>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</si>
  <si>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</si>
  <si>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</si>
  <si>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</si>
  <si>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</si>
  <si>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</si>
  <si>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</si>
  <si>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</si>
  <si>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</si>
  <si>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</si>
  <si>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</si>
  <si>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</si>
  <si>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</si>
  <si>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</si>
  <si>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</si>
  <si>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</si>
  <si>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</si>
  <si>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</si>
  <si>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</si>
  <si>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</si>
  <si>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</si>
  <si>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</si>
  <si>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</si>
  <si>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</si>
  <si>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</si>
  <si>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</si>
  <si>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</si>
  <si>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</si>
  <si>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</si>
  <si>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</si>
  <si>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</si>
  <si>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</si>
  <si>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</si>
  <si>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</si>
  <si>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</si>
  <si>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</si>
  <si>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</si>
  <si>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</si>
  <si>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</si>
  <si>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</si>
  <si>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</si>
  <si>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</si>
  <si>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</si>
  <si>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</si>
  <si>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</si>
  <si>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</si>
  <si>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</si>
  <si>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</si>
  <si>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</si>
  <si>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</si>
  <si>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</si>
  <si>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</si>
  <si>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</si>
  <si>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</si>
  <si>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</si>
  <si>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</si>
  <si>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</si>
  <si>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</si>
  <si>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</si>
  <si>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</si>
  <si>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</si>
  <si>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</si>
  <si>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</si>
  <si>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</si>
  <si>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</si>
  <si>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</si>
  <si>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</si>
  <si>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</si>
  <si>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</si>
  <si>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</si>
  <si>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</si>
  <si>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</si>
  <si>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</si>
  <si>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</si>
  <si>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</si>
  <si>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</si>
  <si>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</si>
  <si>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</si>
  <si>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</si>
  <si>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</si>
  <si>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</si>
  <si>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</si>
  <si>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</si>
  <si>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</si>
  <si>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</si>
  <si>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</si>
  <si>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</si>
  <si>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</si>
  <si>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</si>
  <si>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</si>
  <si>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</si>
  <si>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</si>
  <si>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</si>
  <si>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</si>
  <si>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</si>
  <si>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</si>
  <si>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</si>
  <si>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</si>
  <si>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</si>
  <si>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</si>
  <si>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</si>
  <si>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</si>
  <si>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</si>
  <si>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</si>
  <si>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</si>
  <si>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</si>
  <si>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</si>
  <si>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</si>
  <si>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</si>
  <si>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</si>
  <si>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</si>
  <si>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</si>
  <si>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</si>
  <si>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</si>
  <si>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</si>
  <si>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</si>
  <si>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</si>
  <si>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</si>
  <si>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</si>
  <si>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</si>
  <si>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</si>
  <si>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</si>
  <si>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</si>
  <si>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</si>
  <si>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</si>
  <si>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</si>
  <si>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</si>
  <si>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</si>
  <si>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</si>
  <si>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</si>
  <si>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</si>
  <si>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</si>
  <si>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</si>
  <si>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</si>
  <si>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</si>
  <si>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</si>
  <si>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</si>
  <si>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</si>
  <si>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</si>
  <si>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</si>
  <si>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</si>
  <si>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</si>
  <si>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</si>
  <si>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</si>
  <si>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</si>
  <si>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</si>
  <si>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</si>
  <si>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</si>
  <si>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</si>
  <si>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</si>
  <si>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</si>
  <si>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</si>
  <si>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</si>
  <si>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</si>
  <si>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</si>
  <si>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</si>
  <si>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</si>
  <si>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</si>
  <si>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</si>
  <si>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</si>
  <si>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</si>
  <si>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</si>
  <si>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</si>
  <si>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</si>
  <si>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</si>
  <si>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</si>
  <si>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</si>
  <si>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</si>
  <si>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</si>
  <si>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</si>
  <si>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</si>
  <si>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</si>
  <si>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</si>
  <si>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</si>
  <si>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</si>
  <si>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</si>
  <si>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</si>
  <si>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</si>
  <si>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</si>
  <si>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</si>
  <si>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</si>
  <si>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</si>
  <si>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</si>
  <si>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</si>
  <si>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</si>
  <si>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</si>
  <si>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</si>
  <si>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</si>
  <si>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</si>
  <si>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</si>
  <si>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</si>
  <si>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</si>
  <si>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</si>
  <si>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</si>
  <si>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</si>
  <si>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</si>
  <si>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</si>
  <si>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</si>
  <si>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</si>
  <si>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</si>
  <si>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</si>
  <si>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</si>
  <si>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</si>
  <si>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</si>
  <si>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</si>
  <si>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</si>
  <si>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</si>
  <si>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</si>
  <si>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</si>
  <si>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</si>
  <si>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</si>
  <si>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</si>
  <si>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</si>
  <si>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</si>
  <si>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</si>
  <si>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</si>
  <si>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</si>
  <si>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</si>
  <si>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</si>
  <si>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</si>
  <si>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</si>
  <si>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</si>
  <si>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</si>
  <si>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</si>
  <si>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</si>
  <si>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</si>
  <si>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</si>
  <si>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</si>
  <si>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</si>
  <si>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</si>
  <si>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</si>
  <si>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</si>
  <si>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</si>
  <si>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</si>
  <si>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</si>
  <si>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</si>
  <si>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</si>
  <si>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</si>
  <si>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</si>
  <si>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</si>
  <si>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</si>
  <si>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</si>
  <si>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</si>
  <si>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</si>
  <si>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</si>
  <si>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</si>
  <si>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</si>
  <si>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</si>
  <si>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</si>
  <si>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</si>
  <si>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</si>
  <si>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</si>
  <si>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</si>
  <si>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</si>
  <si>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</si>
  <si>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</si>
  <si>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</si>
  <si>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</si>
  <si>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</si>
  <si>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</si>
  <si>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</si>
  <si>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</si>
  <si>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</si>
  <si>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</si>
  <si>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</si>
  <si>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</si>
  <si>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</si>
  <si>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</si>
  <si>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</si>
  <si>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</si>
  <si>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</si>
  <si>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</si>
  <si>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</si>
  <si>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</si>
  <si>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</si>
  <si>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</si>
  <si>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</si>
  <si>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</si>
  <si>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</si>
  <si>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</si>
  <si>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</si>
  <si>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</si>
  <si>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</si>
  <si>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</si>
  <si>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</si>
  <si>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</si>
  <si>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</si>
  <si>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</si>
  <si>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</si>
  <si>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</si>
  <si>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</si>
  <si>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</si>
  <si>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</si>
  <si>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</si>
  <si>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</si>
  <si>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</si>
  <si>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</si>
  <si>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</si>
  <si>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</si>
  <si>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</si>
  <si>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</si>
  <si>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</si>
  <si>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</si>
  <si>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</si>
  <si>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</si>
  <si>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</si>
  <si>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</si>
  <si>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</si>
  <si>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</si>
  <si>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</si>
  <si>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</si>
  <si>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</si>
  <si>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</si>
  <si>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</si>
  <si>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</si>
  <si>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</si>
  <si>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</si>
  <si>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</si>
  <si>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</si>
  <si>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</si>
  <si>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</si>
  <si>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</si>
  <si>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</si>
  <si>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</si>
  <si>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</si>
  <si>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</si>
  <si>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</si>
  <si>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</si>
  <si>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</si>
  <si>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</si>
  <si>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</si>
  <si>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</si>
  <si>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</si>
  <si>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</si>
  <si>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</si>
  <si>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</si>
  <si>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</si>
  <si>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</si>
  <si>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</si>
  <si>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</si>
  <si>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</si>
  <si>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</si>
  <si>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</si>
  <si>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</si>
  <si>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</si>
  <si>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</si>
  <si>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</si>
  <si>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</si>
  <si>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</si>
  <si>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</si>
  <si>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</si>
  <si>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</si>
  <si>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</si>
  <si>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</si>
  <si>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</si>
  <si>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</si>
  <si>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</si>
  <si>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</si>
  <si>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</si>
  <si>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</si>
  <si>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</si>
  <si>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</si>
  <si>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</si>
  <si>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</si>
  <si>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</si>
  <si>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</si>
  <si>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</si>
  <si>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</si>
  <si>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</si>
  <si>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</si>
  <si>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</si>
  <si>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</si>
  <si>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</si>
  <si>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</si>
  <si>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</si>
  <si>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</si>
  <si>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</si>
  <si>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</si>
  <si>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</si>
  <si>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</si>
  <si>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</si>
  <si>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</si>
  <si>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</si>
  <si>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</si>
  <si>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</si>
  <si>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</si>
  <si>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</si>
  <si>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</si>
  <si>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</si>
  <si>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</si>
  <si>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</si>
  <si>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</si>
  <si>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</si>
  <si>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</si>
  <si>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</si>
  <si>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</si>
  <si>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</si>
  <si>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</si>
  <si>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</si>
  <si>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</si>
  <si>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</si>
  <si>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</si>
  <si>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</si>
  <si>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</si>
  <si>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</si>
  <si>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</si>
  <si>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</si>
  <si>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</si>
  <si>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</si>
  <si>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</si>
  <si>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</si>
  <si>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</si>
  <si>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</si>
  <si>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</si>
  <si>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</si>
  <si>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</si>
  <si>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</si>
  <si>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</si>
  <si>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</si>
  <si>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</si>
  <si>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</si>
  <si>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</si>
  <si>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</si>
  <si>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</si>
  <si>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</si>
  <si>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</si>
  <si>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</si>
  <si>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</si>
  <si>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</si>
  <si>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</si>
  <si>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</si>
  <si>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</si>
  <si>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</si>
  <si>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</si>
  <si>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</si>
  <si>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</si>
  <si>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</si>
  <si>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</si>
  <si>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</si>
  <si>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</si>
  <si>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</si>
  <si>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</si>
  <si>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</si>
  <si>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</si>
  <si>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</si>
  <si>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</si>
  <si>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</si>
  <si>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</si>
  <si>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</si>
  <si>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</si>
  <si>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</si>
  <si>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</si>
  <si>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</si>
  <si>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</si>
  <si>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</si>
  <si>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</si>
  <si>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</si>
  <si>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</si>
  <si>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</si>
  <si>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</si>
  <si>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</si>
  <si>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</si>
  <si>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</si>
  <si>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</si>
  <si>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</si>
  <si>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</si>
  <si>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</si>
  <si>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</si>
  <si>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</si>
  <si>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</si>
  <si>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</si>
  <si>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</si>
  <si>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</si>
  <si>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</si>
  <si>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</si>
  <si>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</si>
  <si>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</si>
  <si>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</si>
  <si>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</si>
  <si>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</si>
  <si>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</si>
  <si>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</si>
  <si>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</si>
  <si>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</si>
  <si>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</si>
  <si>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</si>
  <si>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</si>
  <si>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</si>
  <si>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</si>
  <si>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</si>
  <si>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</si>
  <si>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</si>
  <si>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</si>
  <si>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</si>
  <si>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</si>
  <si>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</si>
  <si>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</si>
  <si>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</si>
  <si>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</si>
  <si>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</si>
  <si>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</si>
  <si>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</si>
  <si>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</si>
  <si>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</si>
  <si>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</si>
  <si>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</si>
  <si>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</si>
  <si>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</si>
  <si>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</si>
  <si>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</si>
  <si>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</si>
  <si>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</si>
  <si>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</si>
  <si>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</si>
  <si>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</si>
  <si>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</si>
  <si>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</si>
  <si>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</si>
  <si>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</si>
  <si>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</si>
  <si>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</si>
  <si>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</si>
  <si>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</si>
  <si>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</si>
  <si>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</si>
  <si>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</si>
  <si>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</si>
  <si>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</si>
  <si>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</si>
  <si>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</si>
  <si>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</si>
  <si>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</si>
  <si>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</si>
  <si>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</si>
  <si>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</si>
  <si>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</si>
  <si>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</si>
  <si>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</si>
  <si>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</si>
  <si>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</si>
  <si>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</si>
  <si>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</si>
  <si>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</si>
  <si>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</si>
  <si>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</si>
  <si>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</si>
  <si>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</si>
  <si>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</si>
  <si>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</si>
  <si>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</si>
  <si>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</si>
  <si>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</si>
  <si>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</si>
  <si>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</si>
  <si>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</si>
  <si>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</si>
  <si>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</si>
  <si>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</si>
  <si>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</si>
  <si>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</si>
  <si>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</si>
  <si>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</si>
  <si>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</si>
  <si>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</si>
  <si>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</si>
  <si>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</si>
  <si>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</si>
  <si>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</si>
  <si>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</si>
  <si>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</si>
  <si>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</si>
  <si>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</si>
  <si>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</si>
  <si>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</si>
  <si>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</si>
  <si>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</si>
  <si>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</si>
  <si>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</si>
  <si>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</si>
  <si>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</si>
  <si>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</si>
  <si>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</si>
  <si>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</si>
  <si>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</si>
  <si>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</si>
  <si>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</si>
  <si>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</si>
  <si>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</si>
  <si>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</si>
  <si>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</si>
  <si>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</si>
  <si>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</si>
  <si>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</si>
  <si>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</si>
  <si>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</si>
  <si>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</si>
  <si>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</si>
  <si>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</si>
  <si>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</si>
  <si>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</si>
  <si>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</si>
  <si>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</si>
  <si>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</si>
  <si>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</si>
  <si>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</si>
  <si>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</si>
  <si>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</si>
  <si>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</si>
  <si>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</si>
  <si>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</si>
  <si>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</si>
  <si>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</si>
  <si>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</si>
  <si>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</si>
  <si>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</si>
  <si>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</si>
  <si>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</si>
  <si>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</si>
  <si>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</si>
  <si>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</si>
  <si>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</si>
  <si>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</si>
  <si>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</si>
  <si>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</si>
  <si>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</si>
  <si>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</si>
  <si>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</si>
  <si>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</si>
  <si>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</si>
  <si>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</si>
  <si>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</si>
  <si>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</si>
  <si>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</si>
  <si>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</si>
  <si>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</si>
  <si>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</si>
  <si>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</si>
  <si>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</si>
  <si>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</si>
  <si>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</si>
  <si>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</si>
  <si>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</si>
  <si>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</si>
  <si>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</si>
  <si>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</si>
  <si>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</si>
  <si>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</si>
  <si>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</si>
  <si>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</si>
  <si>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</si>
  <si>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</si>
  <si>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</si>
  <si>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</si>
  <si>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</si>
  <si>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</si>
  <si>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</si>
  <si>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</si>
  <si>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</si>
  <si>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</si>
  <si>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</si>
  <si>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</si>
  <si>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</si>
  <si>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</si>
  <si>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</si>
  <si>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</si>
  <si>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</si>
  <si>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</si>
  <si>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</si>
  <si>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</si>
  <si>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</si>
  <si>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</si>
  <si>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</si>
  <si>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</si>
  <si>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</si>
  <si>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</si>
  <si>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</si>
  <si>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</si>
  <si>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</si>
  <si>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</si>
  <si>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</si>
  <si>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</si>
  <si>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</si>
  <si>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</si>
  <si>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</si>
  <si>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</si>
  <si>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</si>
  <si>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</si>
  <si>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</si>
  <si>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</si>
  <si>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</si>
  <si>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</si>
  <si>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</si>
  <si>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</si>
  <si>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</si>
  <si>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</si>
  <si>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</si>
  <si>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</si>
  <si>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</si>
  <si>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</si>
  <si>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</si>
  <si>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</si>
  <si>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</si>
  <si>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</si>
  <si>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</si>
  <si>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</si>
  <si>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</si>
  <si>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</si>
  <si>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</si>
  <si>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</si>
  <si>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</si>
  <si>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</si>
  <si>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</si>
  <si>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</si>
  <si>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</si>
  <si>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</si>
  <si>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</si>
  <si>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</si>
  <si>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</si>
  <si>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</si>
  <si>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</si>
  <si>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</si>
  <si>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</si>
  <si>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</si>
  <si>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</si>
  <si>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</si>
  <si>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</si>
  <si>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</si>
  <si>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</si>
  <si>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</si>
  <si>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</si>
  <si>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</si>
  <si>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</si>
  <si>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</si>
  <si>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</si>
  <si>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</si>
  <si>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</si>
  <si>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</si>
  <si>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</si>
  <si>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</si>
  <si>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</si>
  <si>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</si>
  <si>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</si>
  <si>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</si>
  <si>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</si>
  <si>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</si>
  <si>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</si>
  <si>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</si>
  <si>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</si>
  <si>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</si>
  <si>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</si>
  <si>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</si>
  <si>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</si>
  <si>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</si>
  <si>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</si>
  <si>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</si>
  <si>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</si>
  <si>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</si>
  <si>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</si>
  <si>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</si>
  <si>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</si>
  <si>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</si>
  <si>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</si>
  <si>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</si>
  <si>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</si>
  <si>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</si>
  <si>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</si>
  <si>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</si>
  <si>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</si>
  <si>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</si>
  <si>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</si>
  <si>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</si>
  <si>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</si>
  <si>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</si>
  <si>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</si>
  <si>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</si>
  <si>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</si>
  <si>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</si>
  <si>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</si>
  <si>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</si>
  <si>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</si>
  <si>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</si>
  <si>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</si>
  <si>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</si>
  <si>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</si>
  <si>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</si>
  <si>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</si>
  <si>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</si>
  <si>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</si>
  <si>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</si>
  <si>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</si>
  <si>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</si>
  <si>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</si>
  <si>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</si>
  <si>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</si>
  <si>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</si>
  <si>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</si>
  <si>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</si>
  <si>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</si>
  <si>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</si>
  <si>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</si>
  <si>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</si>
  <si>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</si>
  <si>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</si>
  <si>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</si>
  <si>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</si>
  <si>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</si>
  <si>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</si>
  <si>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</si>
  <si>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</si>
  <si>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</si>
  <si>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</si>
  <si>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</si>
  <si>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</si>
  <si>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</si>
  <si>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</si>
  <si>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</si>
  <si>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</si>
  <si>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</si>
  <si>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</si>
  <si>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</si>
  <si>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</si>
  <si>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</si>
  <si>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</si>
  <si>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</si>
  <si>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</si>
  <si>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</si>
  <si>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</si>
  <si>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</si>
  <si>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</si>
  <si>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</si>
  <si>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</si>
  <si>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</si>
  <si>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</si>
  <si>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</si>
  <si>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</si>
  <si>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</si>
  <si>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</si>
  <si>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</si>
  <si>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</si>
  <si>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</si>
  <si>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</si>
  <si>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</si>
  <si>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</si>
  <si>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</si>
  <si>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</si>
  <si>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</si>
  <si>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</si>
  <si>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</si>
  <si>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</si>
  <si>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</si>
  <si>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</si>
  <si>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</si>
  <si>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</si>
  <si>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</si>
  <si>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</si>
  <si>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</si>
  <si>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</si>
  <si>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</si>
  <si>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</si>
  <si>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</si>
  <si>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</si>
  <si>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</si>
  <si>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</si>
  <si>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</si>
  <si>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</si>
  <si>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</si>
  <si>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</si>
  <si>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</si>
  <si>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</si>
  <si>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</si>
  <si>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</si>
  <si>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</si>
  <si>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</si>
  <si>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</si>
  <si>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</si>
  <si>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</si>
  <si>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</si>
  <si>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</si>
  <si>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</si>
  <si>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</si>
  <si>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</si>
  <si>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</si>
  <si>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</si>
  <si>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</si>
  <si>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</si>
  <si>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</si>
  <si>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</si>
  <si>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</si>
  <si>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</si>
  <si>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</si>
  <si>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</si>
  <si>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</si>
  <si>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</si>
  <si>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</si>
  <si>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</si>
  <si>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</si>
  <si>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</si>
  <si>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</si>
  <si>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</si>
  <si>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</si>
  <si>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</si>
  <si>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</si>
  <si>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</si>
  <si>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</si>
  <si>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</si>
  <si>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</si>
  <si>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</si>
  <si>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</si>
  <si>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</si>
  <si>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</si>
  <si>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</si>
  <si>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</si>
  <si>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</si>
  <si>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</si>
  <si>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</si>
  <si>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</si>
  <si>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</si>
  <si>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</si>
  <si>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</si>
  <si>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</si>
  <si>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</si>
  <si>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</si>
  <si>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</si>
  <si>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</si>
  <si>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</si>
  <si>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</si>
  <si>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</si>
  <si>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</si>
  <si>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</si>
  <si>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</si>
  <si>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</si>
  <si>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</si>
  <si>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</si>
  <si>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</si>
  <si>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</si>
  <si>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</si>
  <si>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</si>
  <si>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</si>
  <si>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</si>
  <si>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</si>
  <si>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</si>
  <si>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</si>
  <si>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</si>
  <si>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</si>
  <si>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</si>
  <si>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</si>
  <si>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</si>
  <si>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</si>
  <si>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</si>
  <si>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</si>
  <si>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</si>
  <si>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</si>
  <si>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</si>
  <si>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</si>
  <si>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</si>
  <si>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</si>
  <si>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</si>
  <si>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</si>
  <si>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</si>
  <si>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</si>
  <si>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</si>
  <si>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</si>
  <si>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</si>
  <si>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</si>
  <si>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</si>
  <si>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</si>
  <si>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</si>
  <si>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</si>
  <si>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</si>
  <si>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</si>
  <si>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</si>
  <si>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</si>
  <si>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</si>
  <si>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</si>
  <si>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</si>
  <si>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</si>
  <si>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</si>
  <si>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</si>
  <si>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</si>
  <si>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</si>
  <si>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</si>
  <si>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</si>
  <si>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</si>
  <si>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</si>
  <si>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</si>
  <si>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</si>
  <si>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</si>
  <si>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</si>
  <si>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</si>
  <si>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</si>
  <si>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</si>
  <si>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</si>
  <si>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</si>
  <si>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</si>
  <si>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</si>
  <si>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</si>
  <si>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</si>
  <si>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</si>
  <si>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</si>
  <si>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</si>
  <si>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</si>
  <si>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</si>
  <si>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</si>
  <si>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</si>
  <si>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</si>
  <si>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</si>
  <si>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</si>
  <si>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</si>
  <si>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</si>
  <si>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</si>
  <si>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</si>
  <si>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</si>
  <si>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</si>
  <si>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</si>
  <si>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</si>
  <si>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</si>
  <si>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</si>
  <si>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</si>
  <si>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</si>
  <si>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</si>
  <si>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</si>
  <si>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</si>
  <si>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</si>
  <si>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</si>
  <si>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</si>
  <si>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</si>
  <si>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</si>
  <si>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</si>
  <si>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</si>
  <si>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</si>
  <si>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</si>
  <si>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Grand Total</t>
  </si>
  <si>
    <t>2021</t>
  </si>
  <si>
    <t>Jan</t>
  </si>
  <si>
    <t>Feb</t>
  </si>
  <si>
    <t>Mar</t>
  </si>
  <si>
    <t>Apr</t>
  </si>
  <si>
    <t>May</t>
  </si>
  <si>
    <t>Jun</t>
  </si>
  <si>
    <t>Jul</t>
  </si>
  <si>
    <t>Aug</t>
  </si>
  <si>
    <t>Sep</t>
  </si>
  <si>
    <t>Oct</t>
  </si>
  <si>
    <t>Nov</t>
  </si>
  <si>
    <t>Dec</t>
  </si>
  <si>
    <t>Years (Order Date)</t>
  </si>
  <si>
    <t>Months (Order Date)</t>
  </si>
  <si>
    <t>Arabia</t>
  </si>
  <si>
    <t>Exelsa</t>
  </si>
  <si>
    <t>Liberica</t>
  </si>
  <si>
    <t>Robusta</t>
  </si>
  <si>
    <t>Sum of Sales2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</si>
</sst>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5" formatCode="dd\-mmm\-yyyy"/>
    <numFmt numFmtId="166" formatCode="0.0\ &quot;kg&quot;"/>
    <numFmt numFmtId="167" formatCode="&quot;$&quot;#,##0"/>
  </numFmts>
  <fonts count="3" x14ac:knownFonts="1">
    <font>
      <sz val="11"/>
      <color theme="1"/>
      <name val="Calibri"/>
      <family val="2"/>
      <scheme val="minor"/>
    </font>
    <font>
      <sz val="11"/>
      <color indexed="8"/>
      <name val="Calibri"/>
      <family val="2"/>
    </font>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2">
    <xf numFmtId="0" fontId="0" fillId="0" borderId="0"/>
    <xf numFmtId="44" fontId="2" fillId="0" borderId="0" applyFont="0" applyFill="0" applyBorder="0" applyAlignment="0" applyProtection="0"/>
  </cellStyleXfs>
  <cellXfs count="13">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1" fillId="0" borderId="0" xfId="0" applyNumberFormat="1" applyFont="1" applyAlignment="1">
      <alignment vertical="center"/>
    </xf>
    <xf numFmtId="166" fontId="0" fillId="0" borderId="0" xfId="0" applyNumberFormat="1"/>
    <xf numFmtId="44" fontId="0" fillId="0" borderId="0" xfId="1" applyFont="1"/>
    <xf numFmtId="0" fontId="0" fillId="0" borderId="0" xfId="0" pivotButton="1"/>
    <xf numFmtId="0" fontId="0" fillId="0" borderId="0" xfId="0" applyAlignment="1">
      <alignment vertical="center"/>
    </xf>
    <xf numFmtId="0" fontId="0" fillId="2" borderId="0" xfId="0" applyFill="1"/>
    <xf numFmtId="1" fontId="0" fillId="0" borderId="0" xfId="0" applyNumberFormat="1"/>
    <xf numFmtId="167" fontId="0" fillId="0" borderId="0" xfId="0" applyNumberFormat="1"/>
    <xf numFmtId="0" fontId="0" fillId="0" borderId="0" xfId="0" applyAlignment="1">
      <alignment horizontal="center"/>
    </xf>
  </cellXfs>
  <cellStyles count="2">
    <cellStyle name="Currency" xfId="1" builtinId="4"/>
    <cellStyle name="Normal" xfId="0" builtinId="0"/>
  </cellStyles>
  <dxfs count="30">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7" formatCode="&quot;$&quot;#,##0"/>
    </dxf>
    <dxf>
      <numFmt numFmtId="167" formatCode="&quot;$&quot;#,##0"/>
    </dxf>
    <dxf>
      <numFmt numFmtId="1" formatCode="0"/>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bgColor theme="4" tint="0.59999389629810485"/>
        </patternFill>
      </fill>
    </dxf>
    <dxf>
      <fill>
        <patternFill patternType="solid">
          <bgColor theme="4" tint="0.39997558519241921"/>
        </patternFill>
      </fill>
    </dxf>
    <dxf>
      <font>
        <b/>
        <i val="0"/>
        <sz val="10"/>
        <name val="Calibri"/>
        <family val="2"/>
        <scheme val="minor"/>
      </font>
      <border diagonalUp="0" diagonalDown="0">
        <left style="thin">
          <color auto="1"/>
        </left>
        <right style="thin">
          <color auto="1"/>
        </right>
        <top style="thin">
          <color auto="1"/>
        </top>
        <bottom style="thin">
          <color auto="1"/>
        </bottom>
        <vertical/>
        <horizontal/>
      </border>
    </dxf>
    <dxf>
      <fill>
        <patternFill>
          <bgColor rgb="FFFFAD60"/>
        </patternFill>
      </fill>
      <border>
        <left style="thin">
          <color auto="1"/>
        </left>
        <right style="thin">
          <color auto="1"/>
        </right>
        <top style="thin">
          <color auto="1"/>
        </top>
        <bottom style="thin">
          <color auto="1"/>
        </bottom>
      </border>
    </dxf>
    <dxf>
      <font>
        <b/>
        <sz val="11"/>
        <color theme="1"/>
      </font>
    </dxf>
    <dxf>
      <font>
        <b/>
        <i val="0"/>
        <sz val="11"/>
        <name val="Calibri"/>
        <family val="2"/>
        <scheme val="minor"/>
      </font>
      <fill>
        <patternFill patternType="solid">
          <fgColor theme="0"/>
          <bgColor theme="2"/>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ont>
        <b/>
        <i val="0"/>
        <sz val="11"/>
        <color theme="0"/>
        <name val="Calibri"/>
        <family val="2"/>
        <scheme val="minor"/>
      </font>
      <fill>
        <patternFill patternType="solid">
          <fgColor theme="0"/>
          <bgColor rgb="FFFFAD6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5" defaultTableStyle="TableStyleMedium2" defaultPivotStyle="PivotStyleMedium9">
    <tableStyle name="1. Timeline Style Yellow" pivot="0" table="0" count="8" xr9:uid="{1A615A1D-07AF-4692-907A-F87392D3E730}">
      <tableStyleElement type="wholeTable" dxfId="29"/>
      <tableStyleElement type="headerRow" dxfId="28"/>
    </tableStyle>
    <tableStyle name="1. Timelines Style Yellow" pivot="0" table="0" count="8" xr9:uid="{E5F12B44-0D5D-41DA-8B9F-0830D408CE49}">
      <tableStyleElement type="wholeTable" dxfId="27"/>
      <tableStyleElement type="headerRow" dxfId="26"/>
    </tableStyle>
    <tableStyle name="Grey" pivot="0" table="0" count="8" xr9:uid="{43DE3844-7E20-4270-A271-470541D380EB}">
      <tableStyleElement type="wholeTable" dxfId="25"/>
      <tableStyleElement type="headerRow" dxfId="24"/>
    </tableStyle>
    <tableStyle name="Grey Timeline Style" pivot="0" table="0" count="8" xr9:uid="{032F57E5-2080-4E76-B90B-8495DFA67421}">
      <tableStyleElement type="wholeTable" dxfId="23"/>
      <tableStyleElement type="headerRow" dxfId="22"/>
    </tableStyle>
    <tableStyle name="Yellow " pivot="0" table="0" count="4" xr9:uid="{E0382F3B-D19F-47E9-87AB-13A1FB2FEE34}">
      <tableStyleElement type="wholeTable" dxfId="21"/>
      <tableStyleElement type="headerRow" dxfId="20"/>
    </tableStyle>
  </tableStyles>
  <colors>
    <mruColors>
      <color rgb="FFF1DEC6"/>
      <color rgb="FFEEE1C6"/>
      <color rgb="FFFFAD60"/>
      <color rgb="FFC5705D"/>
      <color rgb="FF86AB89"/>
      <color rgb="FF3795BD"/>
      <color rgb="FF96CEB4"/>
      <color rgb="FFA02334"/>
      <color rgb="FF8883E9"/>
      <color rgb="FF64C6FC"/>
    </mruColors>
  </colors>
  <extLst>
    <ext xmlns:x14="http://schemas.microsoft.com/office/spreadsheetml/2009/9/main" uri="{46F421CA-312F-682f-3DD2-61675219B42D}">
      <x14:dxfs count="2">
        <dxf>
          <font>
            <strike/>
          </font>
        </dxf>
        <dxf>
          <font>
            <b/>
            <i val="0"/>
            <strike val="0"/>
            <sz val="10"/>
            <name val="Calibri"/>
            <family val="2"/>
            <scheme val="minor"/>
          </font>
          <fill>
            <patternFill>
              <bgColor theme="5" tint="0.79998168889431442"/>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Yellow ">
          <x14:slicerStyleElements>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24">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6795556505021"/>
              <bgColor rgb="FFF1DEC6"/>
            </patternFill>
          </fill>
        </dxf>
        <dxf>
          <fill>
            <patternFill patternType="solid">
              <fgColor theme="0"/>
              <bgColor theme="5" tint="-0.499984740745262"/>
            </patternFill>
          </fill>
        </dxf>
        <dxf>
          <font>
            <b/>
            <i val="0"/>
            <sz val="10"/>
            <color theme="1"/>
            <name val="Calibri"/>
            <family val="2"/>
            <scheme val="minor"/>
          </font>
        </dxf>
        <dxf>
          <font>
            <b/>
            <i val="0"/>
            <sz val="10"/>
            <color theme="1"/>
            <name val="Calibri"/>
            <family val="2"/>
            <scheme val="minor"/>
          </font>
        </dxf>
        <dxf>
          <font>
            <b/>
            <i val="0"/>
            <sz val="10"/>
            <color theme="1"/>
            <name val="Calibri"/>
            <family val="2"/>
            <scheme val="minor"/>
          </font>
        </dxf>
        <dxf>
          <font>
            <b/>
            <i val="0"/>
            <sz val="10"/>
            <color theme="1"/>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1. Timeline Style Yellow">
          <x15:timelineStyleElements>
            <x15:timelineStyleElement type="selectionLabel" dxfId="23"/>
            <x15:timelineStyleElement type="timeLevel" dxfId="22"/>
            <x15:timelineStyleElement type="periodLabel1" dxfId="21"/>
            <x15:timelineStyleElement type="periodLabel2" dxfId="20"/>
            <x15:timelineStyleElement type="selectedTimeBlock" dxfId="19"/>
            <x15:timelineStyleElement type="unselectedTimeBlock" dxfId="18"/>
          </x15:timelineStyleElements>
        </x15:timelineStyle>
        <x15:timelineStyle name="1. Timelines Style Yellow">
          <x15:timelineStyleElements>
            <x15:timelineStyleElement type="selectionLabel" dxfId="17"/>
            <x15:timelineStyleElement type="timeLevel" dxfId="16"/>
            <x15:timelineStyleElement type="periodLabel1" dxfId="15"/>
            <x15:timelineStyleElement type="periodLabel2" dxfId="14"/>
            <x15:timelineStyleElement type="selectedTimeBlock" dxfId="13"/>
            <x15:timelineStyleElement type="unselectedTimeBlock" dxfId="12"/>
          </x15:timelineStyleElements>
        </x15:timelineStyle>
        <x15:timelineStyle name="Grey">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Grey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[CoffeeOrdersProject.xlsx]TotalSales!PivotTable4</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Total</a:t>
            </a:r>
            <a:r>
              <a:rPr lang="en-US" b="1" baseline="0">
                <a:solidFill>
                  <a:sysClr val="windowText" lastClr="000000"/>
                </a:solidFill>
              </a:rPr>
              <a:t> Sales Over Time</a:t>
            </a:r>
            <a:endParaRPr lang="en-US" b="1">
              <a:solidFill>
                <a:sysClr val="windowText" lastClr="000000"/>
              </a:solidFill>
            </a:endParaRPr>
          </a:p>
        </c:rich>
      </c:tx>
      <c:layout>
        <c:manualLayout>
          <c:xMode val="edge"/>
          <c:yMode val="edge"/>
          <c:x val="0.3678465823195759"/>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A0233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AD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86AB8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3795B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A0233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AD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86AB8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3795B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A0233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AD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86AB8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3795B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Arabia</c:v>
                </c:pt>
              </c:strCache>
            </c:strRef>
          </c:tx>
          <c:spPr>
            <a:ln w="28575" cap="rnd">
              <a:solidFill>
                <a:srgbClr val="A02334"/>
              </a:solidFill>
              <a:round/>
            </a:ln>
            <a:effectLst/>
          </c:spPr>
          <c:marker>
            <c:symbol val="none"/>
          </c:marker>
          <c:cat>
            <c:multiLvlStrRef>
              <c:f>TotalSales!$A$5:$B$17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TotalSales!$C$5:$C$17</c:f>
              <c:numCache>
                <c:formatCode>0</c:formatCode>
                <c:ptCount val="12"/>
                <c:pt idx="0">
                  <c:v>258.34499999999997</c:v>
                </c:pt>
                <c:pt idx="1">
                  <c:v>342.2</c:v>
                </c:pt>
                <c:pt idx="2">
                  <c:v>418.30499999999995</c:v>
                </c:pt>
                <c:pt idx="3">
                  <c:v>102.32999999999998</c:v>
                </c:pt>
                <c:pt idx="4">
                  <c:v>234.72</c:v>
                </c:pt>
                <c:pt idx="5">
                  <c:v>430.39</c:v>
                </c:pt>
                <c:pt idx="6">
                  <c:v>109.005</c:v>
                </c:pt>
                <c:pt idx="7">
                  <c:v>287.52499999999998</c:v>
                </c:pt>
                <c:pt idx="8">
                  <c:v>840.93</c:v>
                </c:pt>
                <c:pt idx="9">
                  <c:v>299.07</c:v>
                </c:pt>
                <c:pt idx="10">
                  <c:v>323.32499999999999</c:v>
                </c:pt>
                <c:pt idx="11">
                  <c:v>399.48499999999996</c:v>
                </c:pt>
              </c:numCache>
            </c:numRef>
          </c:val>
          <c:smooth val="0"/>
          <c:extLst>
            <c:ext xmlns:c16="http://schemas.microsoft.com/office/drawing/2014/chart" uri="{C3380CC4-5D6E-409C-BE32-E72D297353CC}">
              <c16:uniqueId val="{00000000-BCEE-421B-AC85-AB690B590DCD}"/>
            </c:ext>
          </c:extLst>
        </c:ser>
        <c:ser>
          <c:idx val="1"/>
          <c:order val="1"/>
          <c:tx>
            <c:strRef>
              <c:f>TotalSales!$D$3:$D$4</c:f>
              <c:strCache>
                <c:ptCount val="1"/>
                <c:pt idx="0">
                  <c:v>Exelsa</c:v>
                </c:pt>
              </c:strCache>
            </c:strRef>
          </c:tx>
          <c:spPr>
            <a:ln w="28575" cap="rnd">
              <a:solidFill>
                <a:srgbClr val="FFAD60"/>
              </a:solidFill>
              <a:round/>
            </a:ln>
            <a:effectLst/>
          </c:spPr>
          <c:marker>
            <c:symbol val="none"/>
          </c:marker>
          <c:cat>
            <c:multiLvlStrRef>
              <c:f>TotalSales!$A$5:$B$17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TotalSales!$D$5:$D$17</c:f>
              <c:numCache>
                <c:formatCode>0</c:formatCode>
                <c:ptCount val="12"/>
                <c:pt idx="0">
                  <c:v>139.625</c:v>
                </c:pt>
                <c:pt idx="1">
                  <c:v>284.24999999999994</c:v>
                </c:pt>
                <c:pt idx="2">
                  <c:v>468.125</c:v>
                </c:pt>
                <c:pt idx="3">
                  <c:v>242.14</c:v>
                </c:pt>
                <c:pt idx="4">
                  <c:v>133.08000000000001</c:v>
                </c:pt>
                <c:pt idx="5">
                  <c:v>136.20499999999998</c:v>
                </c:pt>
                <c:pt idx="6">
                  <c:v>393.57499999999993</c:v>
                </c:pt>
                <c:pt idx="7">
                  <c:v>288.66999999999996</c:v>
                </c:pt>
                <c:pt idx="8">
                  <c:v>409.875</c:v>
                </c:pt>
                <c:pt idx="9">
                  <c:v>260.32499999999999</c:v>
                </c:pt>
                <c:pt idx="10">
                  <c:v>565.56999999999994</c:v>
                </c:pt>
                <c:pt idx="11">
                  <c:v>148.20000000000002</c:v>
                </c:pt>
              </c:numCache>
            </c:numRef>
          </c:val>
          <c:smooth val="0"/>
          <c:extLst>
            <c:ext xmlns:c16="http://schemas.microsoft.com/office/drawing/2014/chart" uri="{C3380CC4-5D6E-409C-BE32-E72D297353CC}">
              <c16:uniqueId val="{00000006-BCEE-421B-AC85-AB690B590DCD}"/>
            </c:ext>
          </c:extLst>
        </c:ser>
        <c:ser>
          <c:idx val="2"/>
          <c:order val="2"/>
          <c:tx>
            <c:strRef>
              <c:f>TotalSales!$E$3:$E$4</c:f>
              <c:strCache>
                <c:ptCount val="1"/>
                <c:pt idx="0">
                  <c:v>Liberica</c:v>
                </c:pt>
              </c:strCache>
            </c:strRef>
          </c:tx>
          <c:spPr>
            <a:ln w="28575" cap="rnd">
              <a:solidFill>
                <a:srgbClr val="86AB89"/>
              </a:solidFill>
              <a:round/>
            </a:ln>
            <a:effectLst/>
          </c:spPr>
          <c:marker>
            <c:symbol val="none"/>
          </c:marker>
          <c:cat>
            <c:multiLvlStrRef>
              <c:f>TotalSales!$A$5:$B$17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TotalSales!$E$5:$E$17</c:f>
              <c:numCache>
                <c:formatCode>0</c:formatCode>
                <c:ptCount val="12"/>
                <c:pt idx="0">
                  <c:v>279.52</c:v>
                </c:pt>
                <c:pt idx="1">
                  <c:v>251.83</c:v>
                </c:pt>
                <c:pt idx="2">
                  <c:v>405.05500000000001</c:v>
                </c:pt>
                <c:pt idx="3">
                  <c:v>554.875</c:v>
                </c:pt>
                <c:pt idx="4">
                  <c:v>267.2</c:v>
                </c:pt>
                <c:pt idx="5">
                  <c:v>209.59999999999997</c:v>
                </c:pt>
                <c:pt idx="6">
                  <c:v>61.034999999999997</c:v>
                </c:pt>
                <c:pt idx="7">
                  <c:v>125.58</c:v>
                </c:pt>
                <c:pt idx="8">
                  <c:v>171.33</c:v>
                </c:pt>
                <c:pt idx="9">
                  <c:v>584.63999999999987</c:v>
                </c:pt>
                <c:pt idx="10">
                  <c:v>537.80999999999995</c:v>
                </c:pt>
                <c:pt idx="11">
                  <c:v>388.21999999999991</c:v>
                </c:pt>
              </c:numCache>
            </c:numRef>
          </c:val>
          <c:smooth val="0"/>
          <c:extLst>
            <c:ext xmlns:c16="http://schemas.microsoft.com/office/drawing/2014/chart" uri="{C3380CC4-5D6E-409C-BE32-E72D297353CC}">
              <c16:uniqueId val="{00000007-BCEE-421B-AC85-AB690B590DCD}"/>
            </c:ext>
          </c:extLst>
        </c:ser>
        <c:ser>
          <c:idx val="3"/>
          <c:order val="3"/>
          <c:tx>
            <c:strRef>
              <c:f>TotalSales!$F$3:$F$4</c:f>
              <c:strCache>
                <c:ptCount val="1"/>
                <c:pt idx="0">
                  <c:v>Robusta</c:v>
                </c:pt>
              </c:strCache>
            </c:strRef>
          </c:tx>
          <c:spPr>
            <a:ln w="28575" cap="rnd">
              <a:solidFill>
                <a:srgbClr val="3795BD"/>
              </a:solidFill>
              <a:round/>
            </a:ln>
            <a:effectLst/>
          </c:spPr>
          <c:marker>
            <c:symbol val="none"/>
          </c:marker>
          <c:cat>
            <c:multiLvlStrRef>
              <c:f>TotalSales!$A$5:$B$17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TotalSales!$F$5:$F$17</c:f>
              <c:numCache>
                <c:formatCode>0</c:formatCode>
                <c:ptCount val="12"/>
                <c:pt idx="0">
                  <c:v>160.19499999999999</c:v>
                </c:pt>
                <c:pt idx="1">
                  <c:v>80.55</c:v>
                </c:pt>
                <c:pt idx="2">
                  <c:v>253.15499999999997</c:v>
                </c:pt>
                <c:pt idx="3">
                  <c:v>106.23999999999998</c:v>
                </c:pt>
                <c:pt idx="4">
                  <c:v>272.69</c:v>
                </c:pt>
                <c:pt idx="5">
                  <c:v>88.334999999999994</c:v>
                </c:pt>
                <c:pt idx="6">
                  <c:v>199.48999999999998</c:v>
                </c:pt>
                <c:pt idx="7">
                  <c:v>374.13499999999993</c:v>
                </c:pt>
                <c:pt idx="8">
                  <c:v>221.43999999999994</c:v>
                </c:pt>
                <c:pt idx="9">
                  <c:v>256.36500000000001</c:v>
                </c:pt>
                <c:pt idx="10">
                  <c:v>189.47499999999999</c:v>
                </c:pt>
                <c:pt idx="11">
                  <c:v>212.07499999999999</c:v>
                </c:pt>
              </c:numCache>
            </c:numRef>
          </c:val>
          <c:smooth val="0"/>
          <c:extLst>
            <c:ext xmlns:c16="http://schemas.microsoft.com/office/drawing/2014/chart" uri="{C3380CC4-5D6E-409C-BE32-E72D297353CC}">
              <c16:uniqueId val="{00000008-BCEE-421B-AC85-AB690B590DCD}"/>
            </c:ext>
          </c:extLst>
        </c:ser>
        <c:dLbls>
          <c:showLegendKey val="0"/>
          <c:showVal val="0"/>
          <c:showCatName val="0"/>
          <c:showSerName val="0"/>
          <c:showPercent val="0"/>
          <c:showBubbleSize val="0"/>
        </c:dLbls>
        <c:smooth val="0"/>
        <c:axId val="1771874720"/>
        <c:axId val="1771875200"/>
      </c:lineChart>
      <c:catAx>
        <c:axId val="177187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1875200"/>
        <c:crosses val="autoZero"/>
        <c:auto val="1"/>
        <c:lblAlgn val="ctr"/>
        <c:lblOffset val="100"/>
        <c:noMultiLvlLbl val="0"/>
      </c:catAx>
      <c:valAx>
        <c:axId val="1771875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1874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1DEC6"/>
    </a:solidFill>
    <a:ln w="9525" cap="flat" cmpd="sng" algn="ctr">
      <a:solidFill>
        <a:srgbClr val="8883E9"/>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[CoffeeOrdersProject.xlsx]CountryBarChart!PivotTable4</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a:t>
            </a:r>
            <a:r>
              <a:rPr lang="en-US" baseline="0"/>
              <a:t>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chemeClr val="accent4">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CountryBarChart!$A$4:$A$7</c:f>
              <c:strCache>
                <c:ptCount val="3"/>
                <c:pt idx="0">
                  <c:v>United Kingdom</c:v>
                </c:pt>
                <c:pt idx="1">
                  <c:v>Ireland</c:v>
                </c:pt>
                <c:pt idx="2">
                  <c:v>United States</c:v>
                </c:pt>
              </c:strCache>
            </c:strRef>
          </c:cat>
          <c:val>
            <c:numRef>
              <c:f>CountryBarChart!$B$4:$B$7</c:f>
              <c:numCache>
                <c:formatCode>"$"#,##0</c:formatCode>
                <c:ptCount val="3"/>
                <c:pt idx="0">
                  <c:v>643.04499999999996</c:v>
                </c:pt>
                <c:pt idx="1">
                  <c:v>2032.4549999999999</c:v>
                </c:pt>
                <c:pt idx="2">
                  <c:v>11090.610000000002</c:v>
                </c:pt>
              </c:numCache>
            </c:numRef>
          </c:val>
          <c:extLst>
            <c:ext xmlns:c16="http://schemas.microsoft.com/office/drawing/2014/chart" uri="{C3380CC4-5D6E-409C-BE32-E72D297353CC}">
              <c16:uniqueId val="{00000000-F42C-435C-8E84-C4F83799C989}"/>
            </c:ext>
          </c:extLst>
        </c:ser>
        <c:dLbls>
          <c:dLblPos val="outEnd"/>
          <c:showLegendKey val="0"/>
          <c:showVal val="1"/>
          <c:showCatName val="0"/>
          <c:showSerName val="0"/>
          <c:showPercent val="0"/>
          <c:showBubbleSize val="0"/>
        </c:dLbls>
        <c:gapWidth val="182"/>
        <c:axId val="460958992"/>
        <c:axId val="460959472"/>
      </c:barChart>
      <c:catAx>
        <c:axId val="4609589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959472"/>
        <c:crosses val="autoZero"/>
        <c:auto val="1"/>
        <c:lblAlgn val="ctr"/>
        <c:lblOffset val="100"/>
        <c:noMultiLvlLbl val="0"/>
      </c:catAx>
      <c:valAx>
        <c:axId val="46095947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958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1DEC6">
        <a:alpha val="99000"/>
      </a:srgb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[CoffeeOrdersProject.xlsx]Top5Customers!PivotTable4</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4">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Top5Customers!$A$4:$A$9</c:f>
              <c:strCache>
                <c:ptCount val="5"/>
                <c:pt idx="0">
                  <c:v>Davida Caro</c:v>
                </c:pt>
                <c:pt idx="1">
                  <c:v>Hatty Dovydenas</c:v>
                </c:pt>
                <c:pt idx="2">
                  <c:v>Alexa Sizey</c:v>
                </c:pt>
                <c:pt idx="3">
                  <c:v>Derick Snow</c:v>
                </c:pt>
                <c:pt idx="4">
                  <c:v>Nealson Cuttler</c:v>
                </c:pt>
              </c:strCache>
            </c:strRef>
          </c:cat>
          <c:val>
            <c:numRef>
              <c:f>Top5Customers!$B$4:$B$9</c:f>
              <c:numCache>
                <c:formatCode>"$"#,##0</c:formatCode>
                <c:ptCount val="5"/>
                <c:pt idx="0">
                  <c:v>182.27499999999998</c:v>
                </c:pt>
                <c:pt idx="1">
                  <c:v>189.74999999999997</c:v>
                </c:pt>
                <c:pt idx="2">
                  <c:v>218.73</c:v>
                </c:pt>
                <c:pt idx="3">
                  <c:v>230.87499999999997</c:v>
                </c:pt>
                <c:pt idx="4">
                  <c:v>281.67499999999995</c:v>
                </c:pt>
              </c:numCache>
            </c:numRef>
          </c:val>
          <c:extLst>
            <c:ext xmlns:c16="http://schemas.microsoft.com/office/drawing/2014/chart" uri="{C3380CC4-5D6E-409C-BE32-E72D297353CC}">
              <c16:uniqueId val="{00000000-53C7-4798-A685-A4476FA56FE3}"/>
            </c:ext>
          </c:extLst>
        </c:ser>
        <c:dLbls>
          <c:dLblPos val="outEnd"/>
          <c:showLegendKey val="0"/>
          <c:showVal val="1"/>
          <c:showCatName val="0"/>
          <c:showSerName val="0"/>
          <c:showPercent val="0"/>
          <c:showBubbleSize val="0"/>
        </c:dLbls>
        <c:gapWidth val="182"/>
        <c:axId val="460958992"/>
        <c:axId val="460959472"/>
      </c:barChart>
      <c:catAx>
        <c:axId val="4609589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959472"/>
        <c:crosses val="autoZero"/>
        <c:auto val="1"/>
        <c:lblAlgn val="ctr"/>
        <c:lblOffset val="100"/>
        <c:noMultiLvlLbl val="0"/>
      </c:catAx>
      <c:valAx>
        <c:axId val="46095947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958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1DEC6"/>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25</xdr:col>
      <xdr:colOff>593912</xdr:colOff>
      <xdr:row>4</xdr:row>
      <xdr:rowOff>0</xdr:rowOff>
    </xdr:to>
    <xdr:sp macro="" textlink="">
      <xdr:nvSpPr>
        <xdr:cNvPr id="3" name="Rectangle 2">
          <a:extLst>
            <a:ext uri="{FF2B5EF4-FFF2-40B4-BE49-F238E27FC236}">
              <a16:creationId xmlns:a16="http://schemas.microsoft.com/office/drawing/2014/main" id="{BE5304E0-1B34-C1EA-7D62-9159778A1B0F}"/>
            </a:ext>
          </a:extLst>
        </xdr:cNvPr>
        <xdr:cNvSpPr/>
      </xdr:nvSpPr>
      <xdr:spPr>
        <a:xfrm>
          <a:off x="112059" y="67235"/>
          <a:ext cx="15116735" cy="537883"/>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3200"/>
            <a:t>COFFEE</a:t>
          </a:r>
          <a:r>
            <a:rPr lang="en-US" sz="3200" baseline="0"/>
            <a:t> SALES DASHBOARD</a:t>
          </a:r>
          <a:endParaRPr lang="en-US" sz="3200"/>
        </a:p>
      </xdr:txBody>
    </xdr:sp>
    <xdr:clientData/>
  </xdr:twoCellAnchor>
  <xdr:twoCellAnchor>
    <xdr:from>
      <xdr:col>1</xdr:col>
      <xdr:colOff>35297</xdr:colOff>
      <xdr:row>16</xdr:row>
      <xdr:rowOff>19237</xdr:rowOff>
    </xdr:from>
    <xdr:to>
      <xdr:col>15</xdr:col>
      <xdr:colOff>22411</xdr:colOff>
      <xdr:row>45</xdr:row>
      <xdr:rowOff>176120</xdr:rowOff>
    </xdr:to>
    <xdr:graphicFrame macro="">
      <xdr:nvGraphicFramePr>
        <xdr:cNvPr id="4" name="Chart 3">
          <a:extLst>
            <a:ext uri="{FF2B5EF4-FFF2-40B4-BE49-F238E27FC236}">
              <a16:creationId xmlns:a16="http://schemas.microsoft.com/office/drawing/2014/main" id="{1961C2D4-4313-477A-86D8-D443BDF53B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28948</xdr:colOff>
      <xdr:row>4</xdr:row>
      <xdr:rowOff>74517</xdr:rowOff>
    </xdr:from>
    <xdr:to>
      <xdr:col>18</xdr:col>
      <xdr:colOff>25587</xdr:colOff>
      <xdr:row>15</xdr:row>
      <xdr:rowOff>145675</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19A74E76-E177-4AC8-9205-3718DC05FEF1}"/>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40073" y="684117"/>
              <a:ext cx="10366189" cy="2058708"/>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197411</xdr:colOff>
      <xdr:row>9</xdr:row>
      <xdr:rowOff>168088</xdr:rowOff>
    </xdr:from>
    <xdr:to>
      <xdr:col>22</xdr:col>
      <xdr:colOff>246530</xdr:colOff>
      <xdr:row>15</xdr:row>
      <xdr:rowOff>145675</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78788FA3-3055-4237-A76B-B8787115C40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678086" y="1679388"/>
              <a:ext cx="2484344" cy="10634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221130</xdr:colOff>
      <xdr:row>4</xdr:row>
      <xdr:rowOff>64060</xdr:rowOff>
    </xdr:from>
    <xdr:to>
      <xdr:col>26</xdr:col>
      <xdr:colOff>8030</xdr:colOff>
      <xdr:row>9</xdr:row>
      <xdr:rowOff>78441</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14311BBB-CEB3-4F09-9DC7-1935D60C586E}"/>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695455" y="676835"/>
              <a:ext cx="4670050" cy="9160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331883</xdr:colOff>
      <xdr:row>9</xdr:row>
      <xdr:rowOff>178921</xdr:rowOff>
    </xdr:from>
    <xdr:to>
      <xdr:col>26</xdr:col>
      <xdr:colOff>0</xdr:colOff>
      <xdr:row>15</xdr:row>
      <xdr:rowOff>161738</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490FD777-BE4A-4CA1-8FB7-417A2E72C3E8}"/>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3250958" y="1696571"/>
              <a:ext cx="2103342" cy="10686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176117</xdr:colOff>
      <xdr:row>16</xdr:row>
      <xdr:rowOff>52856</xdr:rowOff>
    </xdr:from>
    <xdr:to>
      <xdr:col>26</xdr:col>
      <xdr:colOff>11205</xdr:colOff>
      <xdr:row>29</xdr:row>
      <xdr:rowOff>108883</xdr:rowOff>
    </xdr:to>
    <xdr:graphicFrame macro="">
      <xdr:nvGraphicFramePr>
        <xdr:cNvPr id="9" name="Chart 8">
          <a:extLst>
            <a:ext uri="{FF2B5EF4-FFF2-40B4-BE49-F238E27FC236}">
              <a16:creationId xmlns:a16="http://schemas.microsoft.com/office/drawing/2014/main" id="{0A2E548A-1CFE-4972-9E9D-0D22788050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174439</xdr:colOff>
      <xdr:row>29</xdr:row>
      <xdr:rowOff>143996</xdr:rowOff>
    </xdr:from>
    <xdr:to>
      <xdr:col>26</xdr:col>
      <xdr:colOff>0</xdr:colOff>
      <xdr:row>45</xdr:row>
      <xdr:rowOff>162954</xdr:rowOff>
    </xdr:to>
    <xdr:graphicFrame macro="">
      <xdr:nvGraphicFramePr>
        <xdr:cNvPr id="10" name="Chart 9">
          <a:extLst>
            <a:ext uri="{FF2B5EF4-FFF2-40B4-BE49-F238E27FC236}">
              <a16:creationId xmlns:a16="http://schemas.microsoft.com/office/drawing/2014/main" id="{B296C970-30AB-45B8-B6B4-470AE944BB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nng" refreshedDate="45516.552914004627" createdVersion="8" refreshedVersion="8" minRefreshableVersion="3" recordCount="1000" xr:uid="{38DD5654-BE4D-4079-9941-11559BACEBEC}">
  <cacheSource type="worksheet">
    <worksheetSource name="Order_Table"/>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ount="4">
        <s v="Robusta"/>
        <s v="Exelsa"/>
        <s v="Arabi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3447464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2F18EF-F626-455D-974D-E3A00DD12424}" name="PivotTable4" cacheId="0" applyNumberFormats="0" applyBorderFormats="0" applyFontFormats="0" applyPatternFormats="0" applyAlignmentFormats="0" applyWidthHeightFormats="1" dataCaption="Values" updatedVersion="8" minRefreshableVersion="5" useAutoFormatting="1" itemPrintTitles="1" createdVersion="8" indent="127" compact="0" compactData="0" multipleFieldFilters="0" chartFormat="15">
  <location ref="A3:G17" firstHeaderRow="1" firstDataRow="2" firstDataCol="2"/>
  <pivotFields count="18">
    <pivotField compact="0" outline="0" subtotalTop="0" showAll="0" defaultSubtotal="0"/>
    <pivotField compact="0" numFmtId="165"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numFmtId="166" outline="0" subtotalTop="0" showAll="0" defaultSubtotal="0">
      <items count="4">
        <item x="3"/>
        <item x="1"/>
        <item x="0"/>
        <item x="2"/>
      </items>
    </pivotField>
    <pivotField compact="0" numFmtId="44" outline="0" subtotalTop="0" showAll="0" defaultSubtotal="0"/>
    <pivotField dataField="1" compact="0" numFmtId="44" outline="0" subtotalTop="0" showAll="0" defaultSubtotal="0"/>
    <pivotField axis="axisCol" compact="0" outline="0" subtotalTop="0" showAll="0" defaultSubtotal="0">
      <items count="4">
        <item x="2"/>
        <item x="1"/>
        <item x="3"/>
        <item x="0"/>
      </items>
    </pivotField>
    <pivotField compact="0" outline="0" subtotalTop="0" showAll="0" defaultSubtotal="0">
      <items count="3">
        <item x="2"/>
        <item x="1"/>
        <item x="0"/>
      </items>
    </pivotField>
    <pivotField compact="0" outline="0" subtotalTop="0" showAll="0" defaultSubtotal="0">
      <items count="2">
        <item x="1"/>
        <item x="0"/>
      </items>
    </pivotField>
    <pivotField axis="axisRow" compact="0" outline="0" subtotalTop="0" showAll="0" defaultSubtotal="0">
      <items count="14">
        <item x="0"/>
        <item x="1"/>
        <item x="2"/>
        <item x="3"/>
        <item x="4"/>
        <item x="5"/>
        <item x="6"/>
        <item x="7"/>
        <item x="8"/>
        <item x="9"/>
        <item x="10"/>
        <item x="11"/>
        <item x="12"/>
        <item x="13"/>
      </items>
    </pivotField>
    <pivotField axis="axisRow" compact="0" outline="0" subtotalTop="0" showAll="0" defaultSubtotal="0">
      <items count="6">
        <item x="0"/>
        <item x="1"/>
        <item x="2"/>
        <item x="3"/>
        <item x="4"/>
        <item x="5"/>
      </items>
    </pivotField>
  </pivotFields>
  <rowFields count="2">
    <field x="17"/>
    <field x="16"/>
  </rowFields>
  <rowItems count="13">
    <i>
      <x v="3"/>
      <x v="1"/>
    </i>
    <i r="1">
      <x v="2"/>
    </i>
    <i r="1">
      <x v="3"/>
    </i>
    <i r="1">
      <x v="4"/>
    </i>
    <i r="1">
      <x v="5"/>
    </i>
    <i r="1">
      <x v="6"/>
    </i>
    <i r="1">
      <x v="7"/>
    </i>
    <i r="1">
      <x v="8"/>
    </i>
    <i r="1">
      <x v="9"/>
    </i>
    <i r="1">
      <x v="10"/>
    </i>
    <i r="1">
      <x v="11"/>
    </i>
    <i r="1">
      <x v="12"/>
    </i>
    <i t="grand">
      <x/>
    </i>
  </rowItems>
  <colFields count="1">
    <field x="13"/>
  </colFields>
  <colItems count="5">
    <i>
      <x/>
    </i>
    <i>
      <x v="1"/>
    </i>
    <i>
      <x v="2"/>
    </i>
    <i>
      <x v="3"/>
    </i>
    <i t="grand">
      <x/>
    </i>
  </colItems>
  <dataFields count="1">
    <dataField name="Sum of Sales2" fld="12" baseField="15" baseItem="3" numFmtId="1"/>
  </dataFields>
  <formats count="6">
    <format dxfId="19">
      <pivotArea dataOnly="0" labelOnly="1" fieldPosition="0">
        <references count="1">
          <reference field="17" count="1">
            <x v="1"/>
          </reference>
        </references>
      </pivotArea>
    </format>
    <format dxfId="18">
      <pivotArea dataOnly="0" labelOnly="1" fieldPosition="0">
        <references count="1">
          <reference field="17" count="1">
            <x v="1"/>
          </reference>
        </references>
      </pivotArea>
    </format>
    <format dxfId="17">
      <pivotArea dataOnly="0" labelOnly="1" fieldPosition="0">
        <references count="1">
          <reference field="17" count="1">
            <x v="3"/>
          </reference>
        </references>
      </pivotArea>
    </format>
    <format dxfId="16">
      <pivotArea dataOnly="0" labelOnly="1" fieldPosition="0">
        <references count="1">
          <reference field="17" count="1">
            <x v="2"/>
          </reference>
        </references>
      </pivotArea>
    </format>
    <format dxfId="15">
      <pivotArea dataOnly="0" labelOnly="1" fieldPosition="0">
        <references count="1">
          <reference field="17" count="1">
            <x v="4"/>
          </reference>
        </references>
      </pivotArea>
    </format>
    <format dxfId="14">
      <pivotArea outline="0" fieldPosition="0">
        <references count="1">
          <reference field="4294967294" count="1">
            <x v="0"/>
          </reference>
        </references>
      </pivotArea>
    </format>
  </formats>
  <chartFormats count="5">
    <chartFormat chart="9" format="8" series="1">
      <pivotArea type="data" outline="0" fieldPosition="0">
        <references count="2">
          <reference field="4294967294" count="1" selected="0">
            <x v="0"/>
          </reference>
          <reference field="13" count="1" selected="0">
            <x v="0"/>
          </reference>
        </references>
      </pivotArea>
    </chartFormat>
    <chartFormat chart="9" format="9" series="1">
      <pivotArea type="data" outline="0" fieldPosition="0">
        <references count="2">
          <reference field="4294967294" count="1" selected="0">
            <x v="0"/>
          </reference>
          <reference field="13" count="1" selected="0">
            <x v="1"/>
          </reference>
        </references>
      </pivotArea>
    </chartFormat>
    <chartFormat chart="9" format="10" series="1">
      <pivotArea type="data" outline="0" fieldPosition="0">
        <references count="2">
          <reference field="4294967294" count="1" selected="0">
            <x v="0"/>
          </reference>
          <reference field="13" count="1" selected="0">
            <x v="2"/>
          </reference>
        </references>
      </pivotArea>
    </chartFormat>
    <chartFormat chart="9" format="11" series="1">
      <pivotArea type="data" outline="0" fieldPosition="0">
        <references count="2">
          <reference field="4294967294" count="1" selected="0">
            <x v="0"/>
          </reference>
          <reference field="13" count="1" selected="0">
            <x v="3"/>
          </reference>
        </references>
      </pivotArea>
    </chartFormat>
    <chartFormat chart="9" format="12" series="1">
      <pivotArea type="data" outline="0" fieldPosition="0">
        <references count="1">
          <reference field="4294967294" count="1" selected="0">
            <x v="0"/>
          </reference>
        </references>
      </pivotArea>
    </chartFormat>
  </chartFormats>
  <pivotTableStyleInfo name="PivotStyleMedium9" showRowHeaders="0" showColHeaders="1" showRowStripes="0" showColStripes="0" showLastColumn="1"/>
  <filters count="1">
    <filter fld="1" type="dateBetween" evalOrder="-1" id="121" name="Order Date">
      <autoFilter ref="A1">
        <filterColumn colId="0">
          <customFilters and="1">
            <customFilter operator="greaterThanOrEqual" val="44197"/>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DCD3E9-4B0C-4CFE-BA4A-2A700309E1B1}" name="PivotTable4" cacheId="0" applyNumberFormats="0" applyBorderFormats="0" applyFontFormats="0" applyPatternFormats="0" applyAlignmentFormats="0" applyWidthHeightFormats="1" dataCaption="Values" updatedVersion="8" minRefreshableVersion="5" useAutoFormatting="1" itemPrintTitles="1" createdVersion="8" indent="127" compact="0" compactData="0" multipleFieldFilters="0" chartFormat="31">
  <location ref="A3:B7" firstHeaderRow="1" firstDataRow="1" firstDataCol="1"/>
  <pivotFields count="18">
    <pivotField compact="0" outline="0" subtotalTop="0" showAll="0" defaultSubtotal="0"/>
    <pivotField compact="0" numFmtId="165"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axis="axisRow" compact="0" outline="0" subtotalTop="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ubtotalTop="0" showAll="0" defaultSubtotal="0"/>
    <pivotField compact="0" outline="0" subtotalTop="0" showAll="0" defaultSubtotal="0"/>
    <pivotField compact="0" numFmtId="166" outline="0" subtotalTop="0" showAll="0" defaultSubtotal="0">
      <items count="4">
        <item x="3"/>
        <item x="1"/>
        <item x="0"/>
        <item x="2"/>
      </items>
    </pivotField>
    <pivotField compact="0" numFmtId="44" outline="0" subtotalTop="0" showAll="0" defaultSubtotal="0"/>
    <pivotField dataField="1" compact="0" numFmtId="44" outline="0" subtotalTop="0" showAll="0" defaultSubtotal="0"/>
    <pivotField compact="0" outline="0" subtotalTop="0" showAll="0" defaultSubtotal="0"/>
    <pivotField compact="0" outline="0" subtotalTop="0" showAll="0" defaultSubtotal="0">
      <items count="3">
        <item x="2"/>
        <item x="1"/>
        <item x="0"/>
      </items>
    </pivotField>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2" fld="12" baseField="7" baseItem="1" numFmtId="167"/>
  </dataFields>
  <formats count="1">
    <format dxfId="13">
      <pivotArea outline="0" fieldPosition="0">
        <references count="1">
          <reference field="4294967294" count="1">
            <x v="0"/>
          </reference>
        </references>
      </pivotArea>
    </format>
  </formats>
  <chartFormats count="1">
    <chartFormat chart="20" format="2" series="1">
      <pivotArea type="data" outline="0" fieldPosition="0">
        <references count="1">
          <reference field="4294967294" count="1" selected="0">
            <x v="0"/>
          </reference>
        </references>
      </pivotArea>
    </chartFormat>
  </chartFormats>
  <pivotTableStyleInfo name="PivotStyleMedium9" showRowHeaders="0" showColHeaders="1" showRowStripes="0" showColStripes="0" showLastColumn="1"/>
  <filters count="1">
    <filter fld="1" type="dateBetween" evalOrder="-1" id="115" name="Order Date">
      <autoFilter ref="A1">
        <filterColumn colId="0">
          <customFilters and="1">
            <customFilter operator="greaterThanOrEqual" val="44197"/>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5486BD4-C188-4435-9782-B3983C6927A1}" name="PivotTable4" cacheId="0" applyNumberFormats="0" applyBorderFormats="0" applyFontFormats="0" applyPatternFormats="0" applyAlignmentFormats="0" applyWidthHeightFormats="1" dataCaption="Values" updatedVersion="8" minRefreshableVersion="5" useAutoFormatting="1" itemPrintTitles="1" createdVersion="8" indent="127" compact="0" compactData="0" multipleFieldFilters="0" chartFormat="25">
  <location ref="A3:B9" firstHeaderRow="1" firstDataRow="1" firstDataCol="1"/>
  <pivotFields count="18">
    <pivotField compact="0" outline="0" subtotalTop="0" showAll="0" defaultSubtotal="0"/>
    <pivotField compact="0" numFmtId="165"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axis="axisRow" compact="0" outline="0" subtotalTop="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ubtotalTop="0" showAll="0" defaultSubtotal="0"/>
    <pivotField compact="0" outline="0" subtotalTop="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ubtotalTop="0" showAll="0" defaultSubtotal="0"/>
    <pivotField compact="0" outline="0" subtotalTop="0" showAll="0" defaultSubtotal="0"/>
    <pivotField compact="0" numFmtId="166" outline="0" subtotalTop="0" showAll="0" defaultSubtotal="0"/>
    <pivotField compact="0" numFmtId="44" outline="0" subtotalTop="0" showAll="0" defaultSubtotal="0"/>
    <pivotField dataField="1" compact="0" numFmtId="44" outline="0" subtotalTop="0" showAll="0" defaultSubtotal="0"/>
    <pivotField compact="0" outline="0" subtotalTop="0" showAll="0" defaultSubtotal="0"/>
    <pivotField compact="0" outline="0" subtotalTop="0" showAll="0" defaultSubtotal="0">
      <items count="3">
        <item x="2"/>
        <item x="1"/>
        <item x="0"/>
      </items>
    </pivotField>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5"/>
  </rowFields>
  <rowItems count="6">
    <i>
      <x v="226"/>
    </i>
    <i>
      <x v="390"/>
    </i>
    <i>
      <x v="20"/>
    </i>
    <i>
      <x v="237"/>
    </i>
    <i>
      <x v="646"/>
    </i>
    <i t="grand">
      <x/>
    </i>
  </rowItems>
  <colItems count="1">
    <i/>
  </colItems>
  <dataFields count="1">
    <dataField name="Sum of Sales2" fld="12" baseField="7" baseItem="1" numFmtId="167"/>
  </dataFields>
  <formats count="1">
    <format dxfId="12">
      <pivotArea outline="0" fieldPosition="0">
        <references count="1">
          <reference field="4294967294" count="1">
            <x v="0"/>
          </reference>
        </references>
      </pivotArea>
    </format>
  </formats>
  <chartFormats count="3">
    <chartFormat chart="8" format="8"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1" format="3" series="1">
      <pivotArea type="data" outline="0" fieldPosition="0">
        <references count="1">
          <reference field="4294967294" count="1" selected="0">
            <x v="0"/>
          </reference>
        </references>
      </pivotArea>
    </chartFormat>
  </chartFormats>
  <pivotTableStyleInfo name="PivotStyleMedium9" showRowHeaders="0" showColHeaders="1" showRowStripes="0" showColStripes="0" showLastColumn="1"/>
  <filters count="2">
    <filter fld="1" type="dateBetween" evalOrder="-1" id="116" name="Order Date">
      <autoFilter ref="A1">
        <filterColumn colId="0">
          <customFilters and="1">
            <customFilter operator="greaterThanOrEqual" val="44197"/>
            <customFilter operator="lessThanOrEqual" val="44561"/>
          </customFilters>
        </filterColumn>
      </autoFilter>
      <extLst>
        <ext xmlns:x15="http://schemas.microsoft.com/office/spreadsheetml/2010/11/main" uri="{0605FD5F-26C8-4aeb-8148-2DB25E43C511}">
          <x15:pivotFilter useWholeDay="1"/>
        </ext>
      </extLst>
    </filter>
    <filter fld="5" type="count" evalOrder="-1" id="7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71616C9-F592-4A71-ACC0-51BFF83C8D7B}" sourceName="Size">
  <pivotTables>
    <pivotTable tabId="21" name="PivotTable4"/>
    <pivotTable tabId="22" name="PivotTable4"/>
  </pivotTables>
  <data>
    <tabular pivotCacheId="34474649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CD443594-4A60-4419-8E61-7FC542B559FE}" sourceName="Roast Type Name">
  <pivotTables>
    <pivotTable tabId="21" name="PivotTable4"/>
    <pivotTable tabId="22" name="PivotTable4"/>
    <pivotTable tabId="23" name="PivotTable4"/>
  </pivotTables>
  <data>
    <tabular pivotCacheId="34474649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A6D9540A-5BE8-4F37-B381-B368D2A5380A}" sourceName="Loyalty Card">
  <pivotTables>
    <pivotTable tabId="21" name="PivotTable4"/>
    <pivotTable tabId="22" name="PivotTable4"/>
    <pivotTable tabId="23" name="PivotTable4"/>
  </pivotTables>
  <data>
    <tabular pivotCacheId="34474649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F9B60D10-5178-4B83-BC73-3BACE61DBD7F}" cache="Slicer_Size" caption="Size" columnCount="2" style="Yellow " rowHeight="241300"/>
  <slicer name="Roast Type Name" xr10:uid="{52D784D2-DDAD-452F-8D64-F4330B9D7321}" cache="Slicer_Roast_Type_Name" caption="Roast Type Name" columnCount="3" style="Yellow " rowHeight="241300"/>
  <slicer name="Loyalty Card" xr10:uid="{AAE6C432-AD84-4EB5-A45E-4C844DDD4834}" cache="Slicer_Loyalty_Card" caption="Loyalty Card" style="Yellow "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7FB224-F23F-489D-ACCB-D52FFAFD053C}" name="Order_Table" displayName="Order_Table" ref="A1:P1001" totalsRowShown="0" headerRowDxfId="11">
  <autoFilter ref="A1:P1001" xr:uid="{507FB224-F23F-489D-ACCB-D52FFAFD053C}"/>
  <tableColumns count="16">
    <tableColumn id="1" xr3:uid="{D6299CB3-D126-4721-8C34-145D23AA4D71}" name="Order ID" dataDxfId="10"/>
    <tableColumn id="2" xr3:uid="{6934CC82-511E-4CA1-85A5-3CC2EE845E1E}" name="Order Date" dataDxfId="9"/>
    <tableColumn id="3" xr3:uid="{A0434598-66B3-4D18-B128-5F79306A3530}" name="Customer ID" dataDxfId="8"/>
    <tableColumn id="4" xr3:uid="{32BD67BB-3769-4F4A-AB48-9940D778BE2B}" name="Product ID"/>
    <tableColumn id="5" xr3:uid="{83CBD7AE-866B-43C2-A3D1-DF04A3F3D06B}" name="Quantity" dataDxfId="7"/>
    <tableColumn id="6" xr3:uid="{618E9B5B-F760-43D6-B68C-817AF4E882DD}" name="Customer Name" dataDxfId="6">
      <calculatedColumnFormula>_xlfn.XLOOKUP(C2,customers!$A$1:$A$1001,customers!$B$1:$B$1001,,0)</calculatedColumnFormula>
    </tableColumn>
    <tableColumn id="7" xr3:uid="{6D6DB1C2-02DD-4893-93BD-3B452D965C27}" name="Email" dataDxfId="5">
      <calculatedColumnFormula>IF(_xlfn.XLOOKUP(C2,customers!$A$1:$A$1001,customers!$C$1:$C$1001,,0)=0,"",_xlfn.XLOOKUP(C2,customers!$A$1:$A$1001,customers!$C$1:$C$1001,,0))</calculatedColumnFormula>
    </tableColumn>
    <tableColumn id="8" xr3:uid="{C08C4109-82C0-4483-B7FE-E5B391A6336C}" name="Country" dataDxfId="4">
      <calculatedColumnFormula>_xlfn.XLOOKUP(C2,customers!$A$1:$A$1001,customers!$G$1:$G$1001,,0)</calculatedColumnFormula>
    </tableColumn>
    <tableColumn id="9" xr3:uid="{C69D0623-1931-4659-B253-9079F7C791A0}" name="Coffee Type">
      <calculatedColumnFormula>INDEX(products!$A$1:$G$49,MATCH(orders!$D2,products!$A$1:$A$49,0),MATCH(orders!I$1,products!$A$1:$G$1,0))</calculatedColumnFormula>
    </tableColumn>
    <tableColumn id="10" xr3:uid="{E25E0D7E-DD9E-4C43-AA73-37CA921F122F}" name="Roast Type">
      <calculatedColumnFormula>INDEX(products!$A$1:$G$49,MATCH(orders!$D2,products!$A$1:$A$49,0),MATCH(orders!J$1,products!$A$1:$G$1,0))</calculatedColumnFormula>
    </tableColumn>
    <tableColumn id="11" xr3:uid="{1BCD8BEB-6FA5-4979-B63D-472F1DC3B83F}" name="Size" dataDxfId="3">
      <calculatedColumnFormula>INDEX(products!$A$1:$G$49,MATCH(orders!$D2,products!$A$1:$A$49,0),MATCH(orders!K$1,products!$A$1:$G$1,0))</calculatedColumnFormula>
    </tableColumn>
    <tableColumn id="12" xr3:uid="{24753302-AA7A-48B7-93DE-EF540C93B828}" name="Unit Price" dataDxfId="2" dataCellStyle="Currency">
      <calculatedColumnFormula>INDEX(products!$A$1:$G$49,MATCH(orders!$D2,products!$A$1:$A$49,0),MATCH(orders!L$1,products!$A$1:$G$1,0))</calculatedColumnFormula>
    </tableColumn>
    <tableColumn id="13" xr3:uid="{62E67D1E-34CC-4D95-B9A6-745152B34F14}" name="Sales" dataDxfId="1" dataCellStyle="Currency">
      <calculatedColumnFormula>L2*E2</calculatedColumnFormula>
    </tableColumn>
    <tableColumn id="14" xr3:uid="{E17752C0-0EC8-473D-9B84-F5B691655911}" name="Coffee Type Name">
      <calculatedColumnFormula array="1">_xlfn.IFS(I2="Rob","Robusta",I2="Exc","Exelsa",I2="Ara","Arabia",I2="Lib","Liberica")</calculatedColumnFormula>
    </tableColumn>
    <tableColumn id="15" xr3:uid="{8A23D11D-C5C1-4F39-B56A-F27D8188021D}" name="Roast Type Name">
      <calculatedColumnFormula array="1">_xlfn.IFS(J2="M","Medium",J2="L","Light",J2="D","Dark")</calculatedColumnFormula>
    </tableColumn>
    <tableColumn id="16" xr3:uid="{928B6FC6-D13F-4929-A755-354AEED24928}" name="Loyalty Card" dataDxfId="0">
      <calculatedColumnFormula>_xlfn.XLOOKUP(Order_Table[[#This Row],[Customer ID]],customers!$A$1:$A$1001,customers!$I$1:$I$1001,,0)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CD553BE4-9A79-4D4B-8186-CA4A4AD59014}" sourceName="Order Date">
  <pivotTables>
    <pivotTable tabId="21" name="PivotTable4"/>
    <pivotTable tabId="22" name="PivotTable4"/>
    <pivotTable tabId="23" name="PivotTable4"/>
  </pivotTables>
  <state minimalRefreshVersion="6" lastRefreshVersion="6" pivotCacheId="344746499" filterType="dateBetween">
    <selection startDate="2021-01-01T00:00:00" endDate="2021-12-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4D50E09-D3B0-45B8-A117-CD2D8CACC4A2}" cache="NativeTimeline_Order_Date" caption="Order Date" level="2" selectionLevel="0" scrollPosition="2020-06-12T00:00:00" style="1. Timelines Style Yellow"/>
</timeline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E1501-0B86-4890-8F97-72286BC88F52}">
  <dimension ref="A2:G17"/>
  <sheetViews>
    <sheetView workbookViewId="0">
      <selection activeCell="K38" sqref="K38"/>
    </sheetView>
  </sheetViews>
  <sheetFormatPr defaultRowHeight="14.5" x14ac:dyDescent="0.35"/>
  <cols>
    <col min="1" max="1" width="12.6328125" customWidth="1"/>
    <col min="2" max="2" width="21.08984375" bestFit="1" customWidth="1"/>
    <col min="3" max="6" width="19.1796875" bestFit="1" customWidth="1"/>
    <col min="7" max="7" width="10.7265625" bestFit="1" customWidth="1"/>
    <col min="8" max="10" width="19.1796875" bestFit="1" customWidth="1"/>
    <col min="11" max="11" width="16.453125" bestFit="1" customWidth="1"/>
    <col min="12" max="12" width="17.453125" bestFit="1" customWidth="1"/>
  </cols>
  <sheetData>
    <row r="2" spans="1:7" x14ac:dyDescent="0.35">
      <c r="A2" s="8"/>
      <c r="B2" s="8"/>
    </row>
    <row r="3" spans="1:7" x14ac:dyDescent="0.35">
      <c r="A3" s="7" t="s">
        <v>6218</v>
      </c>
      <c r="C3" s="7" t="s">
        <v>6196</v>
      </c>
    </row>
    <row r="4" spans="1:7" x14ac:dyDescent="0.35">
      <c r="A4" s="7" t="s">
        <v>6212</v>
      </c>
      <c r="B4" s="7" t="s">
        <v>6213</v>
      </c>
      <c r="C4" t="s">
        <v>6214</v>
      </c>
      <c r="D4" t="s">
        <v>6215</v>
      </c>
      <c r="E4" t="s">
        <v>6216</v>
      </c>
      <c r="F4" t="s">
        <v>6217</v>
      </c>
      <c r="G4" t="s">
        <v>6198</v>
      </c>
    </row>
    <row r="5" spans="1:7" x14ac:dyDescent="0.35">
      <c r="A5" s="9" t="s">
        <v>6199</v>
      </c>
      <c r="B5" t="s">
        <v>6200</v>
      </c>
      <c r="C5" s="10">
        <v>258.34499999999997</v>
      </c>
      <c r="D5" s="10">
        <v>139.625</v>
      </c>
      <c r="E5" s="10">
        <v>279.52</v>
      </c>
      <c r="F5" s="10">
        <v>160.19499999999999</v>
      </c>
      <c r="G5" s="10">
        <v>837.68499999999995</v>
      </c>
    </row>
    <row r="6" spans="1:7" x14ac:dyDescent="0.35">
      <c r="A6" s="9"/>
      <c r="B6" t="s">
        <v>6201</v>
      </c>
      <c r="C6" s="10">
        <v>342.2</v>
      </c>
      <c r="D6" s="10">
        <v>284.24999999999994</v>
      </c>
      <c r="E6" s="10">
        <v>251.83</v>
      </c>
      <c r="F6" s="10">
        <v>80.55</v>
      </c>
      <c r="G6" s="10">
        <v>958.82999999999993</v>
      </c>
    </row>
    <row r="7" spans="1:7" x14ac:dyDescent="0.35">
      <c r="A7" s="9"/>
      <c r="B7" t="s">
        <v>6202</v>
      </c>
      <c r="C7" s="10">
        <v>418.30499999999995</v>
      </c>
      <c r="D7" s="10">
        <v>468.125</v>
      </c>
      <c r="E7" s="10">
        <v>405.05500000000001</v>
      </c>
      <c r="F7" s="10">
        <v>253.15499999999997</v>
      </c>
      <c r="G7" s="10">
        <v>1544.6399999999999</v>
      </c>
    </row>
    <row r="8" spans="1:7" x14ac:dyDescent="0.35">
      <c r="A8" s="9"/>
      <c r="B8" t="s">
        <v>6203</v>
      </c>
      <c r="C8" s="10">
        <v>102.32999999999998</v>
      </c>
      <c r="D8" s="10">
        <v>242.14</v>
      </c>
      <c r="E8" s="10">
        <v>554.875</v>
      </c>
      <c r="F8" s="10">
        <v>106.23999999999998</v>
      </c>
      <c r="G8" s="10">
        <v>1005.585</v>
      </c>
    </row>
    <row r="9" spans="1:7" x14ac:dyDescent="0.35">
      <c r="A9" s="9"/>
      <c r="B9" t="s">
        <v>6204</v>
      </c>
      <c r="C9" s="10">
        <v>234.72</v>
      </c>
      <c r="D9" s="10">
        <v>133.08000000000001</v>
      </c>
      <c r="E9" s="10">
        <v>267.2</v>
      </c>
      <c r="F9" s="10">
        <v>272.69</v>
      </c>
      <c r="G9" s="10">
        <v>907.69</v>
      </c>
    </row>
    <row r="10" spans="1:7" x14ac:dyDescent="0.35">
      <c r="A10" s="9"/>
      <c r="B10" t="s">
        <v>6205</v>
      </c>
      <c r="C10" s="10">
        <v>430.39</v>
      </c>
      <c r="D10" s="10">
        <v>136.20499999999998</v>
      </c>
      <c r="E10" s="10">
        <v>209.59999999999997</v>
      </c>
      <c r="F10" s="10">
        <v>88.334999999999994</v>
      </c>
      <c r="G10" s="10">
        <v>864.53</v>
      </c>
    </row>
    <row r="11" spans="1:7" x14ac:dyDescent="0.35">
      <c r="A11" s="9"/>
      <c r="B11" t="s">
        <v>6206</v>
      </c>
      <c r="C11" s="10">
        <v>109.005</v>
      </c>
      <c r="D11" s="10">
        <v>393.57499999999993</v>
      </c>
      <c r="E11" s="10">
        <v>61.034999999999997</v>
      </c>
      <c r="F11" s="10">
        <v>199.48999999999998</v>
      </c>
      <c r="G11" s="10">
        <v>763.1049999999999</v>
      </c>
    </row>
    <row r="12" spans="1:7" x14ac:dyDescent="0.35">
      <c r="A12" s="9"/>
      <c r="B12" t="s">
        <v>6207</v>
      </c>
      <c r="C12" s="10">
        <v>287.52499999999998</v>
      </c>
      <c r="D12" s="10">
        <v>288.66999999999996</v>
      </c>
      <c r="E12" s="10">
        <v>125.58</v>
      </c>
      <c r="F12" s="10">
        <v>374.13499999999993</v>
      </c>
      <c r="G12" s="10">
        <v>1075.9099999999999</v>
      </c>
    </row>
    <row r="13" spans="1:7" x14ac:dyDescent="0.35">
      <c r="A13" s="9"/>
      <c r="B13" t="s">
        <v>6208</v>
      </c>
      <c r="C13" s="10">
        <v>840.93</v>
      </c>
      <c r="D13" s="10">
        <v>409.875</v>
      </c>
      <c r="E13" s="10">
        <v>171.33</v>
      </c>
      <c r="F13" s="10">
        <v>221.43999999999994</v>
      </c>
      <c r="G13" s="10">
        <v>1643.5749999999998</v>
      </c>
    </row>
    <row r="14" spans="1:7" x14ac:dyDescent="0.35">
      <c r="A14" s="9"/>
      <c r="B14" t="s">
        <v>6209</v>
      </c>
      <c r="C14" s="10">
        <v>299.07</v>
      </c>
      <c r="D14" s="10">
        <v>260.32499999999999</v>
      </c>
      <c r="E14" s="10">
        <v>584.63999999999987</v>
      </c>
      <c r="F14" s="10">
        <v>256.36500000000001</v>
      </c>
      <c r="G14" s="10">
        <v>1400.3999999999999</v>
      </c>
    </row>
    <row r="15" spans="1:7" x14ac:dyDescent="0.35">
      <c r="A15" s="9"/>
      <c r="B15" t="s">
        <v>6210</v>
      </c>
      <c r="C15" s="10">
        <v>323.32499999999999</v>
      </c>
      <c r="D15" s="10">
        <v>565.56999999999994</v>
      </c>
      <c r="E15" s="10">
        <v>537.80999999999995</v>
      </c>
      <c r="F15" s="10">
        <v>189.47499999999999</v>
      </c>
      <c r="G15" s="10">
        <v>1616.1799999999998</v>
      </c>
    </row>
    <row r="16" spans="1:7" x14ac:dyDescent="0.35">
      <c r="A16" s="9"/>
      <c r="B16" t="s">
        <v>6211</v>
      </c>
      <c r="C16" s="10">
        <v>399.48499999999996</v>
      </c>
      <c r="D16" s="10">
        <v>148.20000000000002</v>
      </c>
      <c r="E16" s="10">
        <v>388.21999999999991</v>
      </c>
      <c r="F16" s="10">
        <v>212.07499999999999</v>
      </c>
      <c r="G16" s="10">
        <v>1147.9799999999998</v>
      </c>
    </row>
    <row r="17" spans="1:7" x14ac:dyDescent="0.35">
      <c r="A17" t="s">
        <v>6198</v>
      </c>
      <c r="C17" s="10">
        <v>4045.63</v>
      </c>
      <c r="D17" s="10">
        <v>3469.6399999999994</v>
      </c>
      <c r="E17" s="10">
        <v>3836.6949999999997</v>
      </c>
      <c r="F17" s="10">
        <v>2414.145</v>
      </c>
      <c r="G17" s="10">
        <v>13766.109999999999</v>
      </c>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0EEA0-4DB9-4F17-A55E-3CB0007573EF}">
  <dimension ref="A2:B7"/>
  <sheetViews>
    <sheetView workbookViewId="0">
      <selection activeCell="A3" sqref="A3:B7"/>
    </sheetView>
  </sheetViews>
  <sheetFormatPr defaultRowHeight="14.5" x14ac:dyDescent="0.35"/>
  <cols>
    <col min="1" max="1" width="14.7265625" bestFit="1" customWidth="1"/>
    <col min="2" max="2" width="12.6328125" bestFit="1" customWidth="1"/>
    <col min="3" max="5" width="19.1796875" bestFit="1" customWidth="1"/>
    <col min="6" max="7" width="10.7265625" bestFit="1" customWidth="1"/>
    <col min="8" max="10" width="19.1796875" bestFit="1" customWidth="1"/>
    <col min="11" max="11" width="16.453125" bestFit="1" customWidth="1"/>
    <col min="12" max="12" width="17.453125" bestFit="1" customWidth="1"/>
  </cols>
  <sheetData>
    <row r="2" spans="1:2" x14ac:dyDescent="0.35">
      <c r="A2" s="8"/>
      <c r="B2" s="8"/>
    </row>
    <row r="3" spans="1:2" x14ac:dyDescent="0.35">
      <c r="A3" s="7" t="s">
        <v>7</v>
      </c>
      <c r="B3" t="s">
        <v>6218</v>
      </c>
    </row>
    <row r="4" spans="1:2" x14ac:dyDescent="0.35">
      <c r="A4" t="s">
        <v>28</v>
      </c>
      <c r="B4" s="11">
        <v>643.04499999999996</v>
      </c>
    </row>
    <row r="5" spans="1:2" x14ac:dyDescent="0.35">
      <c r="A5" t="s">
        <v>318</v>
      </c>
      <c r="B5" s="11">
        <v>2032.4549999999999</v>
      </c>
    </row>
    <row r="6" spans="1:2" x14ac:dyDescent="0.35">
      <c r="A6" t="s">
        <v>19</v>
      </c>
      <c r="B6" s="11">
        <v>11090.610000000002</v>
      </c>
    </row>
    <row r="7" spans="1:2" x14ac:dyDescent="0.35">
      <c r="A7" t="s">
        <v>6198</v>
      </c>
      <c r="B7" s="11">
        <v>13766.110000000002</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86BBB-9574-489A-9025-528176FD0B4C}">
  <dimension ref="A2:B9"/>
  <sheetViews>
    <sheetView workbookViewId="0">
      <selection activeCell="L21" sqref="L21"/>
    </sheetView>
  </sheetViews>
  <sheetFormatPr defaultRowHeight="14.5" x14ac:dyDescent="0.35"/>
  <cols>
    <col min="1" max="1" width="17" bestFit="1" customWidth="1"/>
    <col min="2" max="3" width="12.6328125" bestFit="1" customWidth="1"/>
    <col min="4" max="5" width="19.1796875" bestFit="1" customWidth="1"/>
    <col min="6" max="7" width="10.7265625" bestFit="1" customWidth="1"/>
    <col min="8" max="10" width="19.1796875" bestFit="1" customWidth="1"/>
    <col min="11" max="11" width="16.453125" bestFit="1" customWidth="1"/>
    <col min="12" max="12" width="17.453125" bestFit="1" customWidth="1"/>
  </cols>
  <sheetData>
    <row r="2" spans="1:2" x14ac:dyDescent="0.35">
      <c r="A2" s="8"/>
      <c r="B2" s="8"/>
    </row>
    <row r="3" spans="1:2" x14ac:dyDescent="0.35">
      <c r="A3" s="7" t="s">
        <v>4</v>
      </c>
      <c r="B3" t="s">
        <v>6218</v>
      </c>
    </row>
    <row r="4" spans="1:2" x14ac:dyDescent="0.35">
      <c r="A4" t="s">
        <v>4419</v>
      </c>
      <c r="B4" s="11">
        <v>182.27499999999998</v>
      </c>
    </row>
    <row r="5" spans="1:2" x14ac:dyDescent="0.35">
      <c r="A5" t="s">
        <v>3656</v>
      </c>
      <c r="B5" s="11">
        <v>189.74999999999997</v>
      </c>
    </row>
    <row r="6" spans="1:2" x14ac:dyDescent="0.35">
      <c r="A6" t="s">
        <v>1386</v>
      </c>
      <c r="B6" s="11">
        <v>218.73</v>
      </c>
    </row>
    <row r="7" spans="1:2" x14ac:dyDescent="0.35">
      <c r="A7" t="s">
        <v>5555</v>
      </c>
      <c r="B7" s="11">
        <v>230.87499999999997</v>
      </c>
    </row>
    <row r="8" spans="1:2" x14ac:dyDescent="0.35">
      <c r="A8" t="s">
        <v>1598</v>
      </c>
      <c r="B8" s="11">
        <v>281.67499999999995</v>
      </c>
    </row>
    <row r="9" spans="1:2" x14ac:dyDescent="0.35">
      <c r="A9" t="s">
        <v>6198</v>
      </c>
      <c r="B9" s="11">
        <v>1103.3049999999998</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3F42A-8B5D-447C-902F-0EF306CD8982}">
  <dimension ref="A1:A45"/>
  <sheetViews>
    <sheetView showGridLines="0" showRowColHeaders="0" tabSelected="1" topLeftCell="A16" zoomScaleNormal="100" workbookViewId="0">
      <selection activeCell="P50" sqref="P50"/>
    </sheetView>
  </sheetViews>
  <sheetFormatPr defaultRowHeight="14.5" x14ac:dyDescent="0.35"/>
  <cols>
    <col min="1" max="1" width="1.6328125" customWidth="1"/>
  </cols>
  <sheetData>
    <row r="1" ht="5" customHeight="1" x14ac:dyDescent="0.35"/>
    <row r="45" s="12" customForma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P3" sqref="P3"/>
    </sheetView>
  </sheetViews>
  <sheetFormatPr defaultRowHeight="14.5" x14ac:dyDescent="0.35"/>
  <cols>
    <col min="1" max="1" width="16.54296875" bestFit="1" customWidth="1"/>
    <col min="2" max="2" width="15" customWidth="1"/>
    <col min="3" max="3" width="17.453125" bestFit="1" customWidth="1"/>
    <col min="4" max="4" width="11.36328125" customWidth="1"/>
    <col min="5" max="5" width="9.81640625" customWidth="1"/>
    <col min="6" max="6" width="22.36328125" bestFit="1" customWidth="1"/>
    <col min="7" max="7" width="36.36328125" bestFit="1" customWidth="1"/>
    <col min="8" max="8" width="14.54296875" bestFit="1" customWidth="1"/>
    <col min="9" max="9" width="13.36328125" customWidth="1"/>
    <col min="10" max="10" width="11.7265625" customWidth="1"/>
    <col min="11" max="11" width="6" bestFit="1" customWidth="1"/>
    <col min="12" max="12" width="10.6328125" customWidth="1"/>
    <col min="13" max="13" width="9.08984375" bestFit="1" customWidth="1"/>
    <col min="14" max="14" width="17.90625" customWidth="1"/>
    <col min="15" max="15" width="17.1796875" customWidth="1"/>
    <col min="16" max="16" width="13.36328125" bestFit="1" customWidth="1"/>
  </cols>
  <sheetData>
    <row r="1" spans="1:16" x14ac:dyDescent="0.35">
      <c r="A1" s="2" t="s">
        <v>0</v>
      </c>
      <c r="B1" s="2" t="s">
        <v>1</v>
      </c>
      <c r="C1" s="2" t="s">
        <v>3</v>
      </c>
      <c r="D1" s="2" t="s">
        <v>11</v>
      </c>
      <c r="E1" s="2" t="s">
        <v>14</v>
      </c>
      <c r="F1" s="2" t="s">
        <v>4</v>
      </c>
      <c r="G1" s="2" t="s">
        <v>2</v>
      </c>
      <c r="H1" s="2" t="s">
        <v>7</v>
      </c>
      <c r="I1" s="2" t="s">
        <v>9</v>
      </c>
      <c r="J1" s="2" t="s">
        <v>10</v>
      </c>
      <c r="K1" s="4" t="s">
        <v>12</v>
      </c>
      <c r="L1" s="2" t="s">
        <v>13</v>
      </c>
      <c r="M1" s="2" t="s">
        <v>15</v>
      </c>
      <c r="N1" s="2" t="s">
        <v>6196</v>
      </c>
      <c r="O1" s="2" t="s">
        <v>6197</v>
      </c>
      <c r="P1" s="2" t="s">
        <v>6189</v>
      </c>
    </row>
    <row r="2" spans="1:16" x14ac:dyDescent="0.3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6">
        <f>INDEX(products!$A$1:$G$49,MATCH(orders!$D2,products!$A$1:$A$49,0),MATCH(orders!L$1,products!$A$1:$G$1,0))</f>
        <v>9.9499999999999993</v>
      </c>
      <c r="M2" s="6">
        <f>L2*E2</f>
        <v>19.899999999999999</v>
      </c>
      <c r="N2" t="str" cm="1">
        <f t="array" ref="N2">_xlfn.IFS(I2="Rob","Robusta",I2="Exc","Exelsa",I2="Ara","Arabia",I2="Lib","Liberica")</f>
        <v>Robusta</v>
      </c>
      <c r="O2" t="str" cm="1">
        <f t="array" ref="O2">_xlfn.IFS(J2="M","Medium",J2="L","Light",J2="D","Dark")</f>
        <v>Medium</v>
      </c>
      <c r="P2" t="str">
        <f>_xlfn.XLOOKUP(Order_Table[[#This Row],[Customer ID]],customers!$A$1:$A$1001,customers!$I$1:$I$1001,,0)</f>
        <v>Yes</v>
      </c>
    </row>
    <row r="3" spans="1:16" x14ac:dyDescent="0.3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6">
        <f>INDEX(products!$A$1:$G$49,MATCH(orders!$D3,products!$A$1:$A$49,0),MATCH(orders!L$1,products!$A$1:$G$1,0))</f>
        <v>8.25</v>
      </c>
      <c r="M3" s="6">
        <f t="shared" ref="M3:M66" si="0">L3*E3</f>
        <v>41.25</v>
      </c>
      <c r="N3" t="str" cm="1">
        <f t="array" ref="N3">_xlfn.IFS(I3="Rob","Robusta",I3="Exc","Exelsa",I3="Ara","Arabia",I3="Lib","Liberica")</f>
        <v>Exelsa</v>
      </c>
      <c r="O3" t="str" cm="1">
        <f t="array" ref="O3">_xlfn.IFS(J3="M","Medium",J3="L","Light",J3="D","Dark")</f>
        <v>Medium</v>
      </c>
      <c r="P3" t="str">
        <f>_xlfn.XLOOKUP(Order_Table[[#This Row],[Customer ID]],customers!$A$1:$A$1001,customers!$I$1:$I$1001,,0)</f>
        <v>Yes</v>
      </c>
    </row>
    <row r="4" spans="1:16" x14ac:dyDescent="0.3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6">
        <f>INDEX(products!$A$1:$G$49,MATCH(orders!$D4,products!$A$1:$A$49,0),MATCH(orders!L$1,products!$A$1:$G$1,0))</f>
        <v>12.95</v>
      </c>
      <c r="M4" s="6">
        <f t="shared" si="0"/>
        <v>12.95</v>
      </c>
      <c r="N4" t="str" cm="1">
        <f t="array" ref="N4">_xlfn.IFS(I4="Rob","Robusta",I4="Exc","Exelsa",I4="Ara","Arabia",I4="Lib","Liberica")</f>
        <v>Arabia</v>
      </c>
      <c r="O4" t="str" cm="1">
        <f t="array" ref="O4">_xlfn.IFS(J4="M","Medium",J4="L","Light",J4="D","Dark")</f>
        <v>Light</v>
      </c>
      <c r="P4" t="str">
        <f>_xlfn.XLOOKUP(Order_Table[[#This Row],[Customer ID]],customers!$A$1:$A$1001,customers!$I$1:$I$1001,,0)</f>
        <v>Yes</v>
      </c>
    </row>
    <row r="5" spans="1:16" x14ac:dyDescent="0.3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6">
        <f>INDEX(products!$A$1:$G$49,MATCH(orders!$D5,products!$A$1:$A$49,0),MATCH(orders!L$1,products!$A$1:$G$1,0))</f>
        <v>13.75</v>
      </c>
      <c r="M5" s="6">
        <f t="shared" si="0"/>
        <v>27.5</v>
      </c>
      <c r="N5" t="str" cm="1">
        <f t="array" ref="N5">_xlfn.IFS(I5="Rob","Robusta",I5="Exc","Exelsa",I5="Ara","Arabia",I5="Lib","Liberica")</f>
        <v>Exelsa</v>
      </c>
      <c r="O5" t="str" cm="1">
        <f t="array" ref="O5">_xlfn.IFS(J5="M","Medium",J5="L","Light",J5="D","Dark")</f>
        <v>Medium</v>
      </c>
      <c r="P5" t="str">
        <f>_xlfn.XLOOKUP(Order_Table[[#This Row],[Customer ID]],customers!$A$1:$A$1001,customers!$I$1:$I$1001,,0)</f>
        <v>No</v>
      </c>
    </row>
    <row r="6" spans="1:16" x14ac:dyDescent="0.3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6">
        <f>INDEX(products!$A$1:$G$49,MATCH(orders!$D6,products!$A$1:$A$49,0),MATCH(orders!L$1,products!$A$1:$G$1,0))</f>
        <v>27.484999999999996</v>
      </c>
      <c r="M6" s="6">
        <f t="shared" si="0"/>
        <v>54.969999999999992</v>
      </c>
      <c r="N6" t="str" cm="1">
        <f t="array" ref="N6">_xlfn.IFS(I6="Rob","Robusta",I6="Exc","Exelsa",I6="Ara","Arabia",I6="Lib","Liberica")</f>
        <v>Robusta</v>
      </c>
      <c r="O6" t="str" cm="1">
        <f t="array" ref="O6">_xlfn.IFS(J6="M","Medium",J6="L","Light",J6="D","Dark")</f>
        <v>Light</v>
      </c>
      <c r="P6" t="str">
        <f>_xlfn.XLOOKUP(Order_Table[[#This Row],[Customer ID]],customers!$A$1:$A$1001,customers!$I$1:$I$1001,,0)</f>
        <v>No</v>
      </c>
    </row>
    <row r="7" spans="1:16" x14ac:dyDescent="0.3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6">
        <f>INDEX(products!$A$1:$G$49,MATCH(orders!$D7,products!$A$1:$A$49,0),MATCH(orders!L$1,products!$A$1:$G$1,0))</f>
        <v>12.95</v>
      </c>
      <c r="M7" s="6">
        <f t="shared" si="0"/>
        <v>38.849999999999994</v>
      </c>
      <c r="N7" t="str" cm="1">
        <f t="array" ref="N7">_xlfn.IFS(I7="Rob","Robusta",I7="Exc","Exelsa",I7="Ara","Arabia",I7="Lib","Liberica")</f>
        <v>Liberica</v>
      </c>
      <c r="O7" t="str" cm="1">
        <f t="array" ref="O7">_xlfn.IFS(J7="M","Medium",J7="L","Light",J7="D","Dark")</f>
        <v>Dark</v>
      </c>
      <c r="P7" t="str">
        <f>_xlfn.XLOOKUP(Order_Table[[#This Row],[Customer ID]],customers!$A$1:$A$1001,customers!$I$1:$I$1001,,0)</f>
        <v>No</v>
      </c>
    </row>
    <row r="8" spans="1:16" x14ac:dyDescent="0.3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6">
        <f>INDEX(products!$A$1:$G$49,MATCH(orders!$D8,products!$A$1:$A$49,0),MATCH(orders!L$1,products!$A$1:$G$1,0))</f>
        <v>7.29</v>
      </c>
      <c r="M8" s="6">
        <f t="shared" si="0"/>
        <v>21.87</v>
      </c>
      <c r="N8" t="str" cm="1">
        <f t="array" ref="N8">_xlfn.IFS(I8="Rob","Robusta",I8="Exc","Exelsa",I8="Ara","Arabia",I8="Lib","Liberica")</f>
        <v>Exelsa</v>
      </c>
      <c r="O8" t="str" cm="1">
        <f t="array" ref="O8">_xlfn.IFS(J8="M","Medium",J8="L","Light",J8="D","Dark")</f>
        <v>Dark</v>
      </c>
      <c r="P8" t="str">
        <f>_xlfn.XLOOKUP(Order_Table[[#This Row],[Customer ID]],customers!$A$1:$A$1001,customers!$I$1:$I$1001,,0)</f>
        <v>Yes</v>
      </c>
    </row>
    <row r="9" spans="1:16" x14ac:dyDescent="0.3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6">
        <f>INDEX(products!$A$1:$G$49,MATCH(orders!$D9,products!$A$1:$A$49,0),MATCH(orders!L$1,products!$A$1:$G$1,0))</f>
        <v>4.7549999999999999</v>
      </c>
      <c r="M9" s="6">
        <f t="shared" si="0"/>
        <v>4.7549999999999999</v>
      </c>
      <c r="N9" t="str" cm="1">
        <f t="array" ref="N9">_xlfn.IFS(I9="Rob","Robusta",I9="Exc","Exelsa",I9="Ara","Arabia",I9="Lib","Liberica")</f>
        <v>Liberica</v>
      </c>
      <c r="O9" t="str" cm="1">
        <f t="array" ref="O9">_xlfn.IFS(J9="M","Medium",J9="L","Light",J9="D","Dark")</f>
        <v>Light</v>
      </c>
      <c r="P9" t="str">
        <f>_xlfn.XLOOKUP(Order_Table[[#This Row],[Customer ID]],customers!$A$1:$A$1001,customers!$I$1:$I$1001,,0)</f>
        <v>Yes</v>
      </c>
    </row>
    <row r="10" spans="1:16" x14ac:dyDescent="0.3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6">
        <f>INDEX(products!$A$1:$G$49,MATCH(orders!$D10,products!$A$1:$A$49,0),MATCH(orders!L$1,products!$A$1:$G$1,0))</f>
        <v>5.97</v>
      </c>
      <c r="M10" s="6">
        <f t="shared" si="0"/>
        <v>17.91</v>
      </c>
      <c r="N10" t="str" cm="1">
        <f t="array" ref="N10">_xlfn.IFS(I10="Rob","Robusta",I10="Exc","Exelsa",I10="Ara","Arabia",I10="Lib","Liberica")</f>
        <v>Robusta</v>
      </c>
      <c r="O10" t="str" cm="1">
        <f t="array" ref="O10">_xlfn.IFS(J10="M","Medium",J10="L","Light",J10="D","Dark")</f>
        <v>Medium</v>
      </c>
      <c r="P10" t="str">
        <f>_xlfn.XLOOKUP(Order_Table[[#This Row],[Customer ID]],customers!$A$1:$A$1001,customers!$I$1:$I$1001,,0)</f>
        <v>No</v>
      </c>
    </row>
    <row r="11" spans="1:16" x14ac:dyDescent="0.3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6">
        <f>INDEX(products!$A$1:$G$49,MATCH(orders!$D11,products!$A$1:$A$49,0),MATCH(orders!L$1,products!$A$1:$G$1,0))</f>
        <v>5.97</v>
      </c>
      <c r="M11" s="6">
        <f t="shared" si="0"/>
        <v>5.97</v>
      </c>
      <c r="N11" t="str" cm="1">
        <f t="array" ref="N11">_xlfn.IFS(I11="Rob","Robusta",I11="Exc","Exelsa",I11="Ara","Arabia",I11="Lib","Liberica")</f>
        <v>Robusta</v>
      </c>
      <c r="O11" t="str" cm="1">
        <f t="array" ref="O11">_xlfn.IFS(J11="M","Medium",J11="L","Light",J11="D","Dark")</f>
        <v>Medium</v>
      </c>
      <c r="P11" t="str">
        <f>_xlfn.XLOOKUP(Order_Table[[#This Row],[Customer ID]],customers!$A$1:$A$1001,customers!$I$1:$I$1001,,0)</f>
        <v>No</v>
      </c>
    </row>
    <row r="12" spans="1:16" x14ac:dyDescent="0.3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6">
        <f>INDEX(products!$A$1:$G$49,MATCH(orders!$D12,products!$A$1:$A$49,0),MATCH(orders!L$1,products!$A$1:$G$1,0))</f>
        <v>9.9499999999999993</v>
      </c>
      <c r="M12" s="6">
        <f t="shared" si="0"/>
        <v>39.799999999999997</v>
      </c>
      <c r="N12" t="str" cm="1">
        <f t="array" ref="N12">_xlfn.IFS(I12="Rob","Robusta",I12="Exc","Exelsa",I12="Ara","Arabia",I12="Lib","Liberica")</f>
        <v>Arabia</v>
      </c>
      <c r="O12" t="str" cm="1">
        <f t="array" ref="O12">_xlfn.IFS(J12="M","Medium",J12="L","Light",J12="D","Dark")</f>
        <v>Dark</v>
      </c>
      <c r="P12" t="str">
        <f>_xlfn.XLOOKUP(Order_Table[[#This Row],[Customer ID]],customers!$A$1:$A$1001,customers!$I$1:$I$1001,,0)</f>
        <v>No</v>
      </c>
    </row>
    <row r="13" spans="1:16" x14ac:dyDescent="0.3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6">
        <f>INDEX(products!$A$1:$G$49,MATCH(orders!$D13,products!$A$1:$A$49,0),MATCH(orders!L$1,products!$A$1:$G$1,0))</f>
        <v>34.154999999999994</v>
      </c>
      <c r="M13" s="6">
        <f t="shared" si="0"/>
        <v>170.77499999999998</v>
      </c>
      <c r="N13" t="str" cm="1">
        <f t="array" ref="N13">_xlfn.IFS(I13="Rob","Robusta",I13="Exc","Exelsa",I13="Ara","Arabia",I13="Lib","Liberica")</f>
        <v>Exelsa</v>
      </c>
      <c r="O13" t="str" cm="1">
        <f t="array" ref="O13">_xlfn.IFS(J13="M","Medium",J13="L","Light",J13="D","Dark")</f>
        <v>Light</v>
      </c>
      <c r="P13" t="str">
        <f>_xlfn.XLOOKUP(Order_Table[[#This Row],[Customer ID]],customers!$A$1:$A$1001,customers!$I$1:$I$1001,,0)</f>
        <v>Yes</v>
      </c>
    </row>
    <row r="14" spans="1:16" x14ac:dyDescent="0.3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6">
        <f>INDEX(products!$A$1:$G$49,MATCH(orders!$D14,products!$A$1:$A$49,0),MATCH(orders!L$1,products!$A$1:$G$1,0))</f>
        <v>9.9499999999999993</v>
      </c>
      <c r="M14" s="6">
        <f t="shared" si="0"/>
        <v>49.75</v>
      </c>
      <c r="N14" t="str" cm="1">
        <f t="array" ref="N14">_xlfn.IFS(I14="Rob","Robusta",I14="Exc","Exelsa",I14="Ara","Arabia",I14="Lib","Liberica")</f>
        <v>Robusta</v>
      </c>
      <c r="O14" t="str" cm="1">
        <f t="array" ref="O14">_xlfn.IFS(J14="M","Medium",J14="L","Light",J14="D","Dark")</f>
        <v>Medium</v>
      </c>
      <c r="P14" t="str">
        <f>_xlfn.XLOOKUP(Order_Table[[#This Row],[Customer ID]],customers!$A$1:$A$1001,customers!$I$1:$I$1001,,0)</f>
        <v>No</v>
      </c>
    </row>
    <row r="15" spans="1:16" x14ac:dyDescent="0.3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6">
        <f>INDEX(products!$A$1:$G$49,MATCH(orders!$D15,products!$A$1:$A$49,0),MATCH(orders!L$1,products!$A$1:$G$1,0))</f>
        <v>20.584999999999997</v>
      </c>
      <c r="M15" s="6">
        <f t="shared" si="0"/>
        <v>41.169999999999995</v>
      </c>
      <c r="N15" t="str" cm="1">
        <f t="array" ref="N15">_xlfn.IFS(I15="Rob","Robusta",I15="Exc","Exelsa",I15="Ara","Arabia",I15="Lib","Liberica")</f>
        <v>Robusta</v>
      </c>
      <c r="O15" t="str" cm="1">
        <f t="array" ref="O15">_xlfn.IFS(J15="M","Medium",J15="L","Light",J15="D","Dark")</f>
        <v>Dark</v>
      </c>
      <c r="P15" t="str">
        <f>_xlfn.XLOOKUP(Order_Table[[#This Row],[Customer ID]],customers!$A$1:$A$1001,customers!$I$1:$I$1001,,0)</f>
        <v>No</v>
      </c>
    </row>
    <row r="16" spans="1:16" x14ac:dyDescent="0.3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6">
        <f>INDEX(products!$A$1:$G$49,MATCH(orders!$D16,products!$A$1:$A$49,0),MATCH(orders!L$1,products!$A$1:$G$1,0))</f>
        <v>3.8849999999999998</v>
      </c>
      <c r="M16" s="6">
        <f t="shared" si="0"/>
        <v>11.654999999999999</v>
      </c>
      <c r="N16" t="str" cm="1">
        <f t="array" ref="N16">_xlfn.IFS(I16="Rob","Robusta",I16="Exc","Exelsa",I16="Ara","Arabia",I16="Lib","Liberica")</f>
        <v>Liberica</v>
      </c>
      <c r="O16" t="str" cm="1">
        <f t="array" ref="O16">_xlfn.IFS(J16="M","Medium",J16="L","Light",J16="D","Dark")</f>
        <v>Dark</v>
      </c>
      <c r="P16" t="str">
        <f>_xlfn.XLOOKUP(Order_Table[[#This Row],[Customer ID]],customers!$A$1:$A$1001,customers!$I$1:$I$1001,,0)</f>
        <v>Yes</v>
      </c>
    </row>
    <row r="17" spans="1:16" x14ac:dyDescent="0.3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6">
        <f>INDEX(products!$A$1:$G$49,MATCH(orders!$D17,products!$A$1:$A$49,0),MATCH(orders!L$1,products!$A$1:$G$1,0))</f>
        <v>22.884999999999998</v>
      </c>
      <c r="M17" s="6">
        <f t="shared" si="0"/>
        <v>114.42499999999998</v>
      </c>
      <c r="N17" t="str" cm="1">
        <f t="array" ref="N17">_xlfn.IFS(I17="Rob","Robusta",I17="Exc","Exelsa",I17="Ara","Arabia",I17="Lib","Liberica")</f>
        <v>Robusta</v>
      </c>
      <c r="O17" t="str" cm="1">
        <f t="array" ref="O17">_xlfn.IFS(J17="M","Medium",J17="L","Light",J17="D","Dark")</f>
        <v>Medium</v>
      </c>
      <c r="P17" t="str">
        <f>_xlfn.XLOOKUP(Order_Table[[#This Row],[Customer ID]],customers!$A$1:$A$1001,customers!$I$1:$I$1001,,0)</f>
        <v>No</v>
      </c>
    </row>
    <row r="18" spans="1:16" x14ac:dyDescent="0.3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6">
        <f>INDEX(products!$A$1:$G$49,MATCH(orders!$D18,products!$A$1:$A$49,0),MATCH(orders!L$1,products!$A$1:$G$1,0))</f>
        <v>3.375</v>
      </c>
      <c r="M18" s="6">
        <f t="shared" si="0"/>
        <v>20.25</v>
      </c>
      <c r="N18" t="str" cm="1">
        <f t="array" ref="N18">_xlfn.IFS(I18="Rob","Robusta",I18="Exc","Exelsa",I18="Ara","Arabia",I18="Lib","Liberica")</f>
        <v>Arabia</v>
      </c>
      <c r="O18" t="str" cm="1">
        <f t="array" ref="O18">_xlfn.IFS(J18="M","Medium",J18="L","Light",J18="D","Dark")</f>
        <v>Medium</v>
      </c>
      <c r="P18" t="str">
        <f>_xlfn.XLOOKUP(Order_Table[[#This Row],[Customer ID]],customers!$A$1:$A$1001,customers!$I$1:$I$1001,,0)</f>
        <v>No</v>
      </c>
    </row>
    <row r="19" spans="1:16" x14ac:dyDescent="0.3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6">
        <f>INDEX(products!$A$1:$G$49,MATCH(orders!$D19,products!$A$1:$A$49,0),MATCH(orders!L$1,products!$A$1:$G$1,0))</f>
        <v>12.95</v>
      </c>
      <c r="M19" s="6">
        <f t="shared" si="0"/>
        <v>77.699999999999989</v>
      </c>
      <c r="N19" t="str" cm="1">
        <f t="array" ref="N19">_xlfn.IFS(I19="Rob","Robusta",I19="Exc","Exelsa",I19="Ara","Arabia",I19="Lib","Liberica")</f>
        <v>Arabia</v>
      </c>
      <c r="O19" t="str" cm="1">
        <f t="array" ref="O19">_xlfn.IFS(J19="M","Medium",J19="L","Light",J19="D","Dark")</f>
        <v>Light</v>
      </c>
      <c r="P19" t="str">
        <f>_xlfn.XLOOKUP(Order_Table[[#This Row],[Customer ID]],customers!$A$1:$A$1001,customers!$I$1:$I$1001,,0)</f>
        <v>No</v>
      </c>
    </row>
    <row r="20" spans="1:16" x14ac:dyDescent="0.3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6">
        <f>INDEX(products!$A$1:$G$49,MATCH(orders!$D20,products!$A$1:$A$49,0),MATCH(orders!L$1,products!$A$1:$G$1,0))</f>
        <v>20.584999999999997</v>
      </c>
      <c r="M20" s="6">
        <f t="shared" si="0"/>
        <v>82.339999999999989</v>
      </c>
      <c r="N20" t="str" cm="1">
        <f t="array" ref="N20">_xlfn.IFS(I20="Rob","Robusta",I20="Exc","Exelsa",I20="Ara","Arabia",I20="Lib","Liberica")</f>
        <v>Robusta</v>
      </c>
      <c r="O20" t="str" cm="1">
        <f t="array" ref="O20">_xlfn.IFS(J20="M","Medium",J20="L","Light",J20="D","Dark")</f>
        <v>Dark</v>
      </c>
      <c r="P20" t="str">
        <f>_xlfn.XLOOKUP(Order_Table[[#This Row],[Customer ID]],customers!$A$1:$A$1001,customers!$I$1:$I$1001,,0)</f>
        <v>Yes</v>
      </c>
    </row>
    <row r="21" spans="1:16" x14ac:dyDescent="0.3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6">
        <f>INDEX(products!$A$1:$G$49,MATCH(orders!$D21,products!$A$1:$A$49,0),MATCH(orders!L$1,products!$A$1:$G$1,0))</f>
        <v>3.375</v>
      </c>
      <c r="M21" s="6">
        <f t="shared" si="0"/>
        <v>16.875</v>
      </c>
      <c r="N21" t="str" cm="1">
        <f t="array" ref="N21">_xlfn.IFS(I21="Rob","Robusta",I21="Exc","Exelsa",I21="Ara","Arabia",I21="Lib","Liberica")</f>
        <v>Arabia</v>
      </c>
      <c r="O21" t="str" cm="1">
        <f t="array" ref="O21">_xlfn.IFS(J21="M","Medium",J21="L","Light",J21="D","Dark")</f>
        <v>Medium</v>
      </c>
      <c r="P21" t="str">
        <f>_xlfn.XLOOKUP(Order_Table[[#This Row],[Customer ID]],customers!$A$1:$A$1001,customers!$I$1:$I$1001,,0)</f>
        <v>Yes</v>
      </c>
    </row>
    <row r="22" spans="1:16" x14ac:dyDescent="0.3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6">
        <f>INDEX(products!$A$1:$G$49,MATCH(orders!$D22,products!$A$1:$A$49,0),MATCH(orders!L$1,products!$A$1:$G$1,0))</f>
        <v>3.645</v>
      </c>
      <c r="M22" s="6">
        <f t="shared" si="0"/>
        <v>14.58</v>
      </c>
      <c r="N22" t="str" cm="1">
        <f t="array" ref="N22">_xlfn.IFS(I22="Rob","Robusta",I22="Exc","Exelsa",I22="Ara","Arabia",I22="Lib","Liberica")</f>
        <v>Exelsa</v>
      </c>
      <c r="O22" t="str" cm="1">
        <f t="array" ref="O22">_xlfn.IFS(J22="M","Medium",J22="L","Light",J22="D","Dark")</f>
        <v>Dark</v>
      </c>
      <c r="P22" t="str">
        <f>_xlfn.XLOOKUP(Order_Table[[#This Row],[Customer ID]],customers!$A$1:$A$1001,customers!$I$1:$I$1001,,0)</f>
        <v>Yes</v>
      </c>
    </row>
    <row r="23" spans="1:16" x14ac:dyDescent="0.3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6">
        <f>INDEX(products!$A$1:$G$49,MATCH(orders!$D23,products!$A$1:$A$49,0),MATCH(orders!L$1,products!$A$1:$G$1,0))</f>
        <v>2.9849999999999999</v>
      </c>
      <c r="M23" s="6">
        <f t="shared" si="0"/>
        <v>17.91</v>
      </c>
      <c r="N23" t="str" cm="1">
        <f t="array" ref="N23">_xlfn.IFS(I23="Rob","Robusta",I23="Exc","Exelsa",I23="Ara","Arabia",I23="Lib","Liberica")</f>
        <v>Arabia</v>
      </c>
      <c r="O23" t="str" cm="1">
        <f t="array" ref="O23">_xlfn.IFS(J23="M","Medium",J23="L","Light",J23="D","Dark")</f>
        <v>Dark</v>
      </c>
      <c r="P23" t="str">
        <f>_xlfn.XLOOKUP(Order_Table[[#This Row],[Customer ID]],customers!$A$1:$A$1001,customers!$I$1:$I$1001,,0)</f>
        <v>No</v>
      </c>
    </row>
    <row r="24" spans="1:16" x14ac:dyDescent="0.3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6">
        <f>INDEX(products!$A$1:$G$49,MATCH(orders!$D24,products!$A$1:$A$49,0),MATCH(orders!L$1,products!$A$1:$G$1,0))</f>
        <v>22.884999999999998</v>
      </c>
      <c r="M24" s="6">
        <f t="shared" si="0"/>
        <v>91.539999999999992</v>
      </c>
      <c r="N24" t="str" cm="1">
        <f t="array" ref="N24">_xlfn.IFS(I24="Rob","Robusta",I24="Exc","Exelsa",I24="Ara","Arabia",I24="Lib","Liberica")</f>
        <v>Robusta</v>
      </c>
      <c r="O24" t="str" cm="1">
        <f t="array" ref="O24">_xlfn.IFS(J24="M","Medium",J24="L","Light",J24="D","Dark")</f>
        <v>Medium</v>
      </c>
      <c r="P24" t="str">
        <f>_xlfn.XLOOKUP(Order_Table[[#This Row],[Customer ID]],customers!$A$1:$A$1001,customers!$I$1:$I$1001,,0)</f>
        <v>Yes</v>
      </c>
    </row>
    <row r="25" spans="1:16" x14ac:dyDescent="0.3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6">
        <f>INDEX(products!$A$1:$G$49,MATCH(orders!$D25,products!$A$1:$A$49,0),MATCH(orders!L$1,products!$A$1:$G$1,0))</f>
        <v>2.9849999999999999</v>
      </c>
      <c r="M25" s="6">
        <f t="shared" si="0"/>
        <v>11.94</v>
      </c>
      <c r="N25" t="str" cm="1">
        <f t="array" ref="N25">_xlfn.IFS(I25="Rob","Robusta",I25="Exc","Exelsa",I25="Ara","Arabia",I25="Lib","Liberica")</f>
        <v>Arabia</v>
      </c>
      <c r="O25" t="str" cm="1">
        <f t="array" ref="O25">_xlfn.IFS(J25="M","Medium",J25="L","Light",J25="D","Dark")</f>
        <v>Dark</v>
      </c>
      <c r="P25" t="str">
        <f>_xlfn.XLOOKUP(Order_Table[[#This Row],[Customer ID]],customers!$A$1:$A$1001,customers!$I$1:$I$1001,,0)</f>
        <v>Yes</v>
      </c>
    </row>
    <row r="26" spans="1:16" x14ac:dyDescent="0.3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6">
        <f>INDEX(products!$A$1:$G$49,MATCH(orders!$D26,products!$A$1:$A$49,0),MATCH(orders!L$1,products!$A$1:$G$1,0))</f>
        <v>11.25</v>
      </c>
      <c r="M26" s="6">
        <f t="shared" si="0"/>
        <v>11.25</v>
      </c>
      <c r="N26" t="str" cm="1">
        <f t="array" ref="N26">_xlfn.IFS(I26="Rob","Robusta",I26="Exc","Exelsa",I26="Ara","Arabia",I26="Lib","Liberica")</f>
        <v>Arabia</v>
      </c>
      <c r="O26" t="str" cm="1">
        <f t="array" ref="O26">_xlfn.IFS(J26="M","Medium",J26="L","Light",J26="D","Dark")</f>
        <v>Medium</v>
      </c>
      <c r="P26" t="str">
        <f>_xlfn.XLOOKUP(Order_Table[[#This Row],[Customer ID]],customers!$A$1:$A$1001,customers!$I$1:$I$1001,,0)</f>
        <v>No</v>
      </c>
    </row>
    <row r="27" spans="1:16" x14ac:dyDescent="0.3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6">
        <f>INDEX(products!$A$1:$G$49,MATCH(orders!$D27,products!$A$1:$A$49,0),MATCH(orders!L$1,products!$A$1:$G$1,0))</f>
        <v>4.125</v>
      </c>
      <c r="M27" s="6">
        <f t="shared" si="0"/>
        <v>12.375</v>
      </c>
      <c r="N27" t="str" cm="1">
        <f t="array" ref="N27">_xlfn.IFS(I27="Rob","Robusta",I27="Exc","Exelsa",I27="Ara","Arabia",I27="Lib","Liberica")</f>
        <v>Exelsa</v>
      </c>
      <c r="O27" t="str" cm="1">
        <f t="array" ref="O27">_xlfn.IFS(J27="M","Medium",J27="L","Light",J27="D","Dark")</f>
        <v>Medium</v>
      </c>
      <c r="P27" t="str">
        <f>_xlfn.XLOOKUP(Order_Table[[#This Row],[Customer ID]],customers!$A$1:$A$1001,customers!$I$1:$I$1001,,0)</f>
        <v>Yes</v>
      </c>
    </row>
    <row r="28" spans="1:16" x14ac:dyDescent="0.3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6">
        <f>INDEX(products!$A$1:$G$49,MATCH(orders!$D28,products!$A$1:$A$49,0),MATCH(orders!L$1,products!$A$1:$G$1,0))</f>
        <v>6.75</v>
      </c>
      <c r="M28" s="6">
        <f t="shared" si="0"/>
        <v>27</v>
      </c>
      <c r="N28" t="str" cm="1">
        <f t="array" ref="N28">_xlfn.IFS(I28="Rob","Robusta",I28="Exc","Exelsa",I28="Ara","Arabia",I28="Lib","Liberica")</f>
        <v>Arabia</v>
      </c>
      <c r="O28" t="str" cm="1">
        <f t="array" ref="O28">_xlfn.IFS(J28="M","Medium",J28="L","Light",J28="D","Dark")</f>
        <v>Medium</v>
      </c>
      <c r="P28" t="str">
        <f>_xlfn.XLOOKUP(Order_Table[[#This Row],[Customer ID]],customers!$A$1:$A$1001,customers!$I$1:$I$1001,,0)</f>
        <v>Yes</v>
      </c>
    </row>
    <row r="29" spans="1:16" x14ac:dyDescent="0.3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6">
        <f>INDEX(products!$A$1:$G$49,MATCH(orders!$D29,products!$A$1:$A$49,0),MATCH(orders!L$1,products!$A$1:$G$1,0))</f>
        <v>3.375</v>
      </c>
      <c r="M29" s="6">
        <f t="shared" si="0"/>
        <v>16.875</v>
      </c>
      <c r="N29" t="str" cm="1">
        <f t="array" ref="N29">_xlfn.IFS(I29="Rob","Robusta",I29="Exc","Exelsa",I29="Ara","Arabia",I29="Lib","Liberica")</f>
        <v>Arabia</v>
      </c>
      <c r="O29" t="str" cm="1">
        <f t="array" ref="O29">_xlfn.IFS(J29="M","Medium",J29="L","Light",J29="D","Dark")</f>
        <v>Medium</v>
      </c>
      <c r="P29" t="str">
        <f>_xlfn.XLOOKUP(Order_Table[[#This Row],[Customer ID]],customers!$A$1:$A$1001,customers!$I$1:$I$1001,,0)</f>
        <v>No</v>
      </c>
    </row>
    <row r="30" spans="1:16" x14ac:dyDescent="0.3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6">
        <f>INDEX(products!$A$1:$G$49,MATCH(orders!$D30,products!$A$1:$A$49,0),MATCH(orders!L$1,products!$A$1:$G$1,0))</f>
        <v>5.97</v>
      </c>
      <c r="M30" s="6">
        <f t="shared" si="0"/>
        <v>17.91</v>
      </c>
      <c r="N30" t="str" cm="1">
        <f t="array" ref="N30">_xlfn.IFS(I30="Rob","Robusta",I30="Exc","Exelsa",I30="Ara","Arabia",I30="Lib","Liberica")</f>
        <v>Arabia</v>
      </c>
      <c r="O30" t="str" cm="1">
        <f t="array" ref="O30">_xlfn.IFS(J30="M","Medium",J30="L","Light",J30="D","Dark")</f>
        <v>Dark</v>
      </c>
      <c r="P30" t="str">
        <f>_xlfn.XLOOKUP(Order_Table[[#This Row],[Customer ID]],customers!$A$1:$A$1001,customers!$I$1:$I$1001,,0)</f>
        <v>No</v>
      </c>
    </row>
    <row r="31" spans="1:16" x14ac:dyDescent="0.3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6">
        <f>INDEX(products!$A$1:$G$49,MATCH(orders!$D31,products!$A$1:$A$49,0),MATCH(orders!L$1,products!$A$1:$G$1,0))</f>
        <v>9.9499999999999993</v>
      </c>
      <c r="M31" s="6">
        <f t="shared" si="0"/>
        <v>39.799999999999997</v>
      </c>
      <c r="N31" t="str" cm="1">
        <f t="array" ref="N31">_xlfn.IFS(I31="Rob","Robusta",I31="Exc","Exelsa",I31="Ara","Arabia",I31="Lib","Liberica")</f>
        <v>Arabia</v>
      </c>
      <c r="O31" t="str" cm="1">
        <f t="array" ref="O31">_xlfn.IFS(J31="M","Medium",J31="L","Light",J31="D","Dark")</f>
        <v>Dark</v>
      </c>
      <c r="P31" t="str">
        <f>_xlfn.XLOOKUP(Order_Table[[#This Row],[Customer ID]],customers!$A$1:$A$1001,customers!$I$1:$I$1001,,0)</f>
        <v>Yes</v>
      </c>
    </row>
    <row r="32" spans="1:16" x14ac:dyDescent="0.3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6">
        <f>INDEX(products!$A$1:$G$49,MATCH(orders!$D32,products!$A$1:$A$49,0),MATCH(orders!L$1,products!$A$1:$G$1,0))</f>
        <v>4.3650000000000002</v>
      </c>
      <c r="M32" s="6">
        <f t="shared" si="0"/>
        <v>21.825000000000003</v>
      </c>
      <c r="N32" t="str" cm="1">
        <f t="array" ref="N32">_xlfn.IFS(I32="Rob","Robusta",I32="Exc","Exelsa",I32="Ara","Arabia",I32="Lib","Liberica")</f>
        <v>Liberica</v>
      </c>
      <c r="O32" t="str" cm="1">
        <f t="array" ref="O32">_xlfn.IFS(J32="M","Medium",J32="L","Light",J32="D","Dark")</f>
        <v>Medium</v>
      </c>
      <c r="P32" t="str">
        <f>_xlfn.XLOOKUP(Order_Table[[#This Row],[Customer ID]],customers!$A$1:$A$1001,customers!$I$1:$I$1001,,0)</f>
        <v>No</v>
      </c>
    </row>
    <row r="33" spans="1:16" x14ac:dyDescent="0.3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6">
        <f>INDEX(products!$A$1:$G$49,MATCH(orders!$D33,products!$A$1:$A$49,0),MATCH(orders!L$1,products!$A$1:$G$1,0))</f>
        <v>5.97</v>
      </c>
      <c r="M33" s="6">
        <f t="shared" si="0"/>
        <v>35.82</v>
      </c>
      <c r="N33" t="str" cm="1">
        <f t="array" ref="N33">_xlfn.IFS(I33="Rob","Robusta",I33="Exc","Exelsa",I33="Ara","Arabia",I33="Lib","Liberica")</f>
        <v>Arabia</v>
      </c>
      <c r="O33" t="str" cm="1">
        <f t="array" ref="O33">_xlfn.IFS(J33="M","Medium",J33="L","Light",J33="D","Dark")</f>
        <v>Dark</v>
      </c>
      <c r="P33" t="str">
        <f>_xlfn.XLOOKUP(Order_Table[[#This Row],[Customer ID]],customers!$A$1:$A$1001,customers!$I$1:$I$1001,,0)</f>
        <v>No</v>
      </c>
    </row>
    <row r="34" spans="1:16" x14ac:dyDescent="0.3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6">
        <f>INDEX(products!$A$1:$G$49,MATCH(orders!$D34,products!$A$1:$A$49,0),MATCH(orders!L$1,products!$A$1:$G$1,0))</f>
        <v>8.73</v>
      </c>
      <c r="M34" s="6">
        <f t="shared" si="0"/>
        <v>52.38</v>
      </c>
      <c r="N34" t="str" cm="1">
        <f t="array" ref="N34">_xlfn.IFS(I34="Rob","Robusta",I34="Exc","Exelsa",I34="Ara","Arabia",I34="Lib","Liberica")</f>
        <v>Liberica</v>
      </c>
      <c r="O34" t="str" cm="1">
        <f t="array" ref="O34">_xlfn.IFS(J34="M","Medium",J34="L","Light",J34="D","Dark")</f>
        <v>Medium</v>
      </c>
      <c r="P34" t="str">
        <f>_xlfn.XLOOKUP(Order_Table[[#This Row],[Customer ID]],customers!$A$1:$A$1001,customers!$I$1:$I$1001,,0)</f>
        <v>No</v>
      </c>
    </row>
    <row r="35" spans="1:16" x14ac:dyDescent="0.3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6">
        <f>INDEX(products!$A$1:$G$49,MATCH(orders!$D35,products!$A$1:$A$49,0),MATCH(orders!L$1,products!$A$1:$G$1,0))</f>
        <v>4.7549999999999999</v>
      </c>
      <c r="M35" s="6">
        <f t="shared" si="0"/>
        <v>23.774999999999999</v>
      </c>
      <c r="N35" t="str" cm="1">
        <f t="array" ref="N35">_xlfn.IFS(I35="Rob","Robusta",I35="Exc","Exelsa",I35="Ara","Arabia",I35="Lib","Liberica")</f>
        <v>Liberica</v>
      </c>
      <c r="O35" t="str" cm="1">
        <f t="array" ref="O35">_xlfn.IFS(J35="M","Medium",J35="L","Light",J35="D","Dark")</f>
        <v>Light</v>
      </c>
      <c r="P35" t="str">
        <f>_xlfn.XLOOKUP(Order_Table[[#This Row],[Customer ID]],customers!$A$1:$A$1001,customers!$I$1:$I$1001,,0)</f>
        <v>No</v>
      </c>
    </row>
    <row r="36" spans="1:16" x14ac:dyDescent="0.3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6">
        <f>INDEX(products!$A$1:$G$49,MATCH(orders!$D36,products!$A$1:$A$49,0),MATCH(orders!L$1,products!$A$1:$G$1,0))</f>
        <v>9.51</v>
      </c>
      <c r="M36" s="6">
        <f t="shared" si="0"/>
        <v>57.06</v>
      </c>
      <c r="N36" t="str" cm="1">
        <f t="array" ref="N36">_xlfn.IFS(I36="Rob","Robusta",I36="Exc","Exelsa",I36="Ara","Arabia",I36="Lib","Liberica")</f>
        <v>Liberica</v>
      </c>
      <c r="O36" t="str" cm="1">
        <f t="array" ref="O36">_xlfn.IFS(J36="M","Medium",J36="L","Light",J36="D","Dark")</f>
        <v>Light</v>
      </c>
      <c r="P36" t="str">
        <f>_xlfn.XLOOKUP(Order_Table[[#This Row],[Customer ID]],customers!$A$1:$A$1001,customers!$I$1:$I$1001,,0)</f>
        <v>Yes</v>
      </c>
    </row>
    <row r="37" spans="1:16" x14ac:dyDescent="0.3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6">
        <f>INDEX(products!$A$1:$G$49,MATCH(orders!$D37,products!$A$1:$A$49,0),MATCH(orders!L$1,products!$A$1:$G$1,0))</f>
        <v>5.97</v>
      </c>
      <c r="M37" s="6">
        <f t="shared" si="0"/>
        <v>35.82</v>
      </c>
      <c r="N37" t="str" cm="1">
        <f t="array" ref="N37">_xlfn.IFS(I37="Rob","Robusta",I37="Exc","Exelsa",I37="Ara","Arabia",I37="Lib","Liberica")</f>
        <v>Arabia</v>
      </c>
      <c r="O37" t="str" cm="1">
        <f t="array" ref="O37">_xlfn.IFS(J37="M","Medium",J37="L","Light",J37="D","Dark")</f>
        <v>Dark</v>
      </c>
      <c r="P37" t="str">
        <f>_xlfn.XLOOKUP(Order_Table[[#This Row],[Customer ID]],customers!$A$1:$A$1001,customers!$I$1:$I$1001,,0)</f>
        <v>No</v>
      </c>
    </row>
    <row r="38" spans="1:16" x14ac:dyDescent="0.3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6">
        <f>INDEX(products!$A$1:$G$49,MATCH(orders!$D38,products!$A$1:$A$49,0),MATCH(orders!L$1,products!$A$1:$G$1,0))</f>
        <v>4.3650000000000002</v>
      </c>
      <c r="M38" s="6">
        <f t="shared" si="0"/>
        <v>8.73</v>
      </c>
      <c r="N38" t="str" cm="1">
        <f t="array" ref="N38">_xlfn.IFS(I38="Rob","Robusta",I38="Exc","Exelsa",I38="Ara","Arabia",I38="Lib","Liberica")</f>
        <v>Liberica</v>
      </c>
      <c r="O38" t="str" cm="1">
        <f t="array" ref="O38">_xlfn.IFS(J38="M","Medium",J38="L","Light",J38="D","Dark")</f>
        <v>Medium</v>
      </c>
      <c r="P38" t="str">
        <f>_xlfn.XLOOKUP(Order_Table[[#This Row],[Customer ID]],customers!$A$1:$A$1001,customers!$I$1:$I$1001,,0)</f>
        <v>No</v>
      </c>
    </row>
    <row r="39" spans="1:16" x14ac:dyDescent="0.3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6">
        <f>INDEX(products!$A$1:$G$49,MATCH(orders!$D39,products!$A$1:$A$49,0),MATCH(orders!L$1,products!$A$1:$G$1,0))</f>
        <v>9.51</v>
      </c>
      <c r="M39" s="6">
        <f t="shared" si="0"/>
        <v>28.53</v>
      </c>
      <c r="N39" t="str" cm="1">
        <f t="array" ref="N39">_xlfn.IFS(I39="Rob","Robusta",I39="Exc","Exelsa",I39="Ara","Arabia",I39="Lib","Liberica")</f>
        <v>Liberica</v>
      </c>
      <c r="O39" t="str" cm="1">
        <f t="array" ref="O39">_xlfn.IFS(J39="M","Medium",J39="L","Light",J39="D","Dark")</f>
        <v>Light</v>
      </c>
      <c r="P39" t="str">
        <f>_xlfn.XLOOKUP(Order_Table[[#This Row],[Customer ID]],customers!$A$1:$A$1001,customers!$I$1:$I$1001,,0)</f>
        <v>No</v>
      </c>
    </row>
    <row r="40" spans="1:16" x14ac:dyDescent="0.3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6">
        <f>INDEX(products!$A$1:$G$49,MATCH(orders!$D40,products!$A$1:$A$49,0),MATCH(orders!L$1,products!$A$1:$G$1,0))</f>
        <v>22.884999999999998</v>
      </c>
      <c r="M40" s="6">
        <f t="shared" si="0"/>
        <v>114.42499999999998</v>
      </c>
      <c r="N40" t="str" cm="1">
        <f t="array" ref="N40">_xlfn.IFS(I40="Rob","Robusta",I40="Exc","Exelsa",I40="Ara","Arabia",I40="Lib","Liberica")</f>
        <v>Robusta</v>
      </c>
      <c r="O40" t="str" cm="1">
        <f t="array" ref="O40">_xlfn.IFS(J40="M","Medium",J40="L","Light",J40="D","Dark")</f>
        <v>Medium</v>
      </c>
      <c r="P40" t="str">
        <f>_xlfn.XLOOKUP(Order_Table[[#This Row],[Customer ID]],customers!$A$1:$A$1001,customers!$I$1:$I$1001,,0)</f>
        <v>No</v>
      </c>
    </row>
    <row r="41" spans="1:16" x14ac:dyDescent="0.3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6">
        <f>INDEX(products!$A$1:$G$49,MATCH(orders!$D41,products!$A$1:$A$49,0),MATCH(orders!L$1,products!$A$1:$G$1,0))</f>
        <v>9.9499999999999993</v>
      </c>
      <c r="M41" s="6">
        <f t="shared" si="0"/>
        <v>59.699999999999996</v>
      </c>
      <c r="N41" t="str" cm="1">
        <f t="array" ref="N41">_xlfn.IFS(I41="Rob","Robusta",I41="Exc","Exelsa",I41="Ara","Arabia",I41="Lib","Liberica")</f>
        <v>Robusta</v>
      </c>
      <c r="O41" t="str" cm="1">
        <f t="array" ref="O41">_xlfn.IFS(J41="M","Medium",J41="L","Light",J41="D","Dark")</f>
        <v>Medium</v>
      </c>
      <c r="P41" t="str">
        <f>_xlfn.XLOOKUP(Order_Table[[#This Row],[Customer ID]],customers!$A$1:$A$1001,customers!$I$1:$I$1001,,0)</f>
        <v>Yes</v>
      </c>
    </row>
    <row r="42" spans="1:16" x14ac:dyDescent="0.3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6">
        <f>INDEX(products!$A$1:$G$49,MATCH(orders!$D42,products!$A$1:$A$49,0),MATCH(orders!L$1,products!$A$1:$G$1,0))</f>
        <v>14.55</v>
      </c>
      <c r="M42" s="6">
        <f t="shared" si="0"/>
        <v>43.650000000000006</v>
      </c>
      <c r="N42" t="str" cm="1">
        <f t="array" ref="N42">_xlfn.IFS(I42="Rob","Robusta",I42="Exc","Exelsa",I42="Ara","Arabia",I42="Lib","Liberica")</f>
        <v>Liberica</v>
      </c>
      <c r="O42" t="str" cm="1">
        <f t="array" ref="O42">_xlfn.IFS(J42="M","Medium",J42="L","Light",J42="D","Dark")</f>
        <v>Medium</v>
      </c>
      <c r="P42" t="str">
        <f>_xlfn.XLOOKUP(Order_Table[[#This Row],[Customer ID]],customers!$A$1:$A$1001,customers!$I$1:$I$1001,,0)</f>
        <v>No</v>
      </c>
    </row>
    <row r="43" spans="1:16" x14ac:dyDescent="0.3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6">
        <f>INDEX(products!$A$1:$G$49,MATCH(orders!$D43,products!$A$1:$A$49,0),MATCH(orders!L$1,products!$A$1:$G$1,0))</f>
        <v>3.645</v>
      </c>
      <c r="M43" s="6">
        <f t="shared" si="0"/>
        <v>7.29</v>
      </c>
      <c r="N43" t="str" cm="1">
        <f t="array" ref="N43">_xlfn.IFS(I43="Rob","Robusta",I43="Exc","Exelsa",I43="Ara","Arabia",I43="Lib","Liberica")</f>
        <v>Exelsa</v>
      </c>
      <c r="O43" t="str" cm="1">
        <f t="array" ref="O43">_xlfn.IFS(J43="M","Medium",J43="L","Light",J43="D","Dark")</f>
        <v>Dark</v>
      </c>
      <c r="P43" t="str">
        <f>_xlfn.XLOOKUP(Order_Table[[#This Row],[Customer ID]],customers!$A$1:$A$1001,customers!$I$1:$I$1001,,0)</f>
        <v>Yes</v>
      </c>
    </row>
    <row r="44" spans="1:16" x14ac:dyDescent="0.3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6">
        <f>INDEX(products!$A$1:$G$49,MATCH(orders!$D44,products!$A$1:$A$49,0),MATCH(orders!L$1,products!$A$1:$G$1,0))</f>
        <v>2.6849999999999996</v>
      </c>
      <c r="M44" s="6">
        <f t="shared" si="0"/>
        <v>8.0549999999999997</v>
      </c>
      <c r="N44" t="str" cm="1">
        <f t="array" ref="N44">_xlfn.IFS(I44="Rob","Robusta",I44="Exc","Exelsa",I44="Ara","Arabia",I44="Lib","Liberica")</f>
        <v>Robusta</v>
      </c>
      <c r="O44" t="str" cm="1">
        <f t="array" ref="O44">_xlfn.IFS(J44="M","Medium",J44="L","Light",J44="D","Dark")</f>
        <v>Dark</v>
      </c>
      <c r="P44" t="str">
        <f>_xlfn.XLOOKUP(Order_Table[[#This Row],[Customer ID]],customers!$A$1:$A$1001,customers!$I$1:$I$1001,,0)</f>
        <v>Yes</v>
      </c>
    </row>
    <row r="45" spans="1:16" x14ac:dyDescent="0.3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6">
        <f>INDEX(products!$A$1:$G$49,MATCH(orders!$D45,products!$A$1:$A$49,0),MATCH(orders!L$1,products!$A$1:$G$1,0))</f>
        <v>36.454999999999998</v>
      </c>
      <c r="M45" s="6">
        <f t="shared" si="0"/>
        <v>72.91</v>
      </c>
      <c r="N45" t="str" cm="1">
        <f t="array" ref="N45">_xlfn.IFS(I45="Rob","Robusta",I45="Exc","Exelsa",I45="Ara","Arabia",I45="Lib","Liberica")</f>
        <v>Liberica</v>
      </c>
      <c r="O45" t="str" cm="1">
        <f t="array" ref="O45">_xlfn.IFS(J45="M","Medium",J45="L","Light",J45="D","Dark")</f>
        <v>Light</v>
      </c>
      <c r="P45" t="str">
        <f>_xlfn.XLOOKUP(Order_Table[[#This Row],[Customer ID]],customers!$A$1:$A$1001,customers!$I$1:$I$1001,,0)</f>
        <v>No</v>
      </c>
    </row>
    <row r="46" spans="1:16" x14ac:dyDescent="0.3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6">
        <f>INDEX(products!$A$1:$G$49,MATCH(orders!$D46,products!$A$1:$A$49,0),MATCH(orders!L$1,products!$A$1:$G$1,0))</f>
        <v>8.25</v>
      </c>
      <c r="M46" s="6">
        <f t="shared" si="0"/>
        <v>16.5</v>
      </c>
      <c r="N46" t="str" cm="1">
        <f t="array" ref="N46">_xlfn.IFS(I46="Rob","Robusta",I46="Exc","Exelsa",I46="Ara","Arabia",I46="Lib","Liberica")</f>
        <v>Exelsa</v>
      </c>
      <c r="O46" t="str" cm="1">
        <f t="array" ref="O46">_xlfn.IFS(J46="M","Medium",J46="L","Light",J46="D","Dark")</f>
        <v>Medium</v>
      </c>
      <c r="P46" t="str">
        <f>_xlfn.XLOOKUP(Order_Table[[#This Row],[Customer ID]],customers!$A$1:$A$1001,customers!$I$1:$I$1001,,0)</f>
        <v>Yes</v>
      </c>
    </row>
    <row r="47" spans="1:16" x14ac:dyDescent="0.3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6">
        <f>INDEX(products!$A$1:$G$49,MATCH(orders!$D47,products!$A$1:$A$49,0),MATCH(orders!L$1,products!$A$1:$G$1,0))</f>
        <v>29.784999999999997</v>
      </c>
      <c r="M47" s="6">
        <f t="shared" si="0"/>
        <v>178.70999999999998</v>
      </c>
      <c r="N47" t="str" cm="1">
        <f t="array" ref="N47">_xlfn.IFS(I47="Rob","Robusta",I47="Exc","Exelsa",I47="Ara","Arabia",I47="Lib","Liberica")</f>
        <v>Liberica</v>
      </c>
      <c r="O47" t="str" cm="1">
        <f t="array" ref="O47">_xlfn.IFS(J47="M","Medium",J47="L","Light",J47="D","Dark")</f>
        <v>Dark</v>
      </c>
      <c r="P47" t="str">
        <f>_xlfn.XLOOKUP(Order_Table[[#This Row],[Customer ID]],customers!$A$1:$A$1001,customers!$I$1:$I$1001,,0)</f>
        <v>No</v>
      </c>
    </row>
    <row r="48" spans="1:16" x14ac:dyDescent="0.3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6">
        <f>INDEX(products!$A$1:$G$49,MATCH(orders!$D48,products!$A$1:$A$49,0),MATCH(orders!L$1,products!$A$1:$G$1,0))</f>
        <v>31.624999999999996</v>
      </c>
      <c r="M48" s="6">
        <f t="shared" si="0"/>
        <v>63.249999999999993</v>
      </c>
      <c r="N48" t="str" cm="1">
        <f t="array" ref="N48">_xlfn.IFS(I48="Rob","Robusta",I48="Exc","Exelsa",I48="Ara","Arabia",I48="Lib","Liberica")</f>
        <v>Exelsa</v>
      </c>
      <c r="O48" t="str" cm="1">
        <f t="array" ref="O48">_xlfn.IFS(J48="M","Medium",J48="L","Light",J48="D","Dark")</f>
        <v>Medium</v>
      </c>
      <c r="P48" t="str">
        <f>_xlfn.XLOOKUP(Order_Table[[#This Row],[Customer ID]],customers!$A$1:$A$1001,customers!$I$1:$I$1001,,0)</f>
        <v>Yes</v>
      </c>
    </row>
    <row r="49" spans="1:16" x14ac:dyDescent="0.3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6">
        <f>INDEX(products!$A$1:$G$49,MATCH(orders!$D49,products!$A$1:$A$49,0),MATCH(orders!L$1,products!$A$1:$G$1,0))</f>
        <v>3.8849999999999998</v>
      </c>
      <c r="M49" s="6">
        <f t="shared" si="0"/>
        <v>7.77</v>
      </c>
      <c r="N49" t="str" cm="1">
        <f t="array" ref="N49">_xlfn.IFS(I49="Rob","Robusta",I49="Exc","Exelsa",I49="Ara","Arabia",I49="Lib","Liberica")</f>
        <v>Arabia</v>
      </c>
      <c r="O49" t="str" cm="1">
        <f t="array" ref="O49">_xlfn.IFS(J49="M","Medium",J49="L","Light",J49="D","Dark")</f>
        <v>Light</v>
      </c>
      <c r="P49" t="str">
        <f>_xlfn.XLOOKUP(Order_Table[[#This Row],[Customer ID]],customers!$A$1:$A$1001,customers!$I$1:$I$1001,,0)</f>
        <v>Yes</v>
      </c>
    </row>
    <row r="50" spans="1:16" x14ac:dyDescent="0.3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6">
        <f>INDEX(products!$A$1:$G$49,MATCH(orders!$D50,products!$A$1:$A$49,0),MATCH(orders!L$1,products!$A$1:$G$1,0))</f>
        <v>22.884999999999998</v>
      </c>
      <c r="M50" s="6">
        <f t="shared" si="0"/>
        <v>91.539999999999992</v>
      </c>
      <c r="N50" t="str" cm="1">
        <f t="array" ref="N50">_xlfn.IFS(I50="Rob","Robusta",I50="Exc","Exelsa",I50="Ara","Arabia",I50="Lib","Liberica")</f>
        <v>Arabia</v>
      </c>
      <c r="O50" t="str" cm="1">
        <f t="array" ref="O50">_xlfn.IFS(J50="M","Medium",J50="L","Light",J50="D","Dark")</f>
        <v>Dark</v>
      </c>
      <c r="P50" t="str">
        <f>_xlfn.XLOOKUP(Order_Table[[#This Row],[Customer ID]],customers!$A$1:$A$1001,customers!$I$1:$I$1001,,0)</f>
        <v>No</v>
      </c>
    </row>
    <row r="51" spans="1:16" x14ac:dyDescent="0.3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6">
        <f>INDEX(products!$A$1:$G$49,MATCH(orders!$D51,products!$A$1:$A$49,0),MATCH(orders!L$1,products!$A$1:$G$1,0))</f>
        <v>12.95</v>
      </c>
      <c r="M51" s="6">
        <f t="shared" si="0"/>
        <v>38.849999999999994</v>
      </c>
      <c r="N51" t="str" cm="1">
        <f t="array" ref="N51">_xlfn.IFS(I51="Rob","Robusta",I51="Exc","Exelsa",I51="Ara","Arabia",I51="Lib","Liberica")</f>
        <v>Arabia</v>
      </c>
      <c r="O51" t="str" cm="1">
        <f t="array" ref="O51">_xlfn.IFS(J51="M","Medium",J51="L","Light",J51="D","Dark")</f>
        <v>Light</v>
      </c>
      <c r="P51" t="str">
        <f>_xlfn.XLOOKUP(Order_Table[[#This Row],[Customer ID]],customers!$A$1:$A$1001,customers!$I$1:$I$1001,,0)</f>
        <v>No</v>
      </c>
    </row>
    <row r="52" spans="1:16" x14ac:dyDescent="0.3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6">
        <f>INDEX(products!$A$1:$G$49,MATCH(orders!$D52,products!$A$1:$A$49,0),MATCH(orders!L$1,products!$A$1:$G$1,0))</f>
        <v>7.77</v>
      </c>
      <c r="M52" s="6">
        <f t="shared" si="0"/>
        <v>15.54</v>
      </c>
      <c r="N52" t="str" cm="1">
        <f t="array" ref="N52">_xlfn.IFS(I52="Rob","Robusta",I52="Exc","Exelsa",I52="Ara","Arabia",I52="Lib","Liberica")</f>
        <v>Liberica</v>
      </c>
      <c r="O52" t="str" cm="1">
        <f t="array" ref="O52">_xlfn.IFS(J52="M","Medium",J52="L","Light",J52="D","Dark")</f>
        <v>Dark</v>
      </c>
      <c r="P52" t="str">
        <f>_xlfn.XLOOKUP(Order_Table[[#This Row],[Customer ID]],customers!$A$1:$A$1001,customers!$I$1:$I$1001,,0)</f>
        <v>No</v>
      </c>
    </row>
    <row r="53" spans="1:16" x14ac:dyDescent="0.3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6">
        <f>INDEX(products!$A$1:$G$49,MATCH(orders!$D53,products!$A$1:$A$49,0),MATCH(orders!L$1,products!$A$1:$G$1,0))</f>
        <v>36.454999999999998</v>
      </c>
      <c r="M53" s="6">
        <f t="shared" si="0"/>
        <v>145.82</v>
      </c>
      <c r="N53" t="str" cm="1">
        <f t="array" ref="N53">_xlfn.IFS(I53="Rob","Robusta",I53="Exc","Exelsa",I53="Ara","Arabia",I53="Lib","Liberica")</f>
        <v>Liberica</v>
      </c>
      <c r="O53" t="str" cm="1">
        <f t="array" ref="O53">_xlfn.IFS(J53="M","Medium",J53="L","Light",J53="D","Dark")</f>
        <v>Light</v>
      </c>
      <c r="P53" t="str">
        <f>_xlfn.XLOOKUP(Order_Table[[#This Row],[Customer ID]],customers!$A$1:$A$1001,customers!$I$1:$I$1001,,0)</f>
        <v>Yes</v>
      </c>
    </row>
    <row r="54" spans="1:16" x14ac:dyDescent="0.3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6">
        <f>INDEX(products!$A$1:$G$49,MATCH(orders!$D54,products!$A$1:$A$49,0),MATCH(orders!L$1,products!$A$1:$G$1,0))</f>
        <v>5.97</v>
      </c>
      <c r="M54" s="6">
        <f t="shared" si="0"/>
        <v>29.849999999999998</v>
      </c>
      <c r="N54" t="str" cm="1">
        <f t="array" ref="N54">_xlfn.IFS(I54="Rob","Robusta",I54="Exc","Exelsa",I54="Ara","Arabia",I54="Lib","Liberica")</f>
        <v>Robusta</v>
      </c>
      <c r="O54" t="str" cm="1">
        <f t="array" ref="O54">_xlfn.IFS(J54="M","Medium",J54="L","Light",J54="D","Dark")</f>
        <v>Medium</v>
      </c>
      <c r="P54" t="str">
        <f>_xlfn.XLOOKUP(Order_Table[[#This Row],[Customer ID]],customers!$A$1:$A$1001,customers!$I$1:$I$1001,,0)</f>
        <v>No</v>
      </c>
    </row>
    <row r="55" spans="1:16" x14ac:dyDescent="0.3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6">
        <f>INDEX(products!$A$1:$G$49,MATCH(orders!$D55,products!$A$1:$A$49,0),MATCH(orders!L$1,products!$A$1:$G$1,0))</f>
        <v>36.454999999999998</v>
      </c>
      <c r="M55" s="6">
        <f t="shared" si="0"/>
        <v>72.91</v>
      </c>
      <c r="N55" t="str" cm="1">
        <f t="array" ref="N55">_xlfn.IFS(I55="Rob","Robusta",I55="Exc","Exelsa",I55="Ara","Arabia",I55="Lib","Liberica")</f>
        <v>Liberica</v>
      </c>
      <c r="O55" t="str" cm="1">
        <f t="array" ref="O55">_xlfn.IFS(J55="M","Medium",J55="L","Light",J55="D","Dark")</f>
        <v>Light</v>
      </c>
      <c r="P55" t="str">
        <f>_xlfn.XLOOKUP(Order_Table[[#This Row],[Customer ID]],customers!$A$1:$A$1001,customers!$I$1:$I$1001,,0)</f>
        <v>No</v>
      </c>
    </row>
    <row r="56" spans="1:16" x14ac:dyDescent="0.3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6">
        <f>INDEX(products!$A$1:$G$49,MATCH(orders!$D56,products!$A$1:$A$49,0),MATCH(orders!L$1,products!$A$1:$G$1,0))</f>
        <v>14.55</v>
      </c>
      <c r="M56" s="6">
        <f t="shared" si="0"/>
        <v>72.75</v>
      </c>
      <c r="N56" t="str" cm="1">
        <f t="array" ref="N56">_xlfn.IFS(I56="Rob","Robusta",I56="Exc","Exelsa",I56="Ara","Arabia",I56="Lib","Liberica")</f>
        <v>Liberica</v>
      </c>
      <c r="O56" t="str" cm="1">
        <f t="array" ref="O56">_xlfn.IFS(J56="M","Medium",J56="L","Light",J56="D","Dark")</f>
        <v>Medium</v>
      </c>
      <c r="P56" t="str">
        <f>_xlfn.XLOOKUP(Order_Table[[#This Row],[Customer ID]],customers!$A$1:$A$1001,customers!$I$1:$I$1001,,0)</f>
        <v>No</v>
      </c>
    </row>
    <row r="57" spans="1:16" x14ac:dyDescent="0.3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6">
        <f>INDEX(products!$A$1:$G$49,MATCH(orders!$D57,products!$A$1:$A$49,0),MATCH(orders!L$1,products!$A$1:$G$1,0))</f>
        <v>15.85</v>
      </c>
      <c r="M57" s="6">
        <f t="shared" si="0"/>
        <v>47.55</v>
      </c>
      <c r="N57" t="str" cm="1">
        <f t="array" ref="N57">_xlfn.IFS(I57="Rob","Robusta",I57="Exc","Exelsa",I57="Ara","Arabia",I57="Lib","Liberica")</f>
        <v>Liberica</v>
      </c>
      <c r="O57" t="str" cm="1">
        <f t="array" ref="O57">_xlfn.IFS(J57="M","Medium",J57="L","Light",J57="D","Dark")</f>
        <v>Light</v>
      </c>
      <c r="P57" t="str">
        <f>_xlfn.XLOOKUP(Order_Table[[#This Row],[Customer ID]],customers!$A$1:$A$1001,customers!$I$1:$I$1001,,0)</f>
        <v>No</v>
      </c>
    </row>
    <row r="58" spans="1:16" x14ac:dyDescent="0.3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6">
        <f>INDEX(products!$A$1:$G$49,MATCH(orders!$D58,products!$A$1:$A$49,0),MATCH(orders!L$1,products!$A$1:$G$1,0))</f>
        <v>3.645</v>
      </c>
      <c r="M58" s="6">
        <f t="shared" si="0"/>
        <v>10.935</v>
      </c>
      <c r="N58" t="str" cm="1">
        <f t="array" ref="N58">_xlfn.IFS(I58="Rob","Robusta",I58="Exc","Exelsa",I58="Ara","Arabia",I58="Lib","Liberica")</f>
        <v>Exelsa</v>
      </c>
      <c r="O58" t="str" cm="1">
        <f t="array" ref="O58">_xlfn.IFS(J58="M","Medium",J58="L","Light",J58="D","Dark")</f>
        <v>Dark</v>
      </c>
      <c r="P58" t="str">
        <f>_xlfn.XLOOKUP(Order_Table[[#This Row],[Customer ID]],customers!$A$1:$A$1001,customers!$I$1:$I$1001,,0)</f>
        <v>Yes</v>
      </c>
    </row>
    <row r="59" spans="1:16" x14ac:dyDescent="0.3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6">
        <f>INDEX(products!$A$1:$G$49,MATCH(orders!$D59,products!$A$1:$A$49,0),MATCH(orders!L$1,products!$A$1:$G$1,0))</f>
        <v>14.85</v>
      </c>
      <c r="M59" s="6">
        <f t="shared" si="0"/>
        <v>59.4</v>
      </c>
      <c r="N59" t="str" cm="1">
        <f t="array" ref="N59">_xlfn.IFS(I59="Rob","Robusta",I59="Exc","Exelsa",I59="Ara","Arabia",I59="Lib","Liberica")</f>
        <v>Exelsa</v>
      </c>
      <c r="O59" t="str" cm="1">
        <f t="array" ref="O59">_xlfn.IFS(J59="M","Medium",J59="L","Light",J59="D","Dark")</f>
        <v>Light</v>
      </c>
      <c r="P59" t="str">
        <f>_xlfn.XLOOKUP(Order_Table[[#This Row],[Customer ID]],customers!$A$1:$A$1001,customers!$I$1:$I$1001,,0)</f>
        <v>No</v>
      </c>
    </row>
    <row r="60" spans="1:16" x14ac:dyDescent="0.3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6">
        <f>INDEX(products!$A$1:$G$49,MATCH(orders!$D60,products!$A$1:$A$49,0),MATCH(orders!L$1,products!$A$1:$G$1,0))</f>
        <v>29.784999999999997</v>
      </c>
      <c r="M60" s="6">
        <f t="shared" si="0"/>
        <v>89.35499999999999</v>
      </c>
      <c r="N60" t="str" cm="1">
        <f t="array" ref="N60">_xlfn.IFS(I60="Rob","Robusta",I60="Exc","Exelsa",I60="Ara","Arabia",I60="Lib","Liberica")</f>
        <v>Liberica</v>
      </c>
      <c r="O60" t="str" cm="1">
        <f t="array" ref="O60">_xlfn.IFS(J60="M","Medium",J60="L","Light",J60="D","Dark")</f>
        <v>Dark</v>
      </c>
      <c r="P60" t="str">
        <f>_xlfn.XLOOKUP(Order_Table[[#This Row],[Customer ID]],customers!$A$1:$A$1001,customers!$I$1:$I$1001,,0)</f>
        <v>Yes</v>
      </c>
    </row>
    <row r="61" spans="1:16" x14ac:dyDescent="0.3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6">
        <f>INDEX(products!$A$1:$G$49,MATCH(orders!$D61,products!$A$1:$A$49,0),MATCH(orders!L$1,products!$A$1:$G$1,0))</f>
        <v>8.73</v>
      </c>
      <c r="M61" s="6">
        <f t="shared" si="0"/>
        <v>26.19</v>
      </c>
      <c r="N61" t="str" cm="1">
        <f t="array" ref="N61">_xlfn.IFS(I61="Rob","Robusta",I61="Exc","Exelsa",I61="Ara","Arabia",I61="Lib","Liberica")</f>
        <v>Liberica</v>
      </c>
      <c r="O61" t="str" cm="1">
        <f t="array" ref="O61">_xlfn.IFS(J61="M","Medium",J61="L","Light",J61="D","Dark")</f>
        <v>Medium</v>
      </c>
      <c r="P61" t="str">
        <f>_xlfn.XLOOKUP(Order_Table[[#This Row],[Customer ID]],customers!$A$1:$A$1001,customers!$I$1:$I$1001,,0)</f>
        <v>Yes</v>
      </c>
    </row>
    <row r="62" spans="1:16" x14ac:dyDescent="0.3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6">
        <f>INDEX(products!$A$1:$G$49,MATCH(orders!$D62,products!$A$1:$A$49,0),MATCH(orders!L$1,products!$A$1:$G$1,0))</f>
        <v>22.884999999999998</v>
      </c>
      <c r="M62" s="6">
        <f t="shared" si="0"/>
        <v>114.42499999999998</v>
      </c>
      <c r="N62" t="str" cm="1">
        <f t="array" ref="N62">_xlfn.IFS(I62="Rob","Robusta",I62="Exc","Exelsa",I62="Ara","Arabia",I62="Lib","Liberica")</f>
        <v>Arabia</v>
      </c>
      <c r="O62" t="str" cm="1">
        <f t="array" ref="O62">_xlfn.IFS(J62="M","Medium",J62="L","Light",J62="D","Dark")</f>
        <v>Dark</v>
      </c>
      <c r="P62" t="str">
        <f>_xlfn.XLOOKUP(Order_Table[[#This Row],[Customer ID]],customers!$A$1:$A$1001,customers!$I$1:$I$1001,,0)</f>
        <v>No</v>
      </c>
    </row>
    <row r="63" spans="1:16" x14ac:dyDescent="0.3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6">
        <f>INDEX(products!$A$1:$G$49,MATCH(orders!$D63,products!$A$1:$A$49,0),MATCH(orders!L$1,products!$A$1:$G$1,0))</f>
        <v>5.3699999999999992</v>
      </c>
      <c r="M63" s="6">
        <f t="shared" si="0"/>
        <v>26.849999999999994</v>
      </c>
      <c r="N63" t="str" cm="1">
        <f t="array" ref="N63">_xlfn.IFS(I63="Rob","Robusta",I63="Exc","Exelsa",I63="Ara","Arabia",I63="Lib","Liberica")</f>
        <v>Robusta</v>
      </c>
      <c r="O63" t="str" cm="1">
        <f t="array" ref="O63">_xlfn.IFS(J63="M","Medium",J63="L","Light",J63="D","Dark")</f>
        <v>Dark</v>
      </c>
      <c r="P63" t="str">
        <f>_xlfn.XLOOKUP(Order_Table[[#This Row],[Customer ID]],customers!$A$1:$A$1001,customers!$I$1:$I$1001,,0)</f>
        <v>Yes</v>
      </c>
    </row>
    <row r="64" spans="1:16" x14ac:dyDescent="0.3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6">
        <f>INDEX(products!$A$1:$G$49,MATCH(orders!$D64,products!$A$1:$A$49,0),MATCH(orders!L$1,products!$A$1:$G$1,0))</f>
        <v>4.7549999999999999</v>
      </c>
      <c r="M64" s="6">
        <f t="shared" si="0"/>
        <v>23.774999999999999</v>
      </c>
      <c r="N64" t="str" cm="1">
        <f t="array" ref="N64">_xlfn.IFS(I64="Rob","Robusta",I64="Exc","Exelsa",I64="Ara","Arabia",I64="Lib","Liberica")</f>
        <v>Liberica</v>
      </c>
      <c r="O64" t="str" cm="1">
        <f t="array" ref="O64">_xlfn.IFS(J64="M","Medium",J64="L","Light",J64="D","Dark")</f>
        <v>Light</v>
      </c>
      <c r="P64" t="str">
        <f>_xlfn.XLOOKUP(Order_Table[[#This Row],[Customer ID]],customers!$A$1:$A$1001,customers!$I$1:$I$1001,,0)</f>
        <v>Yes</v>
      </c>
    </row>
    <row r="65" spans="1:16" x14ac:dyDescent="0.3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6">
        <f>INDEX(products!$A$1:$G$49,MATCH(orders!$D65,products!$A$1:$A$49,0),MATCH(orders!L$1,products!$A$1:$G$1,0))</f>
        <v>6.75</v>
      </c>
      <c r="M65" s="6">
        <f t="shared" si="0"/>
        <v>6.75</v>
      </c>
      <c r="N65" t="str" cm="1">
        <f t="array" ref="N65">_xlfn.IFS(I65="Rob","Robusta",I65="Exc","Exelsa",I65="Ara","Arabia",I65="Lib","Liberica")</f>
        <v>Arabia</v>
      </c>
      <c r="O65" t="str" cm="1">
        <f t="array" ref="O65">_xlfn.IFS(J65="M","Medium",J65="L","Light",J65="D","Dark")</f>
        <v>Medium</v>
      </c>
      <c r="P65" t="str">
        <f>_xlfn.XLOOKUP(Order_Table[[#This Row],[Customer ID]],customers!$A$1:$A$1001,customers!$I$1:$I$1001,,0)</f>
        <v>No</v>
      </c>
    </row>
    <row r="66" spans="1:16" x14ac:dyDescent="0.3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6">
        <f>INDEX(products!$A$1:$G$49,MATCH(orders!$D66,products!$A$1:$A$49,0),MATCH(orders!L$1,products!$A$1:$G$1,0))</f>
        <v>5.97</v>
      </c>
      <c r="M66" s="6">
        <f t="shared" si="0"/>
        <v>35.82</v>
      </c>
      <c r="N66" t="str" cm="1">
        <f t="array" ref="N66">_xlfn.IFS(I66="Rob","Robusta",I66="Exc","Exelsa",I66="Ara","Arabia",I66="Lib","Liberica")</f>
        <v>Robusta</v>
      </c>
      <c r="O66" t="str" cm="1">
        <f t="array" ref="O66">_xlfn.IFS(J66="M","Medium",J66="L","Light",J66="D","Dark")</f>
        <v>Medium</v>
      </c>
      <c r="P66" t="str">
        <f>_xlfn.XLOOKUP(Order_Table[[#This Row],[Customer ID]],customers!$A$1:$A$1001,customers!$I$1:$I$1001,,0)</f>
        <v>Yes</v>
      </c>
    </row>
    <row r="67" spans="1:16" x14ac:dyDescent="0.3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6">
        <f>INDEX(products!$A$1:$G$49,MATCH(orders!$D67,products!$A$1:$A$49,0),MATCH(orders!L$1,products!$A$1:$G$1,0))</f>
        <v>20.584999999999997</v>
      </c>
      <c r="M67" s="6">
        <f t="shared" ref="M67:M130" si="1">L67*E67</f>
        <v>82.339999999999989</v>
      </c>
      <c r="N67" t="str" cm="1">
        <f t="array" ref="N67">_xlfn.IFS(I67="Rob","Robusta",I67="Exc","Exelsa",I67="Ara","Arabia",I67="Lib","Liberica")</f>
        <v>Robusta</v>
      </c>
      <c r="O67" t="str" cm="1">
        <f t="array" ref="O67">_xlfn.IFS(J67="M","Medium",J67="L","Light",J67="D","Dark")</f>
        <v>Dark</v>
      </c>
      <c r="P67" t="str">
        <f>_xlfn.XLOOKUP(Order_Table[[#This Row],[Customer ID]],customers!$A$1:$A$1001,customers!$I$1:$I$1001,,0)</f>
        <v>Yes</v>
      </c>
    </row>
    <row r="68" spans="1:16" x14ac:dyDescent="0.3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6">
        <f>INDEX(products!$A$1:$G$49,MATCH(orders!$D68,products!$A$1:$A$49,0),MATCH(orders!L$1,products!$A$1:$G$1,0))</f>
        <v>7.169999999999999</v>
      </c>
      <c r="M68" s="6">
        <f t="shared" si="1"/>
        <v>7.169999999999999</v>
      </c>
      <c r="N68" t="str" cm="1">
        <f t="array" ref="N68">_xlfn.IFS(I68="Rob","Robusta",I68="Exc","Exelsa",I68="Ara","Arabia",I68="Lib","Liberica")</f>
        <v>Robusta</v>
      </c>
      <c r="O68" t="str" cm="1">
        <f t="array" ref="O68">_xlfn.IFS(J68="M","Medium",J68="L","Light",J68="D","Dark")</f>
        <v>Light</v>
      </c>
      <c r="P68" t="str">
        <f>_xlfn.XLOOKUP(Order_Table[[#This Row],[Customer ID]],customers!$A$1:$A$1001,customers!$I$1:$I$1001,,0)</f>
        <v>Yes</v>
      </c>
    </row>
    <row r="69" spans="1:16" x14ac:dyDescent="0.3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6">
        <f>INDEX(products!$A$1:$G$49,MATCH(orders!$D69,products!$A$1:$A$49,0),MATCH(orders!L$1,products!$A$1:$G$1,0))</f>
        <v>4.7549999999999999</v>
      </c>
      <c r="M69" s="6">
        <f t="shared" si="1"/>
        <v>9.51</v>
      </c>
      <c r="N69" t="str" cm="1">
        <f t="array" ref="N69">_xlfn.IFS(I69="Rob","Robusta",I69="Exc","Exelsa",I69="Ara","Arabia",I69="Lib","Liberica")</f>
        <v>Liberica</v>
      </c>
      <c r="O69" t="str" cm="1">
        <f t="array" ref="O69">_xlfn.IFS(J69="M","Medium",J69="L","Light",J69="D","Dark")</f>
        <v>Light</v>
      </c>
      <c r="P69" t="str">
        <f>_xlfn.XLOOKUP(Order_Table[[#This Row],[Customer ID]],customers!$A$1:$A$1001,customers!$I$1:$I$1001,,0)</f>
        <v>No</v>
      </c>
    </row>
    <row r="70" spans="1:16" x14ac:dyDescent="0.3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6">
        <f>INDEX(products!$A$1:$G$49,MATCH(orders!$D70,products!$A$1:$A$49,0),MATCH(orders!L$1,products!$A$1:$G$1,0))</f>
        <v>2.9849999999999999</v>
      </c>
      <c r="M70" s="6">
        <f t="shared" si="1"/>
        <v>2.9849999999999999</v>
      </c>
      <c r="N70" t="str" cm="1">
        <f t="array" ref="N70">_xlfn.IFS(I70="Rob","Robusta",I70="Exc","Exelsa",I70="Ara","Arabia",I70="Lib","Liberica")</f>
        <v>Robusta</v>
      </c>
      <c r="O70" t="str" cm="1">
        <f t="array" ref="O70">_xlfn.IFS(J70="M","Medium",J70="L","Light",J70="D","Dark")</f>
        <v>Medium</v>
      </c>
      <c r="P70" t="str">
        <f>_xlfn.XLOOKUP(Order_Table[[#This Row],[Customer ID]],customers!$A$1:$A$1001,customers!$I$1:$I$1001,,0)</f>
        <v>No</v>
      </c>
    </row>
    <row r="71" spans="1:16" x14ac:dyDescent="0.3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6">
        <f>INDEX(products!$A$1:$G$49,MATCH(orders!$D71,products!$A$1:$A$49,0),MATCH(orders!L$1,products!$A$1:$G$1,0))</f>
        <v>9.9499999999999993</v>
      </c>
      <c r="M71" s="6">
        <f t="shared" si="1"/>
        <v>59.699999999999996</v>
      </c>
      <c r="N71" t="str" cm="1">
        <f t="array" ref="N71">_xlfn.IFS(I71="Rob","Robusta",I71="Exc","Exelsa",I71="Ara","Arabia",I71="Lib","Liberica")</f>
        <v>Robusta</v>
      </c>
      <c r="O71" t="str" cm="1">
        <f t="array" ref="O71">_xlfn.IFS(J71="M","Medium",J71="L","Light",J71="D","Dark")</f>
        <v>Medium</v>
      </c>
      <c r="P71" t="str">
        <f>_xlfn.XLOOKUP(Order_Table[[#This Row],[Customer ID]],customers!$A$1:$A$1001,customers!$I$1:$I$1001,,0)</f>
        <v>Yes</v>
      </c>
    </row>
    <row r="72" spans="1:16" x14ac:dyDescent="0.3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6">
        <f>INDEX(products!$A$1:$G$49,MATCH(orders!$D72,products!$A$1:$A$49,0),MATCH(orders!L$1,products!$A$1:$G$1,0))</f>
        <v>34.154999999999994</v>
      </c>
      <c r="M72" s="6">
        <f t="shared" si="1"/>
        <v>136.61999999999998</v>
      </c>
      <c r="N72" t="str" cm="1">
        <f t="array" ref="N72">_xlfn.IFS(I72="Rob","Robusta",I72="Exc","Exelsa",I72="Ara","Arabia",I72="Lib","Liberica")</f>
        <v>Exelsa</v>
      </c>
      <c r="O72" t="str" cm="1">
        <f t="array" ref="O72">_xlfn.IFS(J72="M","Medium",J72="L","Light",J72="D","Dark")</f>
        <v>Light</v>
      </c>
      <c r="P72" t="str">
        <f>_xlfn.XLOOKUP(Order_Table[[#This Row],[Customer ID]],customers!$A$1:$A$1001,customers!$I$1:$I$1001,,0)</f>
        <v>No</v>
      </c>
    </row>
    <row r="73" spans="1:16" x14ac:dyDescent="0.3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6">
        <f>INDEX(products!$A$1:$G$49,MATCH(orders!$D73,products!$A$1:$A$49,0),MATCH(orders!L$1,products!$A$1:$G$1,0))</f>
        <v>4.7549999999999999</v>
      </c>
      <c r="M73" s="6">
        <f t="shared" si="1"/>
        <v>9.51</v>
      </c>
      <c r="N73" t="str" cm="1">
        <f t="array" ref="N73">_xlfn.IFS(I73="Rob","Robusta",I73="Exc","Exelsa",I73="Ara","Arabia",I73="Lib","Liberica")</f>
        <v>Liberica</v>
      </c>
      <c r="O73" t="str" cm="1">
        <f t="array" ref="O73">_xlfn.IFS(J73="M","Medium",J73="L","Light",J73="D","Dark")</f>
        <v>Light</v>
      </c>
      <c r="P73" t="str">
        <f>_xlfn.XLOOKUP(Order_Table[[#This Row],[Customer ID]],customers!$A$1:$A$1001,customers!$I$1:$I$1001,,0)</f>
        <v>No</v>
      </c>
    </row>
    <row r="74" spans="1:16" x14ac:dyDescent="0.3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6">
        <f>INDEX(products!$A$1:$G$49,MATCH(orders!$D74,products!$A$1:$A$49,0),MATCH(orders!L$1,products!$A$1:$G$1,0))</f>
        <v>25.874999999999996</v>
      </c>
      <c r="M74" s="6">
        <f t="shared" si="1"/>
        <v>77.624999999999986</v>
      </c>
      <c r="N74" t="str" cm="1">
        <f t="array" ref="N74">_xlfn.IFS(I74="Rob","Robusta",I74="Exc","Exelsa",I74="Ara","Arabia",I74="Lib","Liberica")</f>
        <v>Arabia</v>
      </c>
      <c r="O74" t="str" cm="1">
        <f t="array" ref="O74">_xlfn.IFS(J74="M","Medium",J74="L","Light",J74="D","Dark")</f>
        <v>Medium</v>
      </c>
      <c r="P74" t="str">
        <f>_xlfn.XLOOKUP(Order_Table[[#This Row],[Customer ID]],customers!$A$1:$A$1001,customers!$I$1:$I$1001,,0)</f>
        <v>No</v>
      </c>
    </row>
    <row r="75" spans="1:16" x14ac:dyDescent="0.3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6">
        <f>INDEX(products!$A$1:$G$49,MATCH(orders!$D75,products!$A$1:$A$49,0),MATCH(orders!L$1,products!$A$1:$G$1,0))</f>
        <v>4.3650000000000002</v>
      </c>
      <c r="M75" s="6">
        <f t="shared" si="1"/>
        <v>21.825000000000003</v>
      </c>
      <c r="N75" t="str" cm="1">
        <f t="array" ref="N75">_xlfn.IFS(I75="Rob","Robusta",I75="Exc","Exelsa",I75="Ara","Arabia",I75="Lib","Liberica")</f>
        <v>Liberica</v>
      </c>
      <c r="O75" t="str" cm="1">
        <f t="array" ref="O75">_xlfn.IFS(J75="M","Medium",J75="L","Light",J75="D","Dark")</f>
        <v>Medium</v>
      </c>
      <c r="P75" t="str">
        <f>_xlfn.XLOOKUP(Order_Table[[#This Row],[Customer ID]],customers!$A$1:$A$1001,customers!$I$1:$I$1001,,0)</f>
        <v>Yes</v>
      </c>
    </row>
    <row r="76" spans="1:16" x14ac:dyDescent="0.3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6">
        <f>INDEX(products!$A$1:$G$49,MATCH(orders!$D76,products!$A$1:$A$49,0),MATCH(orders!L$1,products!$A$1:$G$1,0))</f>
        <v>8.91</v>
      </c>
      <c r="M76" s="6">
        <f t="shared" si="1"/>
        <v>17.82</v>
      </c>
      <c r="N76" t="str" cm="1">
        <f t="array" ref="N76">_xlfn.IFS(I76="Rob","Robusta",I76="Exc","Exelsa",I76="Ara","Arabia",I76="Lib","Liberica")</f>
        <v>Exelsa</v>
      </c>
      <c r="O76" t="str" cm="1">
        <f t="array" ref="O76">_xlfn.IFS(J76="M","Medium",J76="L","Light",J76="D","Dark")</f>
        <v>Light</v>
      </c>
      <c r="P76" t="str">
        <f>_xlfn.XLOOKUP(Order_Table[[#This Row],[Customer ID]],customers!$A$1:$A$1001,customers!$I$1:$I$1001,,0)</f>
        <v>Yes</v>
      </c>
    </row>
    <row r="77" spans="1:16" x14ac:dyDescent="0.3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6">
        <f>INDEX(products!$A$1:$G$49,MATCH(orders!$D77,products!$A$1:$A$49,0),MATCH(orders!L$1,products!$A$1:$G$1,0))</f>
        <v>8.9499999999999993</v>
      </c>
      <c r="M77" s="6">
        <f t="shared" si="1"/>
        <v>53.699999999999996</v>
      </c>
      <c r="N77" t="str" cm="1">
        <f t="array" ref="N77">_xlfn.IFS(I77="Rob","Robusta",I77="Exc","Exelsa",I77="Ara","Arabia",I77="Lib","Liberica")</f>
        <v>Robusta</v>
      </c>
      <c r="O77" t="str" cm="1">
        <f t="array" ref="O77">_xlfn.IFS(J77="M","Medium",J77="L","Light",J77="D","Dark")</f>
        <v>Dark</v>
      </c>
      <c r="P77" t="str">
        <f>_xlfn.XLOOKUP(Order_Table[[#This Row],[Customer ID]],customers!$A$1:$A$1001,customers!$I$1:$I$1001,,0)</f>
        <v>Yes</v>
      </c>
    </row>
    <row r="78" spans="1:16" x14ac:dyDescent="0.3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6">
        <f>INDEX(products!$A$1:$G$49,MATCH(orders!$D78,products!$A$1:$A$49,0),MATCH(orders!L$1,products!$A$1:$G$1,0))</f>
        <v>3.5849999999999995</v>
      </c>
      <c r="M78" s="6">
        <f t="shared" si="1"/>
        <v>3.5849999999999995</v>
      </c>
      <c r="N78" t="str" cm="1">
        <f t="array" ref="N78">_xlfn.IFS(I78="Rob","Robusta",I78="Exc","Exelsa",I78="Ara","Arabia",I78="Lib","Liberica")</f>
        <v>Robusta</v>
      </c>
      <c r="O78" t="str" cm="1">
        <f t="array" ref="O78">_xlfn.IFS(J78="M","Medium",J78="L","Light",J78="D","Dark")</f>
        <v>Light</v>
      </c>
      <c r="P78" t="str">
        <f>_xlfn.XLOOKUP(Order_Table[[#This Row],[Customer ID]],customers!$A$1:$A$1001,customers!$I$1:$I$1001,,0)</f>
        <v>Yes</v>
      </c>
    </row>
    <row r="79" spans="1:16" x14ac:dyDescent="0.3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6">
        <f>INDEX(products!$A$1:$G$49,MATCH(orders!$D79,products!$A$1:$A$49,0),MATCH(orders!L$1,products!$A$1:$G$1,0))</f>
        <v>3.645</v>
      </c>
      <c r="M79" s="6">
        <f t="shared" si="1"/>
        <v>7.29</v>
      </c>
      <c r="N79" t="str" cm="1">
        <f t="array" ref="N79">_xlfn.IFS(I79="Rob","Robusta",I79="Exc","Exelsa",I79="Ara","Arabia",I79="Lib","Liberica")</f>
        <v>Exelsa</v>
      </c>
      <c r="O79" t="str" cm="1">
        <f t="array" ref="O79">_xlfn.IFS(J79="M","Medium",J79="L","Light",J79="D","Dark")</f>
        <v>Dark</v>
      </c>
      <c r="P79" t="str">
        <f>_xlfn.XLOOKUP(Order_Table[[#This Row],[Customer ID]],customers!$A$1:$A$1001,customers!$I$1:$I$1001,,0)</f>
        <v>No</v>
      </c>
    </row>
    <row r="80" spans="1:16" x14ac:dyDescent="0.3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6">
        <f>INDEX(products!$A$1:$G$49,MATCH(orders!$D80,products!$A$1:$A$49,0),MATCH(orders!L$1,products!$A$1:$G$1,0))</f>
        <v>6.75</v>
      </c>
      <c r="M80" s="6">
        <f t="shared" si="1"/>
        <v>40.5</v>
      </c>
      <c r="N80" t="str" cm="1">
        <f t="array" ref="N80">_xlfn.IFS(I80="Rob","Robusta",I80="Exc","Exelsa",I80="Ara","Arabia",I80="Lib","Liberica")</f>
        <v>Arabia</v>
      </c>
      <c r="O80" t="str" cm="1">
        <f t="array" ref="O80">_xlfn.IFS(J80="M","Medium",J80="L","Light",J80="D","Dark")</f>
        <v>Medium</v>
      </c>
      <c r="P80" t="str">
        <f>_xlfn.XLOOKUP(Order_Table[[#This Row],[Customer ID]],customers!$A$1:$A$1001,customers!$I$1:$I$1001,,0)</f>
        <v>Yes</v>
      </c>
    </row>
    <row r="81" spans="1:16" x14ac:dyDescent="0.3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6">
        <f>INDEX(products!$A$1:$G$49,MATCH(orders!$D81,products!$A$1:$A$49,0),MATCH(orders!L$1,products!$A$1:$G$1,0))</f>
        <v>11.95</v>
      </c>
      <c r="M81" s="6">
        <f t="shared" si="1"/>
        <v>47.8</v>
      </c>
      <c r="N81" t="str" cm="1">
        <f t="array" ref="N81">_xlfn.IFS(I81="Rob","Robusta",I81="Exc","Exelsa",I81="Ara","Arabia",I81="Lib","Liberica")</f>
        <v>Robusta</v>
      </c>
      <c r="O81" t="str" cm="1">
        <f t="array" ref="O81">_xlfn.IFS(J81="M","Medium",J81="L","Light",J81="D","Dark")</f>
        <v>Light</v>
      </c>
      <c r="P81" t="str">
        <f>_xlfn.XLOOKUP(Order_Table[[#This Row],[Customer ID]],customers!$A$1:$A$1001,customers!$I$1:$I$1001,,0)</f>
        <v>No</v>
      </c>
    </row>
    <row r="82" spans="1:16" x14ac:dyDescent="0.3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6">
        <f>INDEX(products!$A$1:$G$49,MATCH(orders!$D82,products!$A$1:$A$49,0),MATCH(orders!L$1,products!$A$1:$G$1,0))</f>
        <v>7.77</v>
      </c>
      <c r="M82" s="6">
        <f t="shared" si="1"/>
        <v>38.849999999999994</v>
      </c>
      <c r="N82" t="str" cm="1">
        <f t="array" ref="N82">_xlfn.IFS(I82="Rob","Robusta",I82="Exc","Exelsa",I82="Ara","Arabia",I82="Lib","Liberica")</f>
        <v>Arabia</v>
      </c>
      <c r="O82" t="str" cm="1">
        <f t="array" ref="O82">_xlfn.IFS(J82="M","Medium",J82="L","Light",J82="D","Dark")</f>
        <v>Light</v>
      </c>
      <c r="P82" t="str">
        <f>_xlfn.XLOOKUP(Order_Table[[#This Row],[Customer ID]],customers!$A$1:$A$1001,customers!$I$1:$I$1001,,0)</f>
        <v>Yes</v>
      </c>
    </row>
    <row r="83" spans="1:16" x14ac:dyDescent="0.3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6">
        <f>INDEX(products!$A$1:$G$49,MATCH(orders!$D83,products!$A$1:$A$49,0),MATCH(orders!L$1,products!$A$1:$G$1,0))</f>
        <v>36.454999999999998</v>
      </c>
      <c r="M83" s="6">
        <f t="shared" si="1"/>
        <v>109.36499999999999</v>
      </c>
      <c r="N83" t="str" cm="1">
        <f t="array" ref="N83">_xlfn.IFS(I83="Rob","Robusta",I83="Exc","Exelsa",I83="Ara","Arabia",I83="Lib","Liberica")</f>
        <v>Liberica</v>
      </c>
      <c r="O83" t="str" cm="1">
        <f t="array" ref="O83">_xlfn.IFS(J83="M","Medium",J83="L","Light",J83="D","Dark")</f>
        <v>Light</v>
      </c>
      <c r="P83" t="str">
        <f>_xlfn.XLOOKUP(Order_Table[[#This Row],[Customer ID]],customers!$A$1:$A$1001,customers!$I$1:$I$1001,,0)</f>
        <v>Yes</v>
      </c>
    </row>
    <row r="84" spans="1:16" x14ac:dyDescent="0.3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6">
        <f>INDEX(products!$A$1:$G$49,MATCH(orders!$D84,products!$A$1:$A$49,0),MATCH(orders!L$1,products!$A$1:$G$1,0))</f>
        <v>33.464999999999996</v>
      </c>
      <c r="M84" s="6">
        <f t="shared" si="1"/>
        <v>100.39499999999998</v>
      </c>
      <c r="N84" t="str" cm="1">
        <f t="array" ref="N84">_xlfn.IFS(I84="Rob","Robusta",I84="Exc","Exelsa",I84="Ara","Arabia",I84="Lib","Liberica")</f>
        <v>Liberica</v>
      </c>
      <c r="O84" t="str" cm="1">
        <f t="array" ref="O84">_xlfn.IFS(J84="M","Medium",J84="L","Light",J84="D","Dark")</f>
        <v>Medium</v>
      </c>
      <c r="P84" t="str">
        <f>_xlfn.XLOOKUP(Order_Table[[#This Row],[Customer ID]],customers!$A$1:$A$1001,customers!$I$1:$I$1001,,0)</f>
        <v>Yes</v>
      </c>
    </row>
    <row r="85" spans="1:16" x14ac:dyDescent="0.3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6">
        <f>INDEX(products!$A$1:$G$49,MATCH(orders!$D85,products!$A$1:$A$49,0),MATCH(orders!L$1,products!$A$1:$G$1,0))</f>
        <v>20.584999999999997</v>
      </c>
      <c r="M85" s="6">
        <f t="shared" si="1"/>
        <v>82.339999999999989</v>
      </c>
      <c r="N85" t="str" cm="1">
        <f t="array" ref="N85">_xlfn.IFS(I85="Rob","Robusta",I85="Exc","Exelsa",I85="Ara","Arabia",I85="Lib","Liberica")</f>
        <v>Robusta</v>
      </c>
      <c r="O85" t="str" cm="1">
        <f t="array" ref="O85">_xlfn.IFS(J85="M","Medium",J85="L","Light",J85="D","Dark")</f>
        <v>Dark</v>
      </c>
      <c r="P85" t="str">
        <f>_xlfn.XLOOKUP(Order_Table[[#This Row],[Customer ID]],customers!$A$1:$A$1001,customers!$I$1:$I$1001,,0)</f>
        <v>Yes</v>
      </c>
    </row>
    <row r="86" spans="1:16" x14ac:dyDescent="0.3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6">
        <f>INDEX(products!$A$1:$G$49,MATCH(orders!$D86,products!$A$1:$A$49,0),MATCH(orders!L$1,products!$A$1:$G$1,0))</f>
        <v>9.51</v>
      </c>
      <c r="M86" s="6">
        <f t="shared" si="1"/>
        <v>9.51</v>
      </c>
      <c r="N86" t="str" cm="1">
        <f t="array" ref="N86">_xlfn.IFS(I86="Rob","Robusta",I86="Exc","Exelsa",I86="Ara","Arabia",I86="Lib","Liberica")</f>
        <v>Liberica</v>
      </c>
      <c r="O86" t="str" cm="1">
        <f t="array" ref="O86">_xlfn.IFS(J86="M","Medium",J86="L","Light",J86="D","Dark")</f>
        <v>Light</v>
      </c>
      <c r="P86" t="str">
        <f>_xlfn.XLOOKUP(Order_Table[[#This Row],[Customer ID]],customers!$A$1:$A$1001,customers!$I$1:$I$1001,,0)</f>
        <v>No</v>
      </c>
    </row>
    <row r="87" spans="1:16" x14ac:dyDescent="0.3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6">
        <f>INDEX(products!$A$1:$G$49,MATCH(orders!$D87,products!$A$1:$A$49,0),MATCH(orders!L$1,products!$A$1:$G$1,0))</f>
        <v>29.784999999999997</v>
      </c>
      <c r="M87" s="6">
        <f t="shared" si="1"/>
        <v>89.35499999999999</v>
      </c>
      <c r="N87" t="str" cm="1">
        <f t="array" ref="N87">_xlfn.IFS(I87="Rob","Robusta",I87="Exc","Exelsa",I87="Ara","Arabia",I87="Lib","Liberica")</f>
        <v>Arabia</v>
      </c>
      <c r="O87" t="str" cm="1">
        <f t="array" ref="O87">_xlfn.IFS(J87="M","Medium",J87="L","Light",J87="D","Dark")</f>
        <v>Light</v>
      </c>
      <c r="P87" t="str">
        <f>_xlfn.XLOOKUP(Order_Table[[#This Row],[Customer ID]],customers!$A$1:$A$1001,customers!$I$1:$I$1001,,0)</f>
        <v>No</v>
      </c>
    </row>
    <row r="88" spans="1:16" x14ac:dyDescent="0.3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6">
        <f>INDEX(products!$A$1:$G$49,MATCH(orders!$D88,products!$A$1:$A$49,0),MATCH(orders!L$1,products!$A$1:$G$1,0))</f>
        <v>2.9849999999999999</v>
      </c>
      <c r="M88" s="6">
        <f t="shared" si="1"/>
        <v>11.94</v>
      </c>
      <c r="N88" t="str" cm="1">
        <f t="array" ref="N88">_xlfn.IFS(I88="Rob","Robusta",I88="Exc","Exelsa",I88="Ara","Arabia",I88="Lib","Liberica")</f>
        <v>Arabia</v>
      </c>
      <c r="O88" t="str" cm="1">
        <f t="array" ref="O88">_xlfn.IFS(J88="M","Medium",J88="L","Light",J88="D","Dark")</f>
        <v>Dark</v>
      </c>
      <c r="P88" t="str">
        <f>_xlfn.XLOOKUP(Order_Table[[#This Row],[Customer ID]],customers!$A$1:$A$1001,customers!$I$1:$I$1001,,0)</f>
        <v>No</v>
      </c>
    </row>
    <row r="89" spans="1:16" x14ac:dyDescent="0.3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6">
        <f>INDEX(products!$A$1:$G$49,MATCH(orders!$D89,products!$A$1:$A$49,0),MATCH(orders!L$1,products!$A$1:$G$1,0))</f>
        <v>11.25</v>
      </c>
      <c r="M89" s="6">
        <f t="shared" si="1"/>
        <v>33.75</v>
      </c>
      <c r="N89" t="str" cm="1">
        <f t="array" ref="N89">_xlfn.IFS(I89="Rob","Robusta",I89="Exc","Exelsa",I89="Ara","Arabia",I89="Lib","Liberica")</f>
        <v>Arabia</v>
      </c>
      <c r="O89" t="str" cm="1">
        <f t="array" ref="O89">_xlfn.IFS(J89="M","Medium",J89="L","Light",J89="D","Dark")</f>
        <v>Medium</v>
      </c>
      <c r="P89" t="str">
        <f>_xlfn.XLOOKUP(Order_Table[[#This Row],[Customer ID]],customers!$A$1:$A$1001,customers!$I$1:$I$1001,,0)</f>
        <v>No</v>
      </c>
    </row>
    <row r="90" spans="1:16" x14ac:dyDescent="0.3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6">
        <f>INDEX(products!$A$1:$G$49,MATCH(orders!$D90,products!$A$1:$A$49,0),MATCH(orders!L$1,products!$A$1:$G$1,0))</f>
        <v>11.95</v>
      </c>
      <c r="M90" s="6">
        <f t="shared" si="1"/>
        <v>35.849999999999994</v>
      </c>
      <c r="N90" t="str" cm="1">
        <f t="array" ref="N90">_xlfn.IFS(I90="Rob","Robusta",I90="Exc","Exelsa",I90="Ara","Arabia",I90="Lib","Liberica")</f>
        <v>Robusta</v>
      </c>
      <c r="O90" t="str" cm="1">
        <f t="array" ref="O90">_xlfn.IFS(J90="M","Medium",J90="L","Light",J90="D","Dark")</f>
        <v>Light</v>
      </c>
      <c r="P90" t="str">
        <f>_xlfn.XLOOKUP(Order_Table[[#This Row],[Customer ID]],customers!$A$1:$A$1001,customers!$I$1:$I$1001,,0)</f>
        <v>No</v>
      </c>
    </row>
    <row r="91" spans="1:16" x14ac:dyDescent="0.3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6">
        <f>INDEX(products!$A$1:$G$49,MATCH(orders!$D91,products!$A$1:$A$49,0),MATCH(orders!L$1,products!$A$1:$G$1,0))</f>
        <v>12.95</v>
      </c>
      <c r="M91" s="6">
        <f t="shared" si="1"/>
        <v>77.699999999999989</v>
      </c>
      <c r="N91" t="str" cm="1">
        <f t="array" ref="N91">_xlfn.IFS(I91="Rob","Robusta",I91="Exc","Exelsa",I91="Ara","Arabia",I91="Lib","Liberica")</f>
        <v>Arabia</v>
      </c>
      <c r="O91" t="str" cm="1">
        <f t="array" ref="O91">_xlfn.IFS(J91="M","Medium",J91="L","Light",J91="D","Dark")</f>
        <v>Light</v>
      </c>
      <c r="P91" t="str">
        <f>_xlfn.XLOOKUP(Order_Table[[#This Row],[Customer ID]],customers!$A$1:$A$1001,customers!$I$1:$I$1001,,0)</f>
        <v>No</v>
      </c>
    </row>
    <row r="92" spans="1:16" x14ac:dyDescent="0.3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6">
        <f>INDEX(products!$A$1:$G$49,MATCH(orders!$D92,products!$A$1:$A$49,0),MATCH(orders!L$1,products!$A$1:$G$1,0))</f>
        <v>12.95</v>
      </c>
      <c r="M92" s="6">
        <f t="shared" si="1"/>
        <v>51.8</v>
      </c>
      <c r="N92" t="str" cm="1">
        <f t="array" ref="N92">_xlfn.IFS(I92="Rob","Robusta",I92="Exc","Exelsa",I92="Ara","Arabia",I92="Lib","Liberica")</f>
        <v>Arabia</v>
      </c>
      <c r="O92" t="str" cm="1">
        <f t="array" ref="O92">_xlfn.IFS(J92="M","Medium",J92="L","Light",J92="D","Dark")</f>
        <v>Light</v>
      </c>
      <c r="P92" t="str">
        <f>_xlfn.XLOOKUP(Order_Table[[#This Row],[Customer ID]],customers!$A$1:$A$1001,customers!$I$1:$I$1001,,0)</f>
        <v>Yes</v>
      </c>
    </row>
    <row r="93" spans="1:16" x14ac:dyDescent="0.3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6">
        <f>INDEX(products!$A$1:$G$49,MATCH(orders!$D93,products!$A$1:$A$49,0),MATCH(orders!L$1,products!$A$1:$G$1,0))</f>
        <v>25.874999999999996</v>
      </c>
      <c r="M93" s="6">
        <f t="shared" si="1"/>
        <v>103.49999999999999</v>
      </c>
      <c r="N93" t="str" cm="1">
        <f t="array" ref="N93">_xlfn.IFS(I93="Rob","Robusta",I93="Exc","Exelsa",I93="Ara","Arabia",I93="Lib","Liberica")</f>
        <v>Arabia</v>
      </c>
      <c r="O93" t="str" cm="1">
        <f t="array" ref="O93">_xlfn.IFS(J93="M","Medium",J93="L","Light",J93="D","Dark")</f>
        <v>Medium</v>
      </c>
      <c r="P93" t="str">
        <f>_xlfn.XLOOKUP(Order_Table[[#This Row],[Customer ID]],customers!$A$1:$A$1001,customers!$I$1:$I$1001,,0)</f>
        <v>No</v>
      </c>
    </row>
    <row r="94" spans="1:16" x14ac:dyDescent="0.3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6">
        <f>INDEX(products!$A$1:$G$49,MATCH(orders!$D94,products!$A$1:$A$49,0),MATCH(orders!L$1,products!$A$1:$G$1,0))</f>
        <v>14.85</v>
      </c>
      <c r="M94" s="6">
        <f t="shared" si="1"/>
        <v>44.55</v>
      </c>
      <c r="N94" t="str" cm="1">
        <f t="array" ref="N94">_xlfn.IFS(I94="Rob","Robusta",I94="Exc","Exelsa",I94="Ara","Arabia",I94="Lib","Liberica")</f>
        <v>Exelsa</v>
      </c>
      <c r="O94" t="str" cm="1">
        <f t="array" ref="O94">_xlfn.IFS(J94="M","Medium",J94="L","Light",J94="D","Dark")</f>
        <v>Light</v>
      </c>
      <c r="P94" t="str">
        <f>_xlfn.XLOOKUP(Order_Table[[#This Row],[Customer ID]],customers!$A$1:$A$1001,customers!$I$1:$I$1001,,0)</f>
        <v>Yes</v>
      </c>
    </row>
    <row r="95" spans="1:16" x14ac:dyDescent="0.3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6">
        <f>INDEX(products!$A$1:$G$49,MATCH(orders!$D95,products!$A$1:$A$49,0),MATCH(orders!L$1,products!$A$1:$G$1,0))</f>
        <v>8.91</v>
      </c>
      <c r="M95" s="6">
        <f t="shared" si="1"/>
        <v>35.64</v>
      </c>
      <c r="N95" t="str" cm="1">
        <f t="array" ref="N95">_xlfn.IFS(I95="Rob","Robusta",I95="Exc","Exelsa",I95="Ara","Arabia",I95="Lib","Liberica")</f>
        <v>Exelsa</v>
      </c>
      <c r="O95" t="str" cm="1">
        <f t="array" ref="O95">_xlfn.IFS(J95="M","Medium",J95="L","Light",J95="D","Dark")</f>
        <v>Light</v>
      </c>
      <c r="P95" t="str">
        <f>_xlfn.XLOOKUP(Order_Table[[#This Row],[Customer ID]],customers!$A$1:$A$1001,customers!$I$1:$I$1001,,0)</f>
        <v>Yes</v>
      </c>
    </row>
    <row r="96" spans="1:16" x14ac:dyDescent="0.3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6">
        <f>INDEX(products!$A$1:$G$49,MATCH(orders!$D96,products!$A$1:$A$49,0),MATCH(orders!L$1,products!$A$1:$G$1,0))</f>
        <v>2.9849999999999999</v>
      </c>
      <c r="M96" s="6">
        <f t="shared" si="1"/>
        <v>17.91</v>
      </c>
      <c r="N96" t="str" cm="1">
        <f t="array" ref="N96">_xlfn.IFS(I96="Rob","Robusta",I96="Exc","Exelsa",I96="Ara","Arabia",I96="Lib","Liberica")</f>
        <v>Arabia</v>
      </c>
      <c r="O96" t="str" cm="1">
        <f t="array" ref="O96">_xlfn.IFS(J96="M","Medium",J96="L","Light",J96="D","Dark")</f>
        <v>Dark</v>
      </c>
      <c r="P96" t="str">
        <f>_xlfn.XLOOKUP(Order_Table[[#This Row],[Customer ID]],customers!$A$1:$A$1001,customers!$I$1:$I$1001,,0)</f>
        <v>Yes</v>
      </c>
    </row>
    <row r="97" spans="1:16" x14ac:dyDescent="0.3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6">
        <f>INDEX(products!$A$1:$G$49,MATCH(orders!$D97,products!$A$1:$A$49,0),MATCH(orders!L$1,products!$A$1:$G$1,0))</f>
        <v>25.874999999999996</v>
      </c>
      <c r="M97" s="6">
        <f t="shared" si="1"/>
        <v>155.24999999999997</v>
      </c>
      <c r="N97" t="str" cm="1">
        <f t="array" ref="N97">_xlfn.IFS(I97="Rob","Robusta",I97="Exc","Exelsa",I97="Ara","Arabia",I97="Lib","Liberica")</f>
        <v>Arabia</v>
      </c>
      <c r="O97" t="str" cm="1">
        <f t="array" ref="O97">_xlfn.IFS(J97="M","Medium",J97="L","Light",J97="D","Dark")</f>
        <v>Medium</v>
      </c>
      <c r="P97" t="str">
        <f>_xlfn.XLOOKUP(Order_Table[[#This Row],[Customer ID]],customers!$A$1:$A$1001,customers!$I$1:$I$1001,,0)</f>
        <v>No</v>
      </c>
    </row>
    <row r="98" spans="1:16" x14ac:dyDescent="0.3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6">
        <f>INDEX(products!$A$1:$G$49,MATCH(orders!$D98,products!$A$1:$A$49,0),MATCH(orders!L$1,products!$A$1:$G$1,0))</f>
        <v>2.9849999999999999</v>
      </c>
      <c r="M98" s="6">
        <f t="shared" si="1"/>
        <v>5.97</v>
      </c>
      <c r="N98" t="str" cm="1">
        <f t="array" ref="N98">_xlfn.IFS(I98="Rob","Robusta",I98="Exc","Exelsa",I98="Ara","Arabia",I98="Lib","Liberica")</f>
        <v>Arabia</v>
      </c>
      <c r="O98" t="str" cm="1">
        <f t="array" ref="O98">_xlfn.IFS(J98="M","Medium",J98="L","Light",J98="D","Dark")</f>
        <v>Dark</v>
      </c>
      <c r="P98" t="str">
        <f>_xlfn.XLOOKUP(Order_Table[[#This Row],[Customer ID]],customers!$A$1:$A$1001,customers!$I$1:$I$1001,,0)</f>
        <v>No</v>
      </c>
    </row>
    <row r="99" spans="1:16" x14ac:dyDescent="0.3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6">
        <f>INDEX(products!$A$1:$G$49,MATCH(orders!$D99,products!$A$1:$A$49,0),MATCH(orders!L$1,products!$A$1:$G$1,0))</f>
        <v>6.75</v>
      </c>
      <c r="M99" s="6">
        <f t="shared" si="1"/>
        <v>13.5</v>
      </c>
      <c r="N99" t="str" cm="1">
        <f t="array" ref="N99">_xlfn.IFS(I99="Rob","Robusta",I99="Exc","Exelsa",I99="Ara","Arabia",I99="Lib","Liberica")</f>
        <v>Arabia</v>
      </c>
      <c r="O99" t="str" cm="1">
        <f t="array" ref="O99">_xlfn.IFS(J99="M","Medium",J99="L","Light",J99="D","Dark")</f>
        <v>Medium</v>
      </c>
      <c r="P99" t="str">
        <f>_xlfn.XLOOKUP(Order_Table[[#This Row],[Customer ID]],customers!$A$1:$A$1001,customers!$I$1:$I$1001,,0)</f>
        <v>No</v>
      </c>
    </row>
    <row r="100" spans="1:16" x14ac:dyDescent="0.3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6">
        <f>INDEX(products!$A$1:$G$49,MATCH(orders!$D100,products!$A$1:$A$49,0),MATCH(orders!L$1,products!$A$1:$G$1,0))</f>
        <v>2.9849999999999999</v>
      </c>
      <c r="M100" s="6">
        <f t="shared" si="1"/>
        <v>2.9849999999999999</v>
      </c>
      <c r="N100" t="str" cm="1">
        <f t="array" ref="N100">_xlfn.IFS(I100="Rob","Robusta",I100="Exc","Exelsa",I100="Ara","Arabia",I100="Lib","Liberica")</f>
        <v>Arabia</v>
      </c>
      <c r="O100" t="str" cm="1">
        <f t="array" ref="O100">_xlfn.IFS(J100="M","Medium",J100="L","Light",J100="D","Dark")</f>
        <v>Dark</v>
      </c>
      <c r="P100" t="str">
        <f>_xlfn.XLOOKUP(Order_Table[[#This Row],[Customer ID]],customers!$A$1:$A$1001,customers!$I$1:$I$1001,,0)</f>
        <v>No</v>
      </c>
    </row>
    <row r="101" spans="1:16" x14ac:dyDescent="0.3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6">
        <f>INDEX(products!$A$1:$G$49,MATCH(orders!$D101,products!$A$1:$A$49,0),MATCH(orders!L$1,products!$A$1:$G$1,0))</f>
        <v>4.3650000000000002</v>
      </c>
      <c r="M101" s="6">
        <f t="shared" si="1"/>
        <v>13.095000000000001</v>
      </c>
      <c r="N101" t="str" cm="1">
        <f t="array" ref="N101">_xlfn.IFS(I101="Rob","Robusta",I101="Exc","Exelsa",I101="Ara","Arabia",I101="Lib","Liberica")</f>
        <v>Liberica</v>
      </c>
      <c r="O101" t="str" cm="1">
        <f t="array" ref="O101">_xlfn.IFS(J101="M","Medium",J101="L","Light",J101="D","Dark")</f>
        <v>Medium</v>
      </c>
      <c r="P101" t="str">
        <f>_xlfn.XLOOKUP(Order_Table[[#This Row],[Customer ID]],customers!$A$1:$A$1001,customers!$I$1:$I$1001,,0)</f>
        <v>Yes</v>
      </c>
    </row>
    <row r="102" spans="1:16" x14ac:dyDescent="0.3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6">
        <f>INDEX(products!$A$1:$G$49,MATCH(orders!$D102,products!$A$1:$A$49,0),MATCH(orders!L$1,products!$A$1:$G$1,0))</f>
        <v>3.8849999999999998</v>
      </c>
      <c r="M102" s="6">
        <f t="shared" si="1"/>
        <v>7.77</v>
      </c>
      <c r="N102" t="str" cm="1">
        <f t="array" ref="N102">_xlfn.IFS(I102="Rob","Robusta",I102="Exc","Exelsa",I102="Ara","Arabia",I102="Lib","Liberica")</f>
        <v>Arabia</v>
      </c>
      <c r="O102" t="str" cm="1">
        <f t="array" ref="O102">_xlfn.IFS(J102="M","Medium",J102="L","Light",J102="D","Dark")</f>
        <v>Light</v>
      </c>
      <c r="P102" t="str">
        <f>_xlfn.XLOOKUP(Order_Table[[#This Row],[Customer ID]],customers!$A$1:$A$1001,customers!$I$1:$I$1001,,0)</f>
        <v>Yes</v>
      </c>
    </row>
    <row r="103" spans="1:16" x14ac:dyDescent="0.3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6">
        <f>INDEX(products!$A$1:$G$49,MATCH(orders!$D103,products!$A$1:$A$49,0),MATCH(orders!L$1,products!$A$1:$G$1,0))</f>
        <v>29.784999999999997</v>
      </c>
      <c r="M103" s="6">
        <f t="shared" si="1"/>
        <v>148.92499999999998</v>
      </c>
      <c r="N103" t="str" cm="1">
        <f t="array" ref="N103">_xlfn.IFS(I103="Rob","Robusta",I103="Exc","Exelsa",I103="Ara","Arabia",I103="Lib","Liberica")</f>
        <v>Liberica</v>
      </c>
      <c r="O103" t="str" cm="1">
        <f t="array" ref="O103">_xlfn.IFS(J103="M","Medium",J103="L","Light",J103="D","Dark")</f>
        <v>Dark</v>
      </c>
      <c r="P103" t="str">
        <f>_xlfn.XLOOKUP(Order_Table[[#This Row],[Customer ID]],customers!$A$1:$A$1001,customers!$I$1:$I$1001,,0)</f>
        <v>Yes</v>
      </c>
    </row>
    <row r="104" spans="1:16" x14ac:dyDescent="0.3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6">
        <f>INDEX(products!$A$1:$G$49,MATCH(orders!$D104,products!$A$1:$A$49,0),MATCH(orders!L$1,products!$A$1:$G$1,0))</f>
        <v>12.95</v>
      </c>
      <c r="M104" s="6">
        <f t="shared" si="1"/>
        <v>38.849999999999994</v>
      </c>
      <c r="N104" t="str" cm="1">
        <f t="array" ref="N104">_xlfn.IFS(I104="Rob","Robusta",I104="Exc","Exelsa",I104="Ara","Arabia",I104="Lib","Liberica")</f>
        <v>Liberica</v>
      </c>
      <c r="O104" t="str" cm="1">
        <f t="array" ref="O104">_xlfn.IFS(J104="M","Medium",J104="L","Light",J104="D","Dark")</f>
        <v>Dark</v>
      </c>
      <c r="P104" t="str">
        <f>_xlfn.XLOOKUP(Order_Table[[#This Row],[Customer ID]],customers!$A$1:$A$1001,customers!$I$1:$I$1001,,0)</f>
        <v>Yes</v>
      </c>
    </row>
    <row r="105" spans="1:16" x14ac:dyDescent="0.3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6">
        <f>INDEX(products!$A$1:$G$49,MATCH(orders!$D105,products!$A$1:$A$49,0),MATCH(orders!L$1,products!$A$1:$G$1,0))</f>
        <v>2.9849999999999999</v>
      </c>
      <c r="M105" s="6">
        <f t="shared" si="1"/>
        <v>11.94</v>
      </c>
      <c r="N105" t="str" cm="1">
        <f t="array" ref="N105">_xlfn.IFS(I105="Rob","Robusta",I105="Exc","Exelsa",I105="Ara","Arabia",I105="Lib","Liberica")</f>
        <v>Robusta</v>
      </c>
      <c r="O105" t="str" cm="1">
        <f t="array" ref="O105">_xlfn.IFS(J105="M","Medium",J105="L","Light",J105="D","Dark")</f>
        <v>Medium</v>
      </c>
      <c r="P105" t="str">
        <f>_xlfn.XLOOKUP(Order_Table[[#This Row],[Customer ID]],customers!$A$1:$A$1001,customers!$I$1:$I$1001,,0)</f>
        <v>No</v>
      </c>
    </row>
    <row r="106" spans="1:16" x14ac:dyDescent="0.3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6">
        <f>INDEX(products!$A$1:$G$49,MATCH(orders!$D106,products!$A$1:$A$49,0),MATCH(orders!L$1,products!$A$1:$G$1,0))</f>
        <v>14.55</v>
      </c>
      <c r="M106" s="6">
        <f t="shared" si="1"/>
        <v>87.300000000000011</v>
      </c>
      <c r="N106" t="str" cm="1">
        <f t="array" ref="N106">_xlfn.IFS(I106="Rob","Robusta",I106="Exc","Exelsa",I106="Ara","Arabia",I106="Lib","Liberica")</f>
        <v>Liberica</v>
      </c>
      <c r="O106" t="str" cm="1">
        <f t="array" ref="O106">_xlfn.IFS(J106="M","Medium",J106="L","Light",J106="D","Dark")</f>
        <v>Medium</v>
      </c>
      <c r="P106" t="str">
        <f>_xlfn.XLOOKUP(Order_Table[[#This Row],[Customer ID]],customers!$A$1:$A$1001,customers!$I$1:$I$1001,,0)</f>
        <v>No</v>
      </c>
    </row>
    <row r="107" spans="1:16" x14ac:dyDescent="0.3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6">
        <f>INDEX(products!$A$1:$G$49,MATCH(orders!$D107,products!$A$1:$A$49,0),MATCH(orders!L$1,products!$A$1:$G$1,0))</f>
        <v>6.75</v>
      </c>
      <c r="M107" s="6">
        <f t="shared" si="1"/>
        <v>40.5</v>
      </c>
      <c r="N107" t="str" cm="1">
        <f t="array" ref="N107">_xlfn.IFS(I107="Rob","Robusta",I107="Exc","Exelsa",I107="Ara","Arabia",I107="Lib","Liberica")</f>
        <v>Arabia</v>
      </c>
      <c r="O107" t="str" cm="1">
        <f t="array" ref="O107">_xlfn.IFS(J107="M","Medium",J107="L","Light",J107="D","Dark")</f>
        <v>Medium</v>
      </c>
      <c r="P107" t="str">
        <f>_xlfn.XLOOKUP(Order_Table[[#This Row],[Customer ID]],customers!$A$1:$A$1001,customers!$I$1:$I$1001,,0)</f>
        <v>Yes</v>
      </c>
    </row>
    <row r="108" spans="1:16" x14ac:dyDescent="0.3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6">
        <f>INDEX(products!$A$1:$G$49,MATCH(orders!$D108,products!$A$1:$A$49,0),MATCH(orders!L$1,products!$A$1:$G$1,0))</f>
        <v>12.15</v>
      </c>
      <c r="M108" s="6">
        <f t="shared" si="1"/>
        <v>24.3</v>
      </c>
      <c r="N108" t="str" cm="1">
        <f t="array" ref="N108">_xlfn.IFS(I108="Rob","Robusta",I108="Exc","Exelsa",I108="Ara","Arabia",I108="Lib","Liberica")</f>
        <v>Exelsa</v>
      </c>
      <c r="O108" t="str" cm="1">
        <f t="array" ref="O108">_xlfn.IFS(J108="M","Medium",J108="L","Light",J108="D","Dark")</f>
        <v>Dark</v>
      </c>
      <c r="P108" t="str">
        <f>_xlfn.XLOOKUP(Order_Table[[#This Row],[Customer ID]],customers!$A$1:$A$1001,customers!$I$1:$I$1001,,0)</f>
        <v>No</v>
      </c>
    </row>
    <row r="109" spans="1:16" x14ac:dyDescent="0.3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6">
        <f>INDEX(products!$A$1:$G$49,MATCH(orders!$D109,products!$A$1:$A$49,0),MATCH(orders!L$1,products!$A$1:$G$1,0))</f>
        <v>5.97</v>
      </c>
      <c r="M109" s="6">
        <f t="shared" si="1"/>
        <v>17.91</v>
      </c>
      <c r="N109" t="str" cm="1">
        <f t="array" ref="N109">_xlfn.IFS(I109="Rob","Robusta",I109="Exc","Exelsa",I109="Ara","Arabia",I109="Lib","Liberica")</f>
        <v>Robusta</v>
      </c>
      <c r="O109" t="str" cm="1">
        <f t="array" ref="O109">_xlfn.IFS(J109="M","Medium",J109="L","Light",J109="D","Dark")</f>
        <v>Medium</v>
      </c>
      <c r="P109" t="str">
        <f>_xlfn.XLOOKUP(Order_Table[[#This Row],[Customer ID]],customers!$A$1:$A$1001,customers!$I$1:$I$1001,,0)</f>
        <v>Yes</v>
      </c>
    </row>
    <row r="110" spans="1:16" x14ac:dyDescent="0.3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6">
        <f>INDEX(products!$A$1:$G$49,MATCH(orders!$D110,products!$A$1:$A$49,0),MATCH(orders!L$1,products!$A$1:$G$1,0))</f>
        <v>6.75</v>
      </c>
      <c r="M110" s="6">
        <f t="shared" si="1"/>
        <v>27</v>
      </c>
      <c r="N110" t="str" cm="1">
        <f t="array" ref="N110">_xlfn.IFS(I110="Rob","Robusta",I110="Exc","Exelsa",I110="Ara","Arabia",I110="Lib","Liberica")</f>
        <v>Arabia</v>
      </c>
      <c r="O110" t="str" cm="1">
        <f t="array" ref="O110">_xlfn.IFS(J110="M","Medium",J110="L","Light",J110="D","Dark")</f>
        <v>Medium</v>
      </c>
      <c r="P110" t="str">
        <f>_xlfn.XLOOKUP(Order_Table[[#This Row],[Customer ID]],customers!$A$1:$A$1001,customers!$I$1:$I$1001,,0)</f>
        <v>No</v>
      </c>
    </row>
    <row r="111" spans="1:16" x14ac:dyDescent="0.3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6">
        <f>INDEX(products!$A$1:$G$49,MATCH(orders!$D111,products!$A$1:$A$49,0),MATCH(orders!L$1,products!$A$1:$G$1,0))</f>
        <v>7.77</v>
      </c>
      <c r="M111" s="6">
        <f t="shared" si="1"/>
        <v>7.77</v>
      </c>
      <c r="N111" t="str" cm="1">
        <f t="array" ref="N111">_xlfn.IFS(I111="Rob","Robusta",I111="Exc","Exelsa",I111="Ara","Arabia",I111="Lib","Liberica")</f>
        <v>Liberica</v>
      </c>
      <c r="O111" t="str" cm="1">
        <f t="array" ref="O111">_xlfn.IFS(J111="M","Medium",J111="L","Light",J111="D","Dark")</f>
        <v>Dark</v>
      </c>
      <c r="P111" t="str">
        <f>_xlfn.XLOOKUP(Order_Table[[#This Row],[Customer ID]],customers!$A$1:$A$1001,customers!$I$1:$I$1001,,0)</f>
        <v>Yes</v>
      </c>
    </row>
    <row r="112" spans="1:16" x14ac:dyDescent="0.3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6">
        <f>INDEX(products!$A$1:$G$49,MATCH(orders!$D112,products!$A$1:$A$49,0),MATCH(orders!L$1,products!$A$1:$G$1,0))</f>
        <v>4.4550000000000001</v>
      </c>
      <c r="M112" s="6">
        <f t="shared" si="1"/>
        <v>13.365</v>
      </c>
      <c r="N112" t="str" cm="1">
        <f t="array" ref="N112">_xlfn.IFS(I112="Rob","Robusta",I112="Exc","Exelsa",I112="Ara","Arabia",I112="Lib","Liberica")</f>
        <v>Exelsa</v>
      </c>
      <c r="O112" t="str" cm="1">
        <f t="array" ref="O112">_xlfn.IFS(J112="M","Medium",J112="L","Light",J112="D","Dark")</f>
        <v>Light</v>
      </c>
      <c r="P112" t="str">
        <f>_xlfn.XLOOKUP(Order_Table[[#This Row],[Customer ID]],customers!$A$1:$A$1001,customers!$I$1:$I$1001,,0)</f>
        <v>Yes</v>
      </c>
    </row>
    <row r="113" spans="1:16" x14ac:dyDescent="0.3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6">
        <f>INDEX(products!$A$1:$G$49,MATCH(orders!$D113,products!$A$1:$A$49,0),MATCH(orders!L$1,products!$A$1:$G$1,0))</f>
        <v>5.3699999999999992</v>
      </c>
      <c r="M113" s="6">
        <f t="shared" si="1"/>
        <v>26.849999999999994</v>
      </c>
      <c r="N113" t="str" cm="1">
        <f t="array" ref="N113">_xlfn.IFS(I113="Rob","Robusta",I113="Exc","Exelsa",I113="Ara","Arabia",I113="Lib","Liberica")</f>
        <v>Robusta</v>
      </c>
      <c r="O113" t="str" cm="1">
        <f t="array" ref="O113">_xlfn.IFS(J113="M","Medium",J113="L","Light",J113="D","Dark")</f>
        <v>Dark</v>
      </c>
      <c r="P113" t="str">
        <f>_xlfn.XLOOKUP(Order_Table[[#This Row],[Customer ID]],customers!$A$1:$A$1001,customers!$I$1:$I$1001,,0)</f>
        <v>No</v>
      </c>
    </row>
    <row r="114" spans="1:16" x14ac:dyDescent="0.3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6">
        <f>INDEX(products!$A$1:$G$49,MATCH(orders!$D114,products!$A$1:$A$49,0),MATCH(orders!L$1,products!$A$1:$G$1,0))</f>
        <v>11.25</v>
      </c>
      <c r="M114" s="6">
        <f t="shared" si="1"/>
        <v>11.25</v>
      </c>
      <c r="N114" t="str" cm="1">
        <f t="array" ref="N114">_xlfn.IFS(I114="Rob","Robusta",I114="Exc","Exelsa",I114="Ara","Arabia",I114="Lib","Liberica")</f>
        <v>Arabia</v>
      </c>
      <c r="O114" t="str" cm="1">
        <f t="array" ref="O114">_xlfn.IFS(J114="M","Medium",J114="L","Light",J114="D","Dark")</f>
        <v>Medium</v>
      </c>
      <c r="P114" t="str">
        <f>_xlfn.XLOOKUP(Order_Table[[#This Row],[Customer ID]],customers!$A$1:$A$1001,customers!$I$1:$I$1001,,0)</f>
        <v>No</v>
      </c>
    </row>
    <row r="115" spans="1:16" x14ac:dyDescent="0.3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6">
        <f>INDEX(products!$A$1:$G$49,MATCH(orders!$D115,products!$A$1:$A$49,0),MATCH(orders!L$1,products!$A$1:$G$1,0))</f>
        <v>14.55</v>
      </c>
      <c r="M115" s="6">
        <f t="shared" si="1"/>
        <v>14.55</v>
      </c>
      <c r="N115" t="str" cm="1">
        <f t="array" ref="N115">_xlfn.IFS(I115="Rob","Robusta",I115="Exc","Exelsa",I115="Ara","Arabia",I115="Lib","Liberica")</f>
        <v>Liberica</v>
      </c>
      <c r="O115" t="str" cm="1">
        <f t="array" ref="O115">_xlfn.IFS(J115="M","Medium",J115="L","Light",J115="D","Dark")</f>
        <v>Medium</v>
      </c>
      <c r="P115" t="str">
        <f>_xlfn.XLOOKUP(Order_Table[[#This Row],[Customer ID]],customers!$A$1:$A$1001,customers!$I$1:$I$1001,,0)</f>
        <v>No</v>
      </c>
    </row>
    <row r="116" spans="1:16" x14ac:dyDescent="0.3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6">
        <f>INDEX(products!$A$1:$G$49,MATCH(orders!$D116,products!$A$1:$A$49,0),MATCH(orders!L$1,products!$A$1:$G$1,0))</f>
        <v>3.5849999999999995</v>
      </c>
      <c r="M116" s="6">
        <f t="shared" si="1"/>
        <v>14.339999999999998</v>
      </c>
      <c r="N116" t="str" cm="1">
        <f t="array" ref="N116">_xlfn.IFS(I116="Rob","Robusta",I116="Exc","Exelsa",I116="Ara","Arabia",I116="Lib","Liberica")</f>
        <v>Robusta</v>
      </c>
      <c r="O116" t="str" cm="1">
        <f t="array" ref="O116">_xlfn.IFS(J116="M","Medium",J116="L","Light",J116="D","Dark")</f>
        <v>Light</v>
      </c>
      <c r="P116" t="str">
        <f>_xlfn.XLOOKUP(Order_Table[[#This Row],[Customer ID]],customers!$A$1:$A$1001,customers!$I$1:$I$1001,,0)</f>
        <v>No</v>
      </c>
    </row>
    <row r="117" spans="1:16" x14ac:dyDescent="0.3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6">
        <f>INDEX(products!$A$1:$G$49,MATCH(orders!$D117,products!$A$1:$A$49,0),MATCH(orders!L$1,products!$A$1:$G$1,0))</f>
        <v>15.85</v>
      </c>
      <c r="M117" s="6">
        <f t="shared" si="1"/>
        <v>15.85</v>
      </c>
      <c r="N117" t="str" cm="1">
        <f t="array" ref="N117">_xlfn.IFS(I117="Rob","Robusta",I117="Exc","Exelsa",I117="Ara","Arabia",I117="Lib","Liberica")</f>
        <v>Liberica</v>
      </c>
      <c r="O117" t="str" cm="1">
        <f t="array" ref="O117">_xlfn.IFS(J117="M","Medium",J117="L","Light",J117="D","Dark")</f>
        <v>Light</v>
      </c>
      <c r="P117" t="str">
        <f>_xlfn.XLOOKUP(Order_Table[[#This Row],[Customer ID]],customers!$A$1:$A$1001,customers!$I$1:$I$1001,,0)</f>
        <v>No</v>
      </c>
    </row>
    <row r="118" spans="1:16" x14ac:dyDescent="0.3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6">
        <f>INDEX(products!$A$1:$G$49,MATCH(orders!$D118,products!$A$1:$A$49,0),MATCH(orders!L$1,products!$A$1:$G$1,0))</f>
        <v>4.7549999999999999</v>
      </c>
      <c r="M118" s="6">
        <f t="shared" si="1"/>
        <v>19.02</v>
      </c>
      <c r="N118" t="str" cm="1">
        <f t="array" ref="N118">_xlfn.IFS(I118="Rob","Robusta",I118="Exc","Exelsa",I118="Ara","Arabia",I118="Lib","Liberica")</f>
        <v>Liberica</v>
      </c>
      <c r="O118" t="str" cm="1">
        <f t="array" ref="O118">_xlfn.IFS(J118="M","Medium",J118="L","Light",J118="D","Dark")</f>
        <v>Light</v>
      </c>
      <c r="P118" t="str">
        <f>_xlfn.XLOOKUP(Order_Table[[#This Row],[Customer ID]],customers!$A$1:$A$1001,customers!$I$1:$I$1001,,0)</f>
        <v>Yes</v>
      </c>
    </row>
    <row r="119" spans="1:16" x14ac:dyDescent="0.3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6">
        <f>INDEX(products!$A$1:$G$49,MATCH(orders!$D119,products!$A$1:$A$49,0),MATCH(orders!L$1,products!$A$1:$G$1,0))</f>
        <v>9.51</v>
      </c>
      <c r="M119" s="6">
        <f t="shared" si="1"/>
        <v>38.04</v>
      </c>
      <c r="N119" t="str" cm="1">
        <f t="array" ref="N119">_xlfn.IFS(I119="Rob","Robusta",I119="Exc","Exelsa",I119="Ara","Arabia",I119="Lib","Liberica")</f>
        <v>Liberica</v>
      </c>
      <c r="O119" t="str" cm="1">
        <f t="array" ref="O119">_xlfn.IFS(J119="M","Medium",J119="L","Light",J119="D","Dark")</f>
        <v>Light</v>
      </c>
      <c r="P119" t="str">
        <f>_xlfn.XLOOKUP(Order_Table[[#This Row],[Customer ID]],customers!$A$1:$A$1001,customers!$I$1:$I$1001,,0)</f>
        <v>No</v>
      </c>
    </row>
    <row r="120" spans="1:16" x14ac:dyDescent="0.3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6">
        <f>INDEX(products!$A$1:$G$49,MATCH(orders!$D120,products!$A$1:$A$49,0),MATCH(orders!L$1,products!$A$1:$G$1,0))</f>
        <v>7.29</v>
      </c>
      <c r="M120" s="6">
        <f t="shared" si="1"/>
        <v>21.87</v>
      </c>
      <c r="N120" t="str" cm="1">
        <f t="array" ref="N120">_xlfn.IFS(I120="Rob","Robusta",I120="Exc","Exelsa",I120="Ara","Arabia",I120="Lib","Liberica")</f>
        <v>Exelsa</v>
      </c>
      <c r="O120" t="str" cm="1">
        <f t="array" ref="O120">_xlfn.IFS(J120="M","Medium",J120="L","Light",J120="D","Dark")</f>
        <v>Dark</v>
      </c>
      <c r="P120" t="str">
        <f>_xlfn.XLOOKUP(Order_Table[[#This Row],[Customer ID]],customers!$A$1:$A$1001,customers!$I$1:$I$1001,,0)</f>
        <v>Yes</v>
      </c>
    </row>
    <row r="121" spans="1:16" x14ac:dyDescent="0.3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6">
        <f>INDEX(products!$A$1:$G$49,MATCH(orders!$D121,products!$A$1:$A$49,0),MATCH(orders!L$1,products!$A$1:$G$1,0))</f>
        <v>4.125</v>
      </c>
      <c r="M121" s="6">
        <f t="shared" si="1"/>
        <v>4.125</v>
      </c>
      <c r="N121" t="str" cm="1">
        <f t="array" ref="N121">_xlfn.IFS(I121="Rob","Robusta",I121="Exc","Exelsa",I121="Ara","Arabia",I121="Lib","Liberica")</f>
        <v>Exelsa</v>
      </c>
      <c r="O121" t="str" cm="1">
        <f t="array" ref="O121">_xlfn.IFS(J121="M","Medium",J121="L","Light",J121="D","Dark")</f>
        <v>Medium</v>
      </c>
      <c r="P121" t="str">
        <f>_xlfn.XLOOKUP(Order_Table[[#This Row],[Customer ID]],customers!$A$1:$A$1001,customers!$I$1:$I$1001,,0)</f>
        <v>No</v>
      </c>
    </row>
    <row r="122" spans="1:16" x14ac:dyDescent="0.3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6">
        <f>INDEX(products!$A$1:$G$49,MATCH(orders!$D122,products!$A$1:$A$49,0),MATCH(orders!L$1,products!$A$1:$G$1,0))</f>
        <v>3.8849999999999998</v>
      </c>
      <c r="M122" s="6">
        <f t="shared" si="1"/>
        <v>3.8849999999999998</v>
      </c>
      <c r="N122" t="str" cm="1">
        <f t="array" ref="N122">_xlfn.IFS(I122="Rob","Robusta",I122="Exc","Exelsa",I122="Ara","Arabia",I122="Lib","Liberica")</f>
        <v>Arabia</v>
      </c>
      <c r="O122" t="str" cm="1">
        <f t="array" ref="O122">_xlfn.IFS(J122="M","Medium",J122="L","Light",J122="D","Dark")</f>
        <v>Light</v>
      </c>
      <c r="P122" t="str">
        <f>_xlfn.XLOOKUP(Order_Table[[#This Row],[Customer ID]],customers!$A$1:$A$1001,customers!$I$1:$I$1001,,0)</f>
        <v>No</v>
      </c>
    </row>
    <row r="123" spans="1:16" x14ac:dyDescent="0.3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6">
        <f>INDEX(products!$A$1:$G$49,MATCH(orders!$D123,products!$A$1:$A$49,0),MATCH(orders!L$1,products!$A$1:$G$1,0))</f>
        <v>13.75</v>
      </c>
      <c r="M123" s="6">
        <f t="shared" si="1"/>
        <v>68.75</v>
      </c>
      <c r="N123" t="str" cm="1">
        <f t="array" ref="N123">_xlfn.IFS(I123="Rob","Robusta",I123="Exc","Exelsa",I123="Ara","Arabia",I123="Lib","Liberica")</f>
        <v>Exelsa</v>
      </c>
      <c r="O123" t="str" cm="1">
        <f t="array" ref="O123">_xlfn.IFS(J123="M","Medium",J123="L","Light",J123="D","Dark")</f>
        <v>Medium</v>
      </c>
      <c r="P123" t="str">
        <f>_xlfn.XLOOKUP(Order_Table[[#This Row],[Customer ID]],customers!$A$1:$A$1001,customers!$I$1:$I$1001,,0)</f>
        <v>No</v>
      </c>
    </row>
    <row r="124" spans="1:16" x14ac:dyDescent="0.3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6">
        <f>INDEX(products!$A$1:$G$49,MATCH(orders!$D124,products!$A$1:$A$49,0),MATCH(orders!L$1,products!$A$1:$G$1,0))</f>
        <v>5.97</v>
      </c>
      <c r="M124" s="6">
        <f t="shared" si="1"/>
        <v>23.88</v>
      </c>
      <c r="N124" t="str" cm="1">
        <f t="array" ref="N124">_xlfn.IFS(I124="Rob","Robusta",I124="Exc","Exelsa",I124="Ara","Arabia",I124="Lib","Liberica")</f>
        <v>Arabia</v>
      </c>
      <c r="O124" t="str" cm="1">
        <f t="array" ref="O124">_xlfn.IFS(J124="M","Medium",J124="L","Light",J124="D","Dark")</f>
        <v>Dark</v>
      </c>
      <c r="P124" t="str">
        <f>_xlfn.XLOOKUP(Order_Table[[#This Row],[Customer ID]],customers!$A$1:$A$1001,customers!$I$1:$I$1001,,0)</f>
        <v>Yes</v>
      </c>
    </row>
    <row r="125" spans="1:16" x14ac:dyDescent="0.3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6">
        <f>INDEX(products!$A$1:$G$49,MATCH(orders!$D125,products!$A$1:$A$49,0),MATCH(orders!L$1,products!$A$1:$G$1,0))</f>
        <v>36.454999999999998</v>
      </c>
      <c r="M125" s="6">
        <f t="shared" si="1"/>
        <v>145.82</v>
      </c>
      <c r="N125" t="str" cm="1">
        <f t="array" ref="N125">_xlfn.IFS(I125="Rob","Robusta",I125="Exc","Exelsa",I125="Ara","Arabia",I125="Lib","Liberica")</f>
        <v>Liberica</v>
      </c>
      <c r="O125" t="str" cm="1">
        <f t="array" ref="O125">_xlfn.IFS(J125="M","Medium",J125="L","Light",J125="D","Dark")</f>
        <v>Light</v>
      </c>
      <c r="P125" t="str">
        <f>_xlfn.XLOOKUP(Order_Table[[#This Row],[Customer ID]],customers!$A$1:$A$1001,customers!$I$1:$I$1001,,0)</f>
        <v>No</v>
      </c>
    </row>
    <row r="126" spans="1:16" x14ac:dyDescent="0.3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6">
        <f>INDEX(products!$A$1:$G$49,MATCH(orders!$D126,products!$A$1:$A$49,0),MATCH(orders!L$1,products!$A$1:$G$1,0))</f>
        <v>4.3650000000000002</v>
      </c>
      <c r="M126" s="6">
        <f t="shared" si="1"/>
        <v>21.825000000000003</v>
      </c>
      <c r="N126" t="str" cm="1">
        <f t="array" ref="N126">_xlfn.IFS(I126="Rob","Robusta",I126="Exc","Exelsa",I126="Ara","Arabia",I126="Lib","Liberica")</f>
        <v>Liberica</v>
      </c>
      <c r="O126" t="str" cm="1">
        <f t="array" ref="O126">_xlfn.IFS(J126="M","Medium",J126="L","Light",J126="D","Dark")</f>
        <v>Medium</v>
      </c>
      <c r="P126" t="str">
        <f>_xlfn.XLOOKUP(Order_Table[[#This Row],[Customer ID]],customers!$A$1:$A$1001,customers!$I$1:$I$1001,,0)</f>
        <v>Yes</v>
      </c>
    </row>
    <row r="127" spans="1:16" x14ac:dyDescent="0.3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6">
        <f>INDEX(products!$A$1:$G$49,MATCH(orders!$D127,products!$A$1:$A$49,0),MATCH(orders!L$1,products!$A$1:$G$1,0))</f>
        <v>8.73</v>
      </c>
      <c r="M127" s="6">
        <f t="shared" si="1"/>
        <v>26.19</v>
      </c>
      <c r="N127" t="str" cm="1">
        <f t="array" ref="N127">_xlfn.IFS(I127="Rob","Robusta",I127="Exc","Exelsa",I127="Ara","Arabia",I127="Lib","Liberica")</f>
        <v>Liberica</v>
      </c>
      <c r="O127" t="str" cm="1">
        <f t="array" ref="O127">_xlfn.IFS(J127="M","Medium",J127="L","Light",J127="D","Dark")</f>
        <v>Medium</v>
      </c>
      <c r="P127" t="str">
        <f>_xlfn.XLOOKUP(Order_Table[[#This Row],[Customer ID]],customers!$A$1:$A$1001,customers!$I$1:$I$1001,,0)</f>
        <v>Yes</v>
      </c>
    </row>
    <row r="128" spans="1:16" x14ac:dyDescent="0.3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6">
        <f>INDEX(products!$A$1:$G$49,MATCH(orders!$D128,products!$A$1:$A$49,0),MATCH(orders!L$1,products!$A$1:$G$1,0))</f>
        <v>11.25</v>
      </c>
      <c r="M128" s="6">
        <f t="shared" si="1"/>
        <v>11.25</v>
      </c>
      <c r="N128" t="str" cm="1">
        <f t="array" ref="N128">_xlfn.IFS(I128="Rob","Robusta",I128="Exc","Exelsa",I128="Ara","Arabia",I128="Lib","Liberica")</f>
        <v>Arabia</v>
      </c>
      <c r="O128" t="str" cm="1">
        <f t="array" ref="O128">_xlfn.IFS(J128="M","Medium",J128="L","Light",J128="D","Dark")</f>
        <v>Medium</v>
      </c>
      <c r="P128" t="str">
        <f>_xlfn.XLOOKUP(Order_Table[[#This Row],[Customer ID]],customers!$A$1:$A$1001,customers!$I$1:$I$1001,,0)</f>
        <v>No</v>
      </c>
    </row>
    <row r="129" spans="1:16" x14ac:dyDescent="0.3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6">
        <f>INDEX(products!$A$1:$G$49,MATCH(orders!$D129,products!$A$1:$A$49,0),MATCH(orders!L$1,products!$A$1:$G$1,0))</f>
        <v>12.95</v>
      </c>
      <c r="M129" s="6">
        <f t="shared" si="1"/>
        <v>77.699999999999989</v>
      </c>
      <c r="N129" t="str" cm="1">
        <f t="array" ref="N129">_xlfn.IFS(I129="Rob","Robusta",I129="Exc","Exelsa",I129="Ara","Arabia",I129="Lib","Liberica")</f>
        <v>Liberica</v>
      </c>
      <c r="O129" t="str" cm="1">
        <f t="array" ref="O129">_xlfn.IFS(J129="M","Medium",J129="L","Light",J129="D","Dark")</f>
        <v>Dark</v>
      </c>
      <c r="P129" t="str">
        <f>_xlfn.XLOOKUP(Order_Table[[#This Row],[Customer ID]],customers!$A$1:$A$1001,customers!$I$1:$I$1001,,0)</f>
        <v>No</v>
      </c>
    </row>
    <row r="130" spans="1:16" x14ac:dyDescent="0.3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6">
        <f>INDEX(products!$A$1:$G$49,MATCH(orders!$D130,products!$A$1:$A$49,0),MATCH(orders!L$1,products!$A$1:$G$1,0))</f>
        <v>6.75</v>
      </c>
      <c r="M130" s="6">
        <f t="shared" si="1"/>
        <v>6.75</v>
      </c>
      <c r="N130" t="str" cm="1">
        <f t="array" ref="N130">_xlfn.IFS(I130="Rob","Robusta",I130="Exc","Exelsa",I130="Ara","Arabia",I130="Lib","Liberica")</f>
        <v>Arabia</v>
      </c>
      <c r="O130" t="str" cm="1">
        <f t="array" ref="O130">_xlfn.IFS(J130="M","Medium",J130="L","Light",J130="D","Dark")</f>
        <v>Medium</v>
      </c>
      <c r="P130" t="str">
        <f>_xlfn.XLOOKUP(Order_Table[[#This Row],[Customer ID]],customers!$A$1:$A$1001,customers!$I$1:$I$1001,,0)</f>
        <v>No</v>
      </c>
    </row>
    <row r="131" spans="1:16" x14ac:dyDescent="0.3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6">
        <f>INDEX(products!$A$1:$G$49,MATCH(orders!$D131,products!$A$1:$A$49,0),MATCH(orders!L$1,products!$A$1:$G$1,0))</f>
        <v>12.15</v>
      </c>
      <c r="M131" s="6">
        <f t="shared" ref="M131:M194" si="2">L131*E131</f>
        <v>12.15</v>
      </c>
      <c r="N131" t="str" cm="1">
        <f t="array" ref="N131">_xlfn.IFS(I131="Rob","Robusta",I131="Exc","Exelsa",I131="Ara","Arabia",I131="Lib","Liberica")</f>
        <v>Exelsa</v>
      </c>
      <c r="O131" t="str" cm="1">
        <f t="array" ref="O131">_xlfn.IFS(J131="M","Medium",J131="L","Light",J131="D","Dark")</f>
        <v>Dark</v>
      </c>
      <c r="P131" t="str">
        <f>_xlfn.XLOOKUP(Order_Table[[#This Row],[Customer ID]],customers!$A$1:$A$1001,customers!$I$1:$I$1001,,0)</f>
        <v>Yes</v>
      </c>
    </row>
    <row r="132" spans="1:16" x14ac:dyDescent="0.3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6">
        <f>INDEX(products!$A$1:$G$49,MATCH(orders!$D132,products!$A$1:$A$49,0),MATCH(orders!L$1,products!$A$1:$G$1,0))</f>
        <v>29.784999999999997</v>
      </c>
      <c r="M132" s="6">
        <f t="shared" si="2"/>
        <v>148.92499999999998</v>
      </c>
      <c r="N132" t="str" cm="1">
        <f t="array" ref="N132">_xlfn.IFS(I132="Rob","Robusta",I132="Exc","Exelsa",I132="Ara","Arabia",I132="Lib","Liberica")</f>
        <v>Arabia</v>
      </c>
      <c r="O132" t="str" cm="1">
        <f t="array" ref="O132">_xlfn.IFS(J132="M","Medium",J132="L","Light",J132="D","Dark")</f>
        <v>Light</v>
      </c>
      <c r="P132" t="str">
        <f>_xlfn.XLOOKUP(Order_Table[[#This Row],[Customer ID]],customers!$A$1:$A$1001,customers!$I$1:$I$1001,,0)</f>
        <v>Yes</v>
      </c>
    </row>
    <row r="133" spans="1:16" x14ac:dyDescent="0.3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6">
        <f>INDEX(products!$A$1:$G$49,MATCH(orders!$D133,products!$A$1:$A$49,0),MATCH(orders!L$1,products!$A$1:$G$1,0))</f>
        <v>7.29</v>
      </c>
      <c r="M133" s="6">
        <f t="shared" si="2"/>
        <v>14.58</v>
      </c>
      <c r="N133" t="str" cm="1">
        <f t="array" ref="N133">_xlfn.IFS(I133="Rob","Robusta",I133="Exc","Exelsa",I133="Ara","Arabia",I133="Lib","Liberica")</f>
        <v>Exelsa</v>
      </c>
      <c r="O133" t="str" cm="1">
        <f t="array" ref="O133">_xlfn.IFS(J133="M","Medium",J133="L","Light",J133="D","Dark")</f>
        <v>Dark</v>
      </c>
      <c r="P133" t="str">
        <f>_xlfn.XLOOKUP(Order_Table[[#This Row],[Customer ID]],customers!$A$1:$A$1001,customers!$I$1:$I$1001,,0)</f>
        <v>Yes</v>
      </c>
    </row>
    <row r="134" spans="1:16" x14ac:dyDescent="0.3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6">
        <f>INDEX(products!$A$1:$G$49,MATCH(orders!$D134,products!$A$1:$A$49,0),MATCH(orders!L$1,products!$A$1:$G$1,0))</f>
        <v>29.784999999999997</v>
      </c>
      <c r="M134" s="6">
        <f t="shared" si="2"/>
        <v>148.92499999999998</v>
      </c>
      <c r="N134" t="str" cm="1">
        <f t="array" ref="N134">_xlfn.IFS(I134="Rob","Robusta",I134="Exc","Exelsa",I134="Ara","Arabia",I134="Lib","Liberica")</f>
        <v>Arabia</v>
      </c>
      <c r="O134" t="str" cm="1">
        <f t="array" ref="O134">_xlfn.IFS(J134="M","Medium",J134="L","Light",J134="D","Dark")</f>
        <v>Light</v>
      </c>
      <c r="P134" t="str">
        <f>_xlfn.XLOOKUP(Order_Table[[#This Row],[Customer ID]],customers!$A$1:$A$1001,customers!$I$1:$I$1001,,0)</f>
        <v>Yes</v>
      </c>
    </row>
    <row r="135" spans="1:16" x14ac:dyDescent="0.3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6">
        <f>INDEX(products!$A$1:$G$49,MATCH(orders!$D135,products!$A$1:$A$49,0),MATCH(orders!L$1,products!$A$1:$G$1,0))</f>
        <v>12.95</v>
      </c>
      <c r="M135" s="6">
        <f t="shared" si="2"/>
        <v>12.95</v>
      </c>
      <c r="N135" t="str" cm="1">
        <f t="array" ref="N135">_xlfn.IFS(I135="Rob","Robusta",I135="Exc","Exelsa",I135="Ara","Arabia",I135="Lib","Liberica")</f>
        <v>Liberica</v>
      </c>
      <c r="O135" t="str" cm="1">
        <f t="array" ref="O135">_xlfn.IFS(J135="M","Medium",J135="L","Light",J135="D","Dark")</f>
        <v>Dark</v>
      </c>
      <c r="P135" t="str">
        <f>_xlfn.XLOOKUP(Order_Table[[#This Row],[Customer ID]],customers!$A$1:$A$1001,customers!$I$1:$I$1001,,0)</f>
        <v>No</v>
      </c>
    </row>
    <row r="136" spans="1:16" x14ac:dyDescent="0.3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6">
        <f>INDEX(products!$A$1:$G$49,MATCH(orders!$D136,products!$A$1:$A$49,0),MATCH(orders!L$1,products!$A$1:$G$1,0))</f>
        <v>31.624999999999996</v>
      </c>
      <c r="M136" s="6">
        <f t="shared" si="2"/>
        <v>94.874999999999986</v>
      </c>
      <c r="N136" t="str" cm="1">
        <f t="array" ref="N136">_xlfn.IFS(I136="Rob","Robusta",I136="Exc","Exelsa",I136="Ara","Arabia",I136="Lib","Liberica")</f>
        <v>Exelsa</v>
      </c>
      <c r="O136" t="str" cm="1">
        <f t="array" ref="O136">_xlfn.IFS(J136="M","Medium",J136="L","Light",J136="D","Dark")</f>
        <v>Medium</v>
      </c>
      <c r="P136" t="str">
        <f>_xlfn.XLOOKUP(Order_Table[[#This Row],[Customer ID]],customers!$A$1:$A$1001,customers!$I$1:$I$1001,,0)</f>
        <v>Yes</v>
      </c>
    </row>
    <row r="137" spans="1:16" x14ac:dyDescent="0.3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6">
        <f>INDEX(products!$A$1:$G$49,MATCH(orders!$D137,products!$A$1:$A$49,0),MATCH(orders!L$1,products!$A$1:$G$1,0))</f>
        <v>7.77</v>
      </c>
      <c r="M137" s="6">
        <f t="shared" si="2"/>
        <v>38.849999999999994</v>
      </c>
      <c r="N137" t="str" cm="1">
        <f t="array" ref="N137">_xlfn.IFS(I137="Rob","Robusta",I137="Exc","Exelsa",I137="Ara","Arabia",I137="Lib","Liberica")</f>
        <v>Arabia</v>
      </c>
      <c r="O137" t="str" cm="1">
        <f t="array" ref="O137">_xlfn.IFS(J137="M","Medium",J137="L","Light",J137="D","Dark")</f>
        <v>Light</v>
      </c>
      <c r="P137" t="str">
        <f>_xlfn.XLOOKUP(Order_Table[[#This Row],[Customer ID]],customers!$A$1:$A$1001,customers!$I$1:$I$1001,,0)</f>
        <v>Yes</v>
      </c>
    </row>
    <row r="138" spans="1:16" x14ac:dyDescent="0.3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6">
        <f>INDEX(products!$A$1:$G$49,MATCH(orders!$D138,products!$A$1:$A$49,0),MATCH(orders!L$1,products!$A$1:$G$1,0))</f>
        <v>2.9849999999999999</v>
      </c>
      <c r="M138" s="6">
        <f t="shared" si="2"/>
        <v>11.94</v>
      </c>
      <c r="N138" t="str" cm="1">
        <f t="array" ref="N138">_xlfn.IFS(I138="Rob","Robusta",I138="Exc","Exelsa",I138="Ara","Arabia",I138="Lib","Liberica")</f>
        <v>Arabia</v>
      </c>
      <c r="O138" t="str" cm="1">
        <f t="array" ref="O138">_xlfn.IFS(J138="M","Medium",J138="L","Light",J138="D","Dark")</f>
        <v>Dark</v>
      </c>
      <c r="P138" t="str">
        <f>_xlfn.XLOOKUP(Order_Table[[#This Row],[Customer ID]],customers!$A$1:$A$1001,customers!$I$1:$I$1001,,0)</f>
        <v>No</v>
      </c>
    </row>
    <row r="139" spans="1:16" x14ac:dyDescent="0.3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6">
        <f>INDEX(products!$A$1:$G$49,MATCH(orders!$D139,products!$A$1:$A$49,0),MATCH(orders!L$1,products!$A$1:$G$1,0))</f>
        <v>34.154999999999994</v>
      </c>
      <c r="M139" s="6">
        <f t="shared" si="2"/>
        <v>102.46499999999997</v>
      </c>
      <c r="N139" t="str" cm="1">
        <f t="array" ref="N139">_xlfn.IFS(I139="Rob","Robusta",I139="Exc","Exelsa",I139="Ara","Arabia",I139="Lib","Liberica")</f>
        <v>Exelsa</v>
      </c>
      <c r="O139" t="str" cm="1">
        <f t="array" ref="O139">_xlfn.IFS(J139="M","Medium",J139="L","Light",J139="D","Dark")</f>
        <v>Light</v>
      </c>
      <c r="P139" t="str">
        <f>_xlfn.XLOOKUP(Order_Table[[#This Row],[Customer ID]],customers!$A$1:$A$1001,customers!$I$1:$I$1001,,0)</f>
        <v>No</v>
      </c>
    </row>
    <row r="140" spans="1:16" x14ac:dyDescent="0.3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6">
        <f>INDEX(products!$A$1:$G$49,MATCH(orders!$D140,products!$A$1:$A$49,0),MATCH(orders!L$1,products!$A$1:$G$1,0))</f>
        <v>12.15</v>
      </c>
      <c r="M140" s="6">
        <f t="shared" si="2"/>
        <v>48.6</v>
      </c>
      <c r="N140" t="str" cm="1">
        <f t="array" ref="N140">_xlfn.IFS(I140="Rob","Robusta",I140="Exc","Exelsa",I140="Ara","Arabia",I140="Lib","Liberica")</f>
        <v>Exelsa</v>
      </c>
      <c r="O140" t="str" cm="1">
        <f t="array" ref="O140">_xlfn.IFS(J140="M","Medium",J140="L","Light",J140="D","Dark")</f>
        <v>Dark</v>
      </c>
      <c r="P140" t="str">
        <f>_xlfn.XLOOKUP(Order_Table[[#This Row],[Customer ID]],customers!$A$1:$A$1001,customers!$I$1:$I$1001,,0)</f>
        <v>No</v>
      </c>
    </row>
    <row r="141" spans="1:16" x14ac:dyDescent="0.3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6">
        <f>INDEX(products!$A$1:$G$49,MATCH(orders!$D141,products!$A$1:$A$49,0),MATCH(orders!L$1,products!$A$1:$G$1,0))</f>
        <v>12.95</v>
      </c>
      <c r="M141" s="6">
        <f t="shared" si="2"/>
        <v>77.699999999999989</v>
      </c>
      <c r="N141" t="str" cm="1">
        <f t="array" ref="N141">_xlfn.IFS(I141="Rob","Robusta",I141="Exc","Exelsa",I141="Ara","Arabia",I141="Lib","Liberica")</f>
        <v>Liberica</v>
      </c>
      <c r="O141" t="str" cm="1">
        <f t="array" ref="O141">_xlfn.IFS(J141="M","Medium",J141="L","Light",J141="D","Dark")</f>
        <v>Dark</v>
      </c>
      <c r="P141" t="str">
        <f>_xlfn.XLOOKUP(Order_Table[[#This Row],[Customer ID]],customers!$A$1:$A$1001,customers!$I$1:$I$1001,,0)</f>
        <v>Yes</v>
      </c>
    </row>
    <row r="142" spans="1:16" x14ac:dyDescent="0.3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6">
        <f>INDEX(products!$A$1:$G$49,MATCH(orders!$D142,products!$A$1:$A$49,0),MATCH(orders!L$1,products!$A$1:$G$1,0))</f>
        <v>29.784999999999997</v>
      </c>
      <c r="M142" s="6">
        <f t="shared" si="2"/>
        <v>29.784999999999997</v>
      </c>
      <c r="N142" t="str" cm="1">
        <f t="array" ref="N142">_xlfn.IFS(I142="Rob","Robusta",I142="Exc","Exelsa",I142="Ara","Arabia",I142="Lib","Liberica")</f>
        <v>Liberica</v>
      </c>
      <c r="O142" t="str" cm="1">
        <f t="array" ref="O142">_xlfn.IFS(J142="M","Medium",J142="L","Light",J142="D","Dark")</f>
        <v>Dark</v>
      </c>
      <c r="P142" t="str">
        <f>_xlfn.XLOOKUP(Order_Table[[#This Row],[Customer ID]],customers!$A$1:$A$1001,customers!$I$1:$I$1001,,0)</f>
        <v>Yes</v>
      </c>
    </row>
    <row r="143" spans="1:16" x14ac:dyDescent="0.3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6">
        <f>INDEX(products!$A$1:$G$49,MATCH(orders!$D143,products!$A$1:$A$49,0),MATCH(orders!L$1,products!$A$1:$G$1,0))</f>
        <v>3.8849999999999998</v>
      </c>
      <c r="M143" s="6">
        <f t="shared" si="2"/>
        <v>15.54</v>
      </c>
      <c r="N143" t="str" cm="1">
        <f t="array" ref="N143">_xlfn.IFS(I143="Rob","Robusta",I143="Exc","Exelsa",I143="Ara","Arabia",I143="Lib","Liberica")</f>
        <v>Arabia</v>
      </c>
      <c r="O143" t="str" cm="1">
        <f t="array" ref="O143">_xlfn.IFS(J143="M","Medium",J143="L","Light",J143="D","Dark")</f>
        <v>Light</v>
      </c>
      <c r="P143" t="str">
        <f>_xlfn.XLOOKUP(Order_Table[[#This Row],[Customer ID]],customers!$A$1:$A$1001,customers!$I$1:$I$1001,,0)</f>
        <v>Yes</v>
      </c>
    </row>
    <row r="144" spans="1:16" x14ac:dyDescent="0.3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6">
        <f>INDEX(products!$A$1:$G$49,MATCH(orders!$D144,products!$A$1:$A$49,0),MATCH(orders!L$1,products!$A$1:$G$1,0))</f>
        <v>34.154999999999994</v>
      </c>
      <c r="M144" s="6">
        <f t="shared" si="2"/>
        <v>136.61999999999998</v>
      </c>
      <c r="N144" t="str" cm="1">
        <f t="array" ref="N144">_xlfn.IFS(I144="Rob","Robusta",I144="Exc","Exelsa",I144="Ara","Arabia",I144="Lib","Liberica")</f>
        <v>Exelsa</v>
      </c>
      <c r="O144" t="str" cm="1">
        <f t="array" ref="O144">_xlfn.IFS(J144="M","Medium",J144="L","Light",J144="D","Dark")</f>
        <v>Light</v>
      </c>
      <c r="P144" t="str">
        <f>_xlfn.XLOOKUP(Order_Table[[#This Row],[Customer ID]],customers!$A$1:$A$1001,customers!$I$1:$I$1001,,0)</f>
        <v>Yes</v>
      </c>
    </row>
    <row r="145" spans="1:16" x14ac:dyDescent="0.3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6">
        <f>INDEX(products!$A$1:$G$49,MATCH(orders!$D145,products!$A$1:$A$49,0),MATCH(orders!L$1,products!$A$1:$G$1,0))</f>
        <v>8.73</v>
      </c>
      <c r="M145" s="6">
        <f t="shared" si="2"/>
        <v>17.46</v>
      </c>
      <c r="N145" t="str" cm="1">
        <f t="array" ref="N145">_xlfn.IFS(I145="Rob","Robusta",I145="Exc","Exelsa",I145="Ara","Arabia",I145="Lib","Liberica")</f>
        <v>Liberica</v>
      </c>
      <c r="O145" t="str" cm="1">
        <f t="array" ref="O145">_xlfn.IFS(J145="M","Medium",J145="L","Light",J145="D","Dark")</f>
        <v>Medium</v>
      </c>
      <c r="P145" t="str">
        <f>_xlfn.XLOOKUP(Order_Table[[#This Row],[Customer ID]],customers!$A$1:$A$1001,customers!$I$1:$I$1001,,0)</f>
        <v>No</v>
      </c>
    </row>
    <row r="146" spans="1:16" x14ac:dyDescent="0.3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6">
        <f>INDEX(products!$A$1:$G$49,MATCH(orders!$D146,products!$A$1:$A$49,0),MATCH(orders!L$1,products!$A$1:$G$1,0))</f>
        <v>34.154999999999994</v>
      </c>
      <c r="M146" s="6">
        <f t="shared" si="2"/>
        <v>68.309999999999988</v>
      </c>
      <c r="N146" t="str" cm="1">
        <f t="array" ref="N146">_xlfn.IFS(I146="Rob","Robusta",I146="Exc","Exelsa",I146="Ara","Arabia",I146="Lib","Liberica")</f>
        <v>Exelsa</v>
      </c>
      <c r="O146" t="str" cm="1">
        <f t="array" ref="O146">_xlfn.IFS(J146="M","Medium",J146="L","Light",J146="D","Dark")</f>
        <v>Light</v>
      </c>
      <c r="P146" t="str">
        <f>_xlfn.XLOOKUP(Order_Table[[#This Row],[Customer ID]],customers!$A$1:$A$1001,customers!$I$1:$I$1001,,0)</f>
        <v>Yes</v>
      </c>
    </row>
    <row r="147" spans="1:16" x14ac:dyDescent="0.3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6">
        <f>INDEX(products!$A$1:$G$49,MATCH(orders!$D147,products!$A$1:$A$49,0),MATCH(orders!L$1,products!$A$1:$G$1,0))</f>
        <v>4.3650000000000002</v>
      </c>
      <c r="M147" s="6">
        <f t="shared" si="2"/>
        <v>17.46</v>
      </c>
      <c r="N147" t="str" cm="1">
        <f t="array" ref="N147">_xlfn.IFS(I147="Rob","Robusta",I147="Exc","Exelsa",I147="Ara","Arabia",I147="Lib","Liberica")</f>
        <v>Liberica</v>
      </c>
      <c r="O147" t="str" cm="1">
        <f t="array" ref="O147">_xlfn.IFS(J147="M","Medium",J147="L","Light",J147="D","Dark")</f>
        <v>Medium</v>
      </c>
      <c r="P147" t="str">
        <f>_xlfn.XLOOKUP(Order_Table[[#This Row],[Customer ID]],customers!$A$1:$A$1001,customers!$I$1:$I$1001,,0)</f>
        <v>No</v>
      </c>
    </row>
    <row r="148" spans="1:16" x14ac:dyDescent="0.3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6">
        <f>INDEX(products!$A$1:$G$49,MATCH(orders!$D148,products!$A$1:$A$49,0),MATCH(orders!L$1,products!$A$1:$G$1,0))</f>
        <v>14.55</v>
      </c>
      <c r="M148" s="6">
        <f t="shared" si="2"/>
        <v>43.650000000000006</v>
      </c>
      <c r="N148" t="str" cm="1">
        <f t="array" ref="N148">_xlfn.IFS(I148="Rob","Robusta",I148="Exc","Exelsa",I148="Ara","Arabia",I148="Lib","Liberica")</f>
        <v>Liberica</v>
      </c>
      <c r="O148" t="str" cm="1">
        <f t="array" ref="O148">_xlfn.IFS(J148="M","Medium",J148="L","Light",J148="D","Dark")</f>
        <v>Medium</v>
      </c>
      <c r="P148" t="str">
        <f>_xlfn.XLOOKUP(Order_Table[[#This Row],[Customer ID]],customers!$A$1:$A$1001,customers!$I$1:$I$1001,,0)</f>
        <v>No</v>
      </c>
    </row>
    <row r="149" spans="1:16" x14ac:dyDescent="0.3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6">
        <f>INDEX(products!$A$1:$G$49,MATCH(orders!$D149,products!$A$1:$A$49,0),MATCH(orders!L$1,products!$A$1:$G$1,0))</f>
        <v>13.75</v>
      </c>
      <c r="M149" s="6">
        <f t="shared" si="2"/>
        <v>27.5</v>
      </c>
      <c r="N149" t="str" cm="1">
        <f t="array" ref="N149">_xlfn.IFS(I149="Rob","Robusta",I149="Exc","Exelsa",I149="Ara","Arabia",I149="Lib","Liberica")</f>
        <v>Exelsa</v>
      </c>
      <c r="O149" t="str" cm="1">
        <f t="array" ref="O149">_xlfn.IFS(J149="M","Medium",J149="L","Light",J149="D","Dark")</f>
        <v>Medium</v>
      </c>
      <c r="P149" t="str">
        <f>_xlfn.XLOOKUP(Order_Table[[#This Row],[Customer ID]],customers!$A$1:$A$1001,customers!$I$1:$I$1001,,0)</f>
        <v>No</v>
      </c>
    </row>
    <row r="150" spans="1:16" x14ac:dyDescent="0.3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6">
        <f>INDEX(products!$A$1:$G$49,MATCH(orders!$D150,products!$A$1:$A$49,0),MATCH(orders!L$1,products!$A$1:$G$1,0))</f>
        <v>3.645</v>
      </c>
      <c r="M150" s="6">
        <f t="shared" si="2"/>
        <v>18.225000000000001</v>
      </c>
      <c r="N150" t="str" cm="1">
        <f t="array" ref="N150">_xlfn.IFS(I150="Rob","Robusta",I150="Exc","Exelsa",I150="Ara","Arabia",I150="Lib","Liberica")</f>
        <v>Exelsa</v>
      </c>
      <c r="O150" t="str" cm="1">
        <f t="array" ref="O150">_xlfn.IFS(J150="M","Medium",J150="L","Light",J150="D","Dark")</f>
        <v>Dark</v>
      </c>
      <c r="P150" t="str">
        <f>_xlfn.XLOOKUP(Order_Table[[#This Row],[Customer ID]],customers!$A$1:$A$1001,customers!$I$1:$I$1001,,0)</f>
        <v>Yes</v>
      </c>
    </row>
    <row r="151" spans="1:16" x14ac:dyDescent="0.3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6">
        <f>INDEX(products!$A$1:$G$49,MATCH(orders!$D151,products!$A$1:$A$49,0),MATCH(orders!L$1,products!$A$1:$G$1,0))</f>
        <v>25.874999999999996</v>
      </c>
      <c r="M151" s="6">
        <f t="shared" si="2"/>
        <v>51.749999999999993</v>
      </c>
      <c r="N151" t="str" cm="1">
        <f t="array" ref="N151">_xlfn.IFS(I151="Rob","Robusta",I151="Exc","Exelsa",I151="Ara","Arabia",I151="Lib","Liberica")</f>
        <v>Arabia</v>
      </c>
      <c r="O151" t="str" cm="1">
        <f t="array" ref="O151">_xlfn.IFS(J151="M","Medium",J151="L","Light",J151="D","Dark")</f>
        <v>Medium</v>
      </c>
      <c r="P151" t="str">
        <f>_xlfn.XLOOKUP(Order_Table[[#This Row],[Customer ID]],customers!$A$1:$A$1001,customers!$I$1:$I$1001,,0)</f>
        <v>Yes</v>
      </c>
    </row>
    <row r="152" spans="1:16" x14ac:dyDescent="0.3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6">
        <f>INDEX(products!$A$1:$G$49,MATCH(orders!$D152,products!$A$1:$A$49,0),MATCH(orders!L$1,products!$A$1:$G$1,0))</f>
        <v>12.95</v>
      </c>
      <c r="M152" s="6">
        <f t="shared" si="2"/>
        <v>12.95</v>
      </c>
      <c r="N152" t="str" cm="1">
        <f t="array" ref="N152">_xlfn.IFS(I152="Rob","Robusta",I152="Exc","Exelsa",I152="Ara","Arabia",I152="Lib","Liberica")</f>
        <v>Liberica</v>
      </c>
      <c r="O152" t="str" cm="1">
        <f t="array" ref="O152">_xlfn.IFS(J152="M","Medium",J152="L","Light",J152="D","Dark")</f>
        <v>Dark</v>
      </c>
      <c r="P152" t="str">
        <f>_xlfn.XLOOKUP(Order_Table[[#This Row],[Customer ID]],customers!$A$1:$A$1001,customers!$I$1:$I$1001,,0)</f>
        <v>Yes</v>
      </c>
    </row>
    <row r="153" spans="1:16" x14ac:dyDescent="0.3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6">
        <f>INDEX(products!$A$1:$G$49,MATCH(orders!$D153,products!$A$1:$A$49,0),MATCH(orders!L$1,products!$A$1:$G$1,0))</f>
        <v>11.25</v>
      </c>
      <c r="M153" s="6">
        <f t="shared" si="2"/>
        <v>33.75</v>
      </c>
      <c r="N153" t="str" cm="1">
        <f t="array" ref="N153">_xlfn.IFS(I153="Rob","Robusta",I153="Exc","Exelsa",I153="Ara","Arabia",I153="Lib","Liberica")</f>
        <v>Arabia</v>
      </c>
      <c r="O153" t="str" cm="1">
        <f t="array" ref="O153">_xlfn.IFS(J153="M","Medium",J153="L","Light",J153="D","Dark")</f>
        <v>Medium</v>
      </c>
      <c r="P153" t="str">
        <f>_xlfn.XLOOKUP(Order_Table[[#This Row],[Customer ID]],customers!$A$1:$A$1001,customers!$I$1:$I$1001,,0)</f>
        <v>Yes</v>
      </c>
    </row>
    <row r="154" spans="1:16" x14ac:dyDescent="0.3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6">
        <f>INDEX(products!$A$1:$G$49,MATCH(orders!$D154,products!$A$1:$A$49,0),MATCH(orders!L$1,products!$A$1:$G$1,0))</f>
        <v>22.884999999999998</v>
      </c>
      <c r="M154" s="6">
        <f t="shared" si="2"/>
        <v>68.655000000000001</v>
      </c>
      <c r="N154" t="str" cm="1">
        <f t="array" ref="N154">_xlfn.IFS(I154="Rob","Robusta",I154="Exc","Exelsa",I154="Ara","Arabia",I154="Lib","Liberica")</f>
        <v>Robusta</v>
      </c>
      <c r="O154" t="str" cm="1">
        <f t="array" ref="O154">_xlfn.IFS(J154="M","Medium",J154="L","Light",J154="D","Dark")</f>
        <v>Medium</v>
      </c>
      <c r="P154" t="str">
        <f>_xlfn.XLOOKUP(Order_Table[[#This Row],[Customer ID]],customers!$A$1:$A$1001,customers!$I$1:$I$1001,,0)</f>
        <v>Yes</v>
      </c>
    </row>
    <row r="155" spans="1:16" x14ac:dyDescent="0.3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6">
        <f>INDEX(products!$A$1:$G$49,MATCH(orders!$D155,products!$A$1:$A$49,0),MATCH(orders!L$1,products!$A$1:$G$1,0))</f>
        <v>2.6849999999999996</v>
      </c>
      <c r="M155" s="6">
        <f t="shared" si="2"/>
        <v>2.6849999999999996</v>
      </c>
      <c r="N155" t="str" cm="1">
        <f t="array" ref="N155">_xlfn.IFS(I155="Rob","Robusta",I155="Exc","Exelsa",I155="Ara","Arabia",I155="Lib","Liberica")</f>
        <v>Robusta</v>
      </c>
      <c r="O155" t="str" cm="1">
        <f t="array" ref="O155">_xlfn.IFS(J155="M","Medium",J155="L","Light",J155="D","Dark")</f>
        <v>Dark</v>
      </c>
      <c r="P155" t="str">
        <f>_xlfn.XLOOKUP(Order_Table[[#This Row],[Customer ID]],customers!$A$1:$A$1001,customers!$I$1:$I$1001,,0)</f>
        <v>No</v>
      </c>
    </row>
    <row r="156" spans="1:16" x14ac:dyDescent="0.3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6">
        <f>INDEX(products!$A$1:$G$49,MATCH(orders!$D156,products!$A$1:$A$49,0),MATCH(orders!L$1,products!$A$1:$G$1,0))</f>
        <v>22.884999999999998</v>
      </c>
      <c r="M156" s="6">
        <f t="shared" si="2"/>
        <v>114.42499999999998</v>
      </c>
      <c r="N156" t="str" cm="1">
        <f t="array" ref="N156">_xlfn.IFS(I156="Rob","Robusta",I156="Exc","Exelsa",I156="Ara","Arabia",I156="Lib","Liberica")</f>
        <v>Arabia</v>
      </c>
      <c r="O156" t="str" cm="1">
        <f t="array" ref="O156">_xlfn.IFS(J156="M","Medium",J156="L","Light",J156="D","Dark")</f>
        <v>Dark</v>
      </c>
      <c r="P156" t="str">
        <f>_xlfn.XLOOKUP(Order_Table[[#This Row],[Customer ID]],customers!$A$1:$A$1001,customers!$I$1:$I$1001,,0)</f>
        <v>No</v>
      </c>
    </row>
    <row r="157" spans="1:16" x14ac:dyDescent="0.3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6">
        <f>INDEX(products!$A$1:$G$49,MATCH(orders!$D157,products!$A$1:$A$49,0),MATCH(orders!L$1,products!$A$1:$G$1,0))</f>
        <v>25.874999999999996</v>
      </c>
      <c r="M157" s="6">
        <f t="shared" si="2"/>
        <v>155.24999999999997</v>
      </c>
      <c r="N157" t="str" cm="1">
        <f t="array" ref="N157">_xlfn.IFS(I157="Rob","Robusta",I157="Exc","Exelsa",I157="Ara","Arabia",I157="Lib","Liberica")</f>
        <v>Arabia</v>
      </c>
      <c r="O157" t="str" cm="1">
        <f t="array" ref="O157">_xlfn.IFS(J157="M","Medium",J157="L","Light",J157="D","Dark")</f>
        <v>Medium</v>
      </c>
      <c r="P157" t="str">
        <f>_xlfn.XLOOKUP(Order_Table[[#This Row],[Customer ID]],customers!$A$1:$A$1001,customers!$I$1:$I$1001,,0)</f>
        <v>Yes</v>
      </c>
    </row>
    <row r="158" spans="1:16" x14ac:dyDescent="0.3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6">
        <f>INDEX(products!$A$1:$G$49,MATCH(orders!$D158,products!$A$1:$A$49,0),MATCH(orders!L$1,products!$A$1:$G$1,0))</f>
        <v>25.874999999999996</v>
      </c>
      <c r="M158" s="6">
        <f t="shared" si="2"/>
        <v>77.624999999999986</v>
      </c>
      <c r="N158" t="str" cm="1">
        <f t="array" ref="N158">_xlfn.IFS(I158="Rob","Robusta",I158="Exc","Exelsa",I158="Ara","Arabia",I158="Lib","Liberica")</f>
        <v>Arabia</v>
      </c>
      <c r="O158" t="str" cm="1">
        <f t="array" ref="O158">_xlfn.IFS(J158="M","Medium",J158="L","Light",J158="D","Dark")</f>
        <v>Medium</v>
      </c>
      <c r="P158" t="str">
        <f>_xlfn.XLOOKUP(Order_Table[[#This Row],[Customer ID]],customers!$A$1:$A$1001,customers!$I$1:$I$1001,,0)</f>
        <v>Yes</v>
      </c>
    </row>
    <row r="159" spans="1:16" x14ac:dyDescent="0.3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6">
        <f>INDEX(products!$A$1:$G$49,MATCH(orders!$D159,products!$A$1:$A$49,0),MATCH(orders!L$1,products!$A$1:$G$1,0))</f>
        <v>20.584999999999997</v>
      </c>
      <c r="M159" s="6">
        <f t="shared" si="2"/>
        <v>61.754999999999995</v>
      </c>
      <c r="N159" t="str" cm="1">
        <f t="array" ref="N159">_xlfn.IFS(I159="Rob","Robusta",I159="Exc","Exelsa",I159="Ara","Arabia",I159="Lib","Liberica")</f>
        <v>Robusta</v>
      </c>
      <c r="O159" t="str" cm="1">
        <f t="array" ref="O159">_xlfn.IFS(J159="M","Medium",J159="L","Light",J159="D","Dark")</f>
        <v>Dark</v>
      </c>
      <c r="P159" t="str">
        <f>_xlfn.XLOOKUP(Order_Table[[#This Row],[Customer ID]],customers!$A$1:$A$1001,customers!$I$1:$I$1001,,0)</f>
        <v>No</v>
      </c>
    </row>
    <row r="160" spans="1:16" x14ac:dyDescent="0.3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6">
        <f>INDEX(products!$A$1:$G$49,MATCH(orders!$D160,products!$A$1:$A$49,0),MATCH(orders!L$1,products!$A$1:$G$1,0))</f>
        <v>20.584999999999997</v>
      </c>
      <c r="M160" s="6">
        <f t="shared" si="2"/>
        <v>123.50999999999999</v>
      </c>
      <c r="N160" t="str" cm="1">
        <f t="array" ref="N160">_xlfn.IFS(I160="Rob","Robusta",I160="Exc","Exelsa",I160="Ara","Arabia",I160="Lib","Liberica")</f>
        <v>Robusta</v>
      </c>
      <c r="O160" t="str" cm="1">
        <f t="array" ref="O160">_xlfn.IFS(J160="M","Medium",J160="L","Light",J160="D","Dark")</f>
        <v>Dark</v>
      </c>
      <c r="P160" t="str">
        <f>_xlfn.XLOOKUP(Order_Table[[#This Row],[Customer ID]],customers!$A$1:$A$1001,customers!$I$1:$I$1001,,0)</f>
        <v>Yes</v>
      </c>
    </row>
    <row r="161" spans="1:16" x14ac:dyDescent="0.3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6">
        <f>INDEX(products!$A$1:$G$49,MATCH(orders!$D161,products!$A$1:$A$49,0),MATCH(orders!L$1,products!$A$1:$G$1,0))</f>
        <v>36.454999999999998</v>
      </c>
      <c r="M161" s="6">
        <f t="shared" si="2"/>
        <v>218.73</v>
      </c>
      <c r="N161" t="str" cm="1">
        <f t="array" ref="N161">_xlfn.IFS(I161="Rob","Robusta",I161="Exc","Exelsa",I161="Ara","Arabia",I161="Lib","Liberica")</f>
        <v>Liberica</v>
      </c>
      <c r="O161" t="str" cm="1">
        <f t="array" ref="O161">_xlfn.IFS(J161="M","Medium",J161="L","Light",J161="D","Dark")</f>
        <v>Light</v>
      </c>
      <c r="P161" t="str">
        <f>_xlfn.XLOOKUP(Order_Table[[#This Row],[Customer ID]],customers!$A$1:$A$1001,customers!$I$1:$I$1001,,0)</f>
        <v>No</v>
      </c>
    </row>
    <row r="162" spans="1:16" x14ac:dyDescent="0.3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6">
        <f>INDEX(products!$A$1:$G$49,MATCH(orders!$D162,products!$A$1:$A$49,0),MATCH(orders!L$1,products!$A$1:$G$1,0))</f>
        <v>8.25</v>
      </c>
      <c r="M162" s="6">
        <f t="shared" si="2"/>
        <v>33</v>
      </c>
      <c r="N162" t="str" cm="1">
        <f t="array" ref="N162">_xlfn.IFS(I162="Rob","Robusta",I162="Exc","Exelsa",I162="Ara","Arabia",I162="Lib","Liberica")</f>
        <v>Exelsa</v>
      </c>
      <c r="O162" t="str" cm="1">
        <f t="array" ref="O162">_xlfn.IFS(J162="M","Medium",J162="L","Light",J162="D","Dark")</f>
        <v>Medium</v>
      </c>
      <c r="P162" t="str">
        <f>_xlfn.XLOOKUP(Order_Table[[#This Row],[Customer ID]],customers!$A$1:$A$1001,customers!$I$1:$I$1001,,0)</f>
        <v>No</v>
      </c>
    </row>
    <row r="163" spans="1:16" x14ac:dyDescent="0.3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6">
        <f>INDEX(products!$A$1:$G$49,MATCH(orders!$D163,products!$A$1:$A$49,0),MATCH(orders!L$1,products!$A$1:$G$1,0))</f>
        <v>7.77</v>
      </c>
      <c r="M163" s="6">
        <f t="shared" si="2"/>
        <v>23.31</v>
      </c>
      <c r="N163" t="str" cm="1">
        <f t="array" ref="N163">_xlfn.IFS(I163="Rob","Robusta",I163="Exc","Exelsa",I163="Ara","Arabia",I163="Lib","Liberica")</f>
        <v>Arabia</v>
      </c>
      <c r="O163" t="str" cm="1">
        <f t="array" ref="O163">_xlfn.IFS(J163="M","Medium",J163="L","Light",J163="D","Dark")</f>
        <v>Light</v>
      </c>
      <c r="P163" t="str">
        <f>_xlfn.XLOOKUP(Order_Table[[#This Row],[Customer ID]],customers!$A$1:$A$1001,customers!$I$1:$I$1001,,0)</f>
        <v>No</v>
      </c>
    </row>
    <row r="164" spans="1:16" x14ac:dyDescent="0.3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6">
        <f>INDEX(products!$A$1:$G$49,MATCH(orders!$D164,products!$A$1:$A$49,0),MATCH(orders!L$1,products!$A$1:$G$1,0))</f>
        <v>7.29</v>
      </c>
      <c r="M164" s="6">
        <f t="shared" si="2"/>
        <v>21.87</v>
      </c>
      <c r="N164" t="str" cm="1">
        <f t="array" ref="N164">_xlfn.IFS(I164="Rob","Robusta",I164="Exc","Exelsa",I164="Ara","Arabia",I164="Lib","Liberica")</f>
        <v>Exelsa</v>
      </c>
      <c r="O164" t="str" cm="1">
        <f t="array" ref="O164">_xlfn.IFS(J164="M","Medium",J164="L","Light",J164="D","Dark")</f>
        <v>Dark</v>
      </c>
      <c r="P164" t="str">
        <f>_xlfn.XLOOKUP(Order_Table[[#This Row],[Customer ID]],customers!$A$1:$A$1001,customers!$I$1:$I$1001,,0)</f>
        <v>Yes</v>
      </c>
    </row>
    <row r="165" spans="1:16" x14ac:dyDescent="0.3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6">
        <f>INDEX(products!$A$1:$G$49,MATCH(orders!$D165,products!$A$1:$A$49,0),MATCH(orders!L$1,products!$A$1:$G$1,0))</f>
        <v>2.6849999999999996</v>
      </c>
      <c r="M165" s="6">
        <f t="shared" si="2"/>
        <v>16.11</v>
      </c>
      <c r="N165" t="str" cm="1">
        <f t="array" ref="N165">_xlfn.IFS(I165="Rob","Robusta",I165="Exc","Exelsa",I165="Ara","Arabia",I165="Lib","Liberica")</f>
        <v>Robusta</v>
      </c>
      <c r="O165" t="str" cm="1">
        <f t="array" ref="O165">_xlfn.IFS(J165="M","Medium",J165="L","Light",J165="D","Dark")</f>
        <v>Dark</v>
      </c>
      <c r="P165" t="str">
        <f>_xlfn.XLOOKUP(Order_Table[[#This Row],[Customer ID]],customers!$A$1:$A$1001,customers!$I$1:$I$1001,,0)</f>
        <v>No</v>
      </c>
    </row>
    <row r="166" spans="1:16" x14ac:dyDescent="0.3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6">
        <f>INDEX(products!$A$1:$G$49,MATCH(orders!$D166,products!$A$1:$A$49,0),MATCH(orders!L$1,products!$A$1:$G$1,0))</f>
        <v>7.29</v>
      </c>
      <c r="M166" s="6">
        <f t="shared" si="2"/>
        <v>29.16</v>
      </c>
      <c r="N166" t="str" cm="1">
        <f t="array" ref="N166">_xlfn.IFS(I166="Rob","Robusta",I166="Exc","Exelsa",I166="Ara","Arabia",I166="Lib","Liberica")</f>
        <v>Exelsa</v>
      </c>
      <c r="O166" t="str" cm="1">
        <f t="array" ref="O166">_xlfn.IFS(J166="M","Medium",J166="L","Light",J166="D","Dark")</f>
        <v>Dark</v>
      </c>
      <c r="P166" t="str">
        <f>_xlfn.XLOOKUP(Order_Table[[#This Row],[Customer ID]],customers!$A$1:$A$1001,customers!$I$1:$I$1001,,0)</f>
        <v>No</v>
      </c>
    </row>
    <row r="167" spans="1:16" x14ac:dyDescent="0.3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6">
        <f>INDEX(products!$A$1:$G$49,MATCH(orders!$D167,products!$A$1:$A$49,0),MATCH(orders!L$1,products!$A$1:$G$1,0))</f>
        <v>8.9499999999999993</v>
      </c>
      <c r="M167" s="6">
        <f t="shared" si="2"/>
        <v>53.699999999999996</v>
      </c>
      <c r="N167" t="str" cm="1">
        <f t="array" ref="N167">_xlfn.IFS(I167="Rob","Robusta",I167="Exc","Exelsa",I167="Ara","Arabia",I167="Lib","Liberica")</f>
        <v>Robusta</v>
      </c>
      <c r="O167" t="str" cm="1">
        <f t="array" ref="O167">_xlfn.IFS(J167="M","Medium",J167="L","Light",J167="D","Dark")</f>
        <v>Dark</v>
      </c>
      <c r="P167" t="str">
        <f>_xlfn.XLOOKUP(Order_Table[[#This Row],[Customer ID]],customers!$A$1:$A$1001,customers!$I$1:$I$1001,,0)</f>
        <v>Yes</v>
      </c>
    </row>
    <row r="168" spans="1:16" x14ac:dyDescent="0.3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6">
        <f>INDEX(products!$A$1:$G$49,MATCH(orders!$D168,products!$A$1:$A$49,0),MATCH(orders!L$1,products!$A$1:$G$1,0))</f>
        <v>5.3699999999999992</v>
      </c>
      <c r="M168" s="6">
        <f t="shared" si="2"/>
        <v>26.849999999999994</v>
      </c>
      <c r="N168" t="str" cm="1">
        <f t="array" ref="N168">_xlfn.IFS(I168="Rob","Robusta",I168="Exc","Exelsa",I168="Ara","Arabia",I168="Lib","Liberica")</f>
        <v>Robusta</v>
      </c>
      <c r="O168" t="str" cm="1">
        <f t="array" ref="O168">_xlfn.IFS(J168="M","Medium",J168="L","Light",J168="D","Dark")</f>
        <v>Dark</v>
      </c>
      <c r="P168" t="str">
        <f>_xlfn.XLOOKUP(Order_Table[[#This Row],[Customer ID]],customers!$A$1:$A$1001,customers!$I$1:$I$1001,,0)</f>
        <v>Yes</v>
      </c>
    </row>
    <row r="169" spans="1:16" x14ac:dyDescent="0.3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6">
        <f>INDEX(products!$A$1:$G$49,MATCH(orders!$D169,products!$A$1:$A$49,0),MATCH(orders!L$1,products!$A$1:$G$1,0))</f>
        <v>8.25</v>
      </c>
      <c r="M169" s="6">
        <f t="shared" si="2"/>
        <v>41.25</v>
      </c>
      <c r="N169" t="str" cm="1">
        <f t="array" ref="N169">_xlfn.IFS(I169="Rob","Robusta",I169="Exc","Exelsa",I169="Ara","Arabia",I169="Lib","Liberica")</f>
        <v>Exelsa</v>
      </c>
      <c r="O169" t="str" cm="1">
        <f t="array" ref="O169">_xlfn.IFS(J169="M","Medium",J169="L","Light",J169="D","Dark")</f>
        <v>Medium</v>
      </c>
      <c r="P169" t="str">
        <f>_xlfn.XLOOKUP(Order_Table[[#This Row],[Customer ID]],customers!$A$1:$A$1001,customers!$I$1:$I$1001,,0)</f>
        <v>Yes</v>
      </c>
    </row>
    <row r="170" spans="1:16" x14ac:dyDescent="0.3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6">
        <f>INDEX(products!$A$1:$G$49,MATCH(orders!$D170,products!$A$1:$A$49,0),MATCH(orders!L$1,products!$A$1:$G$1,0))</f>
        <v>6.75</v>
      </c>
      <c r="M170" s="6">
        <f t="shared" si="2"/>
        <v>40.5</v>
      </c>
      <c r="N170" t="str" cm="1">
        <f t="array" ref="N170">_xlfn.IFS(I170="Rob","Robusta",I170="Exc","Exelsa",I170="Ara","Arabia",I170="Lib","Liberica")</f>
        <v>Arabia</v>
      </c>
      <c r="O170" t="str" cm="1">
        <f t="array" ref="O170">_xlfn.IFS(J170="M","Medium",J170="L","Light",J170="D","Dark")</f>
        <v>Medium</v>
      </c>
      <c r="P170" t="str">
        <f>_xlfn.XLOOKUP(Order_Table[[#This Row],[Customer ID]],customers!$A$1:$A$1001,customers!$I$1:$I$1001,,0)</f>
        <v>No</v>
      </c>
    </row>
    <row r="171" spans="1:16" x14ac:dyDescent="0.3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6">
        <f>INDEX(products!$A$1:$G$49,MATCH(orders!$D171,products!$A$1:$A$49,0),MATCH(orders!L$1,products!$A$1:$G$1,0))</f>
        <v>8.9499999999999993</v>
      </c>
      <c r="M171" s="6">
        <f t="shared" si="2"/>
        <v>17.899999999999999</v>
      </c>
      <c r="N171" t="str" cm="1">
        <f t="array" ref="N171">_xlfn.IFS(I171="Rob","Robusta",I171="Exc","Exelsa",I171="Ara","Arabia",I171="Lib","Liberica")</f>
        <v>Robusta</v>
      </c>
      <c r="O171" t="str" cm="1">
        <f t="array" ref="O171">_xlfn.IFS(J171="M","Medium",J171="L","Light",J171="D","Dark")</f>
        <v>Dark</v>
      </c>
      <c r="P171" t="str">
        <f>_xlfn.XLOOKUP(Order_Table[[#This Row],[Customer ID]],customers!$A$1:$A$1001,customers!$I$1:$I$1001,,0)</f>
        <v>No</v>
      </c>
    </row>
    <row r="172" spans="1:16" x14ac:dyDescent="0.3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6">
        <f>INDEX(products!$A$1:$G$49,MATCH(orders!$D172,products!$A$1:$A$49,0),MATCH(orders!L$1,products!$A$1:$G$1,0))</f>
        <v>34.154999999999994</v>
      </c>
      <c r="M172" s="6">
        <f t="shared" si="2"/>
        <v>68.309999999999988</v>
      </c>
      <c r="N172" t="str" cm="1">
        <f t="array" ref="N172">_xlfn.IFS(I172="Rob","Robusta",I172="Exc","Exelsa",I172="Ara","Arabia",I172="Lib","Liberica")</f>
        <v>Exelsa</v>
      </c>
      <c r="O172" t="str" cm="1">
        <f t="array" ref="O172">_xlfn.IFS(J172="M","Medium",J172="L","Light",J172="D","Dark")</f>
        <v>Light</v>
      </c>
      <c r="P172" t="str">
        <f>_xlfn.XLOOKUP(Order_Table[[#This Row],[Customer ID]],customers!$A$1:$A$1001,customers!$I$1:$I$1001,,0)</f>
        <v>No</v>
      </c>
    </row>
    <row r="173" spans="1:16" x14ac:dyDescent="0.3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6">
        <f>INDEX(products!$A$1:$G$49,MATCH(orders!$D173,products!$A$1:$A$49,0),MATCH(orders!L$1,products!$A$1:$G$1,0))</f>
        <v>31.624999999999996</v>
      </c>
      <c r="M173" s="6">
        <f t="shared" si="2"/>
        <v>63.249999999999993</v>
      </c>
      <c r="N173" t="str" cm="1">
        <f t="array" ref="N173">_xlfn.IFS(I173="Rob","Robusta",I173="Exc","Exelsa",I173="Ara","Arabia",I173="Lib","Liberica")</f>
        <v>Exelsa</v>
      </c>
      <c r="O173" t="str" cm="1">
        <f t="array" ref="O173">_xlfn.IFS(J173="M","Medium",J173="L","Light",J173="D","Dark")</f>
        <v>Medium</v>
      </c>
      <c r="P173" t="str">
        <f>_xlfn.XLOOKUP(Order_Table[[#This Row],[Customer ID]],customers!$A$1:$A$1001,customers!$I$1:$I$1001,,0)</f>
        <v>Yes</v>
      </c>
    </row>
    <row r="174" spans="1:16" x14ac:dyDescent="0.3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6">
        <f>INDEX(products!$A$1:$G$49,MATCH(orders!$D174,products!$A$1:$A$49,0),MATCH(orders!L$1,products!$A$1:$G$1,0))</f>
        <v>7.29</v>
      </c>
      <c r="M174" s="6">
        <f t="shared" si="2"/>
        <v>21.87</v>
      </c>
      <c r="N174" t="str" cm="1">
        <f t="array" ref="N174">_xlfn.IFS(I174="Rob","Robusta",I174="Exc","Exelsa",I174="Ara","Arabia",I174="Lib","Liberica")</f>
        <v>Exelsa</v>
      </c>
      <c r="O174" t="str" cm="1">
        <f t="array" ref="O174">_xlfn.IFS(J174="M","Medium",J174="L","Light",J174="D","Dark")</f>
        <v>Dark</v>
      </c>
      <c r="P174" t="str">
        <f>_xlfn.XLOOKUP(Order_Table[[#This Row],[Customer ID]],customers!$A$1:$A$1001,customers!$I$1:$I$1001,,0)</f>
        <v>No</v>
      </c>
    </row>
    <row r="175" spans="1:16" x14ac:dyDescent="0.3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6">
        <f>INDEX(products!$A$1:$G$49,MATCH(orders!$D175,products!$A$1:$A$49,0),MATCH(orders!L$1,products!$A$1:$G$1,0))</f>
        <v>22.884999999999998</v>
      </c>
      <c r="M175" s="6">
        <f t="shared" si="2"/>
        <v>91.539999999999992</v>
      </c>
      <c r="N175" t="str" cm="1">
        <f t="array" ref="N175">_xlfn.IFS(I175="Rob","Robusta",I175="Exc","Exelsa",I175="Ara","Arabia",I175="Lib","Liberica")</f>
        <v>Robusta</v>
      </c>
      <c r="O175" t="str" cm="1">
        <f t="array" ref="O175">_xlfn.IFS(J175="M","Medium",J175="L","Light",J175="D","Dark")</f>
        <v>Medium</v>
      </c>
      <c r="P175" t="str">
        <f>_xlfn.XLOOKUP(Order_Table[[#This Row],[Customer ID]],customers!$A$1:$A$1001,customers!$I$1:$I$1001,,0)</f>
        <v>No</v>
      </c>
    </row>
    <row r="176" spans="1:16" x14ac:dyDescent="0.3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6">
        <f>INDEX(products!$A$1:$G$49,MATCH(orders!$D176,products!$A$1:$A$49,0),MATCH(orders!L$1,products!$A$1:$G$1,0))</f>
        <v>34.154999999999994</v>
      </c>
      <c r="M176" s="6">
        <f t="shared" si="2"/>
        <v>204.92999999999995</v>
      </c>
      <c r="N176" t="str" cm="1">
        <f t="array" ref="N176">_xlfn.IFS(I176="Rob","Robusta",I176="Exc","Exelsa",I176="Ara","Arabia",I176="Lib","Liberica")</f>
        <v>Exelsa</v>
      </c>
      <c r="O176" t="str" cm="1">
        <f t="array" ref="O176">_xlfn.IFS(J176="M","Medium",J176="L","Light",J176="D","Dark")</f>
        <v>Light</v>
      </c>
      <c r="P176" t="str">
        <f>_xlfn.XLOOKUP(Order_Table[[#This Row],[Customer ID]],customers!$A$1:$A$1001,customers!$I$1:$I$1001,,0)</f>
        <v>Yes</v>
      </c>
    </row>
    <row r="177" spans="1:16" x14ac:dyDescent="0.3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6">
        <f>INDEX(products!$A$1:$G$49,MATCH(orders!$D177,products!$A$1:$A$49,0),MATCH(orders!L$1,products!$A$1:$G$1,0))</f>
        <v>31.624999999999996</v>
      </c>
      <c r="M177" s="6">
        <f t="shared" si="2"/>
        <v>63.249999999999993</v>
      </c>
      <c r="N177" t="str" cm="1">
        <f t="array" ref="N177">_xlfn.IFS(I177="Rob","Robusta",I177="Exc","Exelsa",I177="Ara","Arabia",I177="Lib","Liberica")</f>
        <v>Exelsa</v>
      </c>
      <c r="O177" t="str" cm="1">
        <f t="array" ref="O177">_xlfn.IFS(J177="M","Medium",J177="L","Light",J177="D","Dark")</f>
        <v>Medium</v>
      </c>
      <c r="P177" t="str">
        <f>_xlfn.XLOOKUP(Order_Table[[#This Row],[Customer ID]],customers!$A$1:$A$1001,customers!$I$1:$I$1001,,0)</f>
        <v>Yes</v>
      </c>
    </row>
    <row r="178" spans="1:16" x14ac:dyDescent="0.3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6">
        <f>INDEX(products!$A$1:$G$49,MATCH(orders!$D178,products!$A$1:$A$49,0),MATCH(orders!L$1,products!$A$1:$G$1,0))</f>
        <v>34.154999999999994</v>
      </c>
      <c r="M178" s="6">
        <f t="shared" si="2"/>
        <v>34.154999999999994</v>
      </c>
      <c r="N178" t="str" cm="1">
        <f t="array" ref="N178">_xlfn.IFS(I178="Rob","Robusta",I178="Exc","Exelsa",I178="Ara","Arabia",I178="Lib","Liberica")</f>
        <v>Exelsa</v>
      </c>
      <c r="O178" t="str" cm="1">
        <f t="array" ref="O178">_xlfn.IFS(J178="M","Medium",J178="L","Light",J178="D","Dark")</f>
        <v>Light</v>
      </c>
      <c r="P178" t="str">
        <f>_xlfn.XLOOKUP(Order_Table[[#This Row],[Customer ID]],customers!$A$1:$A$1001,customers!$I$1:$I$1001,,0)</f>
        <v>Yes</v>
      </c>
    </row>
    <row r="179" spans="1:16" x14ac:dyDescent="0.3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6">
        <f>INDEX(products!$A$1:$G$49,MATCH(orders!$D179,products!$A$1:$A$49,0),MATCH(orders!L$1,products!$A$1:$G$1,0))</f>
        <v>27.484999999999996</v>
      </c>
      <c r="M179" s="6">
        <f t="shared" si="2"/>
        <v>109.93999999999998</v>
      </c>
      <c r="N179" t="str" cm="1">
        <f t="array" ref="N179">_xlfn.IFS(I179="Rob","Robusta",I179="Exc","Exelsa",I179="Ara","Arabia",I179="Lib","Liberica")</f>
        <v>Robusta</v>
      </c>
      <c r="O179" t="str" cm="1">
        <f t="array" ref="O179">_xlfn.IFS(J179="M","Medium",J179="L","Light",J179="D","Dark")</f>
        <v>Light</v>
      </c>
      <c r="P179" t="str">
        <f>_xlfn.XLOOKUP(Order_Table[[#This Row],[Customer ID]],customers!$A$1:$A$1001,customers!$I$1:$I$1001,,0)</f>
        <v>Yes</v>
      </c>
    </row>
    <row r="180" spans="1:16" x14ac:dyDescent="0.3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6">
        <f>INDEX(products!$A$1:$G$49,MATCH(orders!$D180,products!$A$1:$A$49,0),MATCH(orders!L$1,products!$A$1:$G$1,0))</f>
        <v>12.95</v>
      </c>
      <c r="M180" s="6">
        <f t="shared" si="2"/>
        <v>25.9</v>
      </c>
      <c r="N180" t="str" cm="1">
        <f t="array" ref="N180">_xlfn.IFS(I180="Rob","Robusta",I180="Exc","Exelsa",I180="Ara","Arabia",I180="Lib","Liberica")</f>
        <v>Arabia</v>
      </c>
      <c r="O180" t="str" cm="1">
        <f t="array" ref="O180">_xlfn.IFS(J180="M","Medium",J180="L","Light",J180="D","Dark")</f>
        <v>Light</v>
      </c>
      <c r="P180" t="str">
        <f>_xlfn.XLOOKUP(Order_Table[[#This Row],[Customer ID]],customers!$A$1:$A$1001,customers!$I$1:$I$1001,,0)</f>
        <v>No</v>
      </c>
    </row>
    <row r="181" spans="1:16" x14ac:dyDescent="0.3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6">
        <f>INDEX(products!$A$1:$G$49,MATCH(orders!$D181,products!$A$1:$A$49,0),MATCH(orders!L$1,products!$A$1:$G$1,0))</f>
        <v>2.9849999999999999</v>
      </c>
      <c r="M181" s="6">
        <f t="shared" si="2"/>
        <v>2.9849999999999999</v>
      </c>
      <c r="N181" t="str" cm="1">
        <f t="array" ref="N181">_xlfn.IFS(I181="Rob","Robusta",I181="Exc","Exelsa",I181="Ara","Arabia",I181="Lib","Liberica")</f>
        <v>Arabia</v>
      </c>
      <c r="O181" t="str" cm="1">
        <f t="array" ref="O181">_xlfn.IFS(J181="M","Medium",J181="L","Light",J181="D","Dark")</f>
        <v>Dark</v>
      </c>
      <c r="P181" t="str">
        <f>_xlfn.XLOOKUP(Order_Table[[#This Row],[Customer ID]],customers!$A$1:$A$1001,customers!$I$1:$I$1001,,0)</f>
        <v>No</v>
      </c>
    </row>
    <row r="182" spans="1:16" x14ac:dyDescent="0.3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6">
        <f>INDEX(products!$A$1:$G$49,MATCH(orders!$D182,products!$A$1:$A$49,0),MATCH(orders!L$1,products!$A$1:$G$1,0))</f>
        <v>4.4550000000000001</v>
      </c>
      <c r="M182" s="6">
        <f t="shared" si="2"/>
        <v>22.274999999999999</v>
      </c>
      <c r="N182" t="str" cm="1">
        <f t="array" ref="N182">_xlfn.IFS(I182="Rob","Robusta",I182="Exc","Exelsa",I182="Ara","Arabia",I182="Lib","Liberica")</f>
        <v>Exelsa</v>
      </c>
      <c r="O182" t="str" cm="1">
        <f t="array" ref="O182">_xlfn.IFS(J182="M","Medium",J182="L","Light",J182="D","Dark")</f>
        <v>Light</v>
      </c>
      <c r="P182" t="str">
        <f>_xlfn.XLOOKUP(Order_Table[[#This Row],[Customer ID]],customers!$A$1:$A$1001,customers!$I$1:$I$1001,,0)</f>
        <v>No</v>
      </c>
    </row>
    <row r="183" spans="1:16" x14ac:dyDescent="0.3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6">
        <f>INDEX(products!$A$1:$G$49,MATCH(orders!$D183,products!$A$1:$A$49,0),MATCH(orders!L$1,products!$A$1:$G$1,0))</f>
        <v>5.97</v>
      </c>
      <c r="M183" s="6">
        <f t="shared" si="2"/>
        <v>29.849999999999998</v>
      </c>
      <c r="N183" t="str" cm="1">
        <f t="array" ref="N183">_xlfn.IFS(I183="Rob","Robusta",I183="Exc","Exelsa",I183="Ara","Arabia",I183="Lib","Liberica")</f>
        <v>Arabia</v>
      </c>
      <c r="O183" t="str" cm="1">
        <f t="array" ref="O183">_xlfn.IFS(J183="M","Medium",J183="L","Light",J183="D","Dark")</f>
        <v>Dark</v>
      </c>
      <c r="P183" t="str">
        <f>_xlfn.XLOOKUP(Order_Table[[#This Row],[Customer ID]],customers!$A$1:$A$1001,customers!$I$1:$I$1001,,0)</f>
        <v>No</v>
      </c>
    </row>
    <row r="184" spans="1:16" x14ac:dyDescent="0.3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6">
        <f>INDEX(products!$A$1:$G$49,MATCH(orders!$D184,products!$A$1:$A$49,0),MATCH(orders!L$1,products!$A$1:$G$1,0))</f>
        <v>5.3699999999999992</v>
      </c>
      <c r="M184" s="6">
        <f t="shared" si="2"/>
        <v>32.22</v>
      </c>
      <c r="N184" t="str" cm="1">
        <f t="array" ref="N184">_xlfn.IFS(I184="Rob","Robusta",I184="Exc","Exelsa",I184="Ara","Arabia",I184="Lib","Liberica")</f>
        <v>Robusta</v>
      </c>
      <c r="O184" t="str" cm="1">
        <f t="array" ref="O184">_xlfn.IFS(J184="M","Medium",J184="L","Light",J184="D","Dark")</f>
        <v>Dark</v>
      </c>
      <c r="P184" t="str">
        <f>_xlfn.XLOOKUP(Order_Table[[#This Row],[Customer ID]],customers!$A$1:$A$1001,customers!$I$1:$I$1001,,0)</f>
        <v>No</v>
      </c>
    </row>
    <row r="185" spans="1:16" x14ac:dyDescent="0.3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6">
        <f>INDEX(products!$A$1:$G$49,MATCH(orders!$D185,products!$A$1:$A$49,0),MATCH(orders!L$1,products!$A$1:$G$1,0))</f>
        <v>4.125</v>
      </c>
      <c r="M185" s="6">
        <f t="shared" si="2"/>
        <v>8.25</v>
      </c>
      <c r="N185" t="str" cm="1">
        <f t="array" ref="N185">_xlfn.IFS(I185="Rob","Robusta",I185="Exc","Exelsa",I185="Ara","Arabia",I185="Lib","Liberica")</f>
        <v>Exelsa</v>
      </c>
      <c r="O185" t="str" cm="1">
        <f t="array" ref="O185">_xlfn.IFS(J185="M","Medium",J185="L","Light",J185="D","Dark")</f>
        <v>Medium</v>
      </c>
      <c r="P185" t="str">
        <f>_xlfn.XLOOKUP(Order_Table[[#This Row],[Customer ID]],customers!$A$1:$A$1001,customers!$I$1:$I$1001,,0)</f>
        <v>No</v>
      </c>
    </row>
    <row r="186" spans="1:16" x14ac:dyDescent="0.3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6">
        <f>INDEX(products!$A$1:$G$49,MATCH(orders!$D186,products!$A$1:$A$49,0),MATCH(orders!L$1,products!$A$1:$G$1,0))</f>
        <v>7.77</v>
      </c>
      <c r="M186" s="6">
        <f t="shared" si="2"/>
        <v>31.08</v>
      </c>
      <c r="N186" t="str" cm="1">
        <f t="array" ref="N186">_xlfn.IFS(I186="Rob","Robusta",I186="Exc","Exelsa",I186="Ara","Arabia",I186="Lib","Liberica")</f>
        <v>Arabia</v>
      </c>
      <c r="O186" t="str" cm="1">
        <f t="array" ref="O186">_xlfn.IFS(J186="M","Medium",J186="L","Light",J186="D","Dark")</f>
        <v>Light</v>
      </c>
      <c r="P186" t="str">
        <f>_xlfn.XLOOKUP(Order_Table[[#This Row],[Customer ID]],customers!$A$1:$A$1001,customers!$I$1:$I$1001,,0)</f>
        <v>No</v>
      </c>
    </row>
    <row r="187" spans="1:16" x14ac:dyDescent="0.3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6">
        <f>INDEX(products!$A$1:$G$49,MATCH(orders!$D187,products!$A$1:$A$49,0),MATCH(orders!L$1,products!$A$1:$G$1,0))</f>
        <v>7.29</v>
      </c>
      <c r="M187" s="6">
        <f t="shared" si="2"/>
        <v>36.450000000000003</v>
      </c>
      <c r="N187" t="str" cm="1">
        <f t="array" ref="N187">_xlfn.IFS(I187="Rob","Robusta",I187="Exc","Exelsa",I187="Ara","Arabia",I187="Lib","Liberica")</f>
        <v>Exelsa</v>
      </c>
      <c r="O187" t="str" cm="1">
        <f t="array" ref="O187">_xlfn.IFS(J187="M","Medium",J187="L","Light",J187="D","Dark")</f>
        <v>Dark</v>
      </c>
      <c r="P187" t="str">
        <f>_xlfn.XLOOKUP(Order_Table[[#This Row],[Customer ID]],customers!$A$1:$A$1001,customers!$I$1:$I$1001,,0)</f>
        <v>Yes</v>
      </c>
    </row>
    <row r="188" spans="1:16" x14ac:dyDescent="0.3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6">
        <f>INDEX(products!$A$1:$G$49,MATCH(orders!$D188,products!$A$1:$A$49,0),MATCH(orders!L$1,products!$A$1:$G$1,0))</f>
        <v>22.884999999999998</v>
      </c>
      <c r="M188" s="6">
        <f t="shared" si="2"/>
        <v>68.655000000000001</v>
      </c>
      <c r="N188" t="str" cm="1">
        <f t="array" ref="N188">_xlfn.IFS(I188="Rob","Robusta",I188="Exc","Exelsa",I188="Ara","Arabia",I188="Lib","Liberica")</f>
        <v>Robusta</v>
      </c>
      <c r="O188" t="str" cm="1">
        <f t="array" ref="O188">_xlfn.IFS(J188="M","Medium",J188="L","Light",J188="D","Dark")</f>
        <v>Medium</v>
      </c>
      <c r="P188" t="str">
        <f>_xlfn.XLOOKUP(Order_Table[[#This Row],[Customer ID]],customers!$A$1:$A$1001,customers!$I$1:$I$1001,,0)</f>
        <v>No</v>
      </c>
    </row>
    <row r="189" spans="1:16" x14ac:dyDescent="0.3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6">
        <f>INDEX(products!$A$1:$G$49,MATCH(orders!$D189,products!$A$1:$A$49,0),MATCH(orders!L$1,products!$A$1:$G$1,0))</f>
        <v>8.73</v>
      </c>
      <c r="M189" s="6">
        <f t="shared" si="2"/>
        <v>43.650000000000006</v>
      </c>
      <c r="N189" t="str" cm="1">
        <f t="array" ref="N189">_xlfn.IFS(I189="Rob","Robusta",I189="Exc","Exelsa",I189="Ara","Arabia",I189="Lib","Liberica")</f>
        <v>Liberica</v>
      </c>
      <c r="O189" t="str" cm="1">
        <f t="array" ref="O189">_xlfn.IFS(J189="M","Medium",J189="L","Light",J189="D","Dark")</f>
        <v>Medium</v>
      </c>
      <c r="P189" t="str">
        <f>_xlfn.XLOOKUP(Order_Table[[#This Row],[Customer ID]],customers!$A$1:$A$1001,customers!$I$1:$I$1001,,0)</f>
        <v>Yes</v>
      </c>
    </row>
    <row r="190" spans="1:16" x14ac:dyDescent="0.3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6">
        <f>INDEX(products!$A$1:$G$49,MATCH(orders!$D190,products!$A$1:$A$49,0),MATCH(orders!L$1,products!$A$1:$G$1,0))</f>
        <v>4.4550000000000001</v>
      </c>
      <c r="M190" s="6">
        <f t="shared" si="2"/>
        <v>4.4550000000000001</v>
      </c>
      <c r="N190" t="str" cm="1">
        <f t="array" ref="N190">_xlfn.IFS(I190="Rob","Robusta",I190="Exc","Exelsa",I190="Ara","Arabia",I190="Lib","Liberica")</f>
        <v>Exelsa</v>
      </c>
      <c r="O190" t="str" cm="1">
        <f t="array" ref="O190">_xlfn.IFS(J190="M","Medium",J190="L","Light",J190="D","Dark")</f>
        <v>Light</v>
      </c>
      <c r="P190" t="str">
        <f>_xlfn.XLOOKUP(Order_Table[[#This Row],[Customer ID]],customers!$A$1:$A$1001,customers!$I$1:$I$1001,,0)</f>
        <v>Yes</v>
      </c>
    </row>
    <row r="191" spans="1:16" x14ac:dyDescent="0.3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6">
        <f>INDEX(products!$A$1:$G$49,MATCH(orders!$D191,products!$A$1:$A$49,0),MATCH(orders!L$1,products!$A$1:$G$1,0))</f>
        <v>14.55</v>
      </c>
      <c r="M191" s="6">
        <f t="shared" si="2"/>
        <v>43.650000000000006</v>
      </c>
      <c r="N191" t="str" cm="1">
        <f t="array" ref="N191">_xlfn.IFS(I191="Rob","Robusta",I191="Exc","Exelsa",I191="Ara","Arabia",I191="Lib","Liberica")</f>
        <v>Liberica</v>
      </c>
      <c r="O191" t="str" cm="1">
        <f t="array" ref="O191">_xlfn.IFS(J191="M","Medium",J191="L","Light",J191="D","Dark")</f>
        <v>Medium</v>
      </c>
      <c r="P191" t="str">
        <f>_xlfn.XLOOKUP(Order_Table[[#This Row],[Customer ID]],customers!$A$1:$A$1001,customers!$I$1:$I$1001,,0)</f>
        <v>Yes</v>
      </c>
    </row>
    <row r="192" spans="1:16" x14ac:dyDescent="0.3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6">
        <f>INDEX(products!$A$1:$G$49,MATCH(orders!$D192,products!$A$1:$A$49,0),MATCH(orders!L$1,products!$A$1:$G$1,0))</f>
        <v>33.464999999999996</v>
      </c>
      <c r="M192" s="6">
        <f t="shared" si="2"/>
        <v>33.464999999999996</v>
      </c>
      <c r="N192" t="str" cm="1">
        <f t="array" ref="N192">_xlfn.IFS(I192="Rob","Robusta",I192="Exc","Exelsa",I192="Ara","Arabia",I192="Lib","Liberica")</f>
        <v>Liberica</v>
      </c>
      <c r="O192" t="str" cm="1">
        <f t="array" ref="O192">_xlfn.IFS(J192="M","Medium",J192="L","Light",J192="D","Dark")</f>
        <v>Medium</v>
      </c>
      <c r="P192" t="str">
        <f>_xlfn.XLOOKUP(Order_Table[[#This Row],[Customer ID]],customers!$A$1:$A$1001,customers!$I$1:$I$1001,,0)</f>
        <v>Yes</v>
      </c>
    </row>
    <row r="193" spans="1:16" x14ac:dyDescent="0.3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6">
        <f>INDEX(products!$A$1:$G$49,MATCH(orders!$D193,products!$A$1:$A$49,0),MATCH(orders!L$1,products!$A$1:$G$1,0))</f>
        <v>3.8849999999999998</v>
      </c>
      <c r="M193" s="6">
        <f t="shared" si="2"/>
        <v>19.424999999999997</v>
      </c>
      <c r="N193" t="str" cm="1">
        <f t="array" ref="N193">_xlfn.IFS(I193="Rob","Robusta",I193="Exc","Exelsa",I193="Ara","Arabia",I193="Lib","Liberica")</f>
        <v>Liberica</v>
      </c>
      <c r="O193" t="str" cm="1">
        <f t="array" ref="O193">_xlfn.IFS(J193="M","Medium",J193="L","Light",J193="D","Dark")</f>
        <v>Dark</v>
      </c>
      <c r="P193" t="str">
        <f>_xlfn.XLOOKUP(Order_Table[[#This Row],[Customer ID]],customers!$A$1:$A$1001,customers!$I$1:$I$1001,,0)</f>
        <v>Yes</v>
      </c>
    </row>
    <row r="194" spans="1:16" x14ac:dyDescent="0.3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6">
        <f>INDEX(products!$A$1:$G$49,MATCH(orders!$D194,products!$A$1:$A$49,0),MATCH(orders!L$1,products!$A$1:$G$1,0))</f>
        <v>12.15</v>
      </c>
      <c r="M194" s="6">
        <f t="shared" si="2"/>
        <v>72.900000000000006</v>
      </c>
      <c r="N194" t="str" cm="1">
        <f t="array" ref="N194">_xlfn.IFS(I194="Rob","Robusta",I194="Exc","Exelsa",I194="Ara","Arabia",I194="Lib","Liberica")</f>
        <v>Exelsa</v>
      </c>
      <c r="O194" t="str" cm="1">
        <f t="array" ref="O194">_xlfn.IFS(J194="M","Medium",J194="L","Light",J194="D","Dark")</f>
        <v>Dark</v>
      </c>
      <c r="P194" t="str">
        <f>_xlfn.XLOOKUP(Order_Table[[#This Row],[Customer ID]],customers!$A$1:$A$1001,customers!$I$1:$I$1001,,0)</f>
        <v>Yes</v>
      </c>
    </row>
    <row r="195" spans="1:16" x14ac:dyDescent="0.3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6">
        <f>INDEX(products!$A$1:$G$49,MATCH(orders!$D195,products!$A$1:$A$49,0),MATCH(orders!L$1,products!$A$1:$G$1,0))</f>
        <v>14.85</v>
      </c>
      <c r="M195" s="6">
        <f t="shared" ref="M195:M258" si="3">L195*E195</f>
        <v>44.55</v>
      </c>
      <c r="N195" t="str" cm="1">
        <f t="array" ref="N195">_xlfn.IFS(I195="Rob","Robusta",I195="Exc","Exelsa",I195="Ara","Arabia",I195="Lib","Liberica")</f>
        <v>Exelsa</v>
      </c>
      <c r="O195" t="str" cm="1">
        <f t="array" ref="O195">_xlfn.IFS(J195="M","Medium",J195="L","Light",J195="D","Dark")</f>
        <v>Light</v>
      </c>
      <c r="P195" t="str">
        <f>_xlfn.XLOOKUP(Order_Table[[#This Row],[Customer ID]],customers!$A$1:$A$1001,customers!$I$1:$I$1001,,0)</f>
        <v>No</v>
      </c>
    </row>
    <row r="196" spans="1:16" x14ac:dyDescent="0.3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6">
        <f>INDEX(products!$A$1:$G$49,MATCH(orders!$D196,products!$A$1:$A$49,0),MATCH(orders!L$1,products!$A$1:$G$1,0))</f>
        <v>7.29</v>
      </c>
      <c r="M196" s="6">
        <f t="shared" si="3"/>
        <v>36.450000000000003</v>
      </c>
      <c r="N196" t="str" cm="1">
        <f t="array" ref="N196">_xlfn.IFS(I196="Rob","Robusta",I196="Exc","Exelsa",I196="Ara","Arabia",I196="Lib","Liberica")</f>
        <v>Exelsa</v>
      </c>
      <c r="O196" t="str" cm="1">
        <f t="array" ref="O196">_xlfn.IFS(J196="M","Medium",J196="L","Light",J196="D","Dark")</f>
        <v>Dark</v>
      </c>
      <c r="P196" t="str">
        <f>_xlfn.XLOOKUP(Order_Table[[#This Row],[Customer ID]],customers!$A$1:$A$1001,customers!$I$1:$I$1001,,0)</f>
        <v>No</v>
      </c>
    </row>
    <row r="197" spans="1:16" x14ac:dyDescent="0.3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6">
        <f>INDEX(products!$A$1:$G$49,MATCH(orders!$D197,products!$A$1:$A$49,0),MATCH(orders!L$1,products!$A$1:$G$1,0))</f>
        <v>12.95</v>
      </c>
      <c r="M197" s="6">
        <f t="shared" si="3"/>
        <v>38.849999999999994</v>
      </c>
      <c r="N197" t="str" cm="1">
        <f t="array" ref="N197">_xlfn.IFS(I197="Rob","Robusta",I197="Exc","Exelsa",I197="Ara","Arabia",I197="Lib","Liberica")</f>
        <v>Arabia</v>
      </c>
      <c r="O197" t="str" cm="1">
        <f t="array" ref="O197">_xlfn.IFS(J197="M","Medium",J197="L","Light",J197="D","Dark")</f>
        <v>Light</v>
      </c>
      <c r="P197" t="str">
        <f>_xlfn.XLOOKUP(Order_Table[[#This Row],[Customer ID]],customers!$A$1:$A$1001,customers!$I$1:$I$1001,,0)</f>
        <v>No</v>
      </c>
    </row>
    <row r="198" spans="1:16" x14ac:dyDescent="0.3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6">
        <f>INDEX(products!$A$1:$G$49,MATCH(orders!$D198,products!$A$1:$A$49,0),MATCH(orders!L$1,products!$A$1:$G$1,0))</f>
        <v>8.91</v>
      </c>
      <c r="M198" s="6">
        <f t="shared" si="3"/>
        <v>53.46</v>
      </c>
      <c r="N198" t="str" cm="1">
        <f t="array" ref="N198">_xlfn.IFS(I198="Rob","Robusta",I198="Exc","Exelsa",I198="Ara","Arabia",I198="Lib","Liberica")</f>
        <v>Exelsa</v>
      </c>
      <c r="O198" t="str" cm="1">
        <f t="array" ref="O198">_xlfn.IFS(J198="M","Medium",J198="L","Light",J198="D","Dark")</f>
        <v>Light</v>
      </c>
      <c r="P198" t="str">
        <f>_xlfn.XLOOKUP(Order_Table[[#This Row],[Customer ID]],customers!$A$1:$A$1001,customers!$I$1:$I$1001,,0)</f>
        <v>No</v>
      </c>
    </row>
    <row r="199" spans="1:16" x14ac:dyDescent="0.3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6">
        <f>INDEX(products!$A$1:$G$49,MATCH(orders!$D199,products!$A$1:$A$49,0),MATCH(orders!L$1,products!$A$1:$G$1,0))</f>
        <v>29.784999999999997</v>
      </c>
      <c r="M199" s="6">
        <f t="shared" si="3"/>
        <v>59.569999999999993</v>
      </c>
      <c r="N199" t="str" cm="1">
        <f t="array" ref="N199">_xlfn.IFS(I199="Rob","Robusta",I199="Exc","Exelsa",I199="Ara","Arabia",I199="Lib","Liberica")</f>
        <v>Liberica</v>
      </c>
      <c r="O199" t="str" cm="1">
        <f t="array" ref="O199">_xlfn.IFS(J199="M","Medium",J199="L","Light",J199="D","Dark")</f>
        <v>Dark</v>
      </c>
      <c r="P199" t="str">
        <f>_xlfn.XLOOKUP(Order_Table[[#This Row],[Customer ID]],customers!$A$1:$A$1001,customers!$I$1:$I$1001,,0)</f>
        <v>No</v>
      </c>
    </row>
    <row r="200" spans="1:16" x14ac:dyDescent="0.3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6">
        <f>INDEX(products!$A$1:$G$49,MATCH(orders!$D200,products!$A$1:$A$49,0),MATCH(orders!L$1,products!$A$1:$G$1,0))</f>
        <v>29.784999999999997</v>
      </c>
      <c r="M200" s="6">
        <f t="shared" si="3"/>
        <v>89.35499999999999</v>
      </c>
      <c r="N200" t="str" cm="1">
        <f t="array" ref="N200">_xlfn.IFS(I200="Rob","Robusta",I200="Exc","Exelsa",I200="Ara","Arabia",I200="Lib","Liberica")</f>
        <v>Liberica</v>
      </c>
      <c r="O200" t="str" cm="1">
        <f t="array" ref="O200">_xlfn.IFS(J200="M","Medium",J200="L","Light",J200="D","Dark")</f>
        <v>Dark</v>
      </c>
      <c r="P200" t="str">
        <f>_xlfn.XLOOKUP(Order_Table[[#This Row],[Customer ID]],customers!$A$1:$A$1001,customers!$I$1:$I$1001,,0)</f>
        <v>No</v>
      </c>
    </row>
    <row r="201" spans="1:16" x14ac:dyDescent="0.3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6">
        <f>INDEX(products!$A$1:$G$49,MATCH(orders!$D201,products!$A$1:$A$49,0),MATCH(orders!L$1,products!$A$1:$G$1,0))</f>
        <v>9.51</v>
      </c>
      <c r="M201" s="6">
        <f t="shared" si="3"/>
        <v>38.04</v>
      </c>
      <c r="N201" t="str" cm="1">
        <f t="array" ref="N201">_xlfn.IFS(I201="Rob","Robusta",I201="Exc","Exelsa",I201="Ara","Arabia",I201="Lib","Liberica")</f>
        <v>Liberica</v>
      </c>
      <c r="O201" t="str" cm="1">
        <f t="array" ref="O201">_xlfn.IFS(J201="M","Medium",J201="L","Light",J201="D","Dark")</f>
        <v>Light</v>
      </c>
      <c r="P201" t="str">
        <f>_xlfn.XLOOKUP(Order_Table[[#This Row],[Customer ID]],customers!$A$1:$A$1001,customers!$I$1:$I$1001,,0)</f>
        <v>No</v>
      </c>
    </row>
    <row r="202" spans="1:16" x14ac:dyDescent="0.3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6">
        <f>INDEX(products!$A$1:$G$49,MATCH(orders!$D202,products!$A$1:$A$49,0),MATCH(orders!L$1,products!$A$1:$G$1,0))</f>
        <v>13.75</v>
      </c>
      <c r="M202" s="6">
        <f t="shared" si="3"/>
        <v>41.25</v>
      </c>
      <c r="N202" t="str" cm="1">
        <f t="array" ref="N202">_xlfn.IFS(I202="Rob","Robusta",I202="Exc","Exelsa",I202="Ara","Arabia",I202="Lib","Liberica")</f>
        <v>Exelsa</v>
      </c>
      <c r="O202" t="str" cm="1">
        <f t="array" ref="O202">_xlfn.IFS(J202="M","Medium",J202="L","Light",J202="D","Dark")</f>
        <v>Medium</v>
      </c>
      <c r="P202" t="str">
        <f>_xlfn.XLOOKUP(Order_Table[[#This Row],[Customer ID]],customers!$A$1:$A$1001,customers!$I$1:$I$1001,,0)</f>
        <v>No</v>
      </c>
    </row>
    <row r="203" spans="1:16" x14ac:dyDescent="0.3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6">
        <f>INDEX(products!$A$1:$G$49,MATCH(orders!$D203,products!$A$1:$A$49,0),MATCH(orders!L$1,products!$A$1:$G$1,0))</f>
        <v>9.51</v>
      </c>
      <c r="M203" s="6">
        <f t="shared" si="3"/>
        <v>57.06</v>
      </c>
      <c r="N203" t="str" cm="1">
        <f t="array" ref="N203">_xlfn.IFS(I203="Rob","Robusta",I203="Exc","Exelsa",I203="Ara","Arabia",I203="Lib","Liberica")</f>
        <v>Liberica</v>
      </c>
      <c r="O203" t="str" cm="1">
        <f t="array" ref="O203">_xlfn.IFS(J203="M","Medium",J203="L","Light",J203="D","Dark")</f>
        <v>Light</v>
      </c>
      <c r="P203" t="str">
        <f>_xlfn.XLOOKUP(Order_Table[[#This Row],[Customer ID]],customers!$A$1:$A$1001,customers!$I$1:$I$1001,,0)</f>
        <v>No</v>
      </c>
    </row>
    <row r="204" spans="1:16" x14ac:dyDescent="0.3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6">
        <f>INDEX(products!$A$1:$G$49,MATCH(orders!$D204,products!$A$1:$A$49,0),MATCH(orders!L$1,products!$A$1:$G$1,0))</f>
        <v>29.784999999999997</v>
      </c>
      <c r="M204" s="6">
        <f t="shared" si="3"/>
        <v>178.70999999999998</v>
      </c>
      <c r="N204" t="str" cm="1">
        <f t="array" ref="N204">_xlfn.IFS(I204="Rob","Robusta",I204="Exc","Exelsa",I204="Ara","Arabia",I204="Lib","Liberica")</f>
        <v>Liberica</v>
      </c>
      <c r="O204" t="str" cm="1">
        <f t="array" ref="O204">_xlfn.IFS(J204="M","Medium",J204="L","Light",J204="D","Dark")</f>
        <v>Dark</v>
      </c>
      <c r="P204" t="str">
        <f>_xlfn.XLOOKUP(Order_Table[[#This Row],[Customer ID]],customers!$A$1:$A$1001,customers!$I$1:$I$1001,,0)</f>
        <v>Yes</v>
      </c>
    </row>
    <row r="205" spans="1:16" x14ac:dyDescent="0.3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6">
        <f>INDEX(products!$A$1:$G$49,MATCH(orders!$D205,products!$A$1:$A$49,0),MATCH(orders!L$1,products!$A$1:$G$1,0))</f>
        <v>4.7549999999999999</v>
      </c>
      <c r="M205" s="6">
        <f t="shared" si="3"/>
        <v>4.7549999999999999</v>
      </c>
      <c r="N205" t="str" cm="1">
        <f t="array" ref="N205">_xlfn.IFS(I205="Rob","Robusta",I205="Exc","Exelsa",I205="Ara","Arabia",I205="Lib","Liberica")</f>
        <v>Liberica</v>
      </c>
      <c r="O205" t="str" cm="1">
        <f t="array" ref="O205">_xlfn.IFS(J205="M","Medium",J205="L","Light",J205="D","Dark")</f>
        <v>Light</v>
      </c>
      <c r="P205" t="str">
        <f>_xlfn.XLOOKUP(Order_Table[[#This Row],[Customer ID]],customers!$A$1:$A$1001,customers!$I$1:$I$1001,,0)</f>
        <v>No</v>
      </c>
    </row>
    <row r="206" spans="1:16" x14ac:dyDescent="0.3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6">
        <f>INDEX(products!$A$1:$G$49,MATCH(orders!$D206,products!$A$1:$A$49,0),MATCH(orders!L$1,products!$A$1:$G$1,0))</f>
        <v>13.75</v>
      </c>
      <c r="M206" s="6">
        <f t="shared" si="3"/>
        <v>82.5</v>
      </c>
      <c r="N206" t="str" cm="1">
        <f t="array" ref="N206">_xlfn.IFS(I206="Rob","Robusta",I206="Exc","Exelsa",I206="Ara","Arabia",I206="Lib","Liberica")</f>
        <v>Exelsa</v>
      </c>
      <c r="O206" t="str" cm="1">
        <f t="array" ref="O206">_xlfn.IFS(J206="M","Medium",J206="L","Light",J206="D","Dark")</f>
        <v>Medium</v>
      </c>
      <c r="P206" t="str">
        <f>_xlfn.XLOOKUP(Order_Table[[#This Row],[Customer ID]],customers!$A$1:$A$1001,customers!$I$1:$I$1001,,0)</f>
        <v>No</v>
      </c>
    </row>
    <row r="207" spans="1:16" x14ac:dyDescent="0.3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6">
        <f>INDEX(products!$A$1:$G$49,MATCH(orders!$D207,products!$A$1:$A$49,0),MATCH(orders!L$1,products!$A$1:$G$1,0))</f>
        <v>2.6849999999999996</v>
      </c>
      <c r="M207" s="6">
        <f t="shared" si="3"/>
        <v>8.0549999999999997</v>
      </c>
      <c r="N207" t="str" cm="1">
        <f t="array" ref="N207">_xlfn.IFS(I207="Rob","Robusta",I207="Exc","Exelsa",I207="Ara","Arabia",I207="Lib","Liberica")</f>
        <v>Robusta</v>
      </c>
      <c r="O207" t="str" cm="1">
        <f t="array" ref="O207">_xlfn.IFS(J207="M","Medium",J207="L","Light",J207="D","Dark")</f>
        <v>Dark</v>
      </c>
      <c r="P207" t="str">
        <f>_xlfn.XLOOKUP(Order_Table[[#This Row],[Customer ID]],customers!$A$1:$A$1001,customers!$I$1:$I$1001,,0)</f>
        <v>Yes</v>
      </c>
    </row>
    <row r="208" spans="1:16" x14ac:dyDescent="0.3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6">
        <f>INDEX(products!$A$1:$G$49,MATCH(orders!$D208,products!$A$1:$A$49,0),MATCH(orders!L$1,products!$A$1:$G$1,0))</f>
        <v>11.25</v>
      </c>
      <c r="M208" s="6">
        <f t="shared" si="3"/>
        <v>22.5</v>
      </c>
      <c r="N208" t="str" cm="1">
        <f t="array" ref="N208">_xlfn.IFS(I208="Rob","Robusta",I208="Exc","Exelsa",I208="Ara","Arabia",I208="Lib","Liberica")</f>
        <v>Arabia</v>
      </c>
      <c r="O208" t="str" cm="1">
        <f t="array" ref="O208">_xlfn.IFS(J208="M","Medium",J208="L","Light",J208="D","Dark")</f>
        <v>Medium</v>
      </c>
      <c r="P208" t="str">
        <f>_xlfn.XLOOKUP(Order_Table[[#This Row],[Customer ID]],customers!$A$1:$A$1001,customers!$I$1:$I$1001,,0)</f>
        <v>No</v>
      </c>
    </row>
    <row r="209" spans="1:16" x14ac:dyDescent="0.3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6">
        <f>INDEX(products!$A$1:$G$49,MATCH(orders!$D209,products!$A$1:$A$49,0),MATCH(orders!L$1,products!$A$1:$G$1,0))</f>
        <v>6.75</v>
      </c>
      <c r="M209" s="6">
        <f t="shared" si="3"/>
        <v>40.5</v>
      </c>
      <c r="N209" t="str" cm="1">
        <f t="array" ref="N209">_xlfn.IFS(I209="Rob","Robusta",I209="Exc","Exelsa",I209="Ara","Arabia",I209="Lib","Liberica")</f>
        <v>Arabia</v>
      </c>
      <c r="O209" t="str" cm="1">
        <f t="array" ref="O209">_xlfn.IFS(J209="M","Medium",J209="L","Light",J209="D","Dark")</f>
        <v>Medium</v>
      </c>
      <c r="P209" t="str">
        <f>_xlfn.XLOOKUP(Order_Table[[#This Row],[Customer ID]],customers!$A$1:$A$1001,customers!$I$1:$I$1001,,0)</f>
        <v>Yes</v>
      </c>
    </row>
    <row r="210" spans="1:16" x14ac:dyDescent="0.3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6">
        <f>INDEX(products!$A$1:$G$49,MATCH(orders!$D210,products!$A$1:$A$49,0),MATCH(orders!L$1,products!$A$1:$G$1,0))</f>
        <v>7.29</v>
      </c>
      <c r="M210" s="6">
        <f t="shared" si="3"/>
        <v>29.16</v>
      </c>
      <c r="N210" t="str" cm="1">
        <f t="array" ref="N210">_xlfn.IFS(I210="Rob","Robusta",I210="Exc","Exelsa",I210="Ara","Arabia",I210="Lib","Liberica")</f>
        <v>Exelsa</v>
      </c>
      <c r="O210" t="str" cm="1">
        <f t="array" ref="O210">_xlfn.IFS(J210="M","Medium",J210="L","Light",J210="D","Dark")</f>
        <v>Dark</v>
      </c>
      <c r="P210" t="str">
        <f>_xlfn.XLOOKUP(Order_Table[[#This Row],[Customer ID]],customers!$A$1:$A$1001,customers!$I$1:$I$1001,,0)</f>
        <v>Yes</v>
      </c>
    </row>
    <row r="211" spans="1:16" x14ac:dyDescent="0.3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6">
        <f>INDEX(products!$A$1:$G$49,MATCH(orders!$D211,products!$A$1:$A$49,0),MATCH(orders!L$1,products!$A$1:$G$1,0))</f>
        <v>6.75</v>
      </c>
      <c r="M211" s="6">
        <f t="shared" si="3"/>
        <v>6.75</v>
      </c>
      <c r="N211" t="str" cm="1">
        <f t="array" ref="N211">_xlfn.IFS(I211="Rob","Robusta",I211="Exc","Exelsa",I211="Ara","Arabia",I211="Lib","Liberica")</f>
        <v>Arabia</v>
      </c>
      <c r="O211" t="str" cm="1">
        <f t="array" ref="O211">_xlfn.IFS(J211="M","Medium",J211="L","Light",J211="D","Dark")</f>
        <v>Medium</v>
      </c>
      <c r="P211" t="str">
        <f>_xlfn.XLOOKUP(Order_Table[[#This Row],[Customer ID]],customers!$A$1:$A$1001,customers!$I$1:$I$1001,,0)</f>
        <v>No</v>
      </c>
    </row>
    <row r="212" spans="1:16" x14ac:dyDescent="0.3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6">
        <f>INDEX(products!$A$1:$G$49,MATCH(orders!$D212,products!$A$1:$A$49,0),MATCH(orders!L$1,products!$A$1:$G$1,0))</f>
        <v>12.95</v>
      </c>
      <c r="M212" s="6">
        <f t="shared" si="3"/>
        <v>51.8</v>
      </c>
      <c r="N212" t="str" cm="1">
        <f t="array" ref="N212">_xlfn.IFS(I212="Rob","Robusta",I212="Exc","Exelsa",I212="Ara","Arabia",I212="Lib","Liberica")</f>
        <v>Liberica</v>
      </c>
      <c r="O212" t="str" cm="1">
        <f t="array" ref="O212">_xlfn.IFS(J212="M","Medium",J212="L","Light",J212="D","Dark")</f>
        <v>Dark</v>
      </c>
      <c r="P212" t="str">
        <f>_xlfn.XLOOKUP(Order_Table[[#This Row],[Customer ID]],customers!$A$1:$A$1001,customers!$I$1:$I$1001,,0)</f>
        <v>Yes</v>
      </c>
    </row>
    <row r="213" spans="1:16" x14ac:dyDescent="0.3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6">
        <f>INDEX(products!$A$1:$G$49,MATCH(orders!$D213,products!$A$1:$A$49,0),MATCH(orders!L$1,products!$A$1:$G$1,0))</f>
        <v>8.91</v>
      </c>
      <c r="M213" s="6">
        <f t="shared" si="3"/>
        <v>53.46</v>
      </c>
      <c r="N213" t="str" cm="1">
        <f t="array" ref="N213">_xlfn.IFS(I213="Rob","Robusta",I213="Exc","Exelsa",I213="Ara","Arabia",I213="Lib","Liberica")</f>
        <v>Exelsa</v>
      </c>
      <c r="O213" t="str" cm="1">
        <f t="array" ref="O213">_xlfn.IFS(J213="M","Medium",J213="L","Light",J213="D","Dark")</f>
        <v>Light</v>
      </c>
      <c r="P213" t="str">
        <f>_xlfn.XLOOKUP(Order_Table[[#This Row],[Customer ID]],customers!$A$1:$A$1001,customers!$I$1:$I$1001,,0)</f>
        <v>No</v>
      </c>
    </row>
    <row r="214" spans="1:16" x14ac:dyDescent="0.3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6">
        <f>INDEX(products!$A$1:$G$49,MATCH(orders!$D214,products!$A$1:$A$49,0),MATCH(orders!L$1,products!$A$1:$G$1,0))</f>
        <v>3.645</v>
      </c>
      <c r="M214" s="6">
        <f t="shared" si="3"/>
        <v>14.58</v>
      </c>
      <c r="N214" t="str" cm="1">
        <f t="array" ref="N214">_xlfn.IFS(I214="Rob","Robusta",I214="Exc","Exelsa",I214="Ara","Arabia",I214="Lib","Liberica")</f>
        <v>Exelsa</v>
      </c>
      <c r="O214" t="str" cm="1">
        <f t="array" ref="O214">_xlfn.IFS(J214="M","Medium",J214="L","Light",J214="D","Dark")</f>
        <v>Dark</v>
      </c>
      <c r="P214" t="str">
        <f>_xlfn.XLOOKUP(Order_Table[[#This Row],[Customer ID]],customers!$A$1:$A$1001,customers!$I$1:$I$1001,,0)</f>
        <v>Yes</v>
      </c>
    </row>
    <row r="215" spans="1:16" x14ac:dyDescent="0.3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6">
        <f>INDEX(products!$A$1:$G$49,MATCH(orders!$D215,products!$A$1:$A$49,0),MATCH(orders!L$1,products!$A$1:$G$1,0))</f>
        <v>20.584999999999997</v>
      </c>
      <c r="M215" s="6">
        <f t="shared" si="3"/>
        <v>20.584999999999997</v>
      </c>
      <c r="N215" t="str" cm="1">
        <f t="array" ref="N215">_xlfn.IFS(I215="Rob","Robusta",I215="Exc","Exelsa",I215="Ara","Arabia",I215="Lib","Liberica")</f>
        <v>Robusta</v>
      </c>
      <c r="O215" t="str" cm="1">
        <f t="array" ref="O215">_xlfn.IFS(J215="M","Medium",J215="L","Light",J215="D","Dark")</f>
        <v>Dark</v>
      </c>
      <c r="P215" t="str">
        <f>_xlfn.XLOOKUP(Order_Table[[#This Row],[Customer ID]],customers!$A$1:$A$1001,customers!$I$1:$I$1001,,0)</f>
        <v>No</v>
      </c>
    </row>
    <row r="216" spans="1:16" x14ac:dyDescent="0.3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6">
        <f>INDEX(products!$A$1:$G$49,MATCH(orders!$D216,products!$A$1:$A$49,0),MATCH(orders!L$1,products!$A$1:$G$1,0))</f>
        <v>15.85</v>
      </c>
      <c r="M216" s="6">
        <f t="shared" si="3"/>
        <v>31.7</v>
      </c>
      <c r="N216" t="str" cm="1">
        <f t="array" ref="N216">_xlfn.IFS(I216="Rob","Robusta",I216="Exc","Exelsa",I216="Ara","Arabia",I216="Lib","Liberica")</f>
        <v>Liberica</v>
      </c>
      <c r="O216" t="str" cm="1">
        <f t="array" ref="O216">_xlfn.IFS(J216="M","Medium",J216="L","Light",J216="D","Dark")</f>
        <v>Light</v>
      </c>
      <c r="P216" t="str">
        <f>_xlfn.XLOOKUP(Order_Table[[#This Row],[Customer ID]],customers!$A$1:$A$1001,customers!$I$1:$I$1001,,0)</f>
        <v>No</v>
      </c>
    </row>
    <row r="217" spans="1:16" x14ac:dyDescent="0.3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6">
        <f>INDEX(products!$A$1:$G$49,MATCH(orders!$D217,products!$A$1:$A$49,0),MATCH(orders!L$1,products!$A$1:$G$1,0))</f>
        <v>3.8849999999999998</v>
      </c>
      <c r="M217" s="6">
        <f t="shared" si="3"/>
        <v>23.31</v>
      </c>
      <c r="N217" t="str" cm="1">
        <f t="array" ref="N217">_xlfn.IFS(I217="Rob","Robusta",I217="Exc","Exelsa",I217="Ara","Arabia",I217="Lib","Liberica")</f>
        <v>Liberica</v>
      </c>
      <c r="O217" t="str" cm="1">
        <f t="array" ref="O217">_xlfn.IFS(J217="M","Medium",J217="L","Light",J217="D","Dark")</f>
        <v>Dark</v>
      </c>
      <c r="P217" t="str">
        <f>_xlfn.XLOOKUP(Order_Table[[#This Row],[Customer ID]],customers!$A$1:$A$1001,customers!$I$1:$I$1001,,0)</f>
        <v>No</v>
      </c>
    </row>
    <row r="218" spans="1:16" x14ac:dyDescent="0.3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6">
        <f>INDEX(products!$A$1:$G$49,MATCH(orders!$D218,products!$A$1:$A$49,0),MATCH(orders!L$1,products!$A$1:$G$1,0))</f>
        <v>14.55</v>
      </c>
      <c r="M218" s="6">
        <f t="shared" si="3"/>
        <v>58.2</v>
      </c>
      <c r="N218" t="str" cm="1">
        <f t="array" ref="N218">_xlfn.IFS(I218="Rob","Robusta",I218="Exc","Exelsa",I218="Ara","Arabia",I218="Lib","Liberica")</f>
        <v>Liberica</v>
      </c>
      <c r="O218" t="str" cm="1">
        <f t="array" ref="O218">_xlfn.IFS(J218="M","Medium",J218="L","Light",J218="D","Dark")</f>
        <v>Medium</v>
      </c>
      <c r="P218" t="str">
        <f>_xlfn.XLOOKUP(Order_Table[[#This Row],[Customer ID]],customers!$A$1:$A$1001,customers!$I$1:$I$1001,,0)</f>
        <v>Yes</v>
      </c>
    </row>
    <row r="219" spans="1:16" x14ac:dyDescent="0.3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6">
        <f>INDEX(products!$A$1:$G$49,MATCH(orders!$D219,products!$A$1:$A$49,0),MATCH(orders!L$1,products!$A$1:$G$1,0))</f>
        <v>8.91</v>
      </c>
      <c r="M219" s="6">
        <f t="shared" si="3"/>
        <v>35.64</v>
      </c>
      <c r="N219" t="str" cm="1">
        <f t="array" ref="N219">_xlfn.IFS(I219="Rob","Robusta",I219="Exc","Exelsa",I219="Ara","Arabia",I219="Lib","Liberica")</f>
        <v>Exelsa</v>
      </c>
      <c r="O219" t="str" cm="1">
        <f t="array" ref="O219">_xlfn.IFS(J219="M","Medium",J219="L","Light",J219="D","Dark")</f>
        <v>Light</v>
      </c>
      <c r="P219" t="str">
        <f>_xlfn.XLOOKUP(Order_Table[[#This Row],[Customer ID]],customers!$A$1:$A$1001,customers!$I$1:$I$1001,,0)</f>
        <v>No</v>
      </c>
    </row>
    <row r="220" spans="1:16" x14ac:dyDescent="0.3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6">
        <f>INDEX(products!$A$1:$G$49,MATCH(orders!$D220,products!$A$1:$A$49,0),MATCH(orders!L$1,products!$A$1:$G$1,0))</f>
        <v>11.25</v>
      </c>
      <c r="M220" s="6">
        <f t="shared" si="3"/>
        <v>56.25</v>
      </c>
      <c r="N220" t="str" cm="1">
        <f t="array" ref="N220">_xlfn.IFS(I220="Rob","Robusta",I220="Exc","Exelsa",I220="Ara","Arabia",I220="Lib","Liberica")</f>
        <v>Arabia</v>
      </c>
      <c r="O220" t="str" cm="1">
        <f t="array" ref="O220">_xlfn.IFS(J220="M","Medium",J220="L","Light",J220="D","Dark")</f>
        <v>Medium</v>
      </c>
      <c r="P220" t="str">
        <f>_xlfn.XLOOKUP(Order_Table[[#This Row],[Customer ID]],customers!$A$1:$A$1001,customers!$I$1:$I$1001,,0)</f>
        <v>Yes</v>
      </c>
    </row>
    <row r="221" spans="1:16" x14ac:dyDescent="0.3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6">
        <f>INDEX(products!$A$1:$G$49,MATCH(orders!$D221,products!$A$1:$A$49,0),MATCH(orders!L$1,products!$A$1:$G$1,0))</f>
        <v>3.5849999999999995</v>
      </c>
      <c r="M221" s="6">
        <f t="shared" si="3"/>
        <v>10.754999999999999</v>
      </c>
      <c r="N221" t="str" cm="1">
        <f t="array" ref="N221">_xlfn.IFS(I221="Rob","Robusta",I221="Exc","Exelsa",I221="Ara","Arabia",I221="Lib","Liberica")</f>
        <v>Robusta</v>
      </c>
      <c r="O221" t="str" cm="1">
        <f t="array" ref="O221">_xlfn.IFS(J221="M","Medium",J221="L","Light",J221="D","Dark")</f>
        <v>Light</v>
      </c>
      <c r="P221" t="str">
        <f>_xlfn.XLOOKUP(Order_Table[[#This Row],[Customer ID]],customers!$A$1:$A$1001,customers!$I$1:$I$1001,,0)</f>
        <v>No</v>
      </c>
    </row>
    <row r="222" spans="1:16" x14ac:dyDescent="0.3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6">
        <f>INDEX(products!$A$1:$G$49,MATCH(orders!$D222,products!$A$1:$A$49,0),MATCH(orders!L$1,products!$A$1:$G$1,0))</f>
        <v>2.9849999999999999</v>
      </c>
      <c r="M222" s="6">
        <f t="shared" si="3"/>
        <v>14.924999999999999</v>
      </c>
      <c r="N222" t="str" cm="1">
        <f t="array" ref="N222">_xlfn.IFS(I222="Rob","Robusta",I222="Exc","Exelsa",I222="Ara","Arabia",I222="Lib","Liberica")</f>
        <v>Robusta</v>
      </c>
      <c r="O222" t="str" cm="1">
        <f t="array" ref="O222">_xlfn.IFS(J222="M","Medium",J222="L","Light",J222="D","Dark")</f>
        <v>Medium</v>
      </c>
      <c r="P222" t="str">
        <f>_xlfn.XLOOKUP(Order_Table[[#This Row],[Customer ID]],customers!$A$1:$A$1001,customers!$I$1:$I$1001,,0)</f>
        <v>No</v>
      </c>
    </row>
    <row r="223" spans="1:16" x14ac:dyDescent="0.3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6">
        <f>INDEX(products!$A$1:$G$49,MATCH(orders!$D223,products!$A$1:$A$49,0),MATCH(orders!L$1,products!$A$1:$G$1,0))</f>
        <v>12.95</v>
      </c>
      <c r="M223" s="6">
        <f t="shared" si="3"/>
        <v>77.699999999999989</v>
      </c>
      <c r="N223" t="str" cm="1">
        <f t="array" ref="N223">_xlfn.IFS(I223="Rob","Robusta",I223="Exc","Exelsa",I223="Ara","Arabia",I223="Lib","Liberica")</f>
        <v>Arabia</v>
      </c>
      <c r="O223" t="str" cm="1">
        <f t="array" ref="O223">_xlfn.IFS(J223="M","Medium",J223="L","Light",J223="D","Dark")</f>
        <v>Light</v>
      </c>
      <c r="P223" t="str">
        <f>_xlfn.XLOOKUP(Order_Table[[#This Row],[Customer ID]],customers!$A$1:$A$1001,customers!$I$1:$I$1001,,0)</f>
        <v>Yes</v>
      </c>
    </row>
    <row r="224" spans="1:16" x14ac:dyDescent="0.3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6">
        <f>INDEX(products!$A$1:$G$49,MATCH(orders!$D224,products!$A$1:$A$49,0),MATCH(orders!L$1,products!$A$1:$G$1,0))</f>
        <v>7.77</v>
      </c>
      <c r="M224" s="6">
        <f t="shared" si="3"/>
        <v>23.31</v>
      </c>
      <c r="N224" t="str" cm="1">
        <f t="array" ref="N224">_xlfn.IFS(I224="Rob","Robusta",I224="Exc","Exelsa",I224="Ara","Arabia",I224="Lib","Liberica")</f>
        <v>Liberica</v>
      </c>
      <c r="O224" t="str" cm="1">
        <f t="array" ref="O224">_xlfn.IFS(J224="M","Medium",J224="L","Light",J224="D","Dark")</f>
        <v>Dark</v>
      </c>
      <c r="P224" t="str">
        <f>_xlfn.XLOOKUP(Order_Table[[#This Row],[Customer ID]],customers!$A$1:$A$1001,customers!$I$1:$I$1001,,0)</f>
        <v>No</v>
      </c>
    </row>
    <row r="225" spans="1:16" x14ac:dyDescent="0.3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6">
        <f>INDEX(products!$A$1:$G$49,MATCH(orders!$D225,products!$A$1:$A$49,0),MATCH(orders!L$1,products!$A$1:$G$1,0))</f>
        <v>14.85</v>
      </c>
      <c r="M225" s="6">
        <f t="shared" si="3"/>
        <v>59.4</v>
      </c>
      <c r="N225" t="str" cm="1">
        <f t="array" ref="N225">_xlfn.IFS(I225="Rob","Robusta",I225="Exc","Exelsa",I225="Ara","Arabia",I225="Lib","Liberica")</f>
        <v>Exelsa</v>
      </c>
      <c r="O225" t="str" cm="1">
        <f t="array" ref="O225">_xlfn.IFS(J225="M","Medium",J225="L","Light",J225="D","Dark")</f>
        <v>Light</v>
      </c>
      <c r="P225" t="str">
        <f>_xlfn.XLOOKUP(Order_Table[[#This Row],[Customer ID]],customers!$A$1:$A$1001,customers!$I$1:$I$1001,,0)</f>
        <v>Yes</v>
      </c>
    </row>
    <row r="226" spans="1:16" x14ac:dyDescent="0.3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6">
        <f>INDEX(products!$A$1:$G$49,MATCH(orders!$D226,products!$A$1:$A$49,0),MATCH(orders!L$1,products!$A$1:$G$1,0))</f>
        <v>29.784999999999997</v>
      </c>
      <c r="M226" s="6">
        <f t="shared" si="3"/>
        <v>119.13999999999999</v>
      </c>
      <c r="N226" t="str" cm="1">
        <f t="array" ref="N226">_xlfn.IFS(I226="Rob","Robusta",I226="Exc","Exelsa",I226="Ara","Arabia",I226="Lib","Liberica")</f>
        <v>Liberica</v>
      </c>
      <c r="O226" t="str" cm="1">
        <f t="array" ref="O226">_xlfn.IFS(J226="M","Medium",J226="L","Light",J226="D","Dark")</f>
        <v>Dark</v>
      </c>
      <c r="P226" t="str">
        <f>_xlfn.XLOOKUP(Order_Table[[#This Row],[Customer ID]],customers!$A$1:$A$1001,customers!$I$1:$I$1001,,0)</f>
        <v>Yes</v>
      </c>
    </row>
    <row r="227" spans="1:16" x14ac:dyDescent="0.3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6">
        <f>INDEX(products!$A$1:$G$49,MATCH(orders!$D227,products!$A$1:$A$49,0),MATCH(orders!L$1,products!$A$1:$G$1,0))</f>
        <v>3.5849999999999995</v>
      </c>
      <c r="M227" s="6">
        <f t="shared" si="3"/>
        <v>14.339999999999998</v>
      </c>
      <c r="N227" t="str" cm="1">
        <f t="array" ref="N227">_xlfn.IFS(I227="Rob","Robusta",I227="Exc","Exelsa",I227="Ara","Arabia",I227="Lib","Liberica")</f>
        <v>Robusta</v>
      </c>
      <c r="O227" t="str" cm="1">
        <f t="array" ref="O227">_xlfn.IFS(J227="M","Medium",J227="L","Light",J227="D","Dark")</f>
        <v>Light</v>
      </c>
      <c r="P227" t="str">
        <f>_xlfn.XLOOKUP(Order_Table[[#This Row],[Customer ID]],customers!$A$1:$A$1001,customers!$I$1:$I$1001,,0)</f>
        <v>No</v>
      </c>
    </row>
    <row r="228" spans="1:16" x14ac:dyDescent="0.3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6">
        <f>INDEX(products!$A$1:$G$49,MATCH(orders!$D228,products!$A$1:$A$49,0),MATCH(orders!L$1,products!$A$1:$G$1,0))</f>
        <v>25.874999999999996</v>
      </c>
      <c r="M228" s="6">
        <f t="shared" si="3"/>
        <v>129.37499999999997</v>
      </c>
      <c r="N228" t="str" cm="1">
        <f t="array" ref="N228">_xlfn.IFS(I228="Rob","Robusta",I228="Exc","Exelsa",I228="Ara","Arabia",I228="Lib","Liberica")</f>
        <v>Arabia</v>
      </c>
      <c r="O228" t="str" cm="1">
        <f t="array" ref="O228">_xlfn.IFS(J228="M","Medium",J228="L","Light",J228="D","Dark")</f>
        <v>Medium</v>
      </c>
      <c r="P228" t="str">
        <f>_xlfn.XLOOKUP(Order_Table[[#This Row],[Customer ID]],customers!$A$1:$A$1001,customers!$I$1:$I$1001,,0)</f>
        <v>No</v>
      </c>
    </row>
    <row r="229" spans="1:16" x14ac:dyDescent="0.3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6">
        <f>INDEX(products!$A$1:$G$49,MATCH(orders!$D229,products!$A$1:$A$49,0),MATCH(orders!L$1,products!$A$1:$G$1,0))</f>
        <v>2.6849999999999996</v>
      </c>
      <c r="M229" s="6">
        <f t="shared" si="3"/>
        <v>16.11</v>
      </c>
      <c r="N229" t="str" cm="1">
        <f t="array" ref="N229">_xlfn.IFS(I229="Rob","Robusta",I229="Exc","Exelsa",I229="Ara","Arabia",I229="Lib","Liberica")</f>
        <v>Robusta</v>
      </c>
      <c r="O229" t="str" cm="1">
        <f t="array" ref="O229">_xlfn.IFS(J229="M","Medium",J229="L","Light",J229="D","Dark")</f>
        <v>Dark</v>
      </c>
      <c r="P229" t="str">
        <f>_xlfn.XLOOKUP(Order_Table[[#This Row],[Customer ID]],customers!$A$1:$A$1001,customers!$I$1:$I$1001,,0)</f>
        <v>Yes</v>
      </c>
    </row>
    <row r="230" spans="1:16" x14ac:dyDescent="0.3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6">
        <f>INDEX(products!$A$1:$G$49,MATCH(orders!$D230,products!$A$1:$A$49,0),MATCH(orders!L$1,products!$A$1:$G$1,0))</f>
        <v>3.5849999999999995</v>
      </c>
      <c r="M230" s="6">
        <f t="shared" si="3"/>
        <v>17.924999999999997</v>
      </c>
      <c r="N230" t="str" cm="1">
        <f t="array" ref="N230">_xlfn.IFS(I230="Rob","Robusta",I230="Exc","Exelsa",I230="Ara","Arabia",I230="Lib","Liberica")</f>
        <v>Robusta</v>
      </c>
      <c r="O230" t="str" cm="1">
        <f t="array" ref="O230">_xlfn.IFS(J230="M","Medium",J230="L","Light",J230="D","Dark")</f>
        <v>Light</v>
      </c>
      <c r="P230" t="str">
        <f>_xlfn.XLOOKUP(Order_Table[[#This Row],[Customer ID]],customers!$A$1:$A$1001,customers!$I$1:$I$1001,,0)</f>
        <v>No</v>
      </c>
    </row>
    <row r="231" spans="1:16" x14ac:dyDescent="0.3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6">
        <f>INDEX(products!$A$1:$G$49,MATCH(orders!$D231,products!$A$1:$A$49,0),MATCH(orders!L$1,products!$A$1:$G$1,0))</f>
        <v>4.3650000000000002</v>
      </c>
      <c r="M231" s="6">
        <f t="shared" si="3"/>
        <v>8.73</v>
      </c>
      <c r="N231" t="str" cm="1">
        <f t="array" ref="N231">_xlfn.IFS(I231="Rob","Robusta",I231="Exc","Exelsa",I231="Ara","Arabia",I231="Lib","Liberica")</f>
        <v>Liberica</v>
      </c>
      <c r="O231" t="str" cm="1">
        <f t="array" ref="O231">_xlfn.IFS(J231="M","Medium",J231="L","Light",J231="D","Dark")</f>
        <v>Medium</v>
      </c>
      <c r="P231" t="str">
        <f>_xlfn.XLOOKUP(Order_Table[[#This Row],[Customer ID]],customers!$A$1:$A$1001,customers!$I$1:$I$1001,,0)</f>
        <v>No</v>
      </c>
    </row>
    <row r="232" spans="1:16" x14ac:dyDescent="0.3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6">
        <f>INDEX(products!$A$1:$G$49,MATCH(orders!$D232,products!$A$1:$A$49,0),MATCH(orders!L$1,products!$A$1:$G$1,0))</f>
        <v>25.874999999999996</v>
      </c>
      <c r="M232" s="6">
        <f t="shared" si="3"/>
        <v>51.749999999999993</v>
      </c>
      <c r="N232" t="str" cm="1">
        <f t="array" ref="N232">_xlfn.IFS(I232="Rob","Robusta",I232="Exc","Exelsa",I232="Ara","Arabia",I232="Lib","Liberica")</f>
        <v>Arabia</v>
      </c>
      <c r="O232" t="str" cm="1">
        <f t="array" ref="O232">_xlfn.IFS(J232="M","Medium",J232="L","Light",J232="D","Dark")</f>
        <v>Medium</v>
      </c>
      <c r="P232" t="str">
        <f>_xlfn.XLOOKUP(Order_Table[[#This Row],[Customer ID]],customers!$A$1:$A$1001,customers!$I$1:$I$1001,,0)</f>
        <v>No</v>
      </c>
    </row>
    <row r="233" spans="1:16" x14ac:dyDescent="0.3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6">
        <f>INDEX(products!$A$1:$G$49,MATCH(orders!$D233,products!$A$1:$A$49,0),MATCH(orders!L$1,products!$A$1:$G$1,0))</f>
        <v>4.3650000000000002</v>
      </c>
      <c r="M233" s="6">
        <f t="shared" si="3"/>
        <v>8.73</v>
      </c>
      <c r="N233" t="str" cm="1">
        <f t="array" ref="N233">_xlfn.IFS(I233="Rob","Robusta",I233="Exc","Exelsa",I233="Ara","Arabia",I233="Lib","Liberica")</f>
        <v>Liberica</v>
      </c>
      <c r="O233" t="str" cm="1">
        <f t="array" ref="O233">_xlfn.IFS(J233="M","Medium",J233="L","Light",J233="D","Dark")</f>
        <v>Medium</v>
      </c>
      <c r="P233" t="str">
        <f>_xlfn.XLOOKUP(Order_Table[[#This Row],[Customer ID]],customers!$A$1:$A$1001,customers!$I$1:$I$1001,,0)</f>
        <v>Yes</v>
      </c>
    </row>
    <row r="234" spans="1:16" x14ac:dyDescent="0.3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6">
        <f>INDEX(products!$A$1:$G$49,MATCH(orders!$D234,products!$A$1:$A$49,0),MATCH(orders!L$1,products!$A$1:$G$1,0))</f>
        <v>4.7549999999999999</v>
      </c>
      <c r="M234" s="6">
        <f t="shared" si="3"/>
        <v>23.774999999999999</v>
      </c>
      <c r="N234" t="str" cm="1">
        <f t="array" ref="N234">_xlfn.IFS(I234="Rob","Robusta",I234="Exc","Exelsa",I234="Ara","Arabia",I234="Lib","Liberica")</f>
        <v>Liberica</v>
      </c>
      <c r="O234" t="str" cm="1">
        <f t="array" ref="O234">_xlfn.IFS(J234="M","Medium",J234="L","Light",J234="D","Dark")</f>
        <v>Light</v>
      </c>
      <c r="P234" t="str">
        <f>_xlfn.XLOOKUP(Order_Table[[#This Row],[Customer ID]],customers!$A$1:$A$1001,customers!$I$1:$I$1001,,0)</f>
        <v>No</v>
      </c>
    </row>
    <row r="235" spans="1:16" x14ac:dyDescent="0.3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6">
        <f>INDEX(products!$A$1:$G$49,MATCH(orders!$D235,products!$A$1:$A$49,0),MATCH(orders!L$1,products!$A$1:$G$1,0))</f>
        <v>4.125</v>
      </c>
      <c r="M235" s="6">
        <f t="shared" si="3"/>
        <v>20.625</v>
      </c>
      <c r="N235" t="str" cm="1">
        <f t="array" ref="N235">_xlfn.IFS(I235="Rob","Robusta",I235="Exc","Exelsa",I235="Ara","Arabia",I235="Lib","Liberica")</f>
        <v>Exelsa</v>
      </c>
      <c r="O235" t="str" cm="1">
        <f t="array" ref="O235">_xlfn.IFS(J235="M","Medium",J235="L","Light",J235="D","Dark")</f>
        <v>Medium</v>
      </c>
      <c r="P235" t="str">
        <f>_xlfn.XLOOKUP(Order_Table[[#This Row],[Customer ID]],customers!$A$1:$A$1001,customers!$I$1:$I$1001,,0)</f>
        <v>No</v>
      </c>
    </row>
    <row r="236" spans="1:16" x14ac:dyDescent="0.3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6">
        <f>INDEX(products!$A$1:$G$49,MATCH(orders!$D236,products!$A$1:$A$49,0),MATCH(orders!L$1,products!$A$1:$G$1,0))</f>
        <v>36.454999999999998</v>
      </c>
      <c r="M236" s="6">
        <f t="shared" si="3"/>
        <v>36.454999999999998</v>
      </c>
      <c r="N236" t="str" cm="1">
        <f t="array" ref="N236">_xlfn.IFS(I236="Rob","Robusta",I236="Exc","Exelsa",I236="Ara","Arabia",I236="Lib","Liberica")</f>
        <v>Liberica</v>
      </c>
      <c r="O236" t="str" cm="1">
        <f t="array" ref="O236">_xlfn.IFS(J236="M","Medium",J236="L","Light",J236="D","Dark")</f>
        <v>Light</v>
      </c>
      <c r="P236" t="str">
        <f>_xlfn.XLOOKUP(Order_Table[[#This Row],[Customer ID]],customers!$A$1:$A$1001,customers!$I$1:$I$1001,,0)</f>
        <v>No</v>
      </c>
    </row>
    <row r="237" spans="1:16" x14ac:dyDescent="0.3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6">
        <f>INDEX(products!$A$1:$G$49,MATCH(orders!$D237,products!$A$1:$A$49,0),MATCH(orders!L$1,products!$A$1:$G$1,0))</f>
        <v>36.454999999999998</v>
      </c>
      <c r="M237" s="6">
        <f t="shared" si="3"/>
        <v>182.27499999999998</v>
      </c>
      <c r="N237" t="str" cm="1">
        <f t="array" ref="N237">_xlfn.IFS(I237="Rob","Robusta",I237="Exc","Exelsa",I237="Ara","Arabia",I237="Lib","Liberica")</f>
        <v>Liberica</v>
      </c>
      <c r="O237" t="str" cm="1">
        <f t="array" ref="O237">_xlfn.IFS(J237="M","Medium",J237="L","Light",J237="D","Dark")</f>
        <v>Light</v>
      </c>
      <c r="P237" t="str">
        <f>_xlfn.XLOOKUP(Order_Table[[#This Row],[Customer ID]],customers!$A$1:$A$1001,customers!$I$1:$I$1001,,0)</f>
        <v>No</v>
      </c>
    </row>
    <row r="238" spans="1:16" x14ac:dyDescent="0.3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6">
        <f>INDEX(products!$A$1:$G$49,MATCH(orders!$D238,products!$A$1:$A$49,0),MATCH(orders!L$1,products!$A$1:$G$1,0))</f>
        <v>29.784999999999997</v>
      </c>
      <c r="M238" s="6">
        <f t="shared" si="3"/>
        <v>89.35499999999999</v>
      </c>
      <c r="N238" t="str" cm="1">
        <f t="array" ref="N238">_xlfn.IFS(I238="Rob","Robusta",I238="Exc","Exelsa",I238="Ara","Arabia",I238="Lib","Liberica")</f>
        <v>Liberica</v>
      </c>
      <c r="O238" t="str" cm="1">
        <f t="array" ref="O238">_xlfn.IFS(J238="M","Medium",J238="L","Light",J238="D","Dark")</f>
        <v>Dark</v>
      </c>
      <c r="P238" t="str">
        <f>_xlfn.XLOOKUP(Order_Table[[#This Row],[Customer ID]],customers!$A$1:$A$1001,customers!$I$1:$I$1001,,0)</f>
        <v>No</v>
      </c>
    </row>
    <row r="239" spans="1:16" x14ac:dyDescent="0.3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6">
        <f>INDEX(products!$A$1:$G$49,MATCH(orders!$D239,products!$A$1:$A$49,0),MATCH(orders!L$1,products!$A$1:$G$1,0))</f>
        <v>3.5849999999999995</v>
      </c>
      <c r="M239" s="6">
        <f t="shared" si="3"/>
        <v>3.5849999999999995</v>
      </c>
      <c r="N239" t="str" cm="1">
        <f t="array" ref="N239">_xlfn.IFS(I239="Rob","Robusta",I239="Exc","Exelsa",I239="Ara","Arabia",I239="Lib","Liberica")</f>
        <v>Robusta</v>
      </c>
      <c r="O239" t="str" cm="1">
        <f t="array" ref="O239">_xlfn.IFS(J239="M","Medium",J239="L","Light",J239="D","Dark")</f>
        <v>Light</v>
      </c>
      <c r="P239" t="str">
        <f>_xlfn.XLOOKUP(Order_Table[[#This Row],[Customer ID]],customers!$A$1:$A$1001,customers!$I$1:$I$1001,,0)</f>
        <v>Yes</v>
      </c>
    </row>
    <row r="240" spans="1:16" x14ac:dyDescent="0.3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6">
        <f>INDEX(products!$A$1:$G$49,MATCH(orders!$D240,products!$A$1:$A$49,0),MATCH(orders!L$1,products!$A$1:$G$1,0))</f>
        <v>22.884999999999998</v>
      </c>
      <c r="M240" s="6">
        <f t="shared" si="3"/>
        <v>45.769999999999996</v>
      </c>
      <c r="N240" t="str" cm="1">
        <f t="array" ref="N240">_xlfn.IFS(I240="Rob","Robusta",I240="Exc","Exelsa",I240="Ara","Arabia",I240="Lib","Liberica")</f>
        <v>Robusta</v>
      </c>
      <c r="O240" t="str" cm="1">
        <f t="array" ref="O240">_xlfn.IFS(J240="M","Medium",J240="L","Light",J240="D","Dark")</f>
        <v>Medium</v>
      </c>
      <c r="P240" t="str">
        <f>_xlfn.XLOOKUP(Order_Table[[#This Row],[Customer ID]],customers!$A$1:$A$1001,customers!$I$1:$I$1001,,0)</f>
        <v>Yes</v>
      </c>
    </row>
    <row r="241" spans="1:16" x14ac:dyDescent="0.3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6">
        <f>INDEX(products!$A$1:$G$49,MATCH(orders!$D241,products!$A$1:$A$49,0),MATCH(orders!L$1,products!$A$1:$G$1,0))</f>
        <v>14.85</v>
      </c>
      <c r="M241" s="6">
        <f t="shared" si="3"/>
        <v>59.4</v>
      </c>
      <c r="N241" t="str" cm="1">
        <f t="array" ref="N241">_xlfn.IFS(I241="Rob","Robusta",I241="Exc","Exelsa",I241="Ara","Arabia",I241="Lib","Liberica")</f>
        <v>Exelsa</v>
      </c>
      <c r="O241" t="str" cm="1">
        <f t="array" ref="O241">_xlfn.IFS(J241="M","Medium",J241="L","Light",J241="D","Dark")</f>
        <v>Light</v>
      </c>
      <c r="P241" t="str">
        <f>_xlfn.XLOOKUP(Order_Table[[#This Row],[Customer ID]],customers!$A$1:$A$1001,customers!$I$1:$I$1001,,0)</f>
        <v>No</v>
      </c>
    </row>
    <row r="242" spans="1:16" x14ac:dyDescent="0.3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6">
        <f>INDEX(products!$A$1:$G$49,MATCH(orders!$D242,products!$A$1:$A$49,0),MATCH(orders!L$1,products!$A$1:$G$1,0))</f>
        <v>25.874999999999996</v>
      </c>
      <c r="M242" s="6">
        <f t="shared" si="3"/>
        <v>155.24999999999997</v>
      </c>
      <c r="N242" t="str" cm="1">
        <f t="array" ref="N242">_xlfn.IFS(I242="Rob","Robusta",I242="Exc","Exelsa",I242="Ara","Arabia",I242="Lib","Liberica")</f>
        <v>Arabia</v>
      </c>
      <c r="O242" t="str" cm="1">
        <f t="array" ref="O242">_xlfn.IFS(J242="M","Medium",J242="L","Light",J242="D","Dark")</f>
        <v>Medium</v>
      </c>
      <c r="P242" t="str">
        <f>_xlfn.XLOOKUP(Order_Table[[#This Row],[Customer ID]],customers!$A$1:$A$1001,customers!$I$1:$I$1001,,0)</f>
        <v>Yes</v>
      </c>
    </row>
    <row r="243" spans="1:16" x14ac:dyDescent="0.3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6">
        <f>INDEX(products!$A$1:$G$49,MATCH(orders!$D243,products!$A$1:$A$49,0),MATCH(orders!L$1,products!$A$1:$G$1,0))</f>
        <v>22.884999999999998</v>
      </c>
      <c r="M243" s="6">
        <f t="shared" si="3"/>
        <v>45.769999999999996</v>
      </c>
      <c r="N243" t="str" cm="1">
        <f t="array" ref="N243">_xlfn.IFS(I243="Rob","Robusta",I243="Exc","Exelsa",I243="Ara","Arabia",I243="Lib","Liberica")</f>
        <v>Robusta</v>
      </c>
      <c r="O243" t="str" cm="1">
        <f t="array" ref="O243">_xlfn.IFS(J243="M","Medium",J243="L","Light",J243="D","Dark")</f>
        <v>Medium</v>
      </c>
      <c r="P243" t="str">
        <f>_xlfn.XLOOKUP(Order_Table[[#This Row],[Customer ID]],customers!$A$1:$A$1001,customers!$I$1:$I$1001,,0)</f>
        <v>No</v>
      </c>
    </row>
    <row r="244" spans="1:16" x14ac:dyDescent="0.3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6">
        <f>INDEX(products!$A$1:$G$49,MATCH(orders!$D244,products!$A$1:$A$49,0),MATCH(orders!L$1,products!$A$1:$G$1,0))</f>
        <v>12.15</v>
      </c>
      <c r="M244" s="6">
        <f t="shared" si="3"/>
        <v>36.450000000000003</v>
      </c>
      <c r="N244" t="str" cm="1">
        <f t="array" ref="N244">_xlfn.IFS(I244="Rob","Robusta",I244="Exc","Exelsa",I244="Ara","Arabia",I244="Lib","Liberica")</f>
        <v>Exelsa</v>
      </c>
      <c r="O244" t="str" cm="1">
        <f t="array" ref="O244">_xlfn.IFS(J244="M","Medium",J244="L","Light",J244="D","Dark")</f>
        <v>Dark</v>
      </c>
      <c r="P244" t="str">
        <f>_xlfn.XLOOKUP(Order_Table[[#This Row],[Customer ID]],customers!$A$1:$A$1001,customers!$I$1:$I$1001,,0)</f>
        <v>Yes</v>
      </c>
    </row>
    <row r="245" spans="1:16" x14ac:dyDescent="0.3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6">
        <f>INDEX(products!$A$1:$G$49,MATCH(orders!$D245,products!$A$1:$A$49,0),MATCH(orders!L$1,products!$A$1:$G$1,0))</f>
        <v>7.29</v>
      </c>
      <c r="M245" s="6">
        <f t="shared" si="3"/>
        <v>29.16</v>
      </c>
      <c r="N245" t="str" cm="1">
        <f t="array" ref="N245">_xlfn.IFS(I245="Rob","Robusta",I245="Exc","Exelsa",I245="Ara","Arabia",I245="Lib","Liberica")</f>
        <v>Exelsa</v>
      </c>
      <c r="O245" t="str" cm="1">
        <f t="array" ref="O245">_xlfn.IFS(J245="M","Medium",J245="L","Light",J245="D","Dark")</f>
        <v>Dark</v>
      </c>
      <c r="P245" t="str">
        <f>_xlfn.XLOOKUP(Order_Table[[#This Row],[Customer ID]],customers!$A$1:$A$1001,customers!$I$1:$I$1001,,0)</f>
        <v>Yes</v>
      </c>
    </row>
    <row r="246" spans="1:16" x14ac:dyDescent="0.3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6">
        <f>INDEX(products!$A$1:$G$49,MATCH(orders!$D246,products!$A$1:$A$49,0),MATCH(orders!L$1,products!$A$1:$G$1,0))</f>
        <v>33.464999999999996</v>
      </c>
      <c r="M246" s="6">
        <f t="shared" si="3"/>
        <v>133.85999999999999</v>
      </c>
      <c r="N246" t="str" cm="1">
        <f t="array" ref="N246">_xlfn.IFS(I246="Rob","Robusta",I246="Exc","Exelsa",I246="Ara","Arabia",I246="Lib","Liberica")</f>
        <v>Liberica</v>
      </c>
      <c r="O246" t="str" cm="1">
        <f t="array" ref="O246">_xlfn.IFS(J246="M","Medium",J246="L","Light",J246="D","Dark")</f>
        <v>Medium</v>
      </c>
      <c r="P246" t="str">
        <f>_xlfn.XLOOKUP(Order_Table[[#This Row],[Customer ID]],customers!$A$1:$A$1001,customers!$I$1:$I$1001,,0)</f>
        <v>No</v>
      </c>
    </row>
    <row r="247" spans="1:16" x14ac:dyDescent="0.3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6">
        <f>INDEX(products!$A$1:$G$49,MATCH(orders!$D247,products!$A$1:$A$49,0),MATCH(orders!L$1,products!$A$1:$G$1,0))</f>
        <v>4.7549999999999999</v>
      </c>
      <c r="M247" s="6">
        <f t="shared" si="3"/>
        <v>23.774999999999999</v>
      </c>
      <c r="N247" t="str" cm="1">
        <f t="array" ref="N247">_xlfn.IFS(I247="Rob","Robusta",I247="Exc","Exelsa",I247="Ara","Arabia",I247="Lib","Liberica")</f>
        <v>Liberica</v>
      </c>
      <c r="O247" t="str" cm="1">
        <f t="array" ref="O247">_xlfn.IFS(J247="M","Medium",J247="L","Light",J247="D","Dark")</f>
        <v>Light</v>
      </c>
      <c r="P247" t="str">
        <f>_xlfn.XLOOKUP(Order_Table[[#This Row],[Customer ID]],customers!$A$1:$A$1001,customers!$I$1:$I$1001,,0)</f>
        <v>Yes</v>
      </c>
    </row>
    <row r="248" spans="1:16" x14ac:dyDescent="0.3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6">
        <f>INDEX(products!$A$1:$G$49,MATCH(orders!$D248,products!$A$1:$A$49,0),MATCH(orders!L$1,products!$A$1:$G$1,0))</f>
        <v>12.95</v>
      </c>
      <c r="M248" s="6">
        <f t="shared" si="3"/>
        <v>38.849999999999994</v>
      </c>
      <c r="N248" t="str" cm="1">
        <f t="array" ref="N248">_xlfn.IFS(I248="Rob","Robusta",I248="Exc","Exelsa",I248="Ara","Arabia",I248="Lib","Liberica")</f>
        <v>Liberica</v>
      </c>
      <c r="O248" t="str" cm="1">
        <f t="array" ref="O248">_xlfn.IFS(J248="M","Medium",J248="L","Light",J248="D","Dark")</f>
        <v>Dark</v>
      </c>
      <c r="P248" t="str">
        <f>_xlfn.XLOOKUP(Order_Table[[#This Row],[Customer ID]],customers!$A$1:$A$1001,customers!$I$1:$I$1001,,0)</f>
        <v>No</v>
      </c>
    </row>
    <row r="249" spans="1:16" x14ac:dyDescent="0.3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6">
        <f>INDEX(products!$A$1:$G$49,MATCH(orders!$D249,products!$A$1:$A$49,0),MATCH(orders!L$1,products!$A$1:$G$1,0))</f>
        <v>3.5849999999999995</v>
      </c>
      <c r="M249" s="6">
        <f t="shared" si="3"/>
        <v>21.509999999999998</v>
      </c>
      <c r="N249" t="str" cm="1">
        <f t="array" ref="N249">_xlfn.IFS(I249="Rob","Robusta",I249="Exc","Exelsa",I249="Ara","Arabia",I249="Lib","Liberica")</f>
        <v>Robusta</v>
      </c>
      <c r="O249" t="str" cm="1">
        <f t="array" ref="O249">_xlfn.IFS(J249="M","Medium",J249="L","Light",J249="D","Dark")</f>
        <v>Light</v>
      </c>
      <c r="P249" t="str">
        <f>_xlfn.XLOOKUP(Order_Table[[#This Row],[Customer ID]],customers!$A$1:$A$1001,customers!$I$1:$I$1001,,0)</f>
        <v>Yes</v>
      </c>
    </row>
    <row r="250" spans="1:16" x14ac:dyDescent="0.3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6">
        <f>INDEX(products!$A$1:$G$49,MATCH(orders!$D250,products!$A$1:$A$49,0),MATCH(orders!L$1,products!$A$1:$G$1,0))</f>
        <v>9.9499999999999993</v>
      </c>
      <c r="M250" s="6">
        <f t="shared" si="3"/>
        <v>9.9499999999999993</v>
      </c>
      <c r="N250" t="str" cm="1">
        <f t="array" ref="N250">_xlfn.IFS(I250="Rob","Robusta",I250="Exc","Exelsa",I250="Ara","Arabia",I250="Lib","Liberica")</f>
        <v>Arabia</v>
      </c>
      <c r="O250" t="str" cm="1">
        <f t="array" ref="O250">_xlfn.IFS(J250="M","Medium",J250="L","Light",J250="D","Dark")</f>
        <v>Dark</v>
      </c>
      <c r="P250" t="str">
        <f>_xlfn.XLOOKUP(Order_Table[[#This Row],[Customer ID]],customers!$A$1:$A$1001,customers!$I$1:$I$1001,,0)</f>
        <v>Yes</v>
      </c>
    </row>
    <row r="251" spans="1:16" x14ac:dyDescent="0.3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6">
        <f>INDEX(products!$A$1:$G$49,MATCH(orders!$D251,products!$A$1:$A$49,0),MATCH(orders!L$1,products!$A$1:$G$1,0))</f>
        <v>15.85</v>
      </c>
      <c r="M251" s="6">
        <f t="shared" si="3"/>
        <v>15.85</v>
      </c>
      <c r="N251" t="str" cm="1">
        <f t="array" ref="N251">_xlfn.IFS(I251="Rob","Robusta",I251="Exc","Exelsa",I251="Ara","Arabia",I251="Lib","Liberica")</f>
        <v>Liberica</v>
      </c>
      <c r="O251" t="str" cm="1">
        <f t="array" ref="O251">_xlfn.IFS(J251="M","Medium",J251="L","Light",J251="D","Dark")</f>
        <v>Light</v>
      </c>
      <c r="P251" t="str">
        <f>_xlfn.XLOOKUP(Order_Table[[#This Row],[Customer ID]],customers!$A$1:$A$1001,customers!$I$1:$I$1001,,0)</f>
        <v>Yes</v>
      </c>
    </row>
    <row r="252" spans="1:16" x14ac:dyDescent="0.3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6">
        <f>INDEX(products!$A$1:$G$49,MATCH(orders!$D252,products!$A$1:$A$49,0),MATCH(orders!L$1,products!$A$1:$G$1,0))</f>
        <v>2.9849999999999999</v>
      </c>
      <c r="M252" s="6">
        <f t="shared" si="3"/>
        <v>2.9849999999999999</v>
      </c>
      <c r="N252" t="str" cm="1">
        <f t="array" ref="N252">_xlfn.IFS(I252="Rob","Robusta",I252="Exc","Exelsa",I252="Ara","Arabia",I252="Lib","Liberica")</f>
        <v>Robusta</v>
      </c>
      <c r="O252" t="str" cm="1">
        <f t="array" ref="O252">_xlfn.IFS(J252="M","Medium",J252="L","Light",J252="D","Dark")</f>
        <v>Medium</v>
      </c>
      <c r="P252" t="str">
        <f>_xlfn.XLOOKUP(Order_Table[[#This Row],[Customer ID]],customers!$A$1:$A$1001,customers!$I$1:$I$1001,,0)</f>
        <v>Yes</v>
      </c>
    </row>
    <row r="253" spans="1:16" x14ac:dyDescent="0.3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6">
        <f>INDEX(products!$A$1:$G$49,MATCH(orders!$D253,products!$A$1:$A$49,0),MATCH(orders!L$1,products!$A$1:$G$1,0))</f>
        <v>13.75</v>
      </c>
      <c r="M253" s="6">
        <f t="shared" si="3"/>
        <v>68.75</v>
      </c>
      <c r="N253" t="str" cm="1">
        <f t="array" ref="N253">_xlfn.IFS(I253="Rob","Robusta",I253="Exc","Exelsa",I253="Ara","Arabia",I253="Lib","Liberica")</f>
        <v>Exelsa</v>
      </c>
      <c r="O253" t="str" cm="1">
        <f t="array" ref="O253">_xlfn.IFS(J253="M","Medium",J253="L","Light",J253="D","Dark")</f>
        <v>Medium</v>
      </c>
      <c r="P253" t="str">
        <f>_xlfn.XLOOKUP(Order_Table[[#This Row],[Customer ID]],customers!$A$1:$A$1001,customers!$I$1:$I$1001,,0)</f>
        <v>Yes</v>
      </c>
    </row>
    <row r="254" spans="1:16" x14ac:dyDescent="0.3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6">
        <f>INDEX(products!$A$1:$G$49,MATCH(orders!$D254,products!$A$1:$A$49,0),MATCH(orders!L$1,products!$A$1:$G$1,0))</f>
        <v>9.9499999999999993</v>
      </c>
      <c r="M254" s="6">
        <f t="shared" si="3"/>
        <v>29.849999999999998</v>
      </c>
      <c r="N254" t="str" cm="1">
        <f t="array" ref="N254">_xlfn.IFS(I254="Rob","Robusta",I254="Exc","Exelsa",I254="Ara","Arabia",I254="Lib","Liberica")</f>
        <v>Arabia</v>
      </c>
      <c r="O254" t="str" cm="1">
        <f t="array" ref="O254">_xlfn.IFS(J254="M","Medium",J254="L","Light",J254="D","Dark")</f>
        <v>Dark</v>
      </c>
      <c r="P254" t="str">
        <f>_xlfn.XLOOKUP(Order_Table[[#This Row],[Customer ID]],customers!$A$1:$A$1001,customers!$I$1:$I$1001,,0)</f>
        <v>No</v>
      </c>
    </row>
    <row r="255" spans="1:16" x14ac:dyDescent="0.3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6">
        <f>INDEX(products!$A$1:$G$49,MATCH(orders!$D255,products!$A$1:$A$49,0),MATCH(orders!L$1,products!$A$1:$G$1,0))</f>
        <v>14.55</v>
      </c>
      <c r="M255" s="6">
        <f t="shared" si="3"/>
        <v>58.2</v>
      </c>
      <c r="N255" t="str" cm="1">
        <f t="array" ref="N255">_xlfn.IFS(I255="Rob","Robusta",I255="Exc","Exelsa",I255="Ara","Arabia",I255="Lib","Liberica")</f>
        <v>Liberica</v>
      </c>
      <c r="O255" t="str" cm="1">
        <f t="array" ref="O255">_xlfn.IFS(J255="M","Medium",J255="L","Light",J255="D","Dark")</f>
        <v>Medium</v>
      </c>
      <c r="P255" t="str">
        <f>_xlfn.XLOOKUP(Order_Table[[#This Row],[Customer ID]],customers!$A$1:$A$1001,customers!$I$1:$I$1001,,0)</f>
        <v>No</v>
      </c>
    </row>
    <row r="256" spans="1:16" x14ac:dyDescent="0.3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6">
        <f>INDEX(products!$A$1:$G$49,MATCH(orders!$D256,products!$A$1:$A$49,0),MATCH(orders!L$1,products!$A$1:$G$1,0))</f>
        <v>7.169999999999999</v>
      </c>
      <c r="M256" s="6">
        <f t="shared" si="3"/>
        <v>28.679999999999996</v>
      </c>
      <c r="N256" t="str" cm="1">
        <f t="array" ref="N256">_xlfn.IFS(I256="Rob","Robusta",I256="Exc","Exelsa",I256="Ara","Arabia",I256="Lib","Liberica")</f>
        <v>Robusta</v>
      </c>
      <c r="O256" t="str" cm="1">
        <f t="array" ref="O256">_xlfn.IFS(J256="M","Medium",J256="L","Light",J256="D","Dark")</f>
        <v>Light</v>
      </c>
      <c r="P256" t="str">
        <f>_xlfn.XLOOKUP(Order_Table[[#This Row],[Customer ID]],customers!$A$1:$A$1001,customers!$I$1:$I$1001,,0)</f>
        <v>No</v>
      </c>
    </row>
    <row r="257" spans="1:16" x14ac:dyDescent="0.3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6">
        <f>INDEX(products!$A$1:$G$49,MATCH(orders!$D257,products!$A$1:$A$49,0),MATCH(orders!L$1,products!$A$1:$G$1,0))</f>
        <v>7.169999999999999</v>
      </c>
      <c r="M257" s="6">
        <f t="shared" si="3"/>
        <v>21.509999999999998</v>
      </c>
      <c r="N257" t="str" cm="1">
        <f t="array" ref="N257">_xlfn.IFS(I257="Rob","Robusta",I257="Exc","Exelsa",I257="Ara","Arabia",I257="Lib","Liberica")</f>
        <v>Robusta</v>
      </c>
      <c r="O257" t="str" cm="1">
        <f t="array" ref="O257">_xlfn.IFS(J257="M","Medium",J257="L","Light",J257="D","Dark")</f>
        <v>Light</v>
      </c>
      <c r="P257" t="str">
        <f>_xlfn.XLOOKUP(Order_Table[[#This Row],[Customer ID]],customers!$A$1:$A$1001,customers!$I$1:$I$1001,,0)</f>
        <v>No</v>
      </c>
    </row>
    <row r="258" spans="1:16" x14ac:dyDescent="0.3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6">
        <f>INDEX(products!$A$1:$G$49,MATCH(orders!$D258,products!$A$1:$A$49,0),MATCH(orders!L$1,products!$A$1:$G$1,0))</f>
        <v>8.73</v>
      </c>
      <c r="M258" s="6">
        <f t="shared" si="3"/>
        <v>17.46</v>
      </c>
      <c r="N258" t="str" cm="1">
        <f t="array" ref="N258">_xlfn.IFS(I258="Rob","Robusta",I258="Exc","Exelsa",I258="Ara","Arabia",I258="Lib","Liberica")</f>
        <v>Liberica</v>
      </c>
      <c r="O258" t="str" cm="1">
        <f t="array" ref="O258">_xlfn.IFS(J258="M","Medium",J258="L","Light",J258="D","Dark")</f>
        <v>Medium</v>
      </c>
      <c r="P258" t="str">
        <f>_xlfn.XLOOKUP(Order_Table[[#This Row],[Customer ID]],customers!$A$1:$A$1001,customers!$I$1:$I$1001,,0)</f>
        <v>Yes</v>
      </c>
    </row>
    <row r="259" spans="1:16" x14ac:dyDescent="0.3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6">
        <f>INDEX(products!$A$1:$G$49,MATCH(orders!$D259,products!$A$1:$A$49,0),MATCH(orders!L$1,products!$A$1:$G$1,0))</f>
        <v>27.945</v>
      </c>
      <c r="M259" s="6">
        <f t="shared" ref="M259:M322" si="4">L259*E259</f>
        <v>27.945</v>
      </c>
      <c r="N259" t="str" cm="1">
        <f t="array" ref="N259">_xlfn.IFS(I259="Rob","Robusta",I259="Exc","Exelsa",I259="Ara","Arabia",I259="Lib","Liberica")</f>
        <v>Exelsa</v>
      </c>
      <c r="O259" t="str" cm="1">
        <f t="array" ref="O259">_xlfn.IFS(J259="M","Medium",J259="L","Light",J259="D","Dark")</f>
        <v>Dark</v>
      </c>
      <c r="P259" t="str">
        <f>_xlfn.XLOOKUP(Order_Table[[#This Row],[Customer ID]],customers!$A$1:$A$1001,customers!$I$1:$I$1001,,0)</f>
        <v>Yes</v>
      </c>
    </row>
    <row r="260" spans="1:16" x14ac:dyDescent="0.3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6">
        <f>INDEX(products!$A$1:$G$49,MATCH(orders!$D260,products!$A$1:$A$49,0),MATCH(orders!L$1,products!$A$1:$G$1,0))</f>
        <v>27.945</v>
      </c>
      <c r="M260" s="6">
        <f t="shared" si="4"/>
        <v>139.72499999999999</v>
      </c>
      <c r="N260" t="str" cm="1">
        <f t="array" ref="N260">_xlfn.IFS(I260="Rob","Robusta",I260="Exc","Exelsa",I260="Ara","Arabia",I260="Lib","Liberica")</f>
        <v>Exelsa</v>
      </c>
      <c r="O260" t="str" cm="1">
        <f t="array" ref="O260">_xlfn.IFS(J260="M","Medium",J260="L","Light",J260="D","Dark")</f>
        <v>Dark</v>
      </c>
      <c r="P260" t="str">
        <f>_xlfn.XLOOKUP(Order_Table[[#This Row],[Customer ID]],customers!$A$1:$A$1001,customers!$I$1:$I$1001,,0)</f>
        <v>No</v>
      </c>
    </row>
    <row r="261" spans="1:16" x14ac:dyDescent="0.3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6">
        <f>INDEX(products!$A$1:$G$49,MATCH(orders!$D261,products!$A$1:$A$49,0),MATCH(orders!L$1,products!$A$1:$G$1,0))</f>
        <v>2.9849999999999999</v>
      </c>
      <c r="M261" s="6">
        <f t="shared" si="4"/>
        <v>5.97</v>
      </c>
      <c r="N261" t="str" cm="1">
        <f t="array" ref="N261">_xlfn.IFS(I261="Rob","Robusta",I261="Exc","Exelsa",I261="Ara","Arabia",I261="Lib","Liberica")</f>
        <v>Robusta</v>
      </c>
      <c r="O261" t="str" cm="1">
        <f t="array" ref="O261">_xlfn.IFS(J261="M","Medium",J261="L","Light",J261="D","Dark")</f>
        <v>Medium</v>
      </c>
      <c r="P261" t="str">
        <f>_xlfn.XLOOKUP(Order_Table[[#This Row],[Customer ID]],customers!$A$1:$A$1001,customers!$I$1:$I$1001,,0)</f>
        <v>No</v>
      </c>
    </row>
    <row r="262" spans="1:16" x14ac:dyDescent="0.3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6">
        <f>INDEX(products!$A$1:$G$49,MATCH(orders!$D262,products!$A$1:$A$49,0),MATCH(orders!L$1,products!$A$1:$G$1,0))</f>
        <v>27.484999999999996</v>
      </c>
      <c r="M262" s="6">
        <f t="shared" si="4"/>
        <v>27.484999999999996</v>
      </c>
      <c r="N262" t="str" cm="1">
        <f t="array" ref="N262">_xlfn.IFS(I262="Rob","Robusta",I262="Exc","Exelsa",I262="Ara","Arabia",I262="Lib","Liberica")</f>
        <v>Robusta</v>
      </c>
      <c r="O262" t="str" cm="1">
        <f t="array" ref="O262">_xlfn.IFS(J262="M","Medium",J262="L","Light",J262="D","Dark")</f>
        <v>Light</v>
      </c>
      <c r="P262" t="str">
        <f>_xlfn.XLOOKUP(Order_Table[[#This Row],[Customer ID]],customers!$A$1:$A$1001,customers!$I$1:$I$1001,,0)</f>
        <v>Yes</v>
      </c>
    </row>
    <row r="263" spans="1:16" x14ac:dyDescent="0.3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6">
        <f>INDEX(products!$A$1:$G$49,MATCH(orders!$D263,products!$A$1:$A$49,0),MATCH(orders!L$1,products!$A$1:$G$1,0))</f>
        <v>11.95</v>
      </c>
      <c r="M263" s="6">
        <f t="shared" si="4"/>
        <v>59.75</v>
      </c>
      <c r="N263" t="str" cm="1">
        <f t="array" ref="N263">_xlfn.IFS(I263="Rob","Robusta",I263="Exc","Exelsa",I263="Ara","Arabia",I263="Lib","Liberica")</f>
        <v>Robusta</v>
      </c>
      <c r="O263" t="str" cm="1">
        <f t="array" ref="O263">_xlfn.IFS(J263="M","Medium",J263="L","Light",J263="D","Dark")</f>
        <v>Light</v>
      </c>
      <c r="P263" t="str">
        <f>_xlfn.XLOOKUP(Order_Table[[#This Row],[Customer ID]],customers!$A$1:$A$1001,customers!$I$1:$I$1001,,0)</f>
        <v>Yes</v>
      </c>
    </row>
    <row r="264" spans="1:16" x14ac:dyDescent="0.3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6">
        <f>INDEX(products!$A$1:$G$49,MATCH(orders!$D264,products!$A$1:$A$49,0),MATCH(orders!L$1,products!$A$1:$G$1,0))</f>
        <v>13.75</v>
      </c>
      <c r="M264" s="6">
        <f t="shared" si="4"/>
        <v>41.25</v>
      </c>
      <c r="N264" t="str" cm="1">
        <f t="array" ref="N264">_xlfn.IFS(I264="Rob","Robusta",I264="Exc","Exelsa",I264="Ara","Arabia",I264="Lib","Liberica")</f>
        <v>Exelsa</v>
      </c>
      <c r="O264" t="str" cm="1">
        <f t="array" ref="O264">_xlfn.IFS(J264="M","Medium",J264="L","Light",J264="D","Dark")</f>
        <v>Medium</v>
      </c>
      <c r="P264" t="str">
        <f>_xlfn.XLOOKUP(Order_Table[[#This Row],[Customer ID]],customers!$A$1:$A$1001,customers!$I$1:$I$1001,,0)</f>
        <v>No</v>
      </c>
    </row>
    <row r="265" spans="1:16" x14ac:dyDescent="0.3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6">
        <f>INDEX(products!$A$1:$G$49,MATCH(orders!$D265,products!$A$1:$A$49,0),MATCH(orders!L$1,products!$A$1:$G$1,0))</f>
        <v>33.464999999999996</v>
      </c>
      <c r="M265" s="6">
        <f t="shared" si="4"/>
        <v>133.85999999999999</v>
      </c>
      <c r="N265" t="str" cm="1">
        <f t="array" ref="N265">_xlfn.IFS(I265="Rob","Robusta",I265="Exc","Exelsa",I265="Ara","Arabia",I265="Lib","Liberica")</f>
        <v>Liberica</v>
      </c>
      <c r="O265" t="str" cm="1">
        <f t="array" ref="O265">_xlfn.IFS(J265="M","Medium",J265="L","Light",J265="D","Dark")</f>
        <v>Medium</v>
      </c>
      <c r="P265" t="str">
        <f>_xlfn.XLOOKUP(Order_Table[[#This Row],[Customer ID]],customers!$A$1:$A$1001,customers!$I$1:$I$1001,,0)</f>
        <v>No</v>
      </c>
    </row>
    <row r="266" spans="1:16" x14ac:dyDescent="0.3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6">
        <f>INDEX(products!$A$1:$G$49,MATCH(orders!$D266,products!$A$1:$A$49,0),MATCH(orders!L$1,products!$A$1:$G$1,0))</f>
        <v>11.95</v>
      </c>
      <c r="M266" s="6">
        <f t="shared" si="4"/>
        <v>59.75</v>
      </c>
      <c r="N266" t="str" cm="1">
        <f t="array" ref="N266">_xlfn.IFS(I266="Rob","Robusta",I266="Exc","Exelsa",I266="Ara","Arabia",I266="Lib","Liberica")</f>
        <v>Robusta</v>
      </c>
      <c r="O266" t="str" cm="1">
        <f t="array" ref="O266">_xlfn.IFS(J266="M","Medium",J266="L","Light",J266="D","Dark")</f>
        <v>Light</v>
      </c>
      <c r="P266" t="str">
        <f>_xlfn.XLOOKUP(Order_Table[[#This Row],[Customer ID]],customers!$A$1:$A$1001,customers!$I$1:$I$1001,,0)</f>
        <v>Yes</v>
      </c>
    </row>
    <row r="267" spans="1:16" x14ac:dyDescent="0.3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6">
        <f>INDEX(products!$A$1:$G$49,MATCH(orders!$D267,products!$A$1:$A$49,0),MATCH(orders!L$1,products!$A$1:$G$1,0))</f>
        <v>5.97</v>
      </c>
      <c r="M267" s="6">
        <f t="shared" si="4"/>
        <v>5.97</v>
      </c>
      <c r="N267" t="str" cm="1">
        <f t="array" ref="N267">_xlfn.IFS(I267="Rob","Robusta",I267="Exc","Exelsa",I267="Ara","Arabia",I267="Lib","Liberica")</f>
        <v>Arabia</v>
      </c>
      <c r="O267" t="str" cm="1">
        <f t="array" ref="O267">_xlfn.IFS(J267="M","Medium",J267="L","Light",J267="D","Dark")</f>
        <v>Dark</v>
      </c>
      <c r="P267" t="str">
        <f>_xlfn.XLOOKUP(Order_Table[[#This Row],[Customer ID]],customers!$A$1:$A$1001,customers!$I$1:$I$1001,,0)</f>
        <v>Yes</v>
      </c>
    </row>
    <row r="268" spans="1:16" x14ac:dyDescent="0.3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6">
        <f>INDEX(products!$A$1:$G$49,MATCH(orders!$D268,products!$A$1:$A$49,0),MATCH(orders!L$1,products!$A$1:$G$1,0))</f>
        <v>12.15</v>
      </c>
      <c r="M268" s="6">
        <f t="shared" si="4"/>
        <v>24.3</v>
      </c>
      <c r="N268" t="str" cm="1">
        <f t="array" ref="N268">_xlfn.IFS(I268="Rob","Robusta",I268="Exc","Exelsa",I268="Ara","Arabia",I268="Lib","Liberica")</f>
        <v>Exelsa</v>
      </c>
      <c r="O268" t="str" cm="1">
        <f t="array" ref="O268">_xlfn.IFS(J268="M","Medium",J268="L","Light",J268="D","Dark")</f>
        <v>Dark</v>
      </c>
      <c r="P268" t="str">
        <f>_xlfn.XLOOKUP(Order_Table[[#This Row],[Customer ID]],customers!$A$1:$A$1001,customers!$I$1:$I$1001,,0)</f>
        <v>No</v>
      </c>
    </row>
    <row r="269" spans="1:16" x14ac:dyDescent="0.3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6">
        <f>INDEX(products!$A$1:$G$49,MATCH(orders!$D269,products!$A$1:$A$49,0),MATCH(orders!L$1,products!$A$1:$G$1,0))</f>
        <v>3.645</v>
      </c>
      <c r="M269" s="6">
        <f t="shared" si="4"/>
        <v>21.87</v>
      </c>
      <c r="N269" t="str" cm="1">
        <f t="array" ref="N269">_xlfn.IFS(I269="Rob","Robusta",I269="Exc","Exelsa",I269="Ara","Arabia",I269="Lib","Liberica")</f>
        <v>Exelsa</v>
      </c>
      <c r="O269" t="str" cm="1">
        <f t="array" ref="O269">_xlfn.IFS(J269="M","Medium",J269="L","Light",J269="D","Dark")</f>
        <v>Dark</v>
      </c>
      <c r="P269" t="str">
        <f>_xlfn.XLOOKUP(Order_Table[[#This Row],[Customer ID]],customers!$A$1:$A$1001,customers!$I$1:$I$1001,,0)</f>
        <v>Yes</v>
      </c>
    </row>
    <row r="270" spans="1:16" x14ac:dyDescent="0.3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6">
        <f>INDEX(products!$A$1:$G$49,MATCH(orders!$D270,products!$A$1:$A$49,0),MATCH(orders!L$1,products!$A$1:$G$1,0))</f>
        <v>9.9499999999999993</v>
      </c>
      <c r="M270" s="6">
        <f t="shared" si="4"/>
        <v>19.899999999999999</v>
      </c>
      <c r="N270" t="str" cm="1">
        <f t="array" ref="N270">_xlfn.IFS(I270="Rob","Robusta",I270="Exc","Exelsa",I270="Ara","Arabia",I270="Lib","Liberica")</f>
        <v>Arabia</v>
      </c>
      <c r="O270" t="str" cm="1">
        <f t="array" ref="O270">_xlfn.IFS(J270="M","Medium",J270="L","Light",J270="D","Dark")</f>
        <v>Dark</v>
      </c>
      <c r="P270" t="str">
        <f>_xlfn.XLOOKUP(Order_Table[[#This Row],[Customer ID]],customers!$A$1:$A$1001,customers!$I$1:$I$1001,,0)</f>
        <v>Yes</v>
      </c>
    </row>
    <row r="271" spans="1:16" x14ac:dyDescent="0.3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6">
        <f>INDEX(products!$A$1:$G$49,MATCH(orders!$D271,products!$A$1:$A$49,0),MATCH(orders!L$1,products!$A$1:$G$1,0))</f>
        <v>2.9849999999999999</v>
      </c>
      <c r="M271" s="6">
        <f t="shared" si="4"/>
        <v>5.97</v>
      </c>
      <c r="N271" t="str" cm="1">
        <f t="array" ref="N271">_xlfn.IFS(I271="Rob","Robusta",I271="Exc","Exelsa",I271="Ara","Arabia",I271="Lib","Liberica")</f>
        <v>Arabia</v>
      </c>
      <c r="O271" t="str" cm="1">
        <f t="array" ref="O271">_xlfn.IFS(J271="M","Medium",J271="L","Light",J271="D","Dark")</f>
        <v>Dark</v>
      </c>
      <c r="P271" t="str">
        <f>_xlfn.XLOOKUP(Order_Table[[#This Row],[Customer ID]],customers!$A$1:$A$1001,customers!$I$1:$I$1001,,0)</f>
        <v>No</v>
      </c>
    </row>
    <row r="272" spans="1:16" x14ac:dyDescent="0.3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6">
        <f>INDEX(products!$A$1:$G$49,MATCH(orders!$D272,products!$A$1:$A$49,0),MATCH(orders!L$1,products!$A$1:$G$1,0))</f>
        <v>7.29</v>
      </c>
      <c r="M272" s="6">
        <f t="shared" si="4"/>
        <v>7.29</v>
      </c>
      <c r="N272" t="str" cm="1">
        <f t="array" ref="N272">_xlfn.IFS(I272="Rob","Robusta",I272="Exc","Exelsa",I272="Ara","Arabia",I272="Lib","Liberica")</f>
        <v>Exelsa</v>
      </c>
      <c r="O272" t="str" cm="1">
        <f t="array" ref="O272">_xlfn.IFS(J272="M","Medium",J272="L","Light",J272="D","Dark")</f>
        <v>Dark</v>
      </c>
      <c r="P272" t="str">
        <f>_xlfn.XLOOKUP(Order_Table[[#This Row],[Customer ID]],customers!$A$1:$A$1001,customers!$I$1:$I$1001,,0)</f>
        <v>Yes</v>
      </c>
    </row>
    <row r="273" spans="1:16" x14ac:dyDescent="0.3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6">
        <f>INDEX(products!$A$1:$G$49,MATCH(orders!$D273,products!$A$1:$A$49,0),MATCH(orders!L$1,products!$A$1:$G$1,0))</f>
        <v>2.9849999999999999</v>
      </c>
      <c r="M273" s="6">
        <f t="shared" si="4"/>
        <v>11.94</v>
      </c>
      <c r="N273" t="str" cm="1">
        <f t="array" ref="N273">_xlfn.IFS(I273="Rob","Robusta",I273="Exc","Exelsa",I273="Ara","Arabia",I273="Lib","Liberica")</f>
        <v>Arabia</v>
      </c>
      <c r="O273" t="str" cm="1">
        <f t="array" ref="O273">_xlfn.IFS(J273="M","Medium",J273="L","Light",J273="D","Dark")</f>
        <v>Dark</v>
      </c>
      <c r="P273" t="str">
        <f>_xlfn.XLOOKUP(Order_Table[[#This Row],[Customer ID]],customers!$A$1:$A$1001,customers!$I$1:$I$1001,,0)</f>
        <v>Yes</v>
      </c>
    </row>
    <row r="274" spans="1:16" x14ac:dyDescent="0.3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6">
        <f>INDEX(products!$A$1:$G$49,MATCH(orders!$D274,products!$A$1:$A$49,0),MATCH(orders!L$1,products!$A$1:$G$1,0))</f>
        <v>11.95</v>
      </c>
      <c r="M274" s="6">
        <f t="shared" si="4"/>
        <v>71.699999999999989</v>
      </c>
      <c r="N274" t="str" cm="1">
        <f t="array" ref="N274">_xlfn.IFS(I274="Rob","Robusta",I274="Exc","Exelsa",I274="Ara","Arabia",I274="Lib","Liberica")</f>
        <v>Robusta</v>
      </c>
      <c r="O274" t="str" cm="1">
        <f t="array" ref="O274">_xlfn.IFS(J274="M","Medium",J274="L","Light",J274="D","Dark")</f>
        <v>Light</v>
      </c>
      <c r="P274" t="str">
        <f>_xlfn.XLOOKUP(Order_Table[[#This Row],[Customer ID]],customers!$A$1:$A$1001,customers!$I$1:$I$1001,,0)</f>
        <v>Yes</v>
      </c>
    </row>
    <row r="275" spans="1:16" x14ac:dyDescent="0.3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6">
        <f>INDEX(products!$A$1:$G$49,MATCH(orders!$D275,products!$A$1:$A$49,0),MATCH(orders!L$1,products!$A$1:$G$1,0))</f>
        <v>3.8849999999999998</v>
      </c>
      <c r="M275" s="6">
        <f t="shared" si="4"/>
        <v>7.77</v>
      </c>
      <c r="N275" t="str" cm="1">
        <f t="array" ref="N275">_xlfn.IFS(I275="Rob","Robusta",I275="Exc","Exelsa",I275="Ara","Arabia",I275="Lib","Liberica")</f>
        <v>Arabia</v>
      </c>
      <c r="O275" t="str" cm="1">
        <f t="array" ref="O275">_xlfn.IFS(J275="M","Medium",J275="L","Light",J275="D","Dark")</f>
        <v>Light</v>
      </c>
      <c r="P275" t="str">
        <f>_xlfn.XLOOKUP(Order_Table[[#This Row],[Customer ID]],customers!$A$1:$A$1001,customers!$I$1:$I$1001,,0)</f>
        <v>No</v>
      </c>
    </row>
    <row r="276" spans="1:16" x14ac:dyDescent="0.3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6">
        <f>INDEX(products!$A$1:$G$49,MATCH(orders!$D276,products!$A$1:$A$49,0),MATCH(orders!L$1,products!$A$1:$G$1,0))</f>
        <v>25.874999999999996</v>
      </c>
      <c r="M276" s="6">
        <f t="shared" si="4"/>
        <v>25.874999999999996</v>
      </c>
      <c r="N276" t="str" cm="1">
        <f t="array" ref="N276">_xlfn.IFS(I276="Rob","Robusta",I276="Exc","Exelsa",I276="Ara","Arabia",I276="Lib","Liberica")</f>
        <v>Arabia</v>
      </c>
      <c r="O276" t="str" cm="1">
        <f t="array" ref="O276">_xlfn.IFS(J276="M","Medium",J276="L","Light",J276="D","Dark")</f>
        <v>Medium</v>
      </c>
      <c r="P276" t="str">
        <f>_xlfn.XLOOKUP(Order_Table[[#This Row],[Customer ID]],customers!$A$1:$A$1001,customers!$I$1:$I$1001,,0)</f>
        <v>No</v>
      </c>
    </row>
    <row r="277" spans="1:16" x14ac:dyDescent="0.3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6">
        <f>INDEX(products!$A$1:$G$49,MATCH(orders!$D277,products!$A$1:$A$49,0),MATCH(orders!L$1,products!$A$1:$G$1,0))</f>
        <v>34.154999999999994</v>
      </c>
      <c r="M277" s="6">
        <f t="shared" si="4"/>
        <v>204.92999999999995</v>
      </c>
      <c r="N277" t="str" cm="1">
        <f t="array" ref="N277">_xlfn.IFS(I277="Rob","Robusta",I277="Exc","Exelsa",I277="Ara","Arabia",I277="Lib","Liberica")</f>
        <v>Exelsa</v>
      </c>
      <c r="O277" t="str" cm="1">
        <f t="array" ref="O277">_xlfn.IFS(J277="M","Medium",J277="L","Light",J277="D","Dark")</f>
        <v>Light</v>
      </c>
      <c r="P277" t="str">
        <f>_xlfn.XLOOKUP(Order_Table[[#This Row],[Customer ID]],customers!$A$1:$A$1001,customers!$I$1:$I$1001,,0)</f>
        <v>No</v>
      </c>
    </row>
    <row r="278" spans="1:16" x14ac:dyDescent="0.3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6">
        <f>INDEX(products!$A$1:$G$49,MATCH(orders!$D278,products!$A$1:$A$49,0),MATCH(orders!L$1,products!$A$1:$G$1,0))</f>
        <v>27.484999999999996</v>
      </c>
      <c r="M278" s="6">
        <f t="shared" si="4"/>
        <v>109.93999999999998</v>
      </c>
      <c r="N278" t="str" cm="1">
        <f t="array" ref="N278">_xlfn.IFS(I278="Rob","Robusta",I278="Exc","Exelsa",I278="Ara","Arabia",I278="Lib","Liberica")</f>
        <v>Robusta</v>
      </c>
      <c r="O278" t="str" cm="1">
        <f t="array" ref="O278">_xlfn.IFS(J278="M","Medium",J278="L","Light",J278="D","Dark")</f>
        <v>Light</v>
      </c>
      <c r="P278" t="str">
        <f>_xlfn.XLOOKUP(Order_Table[[#This Row],[Customer ID]],customers!$A$1:$A$1001,customers!$I$1:$I$1001,,0)</f>
        <v>Yes</v>
      </c>
    </row>
    <row r="279" spans="1:16" x14ac:dyDescent="0.3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6">
        <f>INDEX(products!$A$1:$G$49,MATCH(orders!$D279,products!$A$1:$A$49,0),MATCH(orders!L$1,products!$A$1:$G$1,0))</f>
        <v>14.85</v>
      </c>
      <c r="M279" s="6">
        <f t="shared" si="4"/>
        <v>89.1</v>
      </c>
      <c r="N279" t="str" cm="1">
        <f t="array" ref="N279">_xlfn.IFS(I279="Rob","Robusta",I279="Exc","Exelsa",I279="Ara","Arabia",I279="Lib","Liberica")</f>
        <v>Exelsa</v>
      </c>
      <c r="O279" t="str" cm="1">
        <f t="array" ref="O279">_xlfn.IFS(J279="M","Medium",J279="L","Light",J279="D","Dark")</f>
        <v>Light</v>
      </c>
      <c r="P279" t="str">
        <f>_xlfn.XLOOKUP(Order_Table[[#This Row],[Customer ID]],customers!$A$1:$A$1001,customers!$I$1:$I$1001,,0)</f>
        <v>No</v>
      </c>
    </row>
    <row r="280" spans="1:16" x14ac:dyDescent="0.3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6">
        <f>INDEX(products!$A$1:$G$49,MATCH(orders!$D280,products!$A$1:$A$49,0),MATCH(orders!L$1,products!$A$1:$G$1,0))</f>
        <v>3.8849999999999998</v>
      </c>
      <c r="M280" s="6">
        <f t="shared" si="4"/>
        <v>7.77</v>
      </c>
      <c r="N280" t="str" cm="1">
        <f t="array" ref="N280">_xlfn.IFS(I280="Rob","Robusta",I280="Exc","Exelsa",I280="Ara","Arabia",I280="Lib","Liberica")</f>
        <v>Arabia</v>
      </c>
      <c r="O280" t="str" cm="1">
        <f t="array" ref="O280">_xlfn.IFS(J280="M","Medium",J280="L","Light",J280="D","Dark")</f>
        <v>Light</v>
      </c>
      <c r="P280" t="str">
        <f>_xlfn.XLOOKUP(Order_Table[[#This Row],[Customer ID]],customers!$A$1:$A$1001,customers!$I$1:$I$1001,,0)</f>
        <v>Yes</v>
      </c>
    </row>
    <row r="281" spans="1:16" x14ac:dyDescent="0.3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6">
        <f>INDEX(products!$A$1:$G$49,MATCH(orders!$D281,products!$A$1:$A$49,0),MATCH(orders!L$1,products!$A$1:$G$1,0))</f>
        <v>33.464999999999996</v>
      </c>
      <c r="M281" s="6">
        <f t="shared" si="4"/>
        <v>33.464999999999996</v>
      </c>
      <c r="N281" t="str" cm="1">
        <f t="array" ref="N281">_xlfn.IFS(I281="Rob","Robusta",I281="Exc","Exelsa",I281="Ara","Arabia",I281="Lib","Liberica")</f>
        <v>Liberica</v>
      </c>
      <c r="O281" t="str" cm="1">
        <f t="array" ref="O281">_xlfn.IFS(J281="M","Medium",J281="L","Light",J281="D","Dark")</f>
        <v>Medium</v>
      </c>
      <c r="P281" t="str">
        <f>_xlfn.XLOOKUP(Order_Table[[#This Row],[Customer ID]],customers!$A$1:$A$1001,customers!$I$1:$I$1001,,0)</f>
        <v>Yes</v>
      </c>
    </row>
    <row r="282" spans="1:16" x14ac:dyDescent="0.3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6">
        <f>INDEX(products!$A$1:$G$49,MATCH(orders!$D282,products!$A$1:$A$49,0),MATCH(orders!L$1,products!$A$1:$G$1,0))</f>
        <v>8.25</v>
      </c>
      <c r="M282" s="6">
        <f t="shared" si="4"/>
        <v>41.25</v>
      </c>
      <c r="N282" t="str" cm="1">
        <f t="array" ref="N282">_xlfn.IFS(I282="Rob","Robusta",I282="Exc","Exelsa",I282="Ara","Arabia",I282="Lib","Liberica")</f>
        <v>Exelsa</v>
      </c>
      <c r="O282" t="str" cm="1">
        <f t="array" ref="O282">_xlfn.IFS(J282="M","Medium",J282="L","Light",J282="D","Dark")</f>
        <v>Medium</v>
      </c>
      <c r="P282" t="str">
        <f>_xlfn.XLOOKUP(Order_Table[[#This Row],[Customer ID]],customers!$A$1:$A$1001,customers!$I$1:$I$1001,,0)</f>
        <v>Yes</v>
      </c>
    </row>
    <row r="283" spans="1:16" x14ac:dyDescent="0.3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6">
        <f>INDEX(products!$A$1:$G$49,MATCH(orders!$D283,products!$A$1:$A$49,0),MATCH(orders!L$1,products!$A$1:$G$1,0))</f>
        <v>14.85</v>
      </c>
      <c r="M283" s="6">
        <f t="shared" si="4"/>
        <v>59.4</v>
      </c>
      <c r="N283" t="str" cm="1">
        <f t="array" ref="N283">_xlfn.IFS(I283="Rob","Robusta",I283="Exc","Exelsa",I283="Ara","Arabia",I283="Lib","Liberica")</f>
        <v>Exelsa</v>
      </c>
      <c r="O283" t="str" cm="1">
        <f t="array" ref="O283">_xlfn.IFS(J283="M","Medium",J283="L","Light",J283="D","Dark")</f>
        <v>Light</v>
      </c>
      <c r="P283" t="str">
        <f>_xlfn.XLOOKUP(Order_Table[[#This Row],[Customer ID]],customers!$A$1:$A$1001,customers!$I$1:$I$1001,,0)</f>
        <v>Yes</v>
      </c>
    </row>
    <row r="284" spans="1:16" x14ac:dyDescent="0.3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6">
        <f>INDEX(products!$A$1:$G$49,MATCH(orders!$D284,products!$A$1:$A$49,0),MATCH(orders!L$1,products!$A$1:$G$1,0))</f>
        <v>7.77</v>
      </c>
      <c r="M284" s="6">
        <f t="shared" si="4"/>
        <v>7.77</v>
      </c>
      <c r="N284" t="str" cm="1">
        <f t="array" ref="N284">_xlfn.IFS(I284="Rob","Robusta",I284="Exc","Exelsa",I284="Ara","Arabia",I284="Lib","Liberica")</f>
        <v>Arabia</v>
      </c>
      <c r="O284" t="str" cm="1">
        <f t="array" ref="O284">_xlfn.IFS(J284="M","Medium",J284="L","Light",J284="D","Dark")</f>
        <v>Light</v>
      </c>
      <c r="P284" t="str">
        <f>_xlfn.XLOOKUP(Order_Table[[#This Row],[Customer ID]],customers!$A$1:$A$1001,customers!$I$1:$I$1001,,0)</f>
        <v>No</v>
      </c>
    </row>
    <row r="285" spans="1:16" x14ac:dyDescent="0.3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6">
        <f>INDEX(products!$A$1:$G$49,MATCH(orders!$D285,products!$A$1:$A$49,0),MATCH(orders!L$1,products!$A$1:$G$1,0))</f>
        <v>5.3699999999999992</v>
      </c>
      <c r="M285" s="6">
        <f t="shared" si="4"/>
        <v>5.3699999999999992</v>
      </c>
      <c r="N285" t="str" cm="1">
        <f t="array" ref="N285">_xlfn.IFS(I285="Rob","Robusta",I285="Exc","Exelsa",I285="Ara","Arabia",I285="Lib","Liberica")</f>
        <v>Robusta</v>
      </c>
      <c r="O285" t="str" cm="1">
        <f t="array" ref="O285">_xlfn.IFS(J285="M","Medium",J285="L","Light",J285="D","Dark")</f>
        <v>Dark</v>
      </c>
      <c r="P285" t="str">
        <f>_xlfn.XLOOKUP(Order_Table[[#This Row],[Customer ID]],customers!$A$1:$A$1001,customers!$I$1:$I$1001,,0)</f>
        <v>Yes</v>
      </c>
    </row>
    <row r="286" spans="1:16" x14ac:dyDescent="0.3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6">
        <f>INDEX(products!$A$1:$G$49,MATCH(orders!$D286,products!$A$1:$A$49,0),MATCH(orders!L$1,products!$A$1:$G$1,0))</f>
        <v>31.624999999999996</v>
      </c>
      <c r="M286" s="6">
        <f t="shared" si="4"/>
        <v>94.874999999999986</v>
      </c>
      <c r="N286" t="str" cm="1">
        <f t="array" ref="N286">_xlfn.IFS(I286="Rob","Robusta",I286="Exc","Exelsa",I286="Ara","Arabia",I286="Lib","Liberica")</f>
        <v>Exelsa</v>
      </c>
      <c r="O286" t="str" cm="1">
        <f t="array" ref="O286">_xlfn.IFS(J286="M","Medium",J286="L","Light",J286="D","Dark")</f>
        <v>Medium</v>
      </c>
      <c r="P286" t="str">
        <f>_xlfn.XLOOKUP(Order_Table[[#This Row],[Customer ID]],customers!$A$1:$A$1001,customers!$I$1:$I$1001,,0)</f>
        <v>No</v>
      </c>
    </row>
    <row r="287" spans="1:16" x14ac:dyDescent="0.3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6">
        <f>INDEX(products!$A$1:$G$49,MATCH(orders!$D287,products!$A$1:$A$49,0),MATCH(orders!L$1,products!$A$1:$G$1,0))</f>
        <v>36.454999999999998</v>
      </c>
      <c r="M287" s="6">
        <f t="shared" si="4"/>
        <v>36.454999999999998</v>
      </c>
      <c r="N287" t="str" cm="1">
        <f t="array" ref="N287">_xlfn.IFS(I287="Rob","Robusta",I287="Exc","Exelsa",I287="Ara","Arabia",I287="Lib","Liberica")</f>
        <v>Liberica</v>
      </c>
      <c r="O287" t="str" cm="1">
        <f t="array" ref="O287">_xlfn.IFS(J287="M","Medium",J287="L","Light",J287="D","Dark")</f>
        <v>Light</v>
      </c>
      <c r="P287" t="str">
        <f>_xlfn.XLOOKUP(Order_Table[[#This Row],[Customer ID]],customers!$A$1:$A$1001,customers!$I$1:$I$1001,,0)</f>
        <v>No</v>
      </c>
    </row>
    <row r="288" spans="1:16" x14ac:dyDescent="0.3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6">
        <f>INDEX(products!$A$1:$G$49,MATCH(orders!$D288,products!$A$1:$A$49,0),MATCH(orders!L$1,products!$A$1:$G$1,0))</f>
        <v>3.375</v>
      </c>
      <c r="M288" s="6">
        <f t="shared" si="4"/>
        <v>13.5</v>
      </c>
      <c r="N288" t="str" cm="1">
        <f t="array" ref="N288">_xlfn.IFS(I288="Rob","Robusta",I288="Exc","Exelsa",I288="Ara","Arabia",I288="Lib","Liberica")</f>
        <v>Arabia</v>
      </c>
      <c r="O288" t="str" cm="1">
        <f t="array" ref="O288">_xlfn.IFS(J288="M","Medium",J288="L","Light",J288="D","Dark")</f>
        <v>Medium</v>
      </c>
      <c r="P288" t="str">
        <f>_xlfn.XLOOKUP(Order_Table[[#This Row],[Customer ID]],customers!$A$1:$A$1001,customers!$I$1:$I$1001,,0)</f>
        <v>Yes</v>
      </c>
    </row>
    <row r="289" spans="1:16" x14ac:dyDescent="0.3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6">
        <f>INDEX(products!$A$1:$G$49,MATCH(orders!$D289,products!$A$1:$A$49,0),MATCH(orders!L$1,products!$A$1:$G$1,0))</f>
        <v>3.5849999999999995</v>
      </c>
      <c r="M289" s="6">
        <f t="shared" si="4"/>
        <v>14.339999999999998</v>
      </c>
      <c r="N289" t="str" cm="1">
        <f t="array" ref="N289">_xlfn.IFS(I289="Rob","Robusta",I289="Exc","Exelsa",I289="Ara","Arabia",I289="Lib","Liberica")</f>
        <v>Robusta</v>
      </c>
      <c r="O289" t="str" cm="1">
        <f t="array" ref="O289">_xlfn.IFS(J289="M","Medium",J289="L","Light",J289="D","Dark")</f>
        <v>Light</v>
      </c>
      <c r="P289" t="str">
        <f>_xlfn.XLOOKUP(Order_Table[[#This Row],[Customer ID]],customers!$A$1:$A$1001,customers!$I$1:$I$1001,,0)</f>
        <v>No</v>
      </c>
    </row>
    <row r="290" spans="1:16" x14ac:dyDescent="0.3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6">
        <f>INDEX(products!$A$1:$G$49,MATCH(orders!$D290,products!$A$1:$A$49,0),MATCH(orders!L$1,products!$A$1:$G$1,0))</f>
        <v>8.25</v>
      </c>
      <c r="M290" s="6">
        <f t="shared" si="4"/>
        <v>8.25</v>
      </c>
      <c r="N290" t="str" cm="1">
        <f t="array" ref="N290">_xlfn.IFS(I290="Rob","Robusta",I290="Exc","Exelsa",I290="Ara","Arabia",I290="Lib","Liberica")</f>
        <v>Exelsa</v>
      </c>
      <c r="O290" t="str" cm="1">
        <f t="array" ref="O290">_xlfn.IFS(J290="M","Medium",J290="L","Light",J290="D","Dark")</f>
        <v>Medium</v>
      </c>
      <c r="P290" t="str">
        <f>_xlfn.XLOOKUP(Order_Table[[#This Row],[Customer ID]],customers!$A$1:$A$1001,customers!$I$1:$I$1001,,0)</f>
        <v>Yes</v>
      </c>
    </row>
    <row r="291" spans="1:16" x14ac:dyDescent="0.3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6">
        <f>INDEX(products!$A$1:$G$49,MATCH(orders!$D291,products!$A$1:$A$49,0),MATCH(orders!L$1,products!$A$1:$G$1,0))</f>
        <v>2.6849999999999996</v>
      </c>
      <c r="M291" s="6">
        <f t="shared" si="4"/>
        <v>13.424999999999997</v>
      </c>
      <c r="N291" t="str" cm="1">
        <f t="array" ref="N291">_xlfn.IFS(I291="Rob","Robusta",I291="Exc","Exelsa",I291="Ara","Arabia",I291="Lib","Liberica")</f>
        <v>Robusta</v>
      </c>
      <c r="O291" t="str" cm="1">
        <f t="array" ref="O291">_xlfn.IFS(J291="M","Medium",J291="L","Light",J291="D","Dark")</f>
        <v>Dark</v>
      </c>
      <c r="P291" t="str">
        <f>_xlfn.XLOOKUP(Order_Table[[#This Row],[Customer ID]],customers!$A$1:$A$1001,customers!$I$1:$I$1001,,0)</f>
        <v>Yes</v>
      </c>
    </row>
    <row r="292" spans="1:16" x14ac:dyDescent="0.3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6">
        <f>INDEX(products!$A$1:$G$49,MATCH(orders!$D292,products!$A$1:$A$49,0),MATCH(orders!L$1,products!$A$1:$G$1,0))</f>
        <v>9.9499999999999993</v>
      </c>
      <c r="M292" s="6">
        <f t="shared" si="4"/>
        <v>49.75</v>
      </c>
      <c r="N292" t="str" cm="1">
        <f t="array" ref="N292">_xlfn.IFS(I292="Rob","Robusta",I292="Exc","Exelsa",I292="Ara","Arabia",I292="Lib","Liberica")</f>
        <v>Arabia</v>
      </c>
      <c r="O292" t="str" cm="1">
        <f t="array" ref="O292">_xlfn.IFS(J292="M","Medium",J292="L","Light",J292="D","Dark")</f>
        <v>Dark</v>
      </c>
      <c r="P292" t="str">
        <f>_xlfn.XLOOKUP(Order_Table[[#This Row],[Customer ID]],customers!$A$1:$A$1001,customers!$I$1:$I$1001,,0)</f>
        <v>No</v>
      </c>
    </row>
    <row r="293" spans="1:16" x14ac:dyDescent="0.3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6">
        <f>INDEX(products!$A$1:$G$49,MATCH(orders!$D293,products!$A$1:$A$49,0),MATCH(orders!L$1,products!$A$1:$G$1,0))</f>
        <v>8.25</v>
      </c>
      <c r="M293" s="6">
        <f t="shared" si="4"/>
        <v>16.5</v>
      </c>
      <c r="N293" t="str" cm="1">
        <f t="array" ref="N293">_xlfn.IFS(I293="Rob","Robusta",I293="Exc","Exelsa",I293="Ara","Arabia",I293="Lib","Liberica")</f>
        <v>Exelsa</v>
      </c>
      <c r="O293" t="str" cm="1">
        <f t="array" ref="O293">_xlfn.IFS(J293="M","Medium",J293="L","Light",J293="D","Dark")</f>
        <v>Medium</v>
      </c>
      <c r="P293" t="str">
        <f>_xlfn.XLOOKUP(Order_Table[[#This Row],[Customer ID]],customers!$A$1:$A$1001,customers!$I$1:$I$1001,,0)</f>
        <v>No</v>
      </c>
    </row>
    <row r="294" spans="1:16" x14ac:dyDescent="0.3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6">
        <f>INDEX(products!$A$1:$G$49,MATCH(orders!$D294,products!$A$1:$A$49,0),MATCH(orders!L$1,products!$A$1:$G$1,0))</f>
        <v>5.97</v>
      </c>
      <c r="M294" s="6">
        <f t="shared" si="4"/>
        <v>17.91</v>
      </c>
      <c r="N294" t="str" cm="1">
        <f t="array" ref="N294">_xlfn.IFS(I294="Rob","Robusta",I294="Exc","Exelsa",I294="Ara","Arabia",I294="Lib","Liberica")</f>
        <v>Arabia</v>
      </c>
      <c r="O294" t="str" cm="1">
        <f t="array" ref="O294">_xlfn.IFS(J294="M","Medium",J294="L","Light",J294="D","Dark")</f>
        <v>Dark</v>
      </c>
      <c r="P294" t="str">
        <f>_xlfn.XLOOKUP(Order_Table[[#This Row],[Customer ID]],customers!$A$1:$A$1001,customers!$I$1:$I$1001,,0)</f>
        <v>No</v>
      </c>
    </row>
    <row r="295" spans="1:16" x14ac:dyDescent="0.3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6">
        <f>INDEX(products!$A$1:$G$49,MATCH(orders!$D295,products!$A$1:$A$49,0),MATCH(orders!L$1,products!$A$1:$G$1,0))</f>
        <v>5.97</v>
      </c>
      <c r="M295" s="6">
        <f t="shared" si="4"/>
        <v>29.849999999999998</v>
      </c>
      <c r="N295" t="str" cm="1">
        <f t="array" ref="N295">_xlfn.IFS(I295="Rob","Robusta",I295="Exc","Exelsa",I295="Ara","Arabia",I295="Lib","Liberica")</f>
        <v>Arabia</v>
      </c>
      <c r="O295" t="str" cm="1">
        <f t="array" ref="O295">_xlfn.IFS(J295="M","Medium",J295="L","Light",J295="D","Dark")</f>
        <v>Dark</v>
      </c>
      <c r="P295" t="str">
        <f>_xlfn.XLOOKUP(Order_Table[[#This Row],[Customer ID]],customers!$A$1:$A$1001,customers!$I$1:$I$1001,,0)</f>
        <v>No</v>
      </c>
    </row>
    <row r="296" spans="1:16" x14ac:dyDescent="0.3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6">
        <f>INDEX(products!$A$1:$G$49,MATCH(orders!$D296,products!$A$1:$A$49,0),MATCH(orders!L$1,products!$A$1:$G$1,0))</f>
        <v>14.85</v>
      </c>
      <c r="M296" s="6">
        <f t="shared" si="4"/>
        <v>44.55</v>
      </c>
      <c r="N296" t="str" cm="1">
        <f t="array" ref="N296">_xlfn.IFS(I296="Rob","Robusta",I296="Exc","Exelsa",I296="Ara","Arabia",I296="Lib","Liberica")</f>
        <v>Exelsa</v>
      </c>
      <c r="O296" t="str" cm="1">
        <f t="array" ref="O296">_xlfn.IFS(J296="M","Medium",J296="L","Light",J296="D","Dark")</f>
        <v>Light</v>
      </c>
      <c r="P296" t="str">
        <f>_xlfn.XLOOKUP(Order_Table[[#This Row],[Customer ID]],customers!$A$1:$A$1001,customers!$I$1:$I$1001,,0)</f>
        <v>No</v>
      </c>
    </row>
    <row r="297" spans="1:16" x14ac:dyDescent="0.3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6">
        <f>INDEX(products!$A$1:$G$49,MATCH(orders!$D297,products!$A$1:$A$49,0),MATCH(orders!L$1,products!$A$1:$G$1,0))</f>
        <v>13.75</v>
      </c>
      <c r="M297" s="6">
        <f t="shared" si="4"/>
        <v>27.5</v>
      </c>
      <c r="N297" t="str" cm="1">
        <f t="array" ref="N297">_xlfn.IFS(I297="Rob","Robusta",I297="Exc","Exelsa",I297="Ara","Arabia",I297="Lib","Liberica")</f>
        <v>Exelsa</v>
      </c>
      <c r="O297" t="str" cm="1">
        <f t="array" ref="O297">_xlfn.IFS(J297="M","Medium",J297="L","Light",J297="D","Dark")</f>
        <v>Medium</v>
      </c>
      <c r="P297" t="str">
        <f>_xlfn.XLOOKUP(Order_Table[[#This Row],[Customer ID]],customers!$A$1:$A$1001,customers!$I$1:$I$1001,,0)</f>
        <v>No</v>
      </c>
    </row>
    <row r="298" spans="1:16" x14ac:dyDescent="0.3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6">
        <f>INDEX(products!$A$1:$G$49,MATCH(orders!$D298,products!$A$1:$A$49,0),MATCH(orders!L$1,products!$A$1:$G$1,0))</f>
        <v>5.97</v>
      </c>
      <c r="M298" s="6">
        <f t="shared" si="4"/>
        <v>35.82</v>
      </c>
      <c r="N298" t="str" cm="1">
        <f t="array" ref="N298">_xlfn.IFS(I298="Rob","Robusta",I298="Exc","Exelsa",I298="Ara","Arabia",I298="Lib","Liberica")</f>
        <v>Robusta</v>
      </c>
      <c r="O298" t="str" cm="1">
        <f t="array" ref="O298">_xlfn.IFS(J298="M","Medium",J298="L","Light",J298="D","Dark")</f>
        <v>Medium</v>
      </c>
      <c r="P298" t="str">
        <f>_xlfn.XLOOKUP(Order_Table[[#This Row],[Customer ID]],customers!$A$1:$A$1001,customers!$I$1:$I$1001,,0)</f>
        <v>Yes</v>
      </c>
    </row>
    <row r="299" spans="1:16" x14ac:dyDescent="0.3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6">
        <f>INDEX(products!$A$1:$G$49,MATCH(orders!$D299,products!$A$1:$A$49,0),MATCH(orders!L$1,products!$A$1:$G$1,0))</f>
        <v>5.3699999999999992</v>
      </c>
      <c r="M299" s="6">
        <f t="shared" si="4"/>
        <v>16.11</v>
      </c>
      <c r="N299" t="str" cm="1">
        <f t="array" ref="N299">_xlfn.IFS(I299="Rob","Robusta",I299="Exc","Exelsa",I299="Ara","Arabia",I299="Lib","Liberica")</f>
        <v>Robusta</v>
      </c>
      <c r="O299" t="str" cm="1">
        <f t="array" ref="O299">_xlfn.IFS(J299="M","Medium",J299="L","Light",J299="D","Dark")</f>
        <v>Dark</v>
      </c>
      <c r="P299" t="str">
        <f>_xlfn.XLOOKUP(Order_Table[[#This Row],[Customer ID]],customers!$A$1:$A$1001,customers!$I$1:$I$1001,,0)</f>
        <v>Yes</v>
      </c>
    </row>
    <row r="300" spans="1:16" x14ac:dyDescent="0.3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6">
        <f>INDEX(products!$A$1:$G$49,MATCH(orders!$D300,products!$A$1:$A$49,0),MATCH(orders!L$1,products!$A$1:$G$1,0))</f>
        <v>4.4550000000000001</v>
      </c>
      <c r="M300" s="6">
        <f t="shared" si="4"/>
        <v>26.73</v>
      </c>
      <c r="N300" t="str" cm="1">
        <f t="array" ref="N300">_xlfn.IFS(I300="Rob","Robusta",I300="Exc","Exelsa",I300="Ara","Arabia",I300="Lib","Liberica")</f>
        <v>Exelsa</v>
      </c>
      <c r="O300" t="str" cm="1">
        <f t="array" ref="O300">_xlfn.IFS(J300="M","Medium",J300="L","Light",J300="D","Dark")</f>
        <v>Light</v>
      </c>
      <c r="P300" t="str">
        <f>_xlfn.XLOOKUP(Order_Table[[#This Row],[Customer ID]],customers!$A$1:$A$1001,customers!$I$1:$I$1001,,0)</f>
        <v>Yes</v>
      </c>
    </row>
    <row r="301" spans="1:16" x14ac:dyDescent="0.3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6">
        <f>INDEX(products!$A$1:$G$49,MATCH(orders!$D301,products!$A$1:$A$49,0),MATCH(orders!L$1,products!$A$1:$G$1,0))</f>
        <v>34.154999999999994</v>
      </c>
      <c r="M301" s="6">
        <f t="shared" si="4"/>
        <v>204.92999999999995</v>
      </c>
      <c r="N301" t="str" cm="1">
        <f t="array" ref="N301">_xlfn.IFS(I301="Rob","Robusta",I301="Exc","Exelsa",I301="Ara","Arabia",I301="Lib","Liberica")</f>
        <v>Exelsa</v>
      </c>
      <c r="O301" t="str" cm="1">
        <f t="array" ref="O301">_xlfn.IFS(J301="M","Medium",J301="L","Light",J301="D","Dark")</f>
        <v>Light</v>
      </c>
      <c r="P301" t="str">
        <f>_xlfn.XLOOKUP(Order_Table[[#This Row],[Customer ID]],customers!$A$1:$A$1001,customers!$I$1:$I$1001,,0)</f>
        <v>Yes</v>
      </c>
    </row>
    <row r="302" spans="1:16" x14ac:dyDescent="0.3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6">
        <f>INDEX(products!$A$1:$G$49,MATCH(orders!$D302,products!$A$1:$A$49,0),MATCH(orders!L$1,products!$A$1:$G$1,0))</f>
        <v>12.95</v>
      </c>
      <c r="M302" s="6">
        <f t="shared" si="4"/>
        <v>38.849999999999994</v>
      </c>
      <c r="N302" t="str" cm="1">
        <f t="array" ref="N302">_xlfn.IFS(I302="Rob","Robusta",I302="Exc","Exelsa",I302="Ara","Arabia",I302="Lib","Liberica")</f>
        <v>Arabia</v>
      </c>
      <c r="O302" t="str" cm="1">
        <f t="array" ref="O302">_xlfn.IFS(J302="M","Medium",J302="L","Light",J302="D","Dark")</f>
        <v>Light</v>
      </c>
      <c r="P302" t="str">
        <f>_xlfn.XLOOKUP(Order_Table[[#This Row],[Customer ID]],customers!$A$1:$A$1001,customers!$I$1:$I$1001,,0)</f>
        <v>Yes</v>
      </c>
    </row>
    <row r="303" spans="1:16" x14ac:dyDescent="0.3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6">
        <f>INDEX(products!$A$1:$G$49,MATCH(orders!$D303,products!$A$1:$A$49,0),MATCH(orders!L$1,products!$A$1:$G$1,0))</f>
        <v>3.8849999999999998</v>
      </c>
      <c r="M303" s="6">
        <f t="shared" si="4"/>
        <v>15.54</v>
      </c>
      <c r="N303" t="str" cm="1">
        <f t="array" ref="N303">_xlfn.IFS(I303="Rob","Robusta",I303="Exc","Exelsa",I303="Ara","Arabia",I303="Lib","Liberica")</f>
        <v>Liberica</v>
      </c>
      <c r="O303" t="str" cm="1">
        <f t="array" ref="O303">_xlfn.IFS(J303="M","Medium",J303="L","Light",J303="D","Dark")</f>
        <v>Dark</v>
      </c>
      <c r="P303" t="str">
        <f>_xlfn.XLOOKUP(Order_Table[[#This Row],[Customer ID]],customers!$A$1:$A$1001,customers!$I$1:$I$1001,,0)</f>
        <v>Yes</v>
      </c>
    </row>
    <row r="304" spans="1:16" x14ac:dyDescent="0.3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6">
        <f>INDEX(products!$A$1:$G$49,MATCH(orders!$D304,products!$A$1:$A$49,0),MATCH(orders!L$1,products!$A$1:$G$1,0))</f>
        <v>6.75</v>
      </c>
      <c r="M304" s="6">
        <f t="shared" si="4"/>
        <v>6.75</v>
      </c>
      <c r="N304" t="str" cm="1">
        <f t="array" ref="N304">_xlfn.IFS(I304="Rob","Robusta",I304="Exc","Exelsa",I304="Ara","Arabia",I304="Lib","Liberica")</f>
        <v>Arabia</v>
      </c>
      <c r="O304" t="str" cm="1">
        <f t="array" ref="O304">_xlfn.IFS(J304="M","Medium",J304="L","Light",J304="D","Dark")</f>
        <v>Medium</v>
      </c>
      <c r="P304" t="str">
        <f>_xlfn.XLOOKUP(Order_Table[[#This Row],[Customer ID]],customers!$A$1:$A$1001,customers!$I$1:$I$1001,,0)</f>
        <v>No</v>
      </c>
    </row>
    <row r="305" spans="1:16" x14ac:dyDescent="0.3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6">
        <f>INDEX(products!$A$1:$G$49,MATCH(orders!$D305,products!$A$1:$A$49,0),MATCH(orders!L$1,products!$A$1:$G$1,0))</f>
        <v>27.945</v>
      </c>
      <c r="M305" s="6">
        <f t="shared" si="4"/>
        <v>111.78</v>
      </c>
      <c r="N305" t="str" cm="1">
        <f t="array" ref="N305">_xlfn.IFS(I305="Rob","Robusta",I305="Exc","Exelsa",I305="Ara","Arabia",I305="Lib","Liberica")</f>
        <v>Exelsa</v>
      </c>
      <c r="O305" t="str" cm="1">
        <f t="array" ref="O305">_xlfn.IFS(J305="M","Medium",J305="L","Light",J305="D","Dark")</f>
        <v>Dark</v>
      </c>
      <c r="P305" t="str">
        <f>_xlfn.XLOOKUP(Order_Table[[#This Row],[Customer ID]],customers!$A$1:$A$1001,customers!$I$1:$I$1001,,0)</f>
        <v>Yes</v>
      </c>
    </row>
    <row r="306" spans="1:16" x14ac:dyDescent="0.3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6">
        <f>INDEX(products!$A$1:$G$49,MATCH(orders!$D306,products!$A$1:$A$49,0),MATCH(orders!L$1,products!$A$1:$G$1,0))</f>
        <v>3.8849999999999998</v>
      </c>
      <c r="M306" s="6">
        <f t="shared" si="4"/>
        <v>3.8849999999999998</v>
      </c>
      <c r="N306" t="str" cm="1">
        <f t="array" ref="N306">_xlfn.IFS(I306="Rob","Robusta",I306="Exc","Exelsa",I306="Ara","Arabia",I306="Lib","Liberica")</f>
        <v>Arabia</v>
      </c>
      <c r="O306" t="str" cm="1">
        <f t="array" ref="O306">_xlfn.IFS(J306="M","Medium",J306="L","Light",J306="D","Dark")</f>
        <v>Light</v>
      </c>
      <c r="P306" t="str">
        <f>_xlfn.XLOOKUP(Order_Table[[#This Row],[Customer ID]],customers!$A$1:$A$1001,customers!$I$1:$I$1001,,0)</f>
        <v>Yes</v>
      </c>
    </row>
    <row r="307" spans="1:16" x14ac:dyDescent="0.3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6">
        <f>INDEX(products!$A$1:$G$49,MATCH(orders!$D307,products!$A$1:$A$49,0),MATCH(orders!L$1,products!$A$1:$G$1,0))</f>
        <v>4.3650000000000002</v>
      </c>
      <c r="M307" s="6">
        <f t="shared" si="4"/>
        <v>21.825000000000003</v>
      </c>
      <c r="N307" t="str" cm="1">
        <f t="array" ref="N307">_xlfn.IFS(I307="Rob","Robusta",I307="Exc","Exelsa",I307="Ara","Arabia",I307="Lib","Liberica")</f>
        <v>Liberica</v>
      </c>
      <c r="O307" t="str" cm="1">
        <f t="array" ref="O307">_xlfn.IFS(J307="M","Medium",J307="L","Light",J307="D","Dark")</f>
        <v>Medium</v>
      </c>
      <c r="P307" t="str">
        <f>_xlfn.XLOOKUP(Order_Table[[#This Row],[Customer ID]],customers!$A$1:$A$1001,customers!$I$1:$I$1001,,0)</f>
        <v>No</v>
      </c>
    </row>
    <row r="308" spans="1:16" x14ac:dyDescent="0.3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6">
        <f>INDEX(products!$A$1:$G$49,MATCH(orders!$D308,products!$A$1:$A$49,0),MATCH(orders!L$1,products!$A$1:$G$1,0))</f>
        <v>2.9849999999999999</v>
      </c>
      <c r="M308" s="6">
        <f t="shared" si="4"/>
        <v>14.924999999999999</v>
      </c>
      <c r="N308" t="str" cm="1">
        <f t="array" ref="N308">_xlfn.IFS(I308="Rob","Robusta",I308="Exc","Exelsa",I308="Ara","Arabia",I308="Lib","Liberica")</f>
        <v>Robusta</v>
      </c>
      <c r="O308" t="str" cm="1">
        <f t="array" ref="O308">_xlfn.IFS(J308="M","Medium",J308="L","Light",J308="D","Dark")</f>
        <v>Medium</v>
      </c>
      <c r="P308" t="str">
        <f>_xlfn.XLOOKUP(Order_Table[[#This Row],[Customer ID]],customers!$A$1:$A$1001,customers!$I$1:$I$1001,,0)</f>
        <v>No</v>
      </c>
    </row>
    <row r="309" spans="1:16" x14ac:dyDescent="0.3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6">
        <f>INDEX(products!$A$1:$G$49,MATCH(orders!$D309,products!$A$1:$A$49,0),MATCH(orders!L$1,products!$A$1:$G$1,0))</f>
        <v>11.25</v>
      </c>
      <c r="M309" s="6">
        <f t="shared" si="4"/>
        <v>33.75</v>
      </c>
      <c r="N309" t="str" cm="1">
        <f t="array" ref="N309">_xlfn.IFS(I309="Rob","Robusta",I309="Exc","Exelsa",I309="Ara","Arabia",I309="Lib","Liberica")</f>
        <v>Arabia</v>
      </c>
      <c r="O309" t="str" cm="1">
        <f t="array" ref="O309">_xlfn.IFS(J309="M","Medium",J309="L","Light",J309="D","Dark")</f>
        <v>Medium</v>
      </c>
      <c r="P309" t="str">
        <f>_xlfn.XLOOKUP(Order_Table[[#This Row],[Customer ID]],customers!$A$1:$A$1001,customers!$I$1:$I$1001,,0)</f>
        <v>Yes</v>
      </c>
    </row>
    <row r="310" spans="1:16" x14ac:dyDescent="0.3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6">
        <f>INDEX(products!$A$1:$G$49,MATCH(orders!$D310,products!$A$1:$A$49,0),MATCH(orders!L$1,products!$A$1:$G$1,0))</f>
        <v>11.25</v>
      </c>
      <c r="M310" s="6">
        <f t="shared" si="4"/>
        <v>33.75</v>
      </c>
      <c r="N310" t="str" cm="1">
        <f t="array" ref="N310">_xlfn.IFS(I310="Rob","Robusta",I310="Exc","Exelsa",I310="Ara","Arabia",I310="Lib","Liberica")</f>
        <v>Arabia</v>
      </c>
      <c r="O310" t="str" cm="1">
        <f t="array" ref="O310">_xlfn.IFS(J310="M","Medium",J310="L","Light",J310="D","Dark")</f>
        <v>Medium</v>
      </c>
      <c r="P310" t="str">
        <f>_xlfn.XLOOKUP(Order_Table[[#This Row],[Customer ID]],customers!$A$1:$A$1001,customers!$I$1:$I$1001,,0)</f>
        <v>No</v>
      </c>
    </row>
    <row r="311" spans="1:16" x14ac:dyDescent="0.3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6">
        <f>INDEX(products!$A$1:$G$49,MATCH(orders!$D311,products!$A$1:$A$49,0),MATCH(orders!L$1,products!$A$1:$G$1,0))</f>
        <v>4.3650000000000002</v>
      </c>
      <c r="M311" s="6">
        <f t="shared" si="4"/>
        <v>26.19</v>
      </c>
      <c r="N311" t="str" cm="1">
        <f t="array" ref="N311">_xlfn.IFS(I311="Rob","Robusta",I311="Exc","Exelsa",I311="Ara","Arabia",I311="Lib","Liberica")</f>
        <v>Liberica</v>
      </c>
      <c r="O311" t="str" cm="1">
        <f t="array" ref="O311">_xlfn.IFS(J311="M","Medium",J311="L","Light",J311="D","Dark")</f>
        <v>Medium</v>
      </c>
      <c r="P311" t="str">
        <f>_xlfn.XLOOKUP(Order_Table[[#This Row],[Customer ID]],customers!$A$1:$A$1001,customers!$I$1:$I$1001,,0)</f>
        <v>Yes</v>
      </c>
    </row>
    <row r="312" spans="1:16" x14ac:dyDescent="0.3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6">
        <f>INDEX(products!$A$1:$G$49,MATCH(orders!$D312,products!$A$1:$A$49,0),MATCH(orders!L$1,products!$A$1:$G$1,0))</f>
        <v>14.85</v>
      </c>
      <c r="M312" s="6">
        <f t="shared" si="4"/>
        <v>14.85</v>
      </c>
      <c r="N312" t="str" cm="1">
        <f t="array" ref="N312">_xlfn.IFS(I312="Rob","Robusta",I312="Exc","Exelsa",I312="Ara","Arabia",I312="Lib","Liberica")</f>
        <v>Exelsa</v>
      </c>
      <c r="O312" t="str" cm="1">
        <f t="array" ref="O312">_xlfn.IFS(J312="M","Medium",J312="L","Light",J312="D","Dark")</f>
        <v>Light</v>
      </c>
      <c r="P312" t="str">
        <f>_xlfn.XLOOKUP(Order_Table[[#This Row],[Customer ID]],customers!$A$1:$A$1001,customers!$I$1:$I$1001,,0)</f>
        <v>No</v>
      </c>
    </row>
    <row r="313" spans="1:16" x14ac:dyDescent="0.3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6">
        <f>INDEX(products!$A$1:$G$49,MATCH(orders!$D313,products!$A$1:$A$49,0),MATCH(orders!L$1,products!$A$1:$G$1,0))</f>
        <v>31.624999999999996</v>
      </c>
      <c r="M313" s="6">
        <f t="shared" si="4"/>
        <v>189.74999999999997</v>
      </c>
      <c r="N313" t="str" cm="1">
        <f t="array" ref="N313">_xlfn.IFS(I313="Rob","Robusta",I313="Exc","Exelsa",I313="Ara","Arabia",I313="Lib","Liberica")</f>
        <v>Exelsa</v>
      </c>
      <c r="O313" t="str" cm="1">
        <f t="array" ref="O313">_xlfn.IFS(J313="M","Medium",J313="L","Light",J313="D","Dark")</f>
        <v>Medium</v>
      </c>
      <c r="P313" t="str">
        <f>_xlfn.XLOOKUP(Order_Table[[#This Row],[Customer ID]],customers!$A$1:$A$1001,customers!$I$1:$I$1001,,0)</f>
        <v>Yes</v>
      </c>
    </row>
    <row r="314" spans="1:16" x14ac:dyDescent="0.3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6">
        <f>INDEX(products!$A$1:$G$49,MATCH(orders!$D314,products!$A$1:$A$49,0),MATCH(orders!L$1,products!$A$1:$G$1,0))</f>
        <v>5.97</v>
      </c>
      <c r="M314" s="6">
        <f t="shared" si="4"/>
        <v>5.97</v>
      </c>
      <c r="N314" t="str" cm="1">
        <f t="array" ref="N314">_xlfn.IFS(I314="Rob","Robusta",I314="Exc","Exelsa",I314="Ara","Arabia",I314="Lib","Liberica")</f>
        <v>Robusta</v>
      </c>
      <c r="O314" t="str" cm="1">
        <f t="array" ref="O314">_xlfn.IFS(J314="M","Medium",J314="L","Light",J314="D","Dark")</f>
        <v>Medium</v>
      </c>
      <c r="P314" t="str">
        <f>_xlfn.XLOOKUP(Order_Table[[#This Row],[Customer ID]],customers!$A$1:$A$1001,customers!$I$1:$I$1001,,0)</f>
        <v>Yes</v>
      </c>
    </row>
    <row r="315" spans="1:16" x14ac:dyDescent="0.3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6">
        <f>INDEX(products!$A$1:$G$49,MATCH(orders!$D315,products!$A$1:$A$49,0),MATCH(orders!L$1,products!$A$1:$G$1,0))</f>
        <v>9.9499999999999993</v>
      </c>
      <c r="M315" s="6">
        <f t="shared" si="4"/>
        <v>29.849999999999998</v>
      </c>
      <c r="N315" t="str" cm="1">
        <f t="array" ref="N315">_xlfn.IFS(I315="Rob","Robusta",I315="Exc","Exelsa",I315="Ara","Arabia",I315="Lib","Liberica")</f>
        <v>Robusta</v>
      </c>
      <c r="O315" t="str" cm="1">
        <f t="array" ref="O315">_xlfn.IFS(J315="M","Medium",J315="L","Light",J315="D","Dark")</f>
        <v>Medium</v>
      </c>
      <c r="P315" t="str">
        <f>_xlfn.XLOOKUP(Order_Table[[#This Row],[Customer ID]],customers!$A$1:$A$1001,customers!$I$1:$I$1001,,0)</f>
        <v>Yes</v>
      </c>
    </row>
    <row r="316" spans="1:16" x14ac:dyDescent="0.3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6">
        <f>INDEX(products!$A$1:$G$49,MATCH(orders!$D316,products!$A$1:$A$49,0),MATCH(orders!L$1,products!$A$1:$G$1,0))</f>
        <v>8.9499999999999993</v>
      </c>
      <c r="M316" s="6">
        <f t="shared" si="4"/>
        <v>44.75</v>
      </c>
      <c r="N316" t="str" cm="1">
        <f t="array" ref="N316">_xlfn.IFS(I316="Rob","Robusta",I316="Exc","Exelsa",I316="Ara","Arabia",I316="Lib","Liberica")</f>
        <v>Robusta</v>
      </c>
      <c r="O316" t="str" cm="1">
        <f t="array" ref="O316">_xlfn.IFS(J316="M","Medium",J316="L","Light",J316="D","Dark")</f>
        <v>Dark</v>
      </c>
      <c r="P316" t="str">
        <f>_xlfn.XLOOKUP(Order_Table[[#This Row],[Customer ID]],customers!$A$1:$A$1001,customers!$I$1:$I$1001,,0)</f>
        <v>No</v>
      </c>
    </row>
    <row r="317" spans="1:16" x14ac:dyDescent="0.3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6">
        <f>INDEX(products!$A$1:$G$49,MATCH(orders!$D317,products!$A$1:$A$49,0),MATCH(orders!L$1,products!$A$1:$G$1,0))</f>
        <v>34.154999999999994</v>
      </c>
      <c r="M317" s="6">
        <f t="shared" si="4"/>
        <v>34.154999999999994</v>
      </c>
      <c r="N317" t="str" cm="1">
        <f t="array" ref="N317">_xlfn.IFS(I317="Rob","Robusta",I317="Exc","Exelsa",I317="Ara","Arabia",I317="Lib","Liberica")</f>
        <v>Exelsa</v>
      </c>
      <c r="O317" t="str" cm="1">
        <f t="array" ref="O317">_xlfn.IFS(J317="M","Medium",J317="L","Light",J317="D","Dark")</f>
        <v>Light</v>
      </c>
      <c r="P317" t="str">
        <f>_xlfn.XLOOKUP(Order_Table[[#This Row],[Customer ID]],customers!$A$1:$A$1001,customers!$I$1:$I$1001,,0)</f>
        <v>Yes</v>
      </c>
    </row>
    <row r="318" spans="1:16" x14ac:dyDescent="0.3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6">
        <f>INDEX(products!$A$1:$G$49,MATCH(orders!$D318,products!$A$1:$A$49,0),MATCH(orders!L$1,products!$A$1:$G$1,0))</f>
        <v>34.154999999999994</v>
      </c>
      <c r="M318" s="6">
        <f t="shared" si="4"/>
        <v>204.92999999999995</v>
      </c>
      <c r="N318" t="str" cm="1">
        <f t="array" ref="N318">_xlfn.IFS(I318="Rob","Robusta",I318="Exc","Exelsa",I318="Ara","Arabia",I318="Lib","Liberica")</f>
        <v>Exelsa</v>
      </c>
      <c r="O318" t="str" cm="1">
        <f t="array" ref="O318">_xlfn.IFS(J318="M","Medium",J318="L","Light",J318="D","Dark")</f>
        <v>Light</v>
      </c>
      <c r="P318" t="str">
        <f>_xlfn.XLOOKUP(Order_Table[[#This Row],[Customer ID]],customers!$A$1:$A$1001,customers!$I$1:$I$1001,,0)</f>
        <v>No</v>
      </c>
    </row>
    <row r="319" spans="1:16" x14ac:dyDescent="0.3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6">
        <f>INDEX(products!$A$1:$G$49,MATCH(orders!$D319,products!$A$1:$A$49,0),MATCH(orders!L$1,products!$A$1:$G$1,0))</f>
        <v>7.29</v>
      </c>
      <c r="M319" s="6">
        <f t="shared" si="4"/>
        <v>21.87</v>
      </c>
      <c r="N319" t="str" cm="1">
        <f t="array" ref="N319">_xlfn.IFS(I319="Rob","Robusta",I319="Exc","Exelsa",I319="Ara","Arabia",I319="Lib","Liberica")</f>
        <v>Exelsa</v>
      </c>
      <c r="O319" t="str" cm="1">
        <f t="array" ref="O319">_xlfn.IFS(J319="M","Medium",J319="L","Light",J319="D","Dark")</f>
        <v>Dark</v>
      </c>
      <c r="P319" t="str">
        <f>_xlfn.XLOOKUP(Order_Table[[#This Row],[Customer ID]],customers!$A$1:$A$1001,customers!$I$1:$I$1001,,0)</f>
        <v>No</v>
      </c>
    </row>
    <row r="320" spans="1:16" x14ac:dyDescent="0.3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6">
        <f>INDEX(products!$A$1:$G$49,MATCH(orders!$D320,products!$A$1:$A$49,0),MATCH(orders!L$1,products!$A$1:$G$1,0))</f>
        <v>25.874999999999996</v>
      </c>
      <c r="M320" s="6">
        <f t="shared" si="4"/>
        <v>51.749999999999993</v>
      </c>
      <c r="N320" t="str" cm="1">
        <f t="array" ref="N320">_xlfn.IFS(I320="Rob","Robusta",I320="Exc","Exelsa",I320="Ara","Arabia",I320="Lib","Liberica")</f>
        <v>Arabia</v>
      </c>
      <c r="O320" t="str" cm="1">
        <f t="array" ref="O320">_xlfn.IFS(J320="M","Medium",J320="L","Light",J320="D","Dark")</f>
        <v>Medium</v>
      </c>
      <c r="P320" t="str">
        <f>_xlfn.XLOOKUP(Order_Table[[#This Row],[Customer ID]],customers!$A$1:$A$1001,customers!$I$1:$I$1001,,0)</f>
        <v>Yes</v>
      </c>
    </row>
    <row r="321" spans="1:16" x14ac:dyDescent="0.3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6">
        <f>INDEX(products!$A$1:$G$49,MATCH(orders!$D321,products!$A$1:$A$49,0),MATCH(orders!L$1,products!$A$1:$G$1,0))</f>
        <v>4.125</v>
      </c>
      <c r="M321" s="6">
        <f t="shared" si="4"/>
        <v>8.25</v>
      </c>
      <c r="N321" t="str" cm="1">
        <f t="array" ref="N321">_xlfn.IFS(I321="Rob","Robusta",I321="Exc","Exelsa",I321="Ara","Arabia",I321="Lib","Liberica")</f>
        <v>Exelsa</v>
      </c>
      <c r="O321" t="str" cm="1">
        <f t="array" ref="O321">_xlfn.IFS(J321="M","Medium",J321="L","Light",J321="D","Dark")</f>
        <v>Medium</v>
      </c>
      <c r="P321" t="str">
        <f>_xlfn.XLOOKUP(Order_Table[[#This Row],[Customer ID]],customers!$A$1:$A$1001,customers!$I$1:$I$1001,,0)</f>
        <v>Yes</v>
      </c>
    </row>
    <row r="322" spans="1:16" x14ac:dyDescent="0.3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6">
        <f>INDEX(products!$A$1:$G$49,MATCH(orders!$D322,products!$A$1:$A$49,0),MATCH(orders!L$1,products!$A$1:$G$1,0))</f>
        <v>3.8849999999999998</v>
      </c>
      <c r="M322" s="6">
        <f t="shared" si="4"/>
        <v>19.424999999999997</v>
      </c>
      <c r="N322" t="str" cm="1">
        <f t="array" ref="N322">_xlfn.IFS(I322="Rob","Robusta",I322="Exc","Exelsa",I322="Ara","Arabia",I322="Lib","Liberica")</f>
        <v>Arabia</v>
      </c>
      <c r="O322" t="str" cm="1">
        <f t="array" ref="O322">_xlfn.IFS(J322="M","Medium",J322="L","Light",J322="D","Dark")</f>
        <v>Light</v>
      </c>
      <c r="P322" t="str">
        <f>_xlfn.XLOOKUP(Order_Table[[#This Row],[Customer ID]],customers!$A$1:$A$1001,customers!$I$1:$I$1001,,0)</f>
        <v>Yes</v>
      </c>
    </row>
    <row r="323" spans="1:16" x14ac:dyDescent="0.3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6">
        <f>INDEX(products!$A$1:$G$49,MATCH(orders!$D323,products!$A$1:$A$49,0),MATCH(orders!L$1,products!$A$1:$G$1,0))</f>
        <v>3.375</v>
      </c>
      <c r="M323" s="6">
        <f t="shared" ref="M323:M386" si="5">L323*E323</f>
        <v>20.25</v>
      </c>
      <c r="N323" t="str" cm="1">
        <f t="array" ref="N323">_xlfn.IFS(I323="Rob","Robusta",I323="Exc","Exelsa",I323="Ara","Arabia",I323="Lib","Liberica")</f>
        <v>Arabia</v>
      </c>
      <c r="O323" t="str" cm="1">
        <f t="array" ref="O323">_xlfn.IFS(J323="M","Medium",J323="L","Light",J323="D","Dark")</f>
        <v>Medium</v>
      </c>
      <c r="P323" t="str">
        <f>_xlfn.XLOOKUP(Order_Table[[#This Row],[Customer ID]],customers!$A$1:$A$1001,customers!$I$1:$I$1001,,0)</f>
        <v>Yes</v>
      </c>
    </row>
    <row r="324" spans="1:16" x14ac:dyDescent="0.3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6">
        <f>INDEX(products!$A$1:$G$49,MATCH(orders!$D324,products!$A$1:$A$49,0),MATCH(orders!L$1,products!$A$1:$G$1,0))</f>
        <v>7.77</v>
      </c>
      <c r="M324" s="6">
        <f t="shared" si="5"/>
        <v>23.31</v>
      </c>
      <c r="N324" t="str" cm="1">
        <f t="array" ref="N324">_xlfn.IFS(I324="Rob","Robusta",I324="Exc","Exelsa",I324="Ara","Arabia",I324="Lib","Liberica")</f>
        <v>Liberica</v>
      </c>
      <c r="O324" t="str" cm="1">
        <f t="array" ref="O324">_xlfn.IFS(J324="M","Medium",J324="L","Light",J324="D","Dark")</f>
        <v>Dark</v>
      </c>
      <c r="P324" t="str">
        <f>_xlfn.XLOOKUP(Order_Table[[#This Row],[Customer ID]],customers!$A$1:$A$1001,customers!$I$1:$I$1001,,0)</f>
        <v>No</v>
      </c>
    </row>
    <row r="325" spans="1:16" x14ac:dyDescent="0.3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6">
        <f>INDEX(products!$A$1:$G$49,MATCH(orders!$D325,products!$A$1:$A$49,0),MATCH(orders!L$1,products!$A$1:$G$1,0))</f>
        <v>3.645</v>
      </c>
      <c r="M325" s="6">
        <f t="shared" si="5"/>
        <v>18.225000000000001</v>
      </c>
      <c r="N325" t="str" cm="1">
        <f t="array" ref="N325">_xlfn.IFS(I325="Rob","Robusta",I325="Exc","Exelsa",I325="Ara","Arabia",I325="Lib","Liberica")</f>
        <v>Exelsa</v>
      </c>
      <c r="O325" t="str" cm="1">
        <f t="array" ref="O325">_xlfn.IFS(J325="M","Medium",J325="L","Light",J325="D","Dark")</f>
        <v>Dark</v>
      </c>
      <c r="P325" t="str">
        <f>_xlfn.XLOOKUP(Order_Table[[#This Row],[Customer ID]],customers!$A$1:$A$1001,customers!$I$1:$I$1001,,0)</f>
        <v>Yes</v>
      </c>
    </row>
    <row r="326" spans="1:16" x14ac:dyDescent="0.3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6">
        <f>INDEX(products!$A$1:$G$49,MATCH(orders!$D326,products!$A$1:$A$49,0),MATCH(orders!L$1,products!$A$1:$G$1,0))</f>
        <v>13.75</v>
      </c>
      <c r="M326" s="6">
        <f t="shared" si="5"/>
        <v>13.75</v>
      </c>
      <c r="N326" t="str" cm="1">
        <f t="array" ref="N326">_xlfn.IFS(I326="Rob","Robusta",I326="Exc","Exelsa",I326="Ara","Arabia",I326="Lib","Liberica")</f>
        <v>Exelsa</v>
      </c>
      <c r="O326" t="str" cm="1">
        <f t="array" ref="O326">_xlfn.IFS(J326="M","Medium",J326="L","Light",J326="D","Dark")</f>
        <v>Medium</v>
      </c>
      <c r="P326" t="str">
        <f>_xlfn.XLOOKUP(Order_Table[[#This Row],[Customer ID]],customers!$A$1:$A$1001,customers!$I$1:$I$1001,,0)</f>
        <v>No</v>
      </c>
    </row>
    <row r="327" spans="1:16" x14ac:dyDescent="0.3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6">
        <f>INDEX(products!$A$1:$G$49,MATCH(orders!$D327,products!$A$1:$A$49,0),MATCH(orders!L$1,products!$A$1:$G$1,0))</f>
        <v>29.784999999999997</v>
      </c>
      <c r="M327" s="6">
        <f t="shared" si="5"/>
        <v>29.784999999999997</v>
      </c>
      <c r="N327" t="str" cm="1">
        <f t="array" ref="N327">_xlfn.IFS(I327="Rob","Robusta",I327="Exc","Exelsa",I327="Ara","Arabia",I327="Lib","Liberica")</f>
        <v>Arabia</v>
      </c>
      <c r="O327" t="str" cm="1">
        <f t="array" ref="O327">_xlfn.IFS(J327="M","Medium",J327="L","Light",J327="D","Dark")</f>
        <v>Light</v>
      </c>
      <c r="P327" t="str">
        <f>_xlfn.XLOOKUP(Order_Table[[#This Row],[Customer ID]],customers!$A$1:$A$1001,customers!$I$1:$I$1001,,0)</f>
        <v>Yes</v>
      </c>
    </row>
    <row r="328" spans="1:16" x14ac:dyDescent="0.3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6">
        <f>INDEX(products!$A$1:$G$49,MATCH(orders!$D328,products!$A$1:$A$49,0),MATCH(orders!L$1,products!$A$1:$G$1,0))</f>
        <v>8.9499999999999993</v>
      </c>
      <c r="M328" s="6">
        <f t="shared" si="5"/>
        <v>44.75</v>
      </c>
      <c r="N328" t="str" cm="1">
        <f t="array" ref="N328">_xlfn.IFS(I328="Rob","Robusta",I328="Exc","Exelsa",I328="Ara","Arabia",I328="Lib","Liberica")</f>
        <v>Robusta</v>
      </c>
      <c r="O328" t="str" cm="1">
        <f t="array" ref="O328">_xlfn.IFS(J328="M","Medium",J328="L","Light",J328="D","Dark")</f>
        <v>Dark</v>
      </c>
      <c r="P328" t="str">
        <f>_xlfn.XLOOKUP(Order_Table[[#This Row],[Customer ID]],customers!$A$1:$A$1001,customers!$I$1:$I$1001,,0)</f>
        <v>No</v>
      </c>
    </row>
    <row r="329" spans="1:16" x14ac:dyDescent="0.3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6">
        <f>INDEX(products!$A$1:$G$49,MATCH(orders!$D329,products!$A$1:$A$49,0),MATCH(orders!L$1,products!$A$1:$G$1,0))</f>
        <v>8.9499999999999993</v>
      </c>
      <c r="M329" s="6">
        <f t="shared" si="5"/>
        <v>44.75</v>
      </c>
      <c r="N329" t="str" cm="1">
        <f t="array" ref="N329">_xlfn.IFS(I329="Rob","Robusta",I329="Exc","Exelsa",I329="Ara","Arabia",I329="Lib","Liberica")</f>
        <v>Robusta</v>
      </c>
      <c r="O329" t="str" cm="1">
        <f t="array" ref="O329">_xlfn.IFS(J329="M","Medium",J329="L","Light",J329="D","Dark")</f>
        <v>Dark</v>
      </c>
      <c r="P329" t="str">
        <f>_xlfn.XLOOKUP(Order_Table[[#This Row],[Customer ID]],customers!$A$1:$A$1001,customers!$I$1:$I$1001,,0)</f>
        <v>Yes</v>
      </c>
    </row>
    <row r="330" spans="1:16" x14ac:dyDescent="0.3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6">
        <f>INDEX(products!$A$1:$G$49,MATCH(orders!$D330,products!$A$1:$A$49,0),MATCH(orders!L$1,products!$A$1:$G$1,0))</f>
        <v>9.51</v>
      </c>
      <c r="M330" s="6">
        <f t="shared" si="5"/>
        <v>38.04</v>
      </c>
      <c r="N330" t="str" cm="1">
        <f t="array" ref="N330">_xlfn.IFS(I330="Rob","Robusta",I330="Exc","Exelsa",I330="Ara","Arabia",I330="Lib","Liberica")</f>
        <v>Liberica</v>
      </c>
      <c r="O330" t="str" cm="1">
        <f t="array" ref="O330">_xlfn.IFS(J330="M","Medium",J330="L","Light",J330="D","Dark")</f>
        <v>Light</v>
      </c>
      <c r="P330" t="str">
        <f>_xlfn.XLOOKUP(Order_Table[[#This Row],[Customer ID]],customers!$A$1:$A$1001,customers!$I$1:$I$1001,,0)</f>
        <v>Yes</v>
      </c>
    </row>
    <row r="331" spans="1:16" x14ac:dyDescent="0.3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6">
        <f>INDEX(products!$A$1:$G$49,MATCH(orders!$D331,products!$A$1:$A$49,0),MATCH(orders!L$1,products!$A$1:$G$1,0))</f>
        <v>5.3699999999999992</v>
      </c>
      <c r="M331" s="6">
        <f t="shared" si="5"/>
        <v>21.479999999999997</v>
      </c>
      <c r="N331" t="str" cm="1">
        <f t="array" ref="N331">_xlfn.IFS(I331="Rob","Robusta",I331="Exc","Exelsa",I331="Ara","Arabia",I331="Lib","Liberica")</f>
        <v>Robusta</v>
      </c>
      <c r="O331" t="str" cm="1">
        <f t="array" ref="O331">_xlfn.IFS(J331="M","Medium",J331="L","Light",J331="D","Dark")</f>
        <v>Dark</v>
      </c>
      <c r="P331" t="str">
        <f>_xlfn.XLOOKUP(Order_Table[[#This Row],[Customer ID]],customers!$A$1:$A$1001,customers!$I$1:$I$1001,,0)</f>
        <v>Yes</v>
      </c>
    </row>
    <row r="332" spans="1:16" x14ac:dyDescent="0.3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6">
        <f>INDEX(products!$A$1:$G$49,MATCH(orders!$D332,products!$A$1:$A$49,0),MATCH(orders!L$1,products!$A$1:$G$1,0))</f>
        <v>5.3699999999999992</v>
      </c>
      <c r="M332" s="6">
        <f t="shared" si="5"/>
        <v>16.11</v>
      </c>
      <c r="N332" t="str" cm="1">
        <f t="array" ref="N332">_xlfn.IFS(I332="Rob","Robusta",I332="Exc","Exelsa",I332="Ara","Arabia",I332="Lib","Liberica")</f>
        <v>Robusta</v>
      </c>
      <c r="O332" t="str" cm="1">
        <f t="array" ref="O332">_xlfn.IFS(J332="M","Medium",J332="L","Light",J332="D","Dark")</f>
        <v>Dark</v>
      </c>
      <c r="P332" t="str">
        <f>_xlfn.XLOOKUP(Order_Table[[#This Row],[Customer ID]],customers!$A$1:$A$1001,customers!$I$1:$I$1001,,0)</f>
        <v>No</v>
      </c>
    </row>
    <row r="333" spans="1:16" x14ac:dyDescent="0.3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6">
        <f>INDEX(products!$A$1:$G$49,MATCH(orders!$D333,products!$A$1:$A$49,0),MATCH(orders!L$1,products!$A$1:$G$1,0))</f>
        <v>22.884999999999998</v>
      </c>
      <c r="M333" s="6">
        <f t="shared" si="5"/>
        <v>22.884999999999998</v>
      </c>
      <c r="N333" t="str" cm="1">
        <f t="array" ref="N333">_xlfn.IFS(I333="Rob","Robusta",I333="Exc","Exelsa",I333="Ara","Arabia",I333="Lib","Liberica")</f>
        <v>Robusta</v>
      </c>
      <c r="O333" t="str" cm="1">
        <f t="array" ref="O333">_xlfn.IFS(J333="M","Medium",J333="L","Light",J333="D","Dark")</f>
        <v>Medium</v>
      </c>
      <c r="P333" t="str">
        <f>_xlfn.XLOOKUP(Order_Table[[#This Row],[Customer ID]],customers!$A$1:$A$1001,customers!$I$1:$I$1001,,0)</f>
        <v>Yes</v>
      </c>
    </row>
    <row r="334" spans="1:16" x14ac:dyDescent="0.3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6">
        <f>INDEX(products!$A$1:$G$49,MATCH(orders!$D334,products!$A$1:$A$49,0),MATCH(orders!L$1,products!$A$1:$G$1,0))</f>
        <v>5.97</v>
      </c>
      <c r="M334" s="6">
        <f t="shared" si="5"/>
        <v>17.91</v>
      </c>
      <c r="N334" t="str" cm="1">
        <f t="array" ref="N334">_xlfn.IFS(I334="Rob","Robusta",I334="Exc","Exelsa",I334="Ara","Arabia",I334="Lib","Liberica")</f>
        <v>Arabia</v>
      </c>
      <c r="O334" t="str" cm="1">
        <f t="array" ref="O334">_xlfn.IFS(J334="M","Medium",J334="L","Light",J334="D","Dark")</f>
        <v>Dark</v>
      </c>
      <c r="P334" t="str">
        <f>_xlfn.XLOOKUP(Order_Table[[#This Row],[Customer ID]],customers!$A$1:$A$1001,customers!$I$1:$I$1001,,0)</f>
        <v>Yes</v>
      </c>
    </row>
    <row r="335" spans="1:16" x14ac:dyDescent="0.3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6">
        <f>INDEX(products!$A$1:$G$49,MATCH(orders!$D335,products!$A$1:$A$49,0),MATCH(orders!L$1,products!$A$1:$G$1,0))</f>
        <v>5.97</v>
      </c>
      <c r="M335" s="6">
        <f t="shared" si="5"/>
        <v>23.88</v>
      </c>
      <c r="N335" t="str" cm="1">
        <f t="array" ref="N335">_xlfn.IFS(I335="Rob","Robusta",I335="Exc","Exelsa",I335="Ara","Arabia",I335="Lib","Liberica")</f>
        <v>Robusta</v>
      </c>
      <c r="O335" t="str" cm="1">
        <f t="array" ref="O335">_xlfn.IFS(J335="M","Medium",J335="L","Light",J335="D","Dark")</f>
        <v>Medium</v>
      </c>
      <c r="P335" t="str">
        <f>_xlfn.XLOOKUP(Order_Table[[#This Row],[Customer ID]],customers!$A$1:$A$1001,customers!$I$1:$I$1001,,0)</f>
        <v>Yes</v>
      </c>
    </row>
    <row r="336" spans="1:16" x14ac:dyDescent="0.3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6">
        <f>INDEX(products!$A$1:$G$49,MATCH(orders!$D336,products!$A$1:$A$49,0),MATCH(orders!L$1,products!$A$1:$G$1,0))</f>
        <v>11.95</v>
      </c>
      <c r="M336" s="6">
        <f t="shared" si="5"/>
        <v>59.75</v>
      </c>
      <c r="N336" t="str" cm="1">
        <f t="array" ref="N336">_xlfn.IFS(I336="Rob","Robusta",I336="Exc","Exelsa",I336="Ara","Arabia",I336="Lib","Liberica")</f>
        <v>Robusta</v>
      </c>
      <c r="O336" t="str" cm="1">
        <f t="array" ref="O336">_xlfn.IFS(J336="M","Medium",J336="L","Light",J336="D","Dark")</f>
        <v>Light</v>
      </c>
      <c r="P336" t="str">
        <f>_xlfn.XLOOKUP(Order_Table[[#This Row],[Customer ID]],customers!$A$1:$A$1001,customers!$I$1:$I$1001,,0)</f>
        <v>No</v>
      </c>
    </row>
    <row r="337" spans="1:16" x14ac:dyDescent="0.3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6">
        <f>INDEX(products!$A$1:$G$49,MATCH(orders!$D337,products!$A$1:$A$49,0),MATCH(orders!L$1,products!$A$1:$G$1,0))</f>
        <v>4.7549999999999999</v>
      </c>
      <c r="M337" s="6">
        <f t="shared" si="5"/>
        <v>28.53</v>
      </c>
      <c r="N337" t="str" cm="1">
        <f t="array" ref="N337">_xlfn.IFS(I337="Rob","Robusta",I337="Exc","Exelsa",I337="Ara","Arabia",I337="Lib","Liberica")</f>
        <v>Liberica</v>
      </c>
      <c r="O337" t="str" cm="1">
        <f t="array" ref="O337">_xlfn.IFS(J337="M","Medium",J337="L","Light",J337="D","Dark")</f>
        <v>Light</v>
      </c>
      <c r="P337" t="str">
        <f>_xlfn.XLOOKUP(Order_Table[[#This Row],[Customer ID]],customers!$A$1:$A$1001,customers!$I$1:$I$1001,,0)</f>
        <v>Yes</v>
      </c>
    </row>
    <row r="338" spans="1:16" x14ac:dyDescent="0.3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6">
        <f>INDEX(products!$A$1:$G$49,MATCH(orders!$D338,products!$A$1:$A$49,0),MATCH(orders!L$1,products!$A$1:$G$1,0))</f>
        <v>11.25</v>
      </c>
      <c r="M338" s="6">
        <f t="shared" si="5"/>
        <v>45</v>
      </c>
      <c r="N338" t="str" cm="1">
        <f t="array" ref="N338">_xlfn.IFS(I338="Rob","Robusta",I338="Exc","Exelsa",I338="Ara","Arabia",I338="Lib","Liberica")</f>
        <v>Arabia</v>
      </c>
      <c r="O338" t="str" cm="1">
        <f t="array" ref="O338">_xlfn.IFS(J338="M","Medium",J338="L","Light",J338="D","Dark")</f>
        <v>Medium</v>
      </c>
      <c r="P338" t="str">
        <f>_xlfn.XLOOKUP(Order_Table[[#This Row],[Customer ID]],customers!$A$1:$A$1001,customers!$I$1:$I$1001,,0)</f>
        <v>No</v>
      </c>
    </row>
    <row r="339" spans="1:16" x14ac:dyDescent="0.3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6">
        <f>INDEX(products!$A$1:$G$49,MATCH(orders!$D339,products!$A$1:$A$49,0),MATCH(orders!L$1,products!$A$1:$G$1,0))</f>
        <v>27.945</v>
      </c>
      <c r="M339" s="6">
        <f t="shared" si="5"/>
        <v>55.89</v>
      </c>
      <c r="N339" t="str" cm="1">
        <f t="array" ref="N339">_xlfn.IFS(I339="Rob","Robusta",I339="Exc","Exelsa",I339="Ara","Arabia",I339="Lib","Liberica")</f>
        <v>Exelsa</v>
      </c>
      <c r="O339" t="str" cm="1">
        <f t="array" ref="O339">_xlfn.IFS(J339="M","Medium",J339="L","Light",J339="D","Dark")</f>
        <v>Dark</v>
      </c>
      <c r="P339" t="str">
        <f>_xlfn.XLOOKUP(Order_Table[[#This Row],[Customer ID]],customers!$A$1:$A$1001,customers!$I$1:$I$1001,,0)</f>
        <v>No</v>
      </c>
    </row>
    <row r="340" spans="1:16" x14ac:dyDescent="0.3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6">
        <f>INDEX(products!$A$1:$G$49,MATCH(orders!$D340,products!$A$1:$A$49,0),MATCH(orders!L$1,products!$A$1:$G$1,0))</f>
        <v>14.85</v>
      </c>
      <c r="M340" s="6">
        <f t="shared" si="5"/>
        <v>59.4</v>
      </c>
      <c r="N340" t="str" cm="1">
        <f t="array" ref="N340">_xlfn.IFS(I340="Rob","Robusta",I340="Exc","Exelsa",I340="Ara","Arabia",I340="Lib","Liberica")</f>
        <v>Exelsa</v>
      </c>
      <c r="O340" t="str" cm="1">
        <f t="array" ref="O340">_xlfn.IFS(J340="M","Medium",J340="L","Light",J340="D","Dark")</f>
        <v>Light</v>
      </c>
      <c r="P340" t="str">
        <f>_xlfn.XLOOKUP(Order_Table[[#This Row],[Customer ID]],customers!$A$1:$A$1001,customers!$I$1:$I$1001,,0)</f>
        <v>No</v>
      </c>
    </row>
    <row r="341" spans="1:16" x14ac:dyDescent="0.3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6">
        <f>INDEX(products!$A$1:$G$49,MATCH(orders!$D341,products!$A$1:$A$49,0),MATCH(orders!L$1,products!$A$1:$G$1,0))</f>
        <v>3.645</v>
      </c>
      <c r="M341" s="6">
        <f t="shared" si="5"/>
        <v>7.29</v>
      </c>
      <c r="N341" t="str" cm="1">
        <f t="array" ref="N341">_xlfn.IFS(I341="Rob","Robusta",I341="Exc","Exelsa",I341="Ara","Arabia",I341="Lib","Liberica")</f>
        <v>Exelsa</v>
      </c>
      <c r="O341" t="str" cm="1">
        <f t="array" ref="O341">_xlfn.IFS(J341="M","Medium",J341="L","Light",J341="D","Dark")</f>
        <v>Dark</v>
      </c>
      <c r="P341" t="str">
        <f>_xlfn.XLOOKUP(Order_Table[[#This Row],[Customer ID]],customers!$A$1:$A$1001,customers!$I$1:$I$1001,,0)</f>
        <v>Yes</v>
      </c>
    </row>
    <row r="342" spans="1:16" x14ac:dyDescent="0.3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6">
        <f>INDEX(products!$A$1:$G$49,MATCH(orders!$D342,products!$A$1:$A$49,0),MATCH(orders!L$1,products!$A$1:$G$1,0))</f>
        <v>7.29</v>
      </c>
      <c r="M342" s="6">
        <f t="shared" si="5"/>
        <v>7.29</v>
      </c>
      <c r="N342" t="str" cm="1">
        <f t="array" ref="N342">_xlfn.IFS(I342="Rob","Robusta",I342="Exc","Exelsa",I342="Ara","Arabia",I342="Lib","Liberica")</f>
        <v>Exelsa</v>
      </c>
      <c r="O342" t="str" cm="1">
        <f t="array" ref="O342">_xlfn.IFS(J342="M","Medium",J342="L","Light",J342="D","Dark")</f>
        <v>Dark</v>
      </c>
      <c r="P342" t="str">
        <f>_xlfn.XLOOKUP(Order_Table[[#This Row],[Customer ID]],customers!$A$1:$A$1001,customers!$I$1:$I$1001,,0)</f>
        <v>Yes</v>
      </c>
    </row>
    <row r="343" spans="1:16" x14ac:dyDescent="0.3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6">
        <f>INDEX(products!$A$1:$G$49,MATCH(orders!$D343,products!$A$1:$A$49,0),MATCH(orders!L$1,products!$A$1:$G$1,0))</f>
        <v>8.91</v>
      </c>
      <c r="M343" s="6">
        <f t="shared" si="5"/>
        <v>17.82</v>
      </c>
      <c r="N343" t="str" cm="1">
        <f t="array" ref="N343">_xlfn.IFS(I343="Rob","Robusta",I343="Exc","Exelsa",I343="Ara","Arabia",I343="Lib","Liberica")</f>
        <v>Exelsa</v>
      </c>
      <c r="O343" t="str" cm="1">
        <f t="array" ref="O343">_xlfn.IFS(J343="M","Medium",J343="L","Light",J343="D","Dark")</f>
        <v>Light</v>
      </c>
      <c r="P343" t="str">
        <f>_xlfn.XLOOKUP(Order_Table[[#This Row],[Customer ID]],customers!$A$1:$A$1001,customers!$I$1:$I$1001,,0)</f>
        <v>No</v>
      </c>
    </row>
    <row r="344" spans="1:16" x14ac:dyDescent="0.3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6">
        <f>INDEX(products!$A$1:$G$49,MATCH(orders!$D344,products!$A$1:$A$49,0),MATCH(orders!L$1,products!$A$1:$G$1,0))</f>
        <v>7.77</v>
      </c>
      <c r="M344" s="6">
        <f t="shared" si="5"/>
        <v>38.849999999999994</v>
      </c>
      <c r="N344" t="str" cm="1">
        <f t="array" ref="N344">_xlfn.IFS(I344="Rob","Robusta",I344="Exc","Exelsa",I344="Ara","Arabia",I344="Lib","Liberica")</f>
        <v>Liberica</v>
      </c>
      <c r="O344" t="str" cm="1">
        <f t="array" ref="O344">_xlfn.IFS(J344="M","Medium",J344="L","Light",J344="D","Dark")</f>
        <v>Dark</v>
      </c>
      <c r="P344" t="str">
        <f>_xlfn.XLOOKUP(Order_Table[[#This Row],[Customer ID]],customers!$A$1:$A$1001,customers!$I$1:$I$1001,,0)</f>
        <v>No</v>
      </c>
    </row>
    <row r="345" spans="1:16" x14ac:dyDescent="0.3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6">
        <f>INDEX(products!$A$1:$G$49,MATCH(orders!$D345,products!$A$1:$A$49,0),MATCH(orders!L$1,products!$A$1:$G$1,0))</f>
        <v>5.3699999999999992</v>
      </c>
      <c r="M345" s="6">
        <f t="shared" si="5"/>
        <v>32.22</v>
      </c>
      <c r="N345" t="str" cm="1">
        <f t="array" ref="N345">_xlfn.IFS(I345="Rob","Robusta",I345="Exc","Exelsa",I345="Ara","Arabia",I345="Lib","Liberica")</f>
        <v>Robusta</v>
      </c>
      <c r="O345" t="str" cm="1">
        <f t="array" ref="O345">_xlfn.IFS(J345="M","Medium",J345="L","Light",J345="D","Dark")</f>
        <v>Dark</v>
      </c>
      <c r="P345" t="str">
        <f>_xlfn.XLOOKUP(Order_Table[[#This Row],[Customer ID]],customers!$A$1:$A$1001,customers!$I$1:$I$1001,,0)</f>
        <v>No</v>
      </c>
    </row>
    <row r="346" spans="1:16" x14ac:dyDescent="0.3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6">
        <f>INDEX(products!$A$1:$G$49,MATCH(orders!$D346,products!$A$1:$A$49,0),MATCH(orders!L$1,products!$A$1:$G$1,0))</f>
        <v>9.9499999999999993</v>
      </c>
      <c r="M346" s="6">
        <f t="shared" si="5"/>
        <v>19.899999999999999</v>
      </c>
      <c r="N346" t="str" cm="1">
        <f t="array" ref="N346">_xlfn.IFS(I346="Rob","Robusta",I346="Exc","Exelsa",I346="Ara","Arabia",I346="Lib","Liberica")</f>
        <v>Robusta</v>
      </c>
      <c r="O346" t="str" cm="1">
        <f t="array" ref="O346">_xlfn.IFS(J346="M","Medium",J346="L","Light",J346="D","Dark")</f>
        <v>Medium</v>
      </c>
      <c r="P346" t="str">
        <f>_xlfn.XLOOKUP(Order_Table[[#This Row],[Customer ID]],customers!$A$1:$A$1001,customers!$I$1:$I$1001,,0)</f>
        <v>Yes</v>
      </c>
    </row>
    <row r="347" spans="1:16" x14ac:dyDescent="0.3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6">
        <f>INDEX(products!$A$1:$G$49,MATCH(orders!$D347,products!$A$1:$A$49,0),MATCH(orders!L$1,products!$A$1:$G$1,0))</f>
        <v>11.95</v>
      </c>
      <c r="M347" s="6">
        <f t="shared" si="5"/>
        <v>59.75</v>
      </c>
      <c r="N347" t="str" cm="1">
        <f t="array" ref="N347">_xlfn.IFS(I347="Rob","Robusta",I347="Exc","Exelsa",I347="Ara","Arabia",I347="Lib","Liberica")</f>
        <v>Robusta</v>
      </c>
      <c r="O347" t="str" cm="1">
        <f t="array" ref="O347">_xlfn.IFS(J347="M","Medium",J347="L","Light",J347="D","Dark")</f>
        <v>Light</v>
      </c>
      <c r="P347" t="str">
        <f>_xlfn.XLOOKUP(Order_Table[[#This Row],[Customer ID]],customers!$A$1:$A$1001,customers!$I$1:$I$1001,,0)</f>
        <v>No</v>
      </c>
    </row>
    <row r="348" spans="1:16" x14ac:dyDescent="0.3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6">
        <f>INDEX(products!$A$1:$G$49,MATCH(orders!$D348,products!$A$1:$A$49,0),MATCH(orders!L$1,products!$A$1:$G$1,0))</f>
        <v>7.77</v>
      </c>
      <c r="M348" s="6">
        <f t="shared" si="5"/>
        <v>23.31</v>
      </c>
      <c r="N348" t="str" cm="1">
        <f t="array" ref="N348">_xlfn.IFS(I348="Rob","Robusta",I348="Exc","Exelsa",I348="Ara","Arabia",I348="Lib","Liberica")</f>
        <v>Arabia</v>
      </c>
      <c r="O348" t="str" cm="1">
        <f t="array" ref="O348">_xlfn.IFS(J348="M","Medium",J348="L","Light",J348="D","Dark")</f>
        <v>Light</v>
      </c>
      <c r="P348" t="str">
        <f>_xlfn.XLOOKUP(Order_Table[[#This Row],[Customer ID]],customers!$A$1:$A$1001,customers!$I$1:$I$1001,,0)</f>
        <v>Yes</v>
      </c>
    </row>
    <row r="349" spans="1:16" x14ac:dyDescent="0.3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6">
        <f>INDEX(products!$A$1:$G$49,MATCH(orders!$D349,products!$A$1:$A$49,0),MATCH(orders!L$1,products!$A$1:$G$1,0))</f>
        <v>14.55</v>
      </c>
      <c r="M349" s="6">
        <f t="shared" si="5"/>
        <v>43.650000000000006</v>
      </c>
      <c r="N349" t="str" cm="1">
        <f t="array" ref="N349">_xlfn.IFS(I349="Rob","Robusta",I349="Exc","Exelsa",I349="Ara","Arabia",I349="Lib","Liberica")</f>
        <v>Liberica</v>
      </c>
      <c r="O349" t="str" cm="1">
        <f t="array" ref="O349">_xlfn.IFS(J349="M","Medium",J349="L","Light",J349="D","Dark")</f>
        <v>Medium</v>
      </c>
      <c r="P349" t="str">
        <f>_xlfn.XLOOKUP(Order_Table[[#This Row],[Customer ID]],customers!$A$1:$A$1001,customers!$I$1:$I$1001,,0)</f>
        <v>No</v>
      </c>
    </row>
    <row r="350" spans="1:16" x14ac:dyDescent="0.3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6">
        <f>INDEX(products!$A$1:$G$49,MATCH(orders!$D350,products!$A$1:$A$49,0),MATCH(orders!L$1,products!$A$1:$G$1,0))</f>
        <v>34.154999999999994</v>
      </c>
      <c r="M350" s="6">
        <f t="shared" si="5"/>
        <v>204.92999999999995</v>
      </c>
      <c r="N350" t="str" cm="1">
        <f t="array" ref="N350">_xlfn.IFS(I350="Rob","Robusta",I350="Exc","Exelsa",I350="Ara","Arabia",I350="Lib","Liberica")</f>
        <v>Exelsa</v>
      </c>
      <c r="O350" t="str" cm="1">
        <f t="array" ref="O350">_xlfn.IFS(J350="M","Medium",J350="L","Light",J350="D","Dark")</f>
        <v>Light</v>
      </c>
      <c r="P350" t="str">
        <f>_xlfn.XLOOKUP(Order_Table[[#This Row],[Customer ID]],customers!$A$1:$A$1001,customers!$I$1:$I$1001,,0)</f>
        <v>No</v>
      </c>
    </row>
    <row r="351" spans="1:16" x14ac:dyDescent="0.3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6">
        <f>INDEX(products!$A$1:$G$49,MATCH(orders!$D351,products!$A$1:$A$49,0),MATCH(orders!L$1,products!$A$1:$G$1,0))</f>
        <v>3.5849999999999995</v>
      </c>
      <c r="M351" s="6">
        <f t="shared" si="5"/>
        <v>14.339999999999998</v>
      </c>
      <c r="N351" t="str" cm="1">
        <f t="array" ref="N351">_xlfn.IFS(I351="Rob","Robusta",I351="Exc","Exelsa",I351="Ara","Arabia",I351="Lib","Liberica")</f>
        <v>Robusta</v>
      </c>
      <c r="O351" t="str" cm="1">
        <f t="array" ref="O351">_xlfn.IFS(J351="M","Medium",J351="L","Light",J351="D","Dark")</f>
        <v>Light</v>
      </c>
      <c r="P351" t="str">
        <f>_xlfn.XLOOKUP(Order_Table[[#This Row],[Customer ID]],customers!$A$1:$A$1001,customers!$I$1:$I$1001,,0)</f>
        <v>No</v>
      </c>
    </row>
    <row r="352" spans="1:16" x14ac:dyDescent="0.3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6">
        <f>INDEX(products!$A$1:$G$49,MATCH(orders!$D352,products!$A$1:$A$49,0),MATCH(orders!L$1,products!$A$1:$G$1,0))</f>
        <v>5.97</v>
      </c>
      <c r="M352" s="6">
        <f t="shared" si="5"/>
        <v>23.88</v>
      </c>
      <c r="N352" t="str" cm="1">
        <f t="array" ref="N352">_xlfn.IFS(I352="Rob","Robusta",I352="Exc","Exelsa",I352="Ara","Arabia",I352="Lib","Liberica")</f>
        <v>Arabia</v>
      </c>
      <c r="O352" t="str" cm="1">
        <f t="array" ref="O352">_xlfn.IFS(J352="M","Medium",J352="L","Light",J352="D","Dark")</f>
        <v>Dark</v>
      </c>
      <c r="P352" t="str">
        <f>_xlfn.XLOOKUP(Order_Table[[#This Row],[Customer ID]],customers!$A$1:$A$1001,customers!$I$1:$I$1001,,0)</f>
        <v>No</v>
      </c>
    </row>
    <row r="353" spans="1:16" x14ac:dyDescent="0.3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6">
        <f>INDEX(products!$A$1:$G$49,MATCH(orders!$D353,products!$A$1:$A$49,0),MATCH(orders!L$1,products!$A$1:$G$1,0))</f>
        <v>11.25</v>
      </c>
      <c r="M353" s="6">
        <f t="shared" si="5"/>
        <v>22.5</v>
      </c>
      <c r="N353" t="str" cm="1">
        <f t="array" ref="N353">_xlfn.IFS(I353="Rob","Robusta",I353="Exc","Exelsa",I353="Ara","Arabia",I353="Lib","Liberica")</f>
        <v>Arabia</v>
      </c>
      <c r="O353" t="str" cm="1">
        <f t="array" ref="O353">_xlfn.IFS(J353="M","Medium",J353="L","Light",J353="D","Dark")</f>
        <v>Medium</v>
      </c>
      <c r="P353" t="str">
        <f>_xlfn.XLOOKUP(Order_Table[[#This Row],[Customer ID]],customers!$A$1:$A$1001,customers!$I$1:$I$1001,,0)</f>
        <v>No</v>
      </c>
    </row>
    <row r="354" spans="1:16" x14ac:dyDescent="0.3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6">
        <f>INDEX(products!$A$1:$G$49,MATCH(orders!$D354,products!$A$1:$A$49,0),MATCH(orders!L$1,products!$A$1:$G$1,0))</f>
        <v>7.29</v>
      </c>
      <c r="M354" s="6">
        <f t="shared" si="5"/>
        <v>36.450000000000003</v>
      </c>
      <c r="N354" t="str" cm="1">
        <f t="array" ref="N354">_xlfn.IFS(I354="Rob","Robusta",I354="Exc","Exelsa",I354="Ara","Arabia",I354="Lib","Liberica")</f>
        <v>Exelsa</v>
      </c>
      <c r="O354" t="str" cm="1">
        <f t="array" ref="O354">_xlfn.IFS(J354="M","Medium",J354="L","Light",J354="D","Dark")</f>
        <v>Dark</v>
      </c>
      <c r="P354" t="str">
        <f>_xlfn.XLOOKUP(Order_Table[[#This Row],[Customer ID]],customers!$A$1:$A$1001,customers!$I$1:$I$1001,,0)</f>
        <v>No</v>
      </c>
    </row>
    <row r="355" spans="1:16" x14ac:dyDescent="0.3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6">
        <f>INDEX(products!$A$1:$G$49,MATCH(orders!$D355,products!$A$1:$A$49,0),MATCH(orders!L$1,products!$A$1:$G$1,0))</f>
        <v>6.75</v>
      </c>
      <c r="M355" s="6">
        <f t="shared" si="5"/>
        <v>27</v>
      </c>
      <c r="N355" t="str" cm="1">
        <f t="array" ref="N355">_xlfn.IFS(I355="Rob","Robusta",I355="Exc","Exelsa",I355="Ara","Arabia",I355="Lib","Liberica")</f>
        <v>Arabia</v>
      </c>
      <c r="O355" t="str" cm="1">
        <f t="array" ref="O355">_xlfn.IFS(J355="M","Medium",J355="L","Light",J355="D","Dark")</f>
        <v>Medium</v>
      </c>
      <c r="P355" t="str">
        <f>_xlfn.XLOOKUP(Order_Table[[#This Row],[Customer ID]],customers!$A$1:$A$1001,customers!$I$1:$I$1001,,0)</f>
        <v>Yes</v>
      </c>
    </row>
    <row r="356" spans="1:16" x14ac:dyDescent="0.3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6">
        <f>INDEX(products!$A$1:$G$49,MATCH(orders!$D356,products!$A$1:$A$49,0),MATCH(orders!L$1,products!$A$1:$G$1,0))</f>
        <v>25.874999999999996</v>
      </c>
      <c r="M356" s="6">
        <f t="shared" si="5"/>
        <v>155.24999999999997</v>
      </c>
      <c r="N356" t="str" cm="1">
        <f t="array" ref="N356">_xlfn.IFS(I356="Rob","Robusta",I356="Exc","Exelsa",I356="Ara","Arabia",I356="Lib","Liberica")</f>
        <v>Arabia</v>
      </c>
      <c r="O356" t="str" cm="1">
        <f t="array" ref="O356">_xlfn.IFS(J356="M","Medium",J356="L","Light",J356="D","Dark")</f>
        <v>Medium</v>
      </c>
      <c r="P356" t="str">
        <f>_xlfn.XLOOKUP(Order_Table[[#This Row],[Customer ID]],customers!$A$1:$A$1001,customers!$I$1:$I$1001,,0)</f>
        <v>No</v>
      </c>
    </row>
    <row r="357" spans="1:16" x14ac:dyDescent="0.3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6">
        <f>INDEX(products!$A$1:$G$49,MATCH(orders!$D357,products!$A$1:$A$49,0),MATCH(orders!L$1,products!$A$1:$G$1,0))</f>
        <v>22.884999999999998</v>
      </c>
      <c r="M357" s="6">
        <f t="shared" si="5"/>
        <v>114.42499999999998</v>
      </c>
      <c r="N357" t="str" cm="1">
        <f t="array" ref="N357">_xlfn.IFS(I357="Rob","Robusta",I357="Exc","Exelsa",I357="Ara","Arabia",I357="Lib","Liberica")</f>
        <v>Arabia</v>
      </c>
      <c r="O357" t="str" cm="1">
        <f t="array" ref="O357">_xlfn.IFS(J357="M","Medium",J357="L","Light",J357="D","Dark")</f>
        <v>Dark</v>
      </c>
      <c r="P357" t="str">
        <f>_xlfn.XLOOKUP(Order_Table[[#This Row],[Customer ID]],customers!$A$1:$A$1001,customers!$I$1:$I$1001,,0)</f>
        <v>Yes</v>
      </c>
    </row>
    <row r="358" spans="1:16" x14ac:dyDescent="0.3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6">
        <f>INDEX(products!$A$1:$G$49,MATCH(orders!$D358,products!$A$1:$A$49,0),MATCH(orders!L$1,products!$A$1:$G$1,0))</f>
        <v>12.95</v>
      </c>
      <c r="M358" s="6">
        <f t="shared" si="5"/>
        <v>51.8</v>
      </c>
      <c r="N358" t="str" cm="1">
        <f t="array" ref="N358">_xlfn.IFS(I358="Rob","Robusta",I358="Exc","Exelsa",I358="Ara","Arabia",I358="Lib","Liberica")</f>
        <v>Liberica</v>
      </c>
      <c r="O358" t="str" cm="1">
        <f t="array" ref="O358">_xlfn.IFS(J358="M","Medium",J358="L","Light",J358="D","Dark")</f>
        <v>Dark</v>
      </c>
      <c r="P358" t="str">
        <f>_xlfn.XLOOKUP(Order_Table[[#This Row],[Customer ID]],customers!$A$1:$A$1001,customers!$I$1:$I$1001,,0)</f>
        <v>Yes</v>
      </c>
    </row>
    <row r="359" spans="1:16" x14ac:dyDescent="0.3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6">
        <f>INDEX(products!$A$1:$G$49,MATCH(orders!$D359,products!$A$1:$A$49,0),MATCH(orders!L$1,products!$A$1:$G$1,0))</f>
        <v>25.874999999999996</v>
      </c>
      <c r="M359" s="6">
        <f t="shared" si="5"/>
        <v>155.24999999999997</v>
      </c>
      <c r="N359" t="str" cm="1">
        <f t="array" ref="N359">_xlfn.IFS(I359="Rob","Robusta",I359="Exc","Exelsa",I359="Ara","Arabia",I359="Lib","Liberica")</f>
        <v>Arabia</v>
      </c>
      <c r="O359" t="str" cm="1">
        <f t="array" ref="O359">_xlfn.IFS(J359="M","Medium",J359="L","Light",J359="D","Dark")</f>
        <v>Medium</v>
      </c>
      <c r="P359" t="str">
        <f>_xlfn.XLOOKUP(Order_Table[[#This Row],[Customer ID]],customers!$A$1:$A$1001,customers!$I$1:$I$1001,,0)</f>
        <v>No</v>
      </c>
    </row>
    <row r="360" spans="1:16" x14ac:dyDescent="0.3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6">
        <f>INDEX(products!$A$1:$G$49,MATCH(orders!$D360,products!$A$1:$A$49,0),MATCH(orders!L$1,products!$A$1:$G$1,0))</f>
        <v>29.784999999999997</v>
      </c>
      <c r="M360" s="6">
        <f t="shared" si="5"/>
        <v>29.784999999999997</v>
      </c>
      <c r="N360" t="str" cm="1">
        <f t="array" ref="N360">_xlfn.IFS(I360="Rob","Robusta",I360="Exc","Exelsa",I360="Ara","Arabia",I360="Lib","Liberica")</f>
        <v>Arabia</v>
      </c>
      <c r="O360" t="str" cm="1">
        <f t="array" ref="O360">_xlfn.IFS(J360="M","Medium",J360="L","Light",J360="D","Dark")</f>
        <v>Light</v>
      </c>
      <c r="P360" t="str">
        <f>_xlfn.XLOOKUP(Order_Table[[#This Row],[Customer ID]],customers!$A$1:$A$1001,customers!$I$1:$I$1001,,0)</f>
        <v>No</v>
      </c>
    </row>
    <row r="361" spans="1:16" x14ac:dyDescent="0.3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6">
        <f>INDEX(products!$A$1:$G$49,MATCH(orders!$D361,products!$A$1:$A$49,0),MATCH(orders!L$1,products!$A$1:$G$1,0))</f>
        <v>3.5849999999999995</v>
      </c>
      <c r="M361" s="6">
        <f t="shared" si="5"/>
        <v>21.509999999999998</v>
      </c>
      <c r="N361" t="str" cm="1">
        <f t="array" ref="N361">_xlfn.IFS(I361="Rob","Robusta",I361="Exc","Exelsa",I361="Ara","Arabia",I361="Lib","Liberica")</f>
        <v>Robusta</v>
      </c>
      <c r="O361" t="str" cm="1">
        <f t="array" ref="O361">_xlfn.IFS(J361="M","Medium",J361="L","Light",J361="D","Dark")</f>
        <v>Light</v>
      </c>
      <c r="P361" t="str">
        <f>_xlfn.XLOOKUP(Order_Table[[#This Row],[Customer ID]],customers!$A$1:$A$1001,customers!$I$1:$I$1001,,0)</f>
        <v>No</v>
      </c>
    </row>
    <row r="362" spans="1:16" x14ac:dyDescent="0.3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6">
        <f>INDEX(products!$A$1:$G$49,MATCH(orders!$D362,products!$A$1:$A$49,0),MATCH(orders!L$1,products!$A$1:$G$1,0))</f>
        <v>20.584999999999997</v>
      </c>
      <c r="M362" s="6">
        <f t="shared" si="5"/>
        <v>41.169999999999995</v>
      </c>
      <c r="N362" t="str" cm="1">
        <f t="array" ref="N362">_xlfn.IFS(I362="Rob","Robusta",I362="Exc","Exelsa",I362="Ara","Arabia",I362="Lib","Liberica")</f>
        <v>Robusta</v>
      </c>
      <c r="O362" t="str" cm="1">
        <f t="array" ref="O362">_xlfn.IFS(J362="M","Medium",J362="L","Light",J362="D","Dark")</f>
        <v>Dark</v>
      </c>
      <c r="P362" t="str">
        <f>_xlfn.XLOOKUP(Order_Table[[#This Row],[Customer ID]],customers!$A$1:$A$1001,customers!$I$1:$I$1001,,0)</f>
        <v>No</v>
      </c>
    </row>
    <row r="363" spans="1:16" x14ac:dyDescent="0.3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6">
        <f>INDEX(products!$A$1:$G$49,MATCH(orders!$D363,products!$A$1:$A$49,0),MATCH(orders!L$1,products!$A$1:$G$1,0))</f>
        <v>5.97</v>
      </c>
      <c r="M363" s="6">
        <f t="shared" si="5"/>
        <v>5.97</v>
      </c>
      <c r="N363" t="str" cm="1">
        <f t="array" ref="N363">_xlfn.IFS(I363="Rob","Robusta",I363="Exc","Exelsa",I363="Ara","Arabia",I363="Lib","Liberica")</f>
        <v>Robusta</v>
      </c>
      <c r="O363" t="str" cm="1">
        <f t="array" ref="O363">_xlfn.IFS(J363="M","Medium",J363="L","Light",J363="D","Dark")</f>
        <v>Medium</v>
      </c>
      <c r="P363" t="str">
        <f>_xlfn.XLOOKUP(Order_Table[[#This Row],[Customer ID]],customers!$A$1:$A$1001,customers!$I$1:$I$1001,,0)</f>
        <v>No</v>
      </c>
    </row>
    <row r="364" spans="1:16" x14ac:dyDescent="0.3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6">
        <f>INDEX(products!$A$1:$G$49,MATCH(orders!$D364,products!$A$1:$A$49,0),MATCH(orders!L$1,products!$A$1:$G$1,0))</f>
        <v>14.85</v>
      </c>
      <c r="M364" s="6">
        <f t="shared" si="5"/>
        <v>74.25</v>
      </c>
      <c r="N364" t="str" cm="1">
        <f t="array" ref="N364">_xlfn.IFS(I364="Rob","Robusta",I364="Exc","Exelsa",I364="Ara","Arabia",I364="Lib","Liberica")</f>
        <v>Exelsa</v>
      </c>
      <c r="O364" t="str" cm="1">
        <f t="array" ref="O364">_xlfn.IFS(J364="M","Medium",J364="L","Light",J364="D","Dark")</f>
        <v>Light</v>
      </c>
      <c r="P364" t="str">
        <f>_xlfn.XLOOKUP(Order_Table[[#This Row],[Customer ID]],customers!$A$1:$A$1001,customers!$I$1:$I$1001,,0)</f>
        <v>Yes</v>
      </c>
    </row>
    <row r="365" spans="1:16" x14ac:dyDescent="0.3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6">
        <f>INDEX(products!$A$1:$G$49,MATCH(orders!$D365,products!$A$1:$A$49,0),MATCH(orders!L$1,products!$A$1:$G$1,0))</f>
        <v>14.55</v>
      </c>
      <c r="M365" s="6">
        <f t="shared" si="5"/>
        <v>87.300000000000011</v>
      </c>
      <c r="N365" t="str" cm="1">
        <f t="array" ref="N365">_xlfn.IFS(I365="Rob","Robusta",I365="Exc","Exelsa",I365="Ara","Arabia",I365="Lib","Liberica")</f>
        <v>Liberica</v>
      </c>
      <c r="O365" t="str" cm="1">
        <f t="array" ref="O365">_xlfn.IFS(J365="M","Medium",J365="L","Light",J365="D","Dark")</f>
        <v>Medium</v>
      </c>
      <c r="P365" t="str">
        <f>_xlfn.XLOOKUP(Order_Table[[#This Row],[Customer ID]],customers!$A$1:$A$1001,customers!$I$1:$I$1001,,0)</f>
        <v>No</v>
      </c>
    </row>
    <row r="366" spans="1:16" x14ac:dyDescent="0.3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6">
        <f>INDEX(products!$A$1:$G$49,MATCH(orders!$D366,products!$A$1:$A$49,0),MATCH(orders!L$1,products!$A$1:$G$1,0))</f>
        <v>12.15</v>
      </c>
      <c r="M366" s="6">
        <f t="shared" si="5"/>
        <v>72.900000000000006</v>
      </c>
      <c r="N366" t="str" cm="1">
        <f t="array" ref="N366">_xlfn.IFS(I366="Rob","Robusta",I366="Exc","Exelsa",I366="Ara","Arabia",I366="Lib","Liberica")</f>
        <v>Exelsa</v>
      </c>
      <c r="O366" t="str" cm="1">
        <f t="array" ref="O366">_xlfn.IFS(J366="M","Medium",J366="L","Light",J366="D","Dark")</f>
        <v>Dark</v>
      </c>
      <c r="P366" t="str">
        <f>_xlfn.XLOOKUP(Order_Table[[#This Row],[Customer ID]],customers!$A$1:$A$1001,customers!$I$1:$I$1001,,0)</f>
        <v>Yes</v>
      </c>
    </row>
    <row r="367" spans="1:16" x14ac:dyDescent="0.3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6">
        <f>INDEX(products!$A$1:$G$49,MATCH(orders!$D367,products!$A$1:$A$49,0),MATCH(orders!L$1,products!$A$1:$G$1,0))</f>
        <v>7.77</v>
      </c>
      <c r="M367" s="6">
        <f t="shared" si="5"/>
        <v>7.77</v>
      </c>
      <c r="N367" t="str" cm="1">
        <f t="array" ref="N367">_xlfn.IFS(I367="Rob","Robusta",I367="Exc","Exelsa",I367="Ara","Arabia",I367="Lib","Liberica")</f>
        <v>Liberica</v>
      </c>
      <c r="O367" t="str" cm="1">
        <f t="array" ref="O367">_xlfn.IFS(J367="M","Medium",J367="L","Light",J367="D","Dark")</f>
        <v>Dark</v>
      </c>
      <c r="P367" t="str">
        <f>_xlfn.XLOOKUP(Order_Table[[#This Row],[Customer ID]],customers!$A$1:$A$1001,customers!$I$1:$I$1001,,0)</f>
        <v>No</v>
      </c>
    </row>
    <row r="368" spans="1:16" x14ac:dyDescent="0.3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6">
        <f>INDEX(products!$A$1:$G$49,MATCH(orders!$D368,products!$A$1:$A$49,0),MATCH(orders!L$1,products!$A$1:$G$1,0))</f>
        <v>7.29</v>
      </c>
      <c r="M368" s="6">
        <f t="shared" si="5"/>
        <v>43.74</v>
      </c>
      <c r="N368" t="str" cm="1">
        <f t="array" ref="N368">_xlfn.IFS(I368="Rob","Robusta",I368="Exc","Exelsa",I368="Ara","Arabia",I368="Lib","Liberica")</f>
        <v>Exelsa</v>
      </c>
      <c r="O368" t="str" cm="1">
        <f t="array" ref="O368">_xlfn.IFS(J368="M","Medium",J368="L","Light",J368="D","Dark")</f>
        <v>Dark</v>
      </c>
      <c r="P368" t="str">
        <f>_xlfn.XLOOKUP(Order_Table[[#This Row],[Customer ID]],customers!$A$1:$A$1001,customers!$I$1:$I$1001,,0)</f>
        <v>No</v>
      </c>
    </row>
    <row r="369" spans="1:16" x14ac:dyDescent="0.3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6">
        <f>INDEX(products!$A$1:$G$49,MATCH(orders!$D369,products!$A$1:$A$49,0),MATCH(orders!L$1,products!$A$1:$G$1,0))</f>
        <v>4.3650000000000002</v>
      </c>
      <c r="M369" s="6">
        <f t="shared" si="5"/>
        <v>8.73</v>
      </c>
      <c r="N369" t="str" cm="1">
        <f t="array" ref="N369">_xlfn.IFS(I369="Rob","Robusta",I369="Exc","Exelsa",I369="Ara","Arabia",I369="Lib","Liberica")</f>
        <v>Liberica</v>
      </c>
      <c r="O369" t="str" cm="1">
        <f t="array" ref="O369">_xlfn.IFS(J369="M","Medium",J369="L","Light",J369="D","Dark")</f>
        <v>Medium</v>
      </c>
      <c r="P369" t="str">
        <f>_xlfn.XLOOKUP(Order_Table[[#This Row],[Customer ID]],customers!$A$1:$A$1001,customers!$I$1:$I$1001,,0)</f>
        <v>Yes</v>
      </c>
    </row>
    <row r="370" spans="1:16" x14ac:dyDescent="0.3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6">
        <f>INDEX(products!$A$1:$G$49,MATCH(orders!$D370,products!$A$1:$A$49,0),MATCH(orders!L$1,products!$A$1:$G$1,0))</f>
        <v>31.624999999999996</v>
      </c>
      <c r="M370" s="6">
        <f t="shared" si="5"/>
        <v>63.249999999999993</v>
      </c>
      <c r="N370" t="str" cm="1">
        <f t="array" ref="N370">_xlfn.IFS(I370="Rob","Robusta",I370="Exc","Exelsa",I370="Ara","Arabia",I370="Lib","Liberica")</f>
        <v>Exelsa</v>
      </c>
      <c r="O370" t="str" cm="1">
        <f t="array" ref="O370">_xlfn.IFS(J370="M","Medium",J370="L","Light",J370="D","Dark")</f>
        <v>Medium</v>
      </c>
      <c r="P370" t="str">
        <f>_xlfn.XLOOKUP(Order_Table[[#This Row],[Customer ID]],customers!$A$1:$A$1001,customers!$I$1:$I$1001,,0)</f>
        <v>No</v>
      </c>
    </row>
    <row r="371" spans="1:16" x14ac:dyDescent="0.3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6">
        <f>INDEX(products!$A$1:$G$49,MATCH(orders!$D371,products!$A$1:$A$49,0),MATCH(orders!L$1,products!$A$1:$G$1,0))</f>
        <v>8.91</v>
      </c>
      <c r="M371" s="6">
        <f t="shared" si="5"/>
        <v>8.91</v>
      </c>
      <c r="N371" t="str" cm="1">
        <f t="array" ref="N371">_xlfn.IFS(I371="Rob","Robusta",I371="Exc","Exelsa",I371="Ara","Arabia",I371="Lib","Liberica")</f>
        <v>Exelsa</v>
      </c>
      <c r="O371" t="str" cm="1">
        <f t="array" ref="O371">_xlfn.IFS(J371="M","Medium",J371="L","Light",J371="D","Dark")</f>
        <v>Light</v>
      </c>
      <c r="P371" t="str">
        <f>_xlfn.XLOOKUP(Order_Table[[#This Row],[Customer ID]],customers!$A$1:$A$1001,customers!$I$1:$I$1001,,0)</f>
        <v>Yes</v>
      </c>
    </row>
    <row r="372" spans="1:16" x14ac:dyDescent="0.3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6">
        <f>INDEX(products!$A$1:$G$49,MATCH(orders!$D372,products!$A$1:$A$49,0),MATCH(orders!L$1,products!$A$1:$G$1,0))</f>
        <v>12.15</v>
      </c>
      <c r="M372" s="6">
        <f t="shared" si="5"/>
        <v>24.3</v>
      </c>
      <c r="N372" t="str" cm="1">
        <f t="array" ref="N372">_xlfn.IFS(I372="Rob","Robusta",I372="Exc","Exelsa",I372="Ara","Arabia",I372="Lib","Liberica")</f>
        <v>Exelsa</v>
      </c>
      <c r="O372" t="str" cm="1">
        <f t="array" ref="O372">_xlfn.IFS(J372="M","Medium",J372="L","Light",J372="D","Dark")</f>
        <v>Dark</v>
      </c>
      <c r="P372" t="str">
        <f>_xlfn.XLOOKUP(Order_Table[[#This Row],[Customer ID]],customers!$A$1:$A$1001,customers!$I$1:$I$1001,,0)</f>
        <v>Yes</v>
      </c>
    </row>
    <row r="373" spans="1:16" x14ac:dyDescent="0.3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6">
        <f>INDEX(products!$A$1:$G$49,MATCH(orders!$D373,products!$A$1:$A$49,0),MATCH(orders!L$1,products!$A$1:$G$1,0))</f>
        <v>7.77</v>
      </c>
      <c r="M373" s="6">
        <f t="shared" si="5"/>
        <v>46.62</v>
      </c>
      <c r="N373" t="str" cm="1">
        <f t="array" ref="N373">_xlfn.IFS(I373="Rob","Robusta",I373="Exc","Exelsa",I373="Ara","Arabia",I373="Lib","Liberica")</f>
        <v>Arabia</v>
      </c>
      <c r="O373" t="str" cm="1">
        <f t="array" ref="O373">_xlfn.IFS(J373="M","Medium",J373="L","Light",J373="D","Dark")</f>
        <v>Light</v>
      </c>
      <c r="P373" t="str">
        <f>_xlfn.XLOOKUP(Order_Table[[#This Row],[Customer ID]],customers!$A$1:$A$1001,customers!$I$1:$I$1001,,0)</f>
        <v>Yes</v>
      </c>
    </row>
    <row r="374" spans="1:16" x14ac:dyDescent="0.3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6">
        <f>INDEX(products!$A$1:$G$49,MATCH(orders!$D374,products!$A$1:$A$49,0),MATCH(orders!L$1,products!$A$1:$G$1,0))</f>
        <v>7.169999999999999</v>
      </c>
      <c r="M374" s="6">
        <f t="shared" si="5"/>
        <v>43.019999999999996</v>
      </c>
      <c r="N374" t="str" cm="1">
        <f t="array" ref="N374">_xlfn.IFS(I374="Rob","Robusta",I374="Exc","Exelsa",I374="Ara","Arabia",I374="Lib","Liberica")</f>
        <v>Robusta</v>
      </c>
      <c r="O374" t="str" cm="1">
        <f t="array" ref="O374">_xlfn.IFS(J374="M","Medium",J374="L","Light",J374="D","Dark")</f>
        <v>Light</v>
      </c>
      <c r="P374" t="str">
        <f>_xlfn.XLOOKUP(Order_Table[[#This Row],[Customer ID]],customers!$A$1:$A$1001,customers!$I$1:$I$1001,,0)</f>
        <v>No</v>
      </c>
    </row>
    <row r="375" spans="1:16" x14ac:dyDescent="0.3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6">
        <f>INDEX(products!$A$1:$G$49,MATCH(orders!$D375,products!$A$1:$A$49,0),MATCH(orders!L$1,products!$A$1:$G$1,0))</f>
        <v>5.97</v>
      </c>
      <c r="M375" s="6">
        <f t="shared" si="5"/>
        <v>17.91</v>
      </c>
      <c r="N375" t="str" cm="1">
        <f t="array" ref="N375">_xlfn.IFS(I375="Rob","Robusta",I375="Exc","Exelsa",I375="Ara","Arabia",I375="Lib","Liberica")</f>
        <v>Arabia</v>
      </c>
      <c r="O375" t="str" cm="1">
        <f t="array" ref="O375">_xlfn.IFS(J375="M","Medium",J375="L","Light",J375="D","Dark")</f>
        <v>Dark</v>
      </c>
      <c r="P375" t="str">
        <f>_xlfn.XLOOKUP(Order_Table[[#This Row],[Customer ID]],customers!$A$1:$A$1001,customers!$I$1:$I$1001,,0)</f>
        <v>Yes</v>
      </c>
    </row>
    <row r="376" spans="1:16" x14ac:dyDescent="0.3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6">
        <f>INDEX(products!$A$1:$G$49,MATCH(orders!$D376,products!$A$1:$A$49,0),MATCH(orders!L$1,products!$A$1:$G$1,0))</f>
        <v>9.51</v>
      </c>
      <c r="M376" s="6">
        <f t="shared" si="5"/>
        <v>38.04</v>
      </c>
      <c r="N376" t="str" cm="1">
        <f t="array" ref="N376">_xlfn.IFS(I376="Rob","Robusta",I376="Exc","Exelsa",I376="Ara","Arabia",I376="Lib","Liberica")</f>
        <v>Liberica</v>
      </c>
      <c r="O376" t="str" cm="1">
        <f t="array" ref="O376">_xlfn.IFS(J376="M","Medium",J376="L","Light",J376="D","Dark")</f>
        <v>Light</v>
      </c>
      <c r="P376" t="str">
        <f>_xlfn.XLOOKUP(Order_Table[[#This Row],[Customer ID]],customers!$A$1:$A$1001,customers!$I$1:$I$1001,,0)</f>
        <v>Yes</v>
      </c>
    </row>
    <row r="377" spans="1:16" x14ac:dyDescent="0.3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6">
        <f>INDEX(products!$A$1:$G$49,MATCH(orders!$D377,products!$A$1:$A$49,0),MATCH(orders!L$1,products!$A$1:$G$1,0))</f>
        <v>3.375</v>
      </c>
      <c r="M377" s="6">
        <f t="shared" si="5"/>
        <v>6.75</v>
      </c>
      <c r="N377" t="str" cm="1">
        <f t="array" ref="N377">_xlfn.IFS(I377="Rob","Robusta",I377="Exc","Exelsa",I377="Ara","Arabia",I377="Lib","Liberica")</f>
        <v>Arabia</v>
      </c>
      <c r="O377" t="str" cm="1">
        <f t="array" ref="O377">_xlfn.IFS(J377="M","Medium",J377="L","Light",J377="D","Dark")</f>
        <v>Medium</v>
      </c>
      <c r="P377" t="str">
        <f>_xlfn.XLOOKUP(Order_Table[[#This Row],[Customer ID]],customers!$A$1:$A$1001,customers!$I$1:$I$1001,,0)</f>
        <v>Yes</v>
      </c>
    </row>
    <row r="378" spans="1:16" x14ac:dyDescent="0.3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6">
        <f>INDEX(products!$A$1:$G$49,MATCH(orders!$D378,products!$A$1:$A$49,0),MATCH(orders!L$1,products!$A$1:$G$1,0))</f>
        <v>5.97</v>
      </c>
      <c r="M378" s="6">
        <f t="shared" si="5"/>
        <v>5.97</v>
      </c>
      <c r="N378" t="str" cm="1">
        <f t="array" ref="N378">_xlfn.IFS(I378="Rob","Robusta",I378="Exc","Exelsa",I378="Ara","Arabia",I378="Lib","Liberica")</f>
        <v>Robusta</v>
      </c>
      <c r="O378" t="str" cm="1">
        <f t="array" ref="O378">_xlfn.IFS(J378="M","Medium",J378="L","Light",J378="D","Dark")</f>
        <v>Medium</v>
      </c>
      <c r="P378" t="str">
        <f>_xlfn.XLOOKUP(Order_Table[[#This Row],[Customer ID]],customers!$A$1:$A$1001,customers!$I$1:$I$1001,,0)</f>
        <v>Yes</v>
      </c>
    </row>
    <row r="379" spans="1:16" x14ac:dyDescent="0.3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6">
        <f>INDEX(products!$A$1:$G$49,MATCH(orders!$D379,products!$A$1:$A$49,0),MATCH(orders!L$1,products!$A$1:$G$1,0))</f>
        <v>2.6849999999999996</v>
      </c>
      <c r="M379" s="6">
        <f t="shared" si="5"/>
        <v>8.0549999999999997</v>
      </c>
      <c r="N379" t="str" cm="1">
        <f t="array" ref="N379">_xlfn.IFS(I379="Rob","Robusta",I379="Exc","Exelsa",I379="Ara","Arabia",I379="Lib","Liberica")</f>
        <v>Robusta</v>
      </c>
      <c r="O379" t="str" cm="1">
        <f t="array" ref="O379">_xlfn.IFS(J379="M","Medium",J379="L","Light",J379="D","Dark")</f>
        <v>Dark</v>
      </c>
      <c r="P379" t="str">
        <f>_xlfn.XLOOKUP(Order_Table[[#This Row],[Customer ID]],customers!$A$1:$A$1001,customers!$I$1:$I$1001,,0)</f>
        <v>No</v>
      </c>
    </row>
    <row r="380" spans="1:16" x14ac:dyDescent="0.3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6">
        <f>INDEX(products!$A$1:$G$49,MATCH(orders!$D380,products!$A$1:$A$49,0),MATCH(orders!L$1,products!$A$1:$G$1,0))</f>
        <v>7.77</v>
      </c>
      <c r="M380" s="6">
        <f t="shared" si="5"/>
        <v>23.31</v>
      </c>
      <c r="N380" t="str" cm="1">
        <f t="array" ref="N380">_xlfn.IFS(I380="Rob","Robusta",I380="Exc","Exelsa",I380="Ara","Arabia",I380="Lib","Liberica")</f>
        <v>Arabia</v>
      </c>
      <c r="O380" t="str" cm="1">
        <f t="array" ref="O380">_xlfn.IFS(J380="M","Medium",J380="L","Light",J380="D","Dark")</f>
        <v>Light</v>
      </c>
      <c r="P380" t="str">
        <f>_xlfn.XLOOKUP(Order_Table[[#This Row],[Customer ID]],customers!$A$1:$A$1001,customers!$I$1:$I$1001,,0)</f>
        <v>Yes</v>
      </c>
    </row>
    <row r="381" spans="1:16" x14ac:dyDescent="0.3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6">
        <f>INDEX(products!$A$1:$G$49,MATCH(orders!$D381,products!$A$1:$A$49,0),MATCH(orders!L$1,products!$A$1:$G$1,0))</f>
        <v>7.169999999999999</v>
      </c>
      <c r="M381" s="6">
        <f t="shared" si="5"/>
        <v>43.019999999999996</v>
      </c>
      <c r="N381" t="str" cm="1">
        <f t="array" ref="N381">_xlfn.IFS(I381="Rob","Robusta",I381="Exc","Exelsa",I381="Ara","Arabia",I381="Lib","Liberica")</f>
        <v>Robusta</v>
      </c>
      <c r="O381" t="str" cm="1">
        <f t="array" ref="O381">_xlfn.IFS(J381="M","Medium",J381="L","Light",J381="D","Dark")</f>
        <v>Light</v>
      </c>
      <c r="P381" t="str">
        <f>_xlfn.XLOOKUP(Order_Table[[#This Row],[Customer ID]],customers!$A$1:$A$1001,customers!$I$1:$I$1001,,0)</f>
        <v>Yes</v>
      </c>
    </row>
    <row r="382" spans="1:16" x14ac:dyDescent="0.3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6">
        <f>INDEX(products!$A$1:$G$49,MATCH(orders!$D382,products!$A$1:$A$49,0),MATCH(orders!L$1,products!$A$1:$G$1,0))</f>
        <v>7.77</v>
      </c>
      <c r="M382" s="6">
        <f t="shared" si="5"/>
        <v>23.31</v>
      </c>
      <c r="N382" t="str" cm="1">
        <f t="array" ref="N382">_xlfn.IFS(I382="Rob","Robusta",I382="Exc","Exelsa",I382="Ara","Arabia",I382="Lib","Liberica")</f>
        <v>Liberica</v>
      </c>
      <c r="O382" t="str" cm="1">
        <f t="array" ref="O382">_xlfn.IFS(J382="M","Medium",J382="L","Light",J382="D","Dark")</f>
        <v>Dark</v>
      </c>
      <c r="P382" t="str">
        <f>_xlfn.XLOOKUP(Order_Table[[#This Row],[Customer ID]],customers!$A$1:$A$1001,customers!$I$1:$I$1001,,0)</f>
        <v>No</v>
      </c>
    </row>
    <row r="383" spans="1:16" x14ac:dyDescent="0.3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6">
        <f>INDEX(products!$A$1:$G$49,MATCH(orders!$D383,products!$A$1:$A$49,0),MATCH(orders!L$1,products!$A$1:$G$1,0))</f>
        <v>2.9849999999999999</v>
      </c>
      <c r="M383" s="6">
        <f t="shared" si="5"/>
        <v>14.924999999999999</v>
      </c>
      <c r="N383" t="str" cm="1">
        <f t="array" ref="N383">_xlfn.IFS(I383="Rob","Robusta",I383="Exc","Exelsa",I383="Ara","Arabia",I383="Lib","Liberica")</f>
        <v>Arabia</v>
      </c>
      <c r="O383" t="str" cm="1">
        <f t="array" ref="O383">_xlfn.IFS(J383="M","Medium",J383="L","Light",J383="D","Dark")</f>
        <v>Dark</v>
      </c>
      <c r="P383" t="str">
        <f>_xlfn.XLOOKUP(Order_Table[[#This Row],[Customer ID]],customers!$A$1:$A$1001,customers!$I$1:$I$1001,,0)</f>
        <v>Yes</v>
      </c>
    </row>
    <row r="384" spans="1:16" x14ac:dyDescent="0.3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6">
        <f>INDEX(products!$A$1:$G$49,MATCH(orders!$D384,products!$A$1:$A$49,0),MATCH(orders!L$1,products!$A$1:$G$1,0))</f>
        <v>7.29</v>
      </c>
      <c r="M384" s="6">
        <f t="shared" si="5"/>
        <v>21.87</v>
      </c>
      <c r="N384" t="str" cm="1">
        <f t="array" ref="N384">_xlfn.IFS(I384="Rob","Robusta",I384="Exc","Exelsa",I384="Ara","Arabia",I384="Lib","Liberica")</f>
        <v>Exelsa</v>
      </c>
      <c r="O384" t="str" cm="1">
        <f t="array" ref="O384">_xlfn.IFS(J384="M","Medium",J384="L","Light",J384="D","Dark")</f>
        <v>Dark</v>
      </c>
      <c r="P384" t="str">
        <f>_xlfn.XLOOKUP(Order_Table[[#This Row],[Customer ID]],customers!$A$1:$A$1001,customers!$I$1:$I$1001,,0)</f>
        <v>No</v>
      </c>
    </row>
    <row r="385" spans="1:16" x14ac:dyDescent="0.3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6">
        <f>INDEX(products!$A$1:$G$49,MATCH(orders!$D385,products!$A$1:$A$49,0),MATCH(orders!L$1,products!$A$1:$G$1,0))</f>
        <v>8.91</v>
      </c>
      <c r="M385" s="6">
        <f t="shared" si="5"/>
        <v>53.46</v>
      </c>
      <c r="N385" t="str" cm="1">
        <f t="array" ref="N385">_xlfn.IFS(I385="Rob","Robusta",I385="Exc","Exelsa",I385="Ara","Arabia",I385="Lib","Liberica")</f>
        <v>Exelsa</v>
      </c>
      <c r="O385" t="str" cm="1">
        <f t="array" ref="O385">_xlfn.IFS(J385="M","Medium",J385="L","Light",J385="D","Dark")</f>
        <v>Light</v>
      </c>
      <c r="P385" t="str">
        <f>_xlfn.XLOOKUP(Order_Table[[#This Row],[Customer ID]],customers!$A$1:$A$1001,customers!$I$1:$I$1001,,0)</f>
        <v>Yes</v>
      </c>
    </row>
    <row r="386" spans="1:16" x14ac:dyDescent="0.3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6">
        <f>INDEX(products!$A$1:$G$49,MATCH(orders!$D386,products!$A$1:$A$49,0),MATCH(orders!L$1,products!$A$1:$G$1,0))</f>
        <v>29.784999999999997</v>
      </c>
      <c r="M386" s="6">
        <f t="shared" si="5"/>
        <v>119.13999999999999</v>
      </c>
      <c r="N386" t="str" cm="1">
        <f t="array" ref="N386">_xlfn.IFS(I386="Rob","Robusta",I386="Exc","Exelsa",I386="Ara","Arabia",I386="Lib","Liberica")</f>
        <v>Arabia</v>
      </c>
      <c r="O386" t="str" cm="1">
        <f t="array" ref="O386">_xlfn.IFS(J386="M","Medium",J386="L","Light",J386="D","Dark")</f>
        <v>Light</v>
      </c>
      <c r="P386" t="str">
        <f>_xlfn.XLOOKUP(Order_Table[[#This Row],[Customer ID]],customers!$A$1:$A$1001,customers!$I$1:$I$1001,,0)</f>
        <v>No</v>
      </c>
    </row>
    <row r="387" spans="1:16" x14ac:dyDescent="0.3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6">
        <f>INDEX(products!$A$1:$G$49,MATCH(orders!$D387,products!$A$1:$A$49,0),MATCH(orders!L$1,products!$A$1:$G$1,0))</f>
        <v>8.73</v>
      </c>
      <c r="M387" s="6">
        <f t="shared" ref="M387:M450" si="6">L387*E387</f>
        <v>43.650000000000006</v>
      </c>
      <c r="N387" t="str" cm="1">
        <f t="array" ref="N387">_xlfn.IFS(I387="Rob","Robusta",I387="Exc","Exelsa",I387="Ara","Arabia",I387="Lib","Liberica")</f>
        <v>Liberica</v>
      </c>
      <c r="O387" t="str" cm="1">
        <f t="array" ref="O387">_xlfn.IFS(J387="M","Medium",J387="L","Light",J387="D","Dark")</f>
        <v>Medium</v>
      </c>
      <c r="P387" t="str">
        <f>_xlfn.XLOOKUP(Order_Table[[#This Row],[Customer ID]],customers!$A$1:$A$1001,customers!$I$1:$I$1001,,0)</f>
        <v>Yes</v>
      </c>
    </row>
    <row r="388" spans="1:16" x14ac:dyDescent="0.3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6">
        <f>INDEX(products!$A$1:$G$49,MATCH(orders!$D388,products!$A$1:$A$49,0),MATCH(orders!L$1,products!$A$1:$G$1,0))</f>
        <v>2.9849999999999999</v>
      </c>
      <c r="M388" s="6">
        <f t="shared" si="6"/>
        <v>17.91</v>
      </c>
      <c r="N388" t="str" cm="1">
        <f t="array" ref="N388">_xlfn.IFS(I388="Rob","Robusta",I388="Exc","Exelsa",I388="Ara","Arabia",I388="Lib","Liberica")</f>
        <v>Arabia</v>
      </c>
      <c r="O388" t="str" cm="1">
        <f t="array" ref="O388">_xlfn.IFS(J388="M","Medium",J388="L","Light",J388="D","Dark")</f>
        <v>Dark</v>
      </c>
      <c r="P388" t="str">
        <f>_xlfn.XLOOKUP(Order_Table[[#This Row],[Customer ID]],customers!$A$1:$A$1001,customers!$I$1:$I$1001,,0)</f>
        <v>Yes</v>
      </c>
    </row>
    <row r="389" spans="1:16" x14ac:dyDescent="0.3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6">
        <f>INDEX(products!$A$1:$G$49,MATCH(orders!$D389,products!$A$1:$A$49,0),MATCH(orders!L$1,products!$A$1:$G$1,0))</f>
        <v>14.85</v>
      </c>
      <c r="M389" s="6">
        <f t="shared" si="6"/>
        <v>74.25</v>
      </c>
      <c r="N389" t="str" cm="1">
        <f t="array" ref="N389">_xlfn.IFS(I389="Rob","Robusta",I389="Exc","Exelsa",I389="Ara","Arabia",I389="Lib","Liberica")</f>
        <v>Exelsa</v>
      </c>
      <c r="O389" t="str" cm="1">
        <f t="array" ref="O389">_xlfn.IFS(J389="M","Medium",J389="L","Light",J389="D","Dark")</f>
        <v>Light</v>
      </c>
      <c r="P389" t="str">
        <f>_xlfn.XLOOKUP(Order_Table[[#This Row],[Customer ID]],customers!$A$1:$A$1001,customers!$I$1:$I$1001,,0)</f>
        <v>Yes</v>
      </c>
    </row>
    <row r="390" spans="1:16" x14ac:dyDescent="0.3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6">
        <f>INDEX(products!$A$1:$G$49,MATCH(orders!$D390,products!$A$1:$A$49,0),MATCH(orders!L$1,products!$A$1:$G$1,0))</f>
        <v>3.8849999999999998</v>
      </c>
      <c r="M390" s="6">
        <f t="shared" si="6"/>
        <v>11.654999999999999</v>
      </c>
      <c r="N390" t="str" cm="1">
        <f t="array" ref="N390">_xlfn.IFS(I390="Rob","Robusta",I390="Exc","Exelsa",I390="Ara","Arabia",I390="Lib","Liberica")</f>
        <v>Liberica</v>
      </c>
      <c r="O390" t="str" cm="1">
        <f t="array" ref="O390">_xlfn.IFS(J390="M","Medium",J390="L","Light",J390="D","Dark")</f>
        <v>Dark</v>
      </c>
      <c r="P390" t="str">
        <f>_xlfn.XLOOKUP(Order_Table[[#This Row],[Customer ID]],customers!$A$1:$A$1001,customers!$I$1:$I$1001,,0)</f>
        <v>Yes</v>
      </c>
    </row>
    <row r="391" spans="1:16" x14ac:dyDescent="0.3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6">
        <f>INDEX(products!$A$1:$G$49,MATCH(orders!$D391,products!$A$1:$A$49,0),MATCH(orders!L$1,products!$A$1:$G$1,0))</f>
        <v>7.77</v>
      </c>
      <c r="M391" s="6">
        <f t="shared" si="6"/>
        <v>23.31</v>
      </c>
      <c r="N391" t="str" cm="1">
        <f t="array" ref="N391">_xlfn.IFS(I391="Rob","Robusta",I391="Exc","Exelsa",I391="Ara","Arabia",I391="Lib","Liberica")</f>
        <v>Liberica</v>
      </c>
      <c r="O391" t="str" cm="1">
        <f t="array" ref="O391">_xlfn.IFS(J391="M","Medium",J391="L","Light",J391="D","Dark")</f>
        <v>Dark</v>
      </c>
      <c r="P391" t="str">
        <f>_xlfn.XLOOKUP(Order_Table[[#This Row],[Customer ID]],customers!$A$1:$A$1001,customers!$I$1:$I$1001,,0)</f>
        <v>Yes</v>
      </c>
    </row>
    <row r="392" spans="1:16" x14ac:dyDescent="0.3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6">
        <f>INDEX(products!$A$1:$G$49,MATCH(orders!$D392,products!$A$1:$A$49,0),MATCH(orders!L$1,products!$A$1:$G$1,0))</f>
        <v>7.29</v>
      </c>
      <c r="M392" s="6">
        <f t="shared" si="6"/>
        <v>14.58</v>
      </c>
      <c r="N392" t="str" cm="1">
        <f t="array" ref="N392">_xlfn.IFS(I392="Rob","Robusta",I392="Exc","Exelsa",I392="Ara","Arabia",I392="Lib","Liberica")</f>
        <v>Exelsa</v>
      </c>
      <c r="O392" t="str" cm="1">
        <f t="array" ref="O392">_xlfn.IFS(J392="M","Medium",J392="L","Light",J392="D","Dark")</f>
        <v>Dark</v>
      </c>
      <c r="P392" t="str">
        <f>_xlfn.XLOOKUP(Order_Table[[#This Row],[Customer ID]],customers!$A$1:$A$1001,customers!$I$1:$I$1001,,0)</f>
        <v>Yes</v>
      </c>
    </row>
    <row r="393" spans="1:16" x14ac:dyDescent="0.3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6">
        <f>INDEX(products!$A$1:$G$49,MATCH(orders!$D393,products!$A$1:$A$49,0),MATCH(orders!L$1,products!$A$1:$G$1,0))</f>
        <v>6.75</v>
      </c>
      <c r="M393" s="6">
        <f t="shared" si="6"/>
        <v>13.5</v>
      </c>
      <c r="N393" t="str" cm="1">
        <f t="array" ref="N393">_xlfn.IFS(I393="Rob","Robusta",I393="Exc","Exelsa",I393="Ara","Arabia",I393="Lib","Liberica")</f>
        <v>Arabia</v>
      </c>
      <c r="O393" t="str" cm="1">
        <f t="array" ref="O393">_xlfn.IFS(J393="M","Medium",J393="L","Light",J393="D","Dark")</f>
        <v>Medium</v>
      </c>
      <c r="P393" t="str">
        <f>_xlfn.XLOOKUP(Order_Table[[#This Row],[Customer ID]],customers!$A$1:$A$1001,customers!$I$1:$I$1001,,0)</f>
        <v>No</v>
      </c>
    </row>
    <row r="394" spans="1:16" x14ac:dyDescent="0.3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6">
        <f>INDEX(products!$A$1:$G$49,MATCH(orders!$D394,products!$A$1:$A$49,0),MATCH(orders!L$1,products!$A$1:$G$1,0))</f>
        <v>14.85</v>
      </c>
      <c r="M394" s="6">
        <f t="shared" si="6"/>
        <v>89.1</v>
      </c>
      <c r="N394" t="str" cm="1">
        <f t="array" ref="N394">_xlfn.IFS(I394="Rob","Robusta",I394="Exc","Exelsa",I394="Ara","Arabia",I394="Lib","Liberica")</f>
        <v>Exelsa</v>
      </c>
      <c r="O394" t="str" cm="1">
        <f t="array" ref="O394">_xlfn.IFS(J394="M","Medium",J394="L","Light",J394="D","Dark")</f>
        <v>Light</v>
      </c>
      <c r="P394" t="str">
        <f>_xlfn.XLOOKUP(Order_Table[[#This Row],[Customer ID]],customers!$A$1:$A$1001,customers!$I$1:$I$1001,,0)</f>
        <v>No</v>
      </c>
    </row>
    <row r="395" spans="1:16" x14ac:dyDescent="0.3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6">
        <f>INDEX(products!$A$1:$G$49,MATCH(orders!$D395,products!$A$1:$A$49,0),MATCH(orders!L$1,products!$A$1:$G$1,0))</f>
        <v>3.8849999999999998</v>
      </c>
      <c r="M395" s="6">
        <f t="shared" si="6"/>
        <v>3.8849999999999998</v>
      </c>
      <c r="N395" t="str" cm="1">
        <f t="array" ref="N395">_xlfn.IFS(I395="Rob","Robusta",I395="Exc","Exelsa",I395="Ara","Arabia",I395="Lib","Liberica")</f>
        <v>Arabia</v>
      </c>
      <c r="O395" t="str" cm="1">
        <f t="array" ref="O395">_xlfn.IFS(J395="M","Medium",J395="L","Light",J395="D","Dark")</f>
        <v>Light</v>
      </c>
      <c r="P395" t="str">
        <f>_xlfn.XLOOKUP(Order_Table[[#This Row],[Customer ID]],customers!$A$1:$A$1001,customers!$I$1:$I$1001,,0)</f>
        <v>No</v>
      </c>
    </row>
    <row r="396" spans="1:16" x14ac:dyDescent="0.3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6">
        <f>INDEX(products!$A$1:$G$49,MATCH(orders!$D396,products!$A$1:$A$49,0),MATCH(orders!L$1,products!$A$1:$G$1,0))</f>
        <v>27.484999999999996</v>
      </c>
      <c r="M396" s="6">
        <f t="shared" si="6"/>
        <v>109.93999999999998</v>
      </c>
      <c r="N396" t="str" cm="1">
        <f t="array" ref="N396">_xlfn.IFS(I396="Rob","Robusta",I396="Exc","Exelsa",I396="Ara","Arabia",I396="Lib","Liberica")</f>
        <v>Robusta</v>
      </c>
      <c r="O396" t="str" cm="1">
        <f t="array" ref="O396">_xlfn.IFS(J396="M","Medium",J396="L","Light",J396="D","Dark")</f>
        <v>Light</v>
      </c>
      <c r="P396" t="str">
        <f>_xlfn.XLOOKUP(Order_Table[[#This Row],[Customer ID]],customers!$A$1:$A$1001,customers!$I$1:$I$1001,,0)</f>
        <v>No</v>
      </c>
    </row>
    <row r="397" spans="1:16" x14ac:dyDescent="0.3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6">
        <f>INDEX(products!$A$1:$G$49,MATCH(orders!$D397,products!$A$1:$A$49,0),MATCH(orders!L$1,products!$A$1:$G$1,0))</f>
        <v>7.77</v>
      </c>
      <c r="M397" s="6">
        <f t="shared" si="6"/>
        <v>46.62</v>
      </c>
      <c r="N397" t="str" cm="1">
        <f t="array" ref="N397">_xlfn.IFS(I397="Rob","Robusta",I397="Exc","Exelsa",I397="Ara","Arabia",I397="Lib","Liberica")</f>
        <v>Liberica</v>
      </c>
      <c r="O397" t="str" cm="1">
        <f t="array" ref="O397">_xlfn.IFS(J397="M","Medium",J397="L","Light",J397="D","Dark")</f>
        <v>Dark</v>
      </c>
      <c r="P397" t="str">
        <f>_xlfn.XLOOKUP(Order_Table[[#This Row],[Customer ID]],customers!$A$1:$A$1001,customers!$I$1:$I$1001,,0)</f>
        <v>Yes</v>
      </c>
    </row>
    <row r="398" spans="1:16" x14ac:dyDescent="0.3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6">
        <f>INDEX(products!$A$1:$G$49,MATCH(orders!$D398,products!$A$1:$A$49,0),MATCH(orders!L$1,products!$A$1:$G$1,0))</f>
        <v>7.77</v>
      </c>
      <c r="M398" s="6">
        <f t="shared" si="6"/>
        <v>38.849999999999994</v>
      </c>
      <c r="N398" t="str" cm="1">
        <f t="array" ref="N398">_xlfn.IFS(I398="Rob","Robusta",I398="Exc","Exelsa",I398="Ara","Arabia",I398="Lib","Liberica")</f>
        <v>Arabia</v>
      </c>
      <c r="O398" t="str" cm="1">
        <f t="array" ref="O398">_xlfn.IFS(J398="M","Medium",J398="L","Light",J398="D","Dark")</f>
        <v>Light</v>
      </c>
      <c r="P398" t="str">
        <f>_xlfn.XLOOKUP(Order_Table[[#This Row],[Customer ID]],customers!$A$1:$A$1001,customers!$I$1:$I$1001,,0)</f>
        <v>No</v>
      </c>
    </row>
    <row r="399" spans="1:16" x14ac:dyDescent="0.3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6">
        <f>INDEX(products!$A$1:$G$49,MATCH(orders!$D399,products!$A$1:$A$49,0),MATCH(orders!L$1,products!$A$1:$G$1,0))</f>
        <v>7.77</v>
      </c>
      <c r="M399" s="6">
        <f t="shared" si="6"/>
        <v>31.08</v>
      </c>
      <c r="N399" t="str" cm="1">
        <f t="array" ref="N399">_xlfn.IFS(I399="Rob","Robusta",I399="Exc","Exelsa",I399="Ara","Arabia",I399="Lib","Liberica")</f>
        <v>Liberica</v>
      </c>
      <c r="O399" t="str" cm="1">
        <f t="array" ref="O399">_xlfn.IFS(J399="M","Medium",J399="L","Light",J399="D","Dark")</f>
        <v>Dark</v>
      </c>
      <c r="P399" t="str">
        <f>_xlfn.XLOOKUP(Order_Table[[#This Row],[Customer ID]],customers!$A$1:$A$1001,customers!$I$1:$I$1001,,0)</f>
        <v>Yes</v>
      </c>
    </row>
    <row r="400" spans="1:16" x14ac:dyDescent="0.3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6">
        <f>INDEX(products!$A$1:$G$49,MATCH(orders!$D400,products!$A$1:$A$49,0),MATCH(orders!L$1,products!$A$1:$G$1,0))</f>
        <v>2.9849999999999999</v>
      </c>
      <c r="M400" s="6">
        <f t="shared" si="6"/>
        <v>17.91</v>
      </c>
      <c r="N400" t="str" cm="1">
        <f t="array" ref="N400">_xlfn.IFS(I400="Rob","Robusta",I400="Exc","Exelsa",I400="Ara","Arabia",I400="Lib","Liberica")</f>
        <v>Arabia</v>
      </c>
      <c r="O400" t="str" cm="1">
        <f t="array" ref="O400">_xlfn.IFS(J400="M","Medium",J400="L","Light",J400="D","Dark")</f>
        <v>Dark</v>
      </c>
      <c r="P400" t="str">
        <f>_xlfn.XLOOKUP(Order_Table[[#This Row],[Customer ID]],customers!$A$1:$A$1001,customers!$I$1:$I$1001,,0)</f>
        <v>Yes</v>
      </c>
    </row>
    <row r="401" spans="1:16" x14ac:dyDescent="0.3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6">
        <f>INDEX(products!$A$1:$G$49,MATCH(orders!$D401,products!$A$1:$A$49,0),MATCH(orders!L$1,products!$A$1:$G$1,0))</f>
        <v>27.945</v>
      </c>
      <c r="M401" s="6">
        <f t="shared" si="6"/>
        <v>167.67000000000002</v>
      </c>
      <c r="N401" t="str" cm="1">
        <f t="array" ref="N401">_xlfn.IFS(I401="Rob","Robusta",I401="Exc","Exelsa",I401="Ara","Arabia",I401="Lib","Liberica")</f>
        <v>Exelsa</v>
      </c>
      <c r="O401" t="str" cm="1">
        <f t="array" ref="O401">_xlfn.IFS(J401="M","Medium",J401="L","Light",J401="D","Dark")</f>
        <v>Dark</v>
      </c>
      <c r="P401" t="str">
        <f>_xlfn.XLOOKUP(Order_Table[[#This Row],[Customer ID]],customers!$A$1:$A$1001,customers!$I$1:$I$1001,,0)</f>
        <v>No</v>
      </c>
    </row>
    <row r="402" spans="1:16" x14ac:dyDescent="0.3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6">
        <f>INDEX(products!$A$1:$G$49,MATCH(orders!$D402,products!$A$1:$A$49,0),MATCH(orders!L$1,products!$A$1:$G$1,0))</f>
        <v>15.85</v>
      </c>
      <c r="M402" s="6">
        <f t="shared" si="6"/>
        <v>63.4</v>
      </c>
      <c r="N402" t="str" cm="1">
        <f t="array" ref="N402">_xlfn.IFS(I402="Rob","Robusta",I402="Exc","Exelsa",I402="Ara","Arabia",I402="Lib","Liberica")</f>
        <v>Liberica</v>
      </c>
      <c r="O402" t="str" cm="1">
        <f t="array" ref="O402">_xlfn.IFS(J402="M","Medium",J402="L","Light",J402="D","Dark")</f>
        <v>Light</v>
      </c>
      <c r="P402" t="str">
        <f>_xlfn.XLOOKUP(Order_Table[[#This Row],[Customer ID]],customers!$A$1:$A$1001,customers!$I$1:$I$1001,,0)</f>
        <v>No</v>
      </c>
    </row>
    <row r="403" spans="1:16" x14ac:dyDescent="0.3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6">
        <f>INDEX(products!$A$1:$G$49,MATCH(orders!$D403,products!$A$1:$A$49,0),MATCH(orders!L$1,products!$A$1:$G$1,0))</f>
        <v>4.3650000000000002</v>
      </c>
      <c r="M403" s="6">
        <f t="shared" si="6"/>
        <v>8.73</v>
      </c>
      <c r="N403" t="str" cm="1">
        <f t="array" ref="N403">_xlfn.IFS(I403="Rob","Robusta",I403="Exc","Exelsa",I403="Ara","Arabia",I403="Lib","Liberica")</f>
        <v>Liberica</v>
      </c>
      <c r="O403" t="str" cm="1">
        <f t="array" ref="O403">_xlfn.IFS(J403="M","Medium",J403="L","Light",J403="D","Dark")</f>
        <v>Medium</v>
      </c>
      <c r="P403" t="str">
        <f>_xlfn.XLOOKUP(Order_Table[[#This Row],[Customer ID]],customers!$A$1:$A$1001,customers!$I$1:$I$1001,,0)</f>
        <v>Yes</v>
      </c>
    </row>
    <row r="404" spans="1:16" x14ac:dyDescent="0.3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6">
        <f>INDEX(products!$A$1:$G$49,MATCH(orders!$D404,products!$A$1:$A$49,0),MATCH(orders!L$1,products!$A$1:$G$1,0))</f>
        <v>8.9499999999999993</v>
      </c>
      <c r="M404" s="6">
        <f t="shared" si="6"/>
        <v>26.849999999999998</v>
      </c>
      <c r="N404" t="str" cm="1">
        <f t="array" ref="N404">_xlfn.IFS(I404="Rob","Robusta",I404="Exc","Exelsa",I404="Ara","Arabia",I404="Lib","Liberica")</f>
        <v>Robusta</v>
      </c>
      <c r="O404" t="str" cm="1">
        <f t="array" ref="O404">_xlfn.IFS(J404="M","Medium",J404="L","Light",J404="D","Dark")</f>
        <v>Dark</v>
      </c>
      <c r="P404" t="str">
        <f>_xlfn.XLOOKUP(Order_Table[[#This Row],[Customer ID]],customers!$A$1:$A$1001,customers!$I$1:$I$1001,,0)</f>
        <v>Yes</v>
      </c>
    </row>
    <row r="405" spans="1:16" x14ac:dyDescent="0.3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6">
        <f>INDEX(products!$A$1:$G$49,MATCH(orders!$D405,products!$A$1:$A$49,0),MATCH(orders!L$1,products!$A$1:$G$1,0))</f>
        <v>4.7549999999999999</v>
      </c>
      <c r="M405" s="6">
        <f t="shared" si="6"/>
        <v>9.51</v>
      </c>
      <c r="N405" t="str" cm="1">
        <f t="array" ref="N405">_xlfn.IFS(I405="Rob","Robusta",I405="Exc","Exelsa",I405="Ara","Arabia",I405="Lib","Liberica")</f>
        <v>Liberica</v>
      </c>
      <c r="O405" t="str" cm="1">
        <f t="array" ref="O405">_xlfn.IFS(J405="M","Medium",J405="L","Light",J405="D","Dark")</f>
        <v>Light</v>
      </c>
      <c r="P405" t="str">
        <f>_xlfn.XLOOKUP(Order_Table[[#This Row],[Customer ID]],customers!$A$1:$A$1001,customers!$I$1:$I$1001,,0)</f>
        <v>No</v>
      </c>
    </row>
    <row r="406" spans="1:16" x14ac:dyDescent="0.3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6">
        <f>INDEX(products!$A$1:$G$49,MATCH(orders!$D406,products!$A$1:$A$49,0),MATCH(orders!L$1,products!$A$1:$G$1,0))</f>
        <v>9.9499999999999993</v>
      </c>
      <c r="M406" s="6">
        <f t="shared" si="6"/>
        <v>39.799999999999997</v>
      </c>
      <c r="N406" t="str" cm="1">
        <f t="array" ref="N406">_xlfn.IFS(I406="Rob","Robusta",I406="Exc","Exelsa",I406="Ara","Arabia",I406="Lib","Liberica")</f>
        <v>Arabia</v>
      </c>
      <c r="O406" t="str" cm="1">
        <f t="array" ref="O406">_xlfn.IFS(J406="M","Medium",J406="L","Light",J406="D","Dark")</f>
        <v>Dark</v>
      </c>
      <c r="P406" t="str">
        <f>_xlfn.XLOOKUP(Order_Table[[#This Row],[Customer ID]],customers!$A$1:$A$1001,customers!$I$1:$I$1001,,0)</f>
        <v>No</v>
      </c>
    </row>
    <row r="407" spans="1:16" x14ac:dyDescent="0.3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6">
        <f>INDEX(products!$A$1:$G$49,MATCH(orders!$D407,products!$A$1:$A$49,0),MATCH(orders!L$1,products!$A$1:$G$1,0))</f>
        <v>8.25</v>
      </c>
      <c r="M407" s="6">
        <f t="shared" si="6"/>
        <v>24.75</v>
      </c>
      <c r="N407" t="str" cm="1">
        <f t="array" ref="N407">_xlfn.IFS(I407="Rob","Robusta",I407="Exc","Exelsa",I407="Ara","Arabia",I407="Lib","Liberica")</f>
        <v>Exelsa</v>
      </c>
      <c r="O407" t="str" cm="1">
        <f t="array" ref="O407">_xlfn.IFS(J407="M","Medium",J407="L","Light",J407="D","Dark")</f>
        <v>Medium</v>
      </c>
      <c r="P407" t="str">
        <f>_xlfn.XLOOKUP(Order_Table[[#This Row],[Customer ID]],customers!$A$1:$A$1001,customers!$I$1:$I$1001,,0)</f>
        <v>Yes</v>
      </c>
    </row>
    <row r="408" spans="1:16" x14ac:dyDescent="0.3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6">
        <f>INDEX(products!$A$1:$G$49,MATCH(orders!$D408,products!$A$1:$A$49,0),MATCH(orders!L$1,products!$A$1:$G$1,0))</f>
        <v>13.75</v>
      </c>
      <c r="M408" s="6">
        <f t="shared" si="6"/>
        <v>68.75</v>
      </c>
      <c r="N408" t="str" cm="1">
        <f t="array" ref="N408">_xlfn.IFS(I408="Rob","Robusta",I408="Exc","Exelsa",I408="Ara","Arabia",I408="Lib","Liberica")</f>
        <v>Exelsa</v>
      </c>
      <c r="O408" t="str" cm="1">
        <f t="array" ref="O408">_xlfn.IFS(J408="M","Medium",J408="L","Light",J408="D","Dark")</f>
        <v>Medium</v>
      </c>
      <c r="P408" t="str">
        <f>_xlfn.XLOOKUP(Order_Table[[#This Row],[Customer ID]],customers!$A$1:$A$1001,customers!$I$1:$I$1001,,0)</f>
        <v>Yes</v>
      </c>
    </row>
    <row r="409" spans="1:16" x14ac:dyDescent="0.3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6">
        <f>INDEX(products!$A$1:$G$49,MATCH(orders!$D409,products!$A$1:$A$49,0),MATCH(orders!L$1,products!$A$1:$G$1,0))</f>
        <v>8.25</v>
      </c>
      <c r="M409" s="6">
        <f t="shared" si="6"/>
        <v>49.5</v>
      </c>
      <c r="N409" t="str" cm="1">
        <f t="array" ref="N409">_xlfn.IFS(I409="Rob","Robusta",I409="Exc","Exelsa",I409="Ara","Arabia",I409="Lib","Liberica")</f>
        <v>Exelsa</v>
      </c>
      <c r="O409" t="str" cm="1">
        <f t="array" ref="O409">_xlfn.IFS(J409="M","Medium",J409="L","Light",J409="D","Dark")</f>
        <v>Medium</v>
      </c>
      <c r="P409" t="str">
        <f>_xlfn.XLOOKUP(Order_Table[[#This Row],[Customer ID]],customers!$A$1:$A$1001,customers!$I$1:$I$1001,,0)</f>
        <v>No</v>
      </c>
    </row>
    <row r="410" spans="1:16" x14ac:dyDescent="0.3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6">
        <f>INDEX(products!$A$1:$G$49,MATCH(orders!$D410,products!$A$1:$A$49,0),MATCH(orders!L$1,products!$A$1:$G$1,0))</f>
        <v>25.874999999999996</v>
      </c>
      <c r="M410" s="6">
        <f t="shared" si="6"/>
        <v>51.749999999999993</v>
      </c>
      <c r="N410" t="str" cm="1">
        <f t="array" ref="N410">_xlfn.IFS(I410="Rob","Robusta",I410="Exc","Exelsa",I410="Ara","Arabia",I410="Lib","Liberica")</f>
        <v>Arabia</v>
      </c>
      <c r="O410" t="str" cm="1">
        <f t="array" ref="O410">_xlfn.IFS(J410="M","Medium",J410="L","Light",J410="D","Dark")</f>
        <v>Medium</v>
      </c>
      <c r="P410" t="str">
        <f>_xlfn.XLOOKUP(Order_Table[[#This Row],[Customer ID]],customers!$A$1:$A$1001,customers!$I$1:$I$1001,,0)</f>
        <v>Yes</v>
      </c>
    </row>
    <row r="411" spans="1:16" x14ac:dyDescent="0.3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6">
        <f>INDEX(products!$A$1:$G$49,MATCH(orders!$D411,products!$A$1:$A$49,0),MATCH(orders!L$1,products!$A$1:$G$1,0))</f>
        <v>15.85</v>
      </c>
      <c r="M411" s="6">
        <f t="shared" si="6"/>
        <v>47.55</v>
      </c>
      <c r="N411" t="str" cm="1">
        <f t="array" ref="N411">_xlfn.IFS(I411="Rob","Robusta",I411="Exc","Exelsa",I411="Ara","Arabia",I411="Lib","Liberica")</f>
        <v>Liberica</v>
      </c>
      <c r="O411" t="str" cm="1">
        <f t="array" ref="O411">_xlfn.IFS(J411="M","Medium",J411="L","Light",J411="D","Dark")</f>
        <v>Light</v>
      </c>
      <c r="P411" t="str">
        <f>_xlfn.XLOOKUP(Order_Table[[#This Row],[Customer ID]],customers!$A$1:$A$1001,customers!$I$1:$I$1001,,0)</f>
        <v>Yes</v>
      </c>
    </row>
    <row r="412" spans="1:16" x14ac:dyDescent="0.3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6">
        <f>INDEX(products!$A$1:$G$49,MATCH(orders!$D412,products!$A$1:$A$49,0),MATCH(orders!L$1,products!$A$1:$G$1,0))</f>
        <v>3.8849999999999998</v>
      </c>
      <c r="M412" s="6">
        <f t="shared" si="6"/>
        <v>15.54</v>
      </c>
      <c r="N412" t="str" cm="1">
        <f t="array" ref="N412">_xlfn.IFS(I412="Rob","Robusta",I412="Exc","Exelsa",I412="Ara","Arabia",I412="Lib","Liberica")</f>
        <v>Arabia</v>
      </c>
      <c r="O412" t="str" cm="1">
        <f t="array" ref="O412">_xlfn.IFS(J412="M","Medium",J412="L","Light",J412="D","Dark")</f>
        <v>Light</v>
      </c>
      <c r="P412" t="str">
        <f>_xlfn.XLOOKUP(Order_Table[[#This Row],[Customer ID]],customers!$A$1:$A$1001,customers!$I$1:$I$1001,,0)</f>
        <v>No</v>
      </c>
    </row>
    <row r="413" spans="1:16" x14ac:dyDescent="0.3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6">
        <f>INDEX(products!$A$1:$G$49,MATCH(orders!$D413,products!$A$1:$A$49,0),MATCH(orders!L$1,products!$A$1:$G$1,0))</f>
        <v>14.55</v>
      </c>
      <c r="M413" s="6">
        <f t="shared" si="6"/>
        <v>87.300000000000011</v>
      </c>
      <c r="N413" t="str" cm="1">
        <f t="array" ref="N413">_xlfn.IFS(I413="Rob","Robusta",I413="Exc","Exelsa",I413="Ara","Arabia",I413="Lib","Liberica")</f>
        <v>Liberica</v>
      </c>
      <c r="O413" t="str" cm="1">
        <f t="array" ref="O413">_xlfn.IFS(J413="M","Medium",J413="L","Light",J413="D","Dark")</f>
        <v>Medium</v>
      </c>
      <c r="P413" t="str">
        <f>_xlfn.XLOOKUP(Order_Table[[#This Row],[Customer ID]],customers!$A$1:$A$1001,customers!$I$1:$I$1001,,0)</f>
        <v>Yes</v>
      </c>
    </row>
    <row r="414" spans="1:16" x14ac:dyDescent="0.3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6">
        <f>INDEX(products!$A$1:$G$49,MATCH(orders!$D414,products!$A$1:$A$49,0),MATCH(orders!L$1,products!$A$1:$G$1,0))</f>
        <v>11.25</v>
      </c>
      <c r="M414" s="6">
        <f t="shared" si="6"/>
        <v>56.25</v>
      </c>
      <c r="N414" t="str" cm="1">
        <f t="array" ref="N414">_xlfn.IFS(I414="Rob","Robusta",I414="Exc","Exelsa",I414="Ara","Arabia",I414="Lib","Liberica")</f>
        <v>Arabia</v>
      </c>
      <c r="O414" t="str" cm="1">
        <f t="array" ref="O414">_xlfn.IFS(J414="M","Medium",J414="L","Light",J414="D","Dark")</f>
        <v>Medium</v>
      </c>
      <c r="P414" t="str">
        <f>_xlfn.XLOOKUP(Order_Table[[#This Row],[Customer ID]],customers!$A$1:$A$1001,customers!$I$1:$I$1001,,0)</f>
        <v>Yes</v>
      </c>
    </row>
    <row r="415" spans="1:16" x14ac:dyDescent="0.3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6">
        <f>INDEX(products!$A$1:$G$49,MATCH(orders!$D415,products!$A$1:$A$49,0),MATCH(orders!L$1,products!$A$1:$G$1,0))</f>
        <v>36.454999999999998</v>
      </c>
      <c r="M415" s="6">
        <f t="shared" si="6"/>
        <v>36.454999999999998</v>
      </c>
      <c r="N415" t="str" cm="1">
        <f t="array" ref="N415">_xlfn.IFS(I415="Rob","Robusta",I415="Exc","Exelsa",I415="Ara","Arabia",I415="Lib","Liberica")</f>
        <v>Liberica</v>
      </c>
      <c r="O415" t="str" cm="1">
        <f t="array" ref="O415">_xlfn.IFS(J415="M","Medium",J415="L","Light",J415="D","Dark")</f>
        <v>Light</v>
      </c>
      <c r="P415" t="str">
        <f>_xlfn.XLOOKUP(Order_Table[[#This Row],[Customer ID]],customers!$A$1:$A$1001,customers!$I$1:$I$1001,,0)</f>
        <v>Yes</v>
      </c>
    </row>
    <row r="416" spans="1:16" x14ac:dyDescent="0.3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6">
        <f>INDEX(products!$A$1:$G$49,MATCH(orders!$D416,products!$A$1:$A$49,0),MATCH(orders!L$1,products!$A$1:$G$1,0))</f>
        <v>3.5849999999999995</v>
      </c>
      <c r="M416" s="6">
        <f t="shared" si="6"/>
        <v>10.754999999999999</v>
      </c>
      <c r="N416" t="str" cm="1">
        <f t="array" ref="N416">_xlfn.IFS(I416="Rob","Robusta",I416="Exc","Exelsa",I416="Ara","Arabia",I416="Lib","Liberica")</f>
        <v>Robusta</v>
      </c>
      <c r="O416" t="str" cm="1">
        <f t="array" ref="O416">_xlfn.IFS(J416="M","Medium",J416="L","Light",J416="D","Dark")</f>
        <v>Light</v>
      </c>
      <c r="P416" t="str">
        <f>_xlfn.XLOOKUP(Order_Table[[#This Row],[Customer ID]],customers!$A$1:$A$1001,customers!$I$1:$I$1001,,0)</f>
        <v>Yes</v>
      </c>
    </row>
    <row r="417" spans="1:16" x14ac:dyDescent="0.3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6">
        <f>INDEX(products!$A$1:$G$49,MATCH(orders!$D417,products!$A$1:$A$49,0),MATCH(orders!L$1,products!$A$1:$G$1,0))</f>
        <v>2.9849999999999999</v>
      </c>
      <c r="M417" s="6">
        <f t="shared" si="6"/>
        <v>8.9550000000000001</v>
      </c>
      <c r="N417" t="str" cm="1">
        <f t="array" ref="N417">_xlfn.IFS(I417="Rob","Robusta",I417="Exc","Exelsa",I417="Ara","Arabia",I417="Lib","Liberica")</f>
        <v>Robusta</v>
      </c>
      <c r="O417" t="str" cm="1">
        <f t="array" ref="O417">_xlfn.IFS(J417="M","Medium",J417="L","Light",J417="D","Dark")</f>
        <v>Medium</v>
      </c>
      <c r="P417" t="str">
        <f>_xlfn.XLOOKUP(Order_Table[[#This Row],[Customer ID]],customers!$A$1:$A$1001,customers!$I$1:$I$1001,,0)</f>
        <v>No</v>
      </c>
    </row>
    <row r="418" spans="1:16" x14ac:dyDescent="0.3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6">
        <f>INDEX(products!$A$1:$G$49,MATCH(orders!$D418,products!$A$1:$A$49,0),MATCH(orders!L$1,products!$A$1:$G$1,0))</f>
        <v>7.77</v>
      </c>
      <c r="M418" s="6">
        <f t="shared" si="6"/>
        <v>23.31</v>
      </c>
      <c r="N418" t="str" cm="1">
        <f t="array" ref="N418">_xlfn.IFS(I418="Rob","Robusta",I418="Exc","Exelsa",I418="Ara","Arabia",I418="Lib","Liberica")</f>
        <v>Arabia</v>
      </c>
      <c r="O418" t="str" cm="1">
        <f t="array" ref="O418">_xlfn.IFS(J418="M","Medium",J418="L","Light",J418="D","Dark")</f>
        <v>Light</v>
      </c>
      <c r="P418" t="str">
        <f>_xlfn.XLOOKUP(Order_Table[[#This Row],[Customer ID]],customers!$A$1:$A$1001,customers!$I$1:$I$1001,,0)</f>
        <v>Yes</v>
      </c>
    </row>
    <row r="419" spans="1:16" x14ac:dyDescent="0.3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6">
        <f>INDEX(products!$A$1:$G$49,MATCH(orders!$D419,products!$A$1:$A$49,0),MATCH(orders!L$1,products!$A$1:$G$1,0))</f>
        <v>29.784999999999997</v>
      </c>
      <c r="M419" s="6">
        <f t="shared" si="6"/>
        <v>29.784999999999997</v>
      </c>
      <c r="N419" t="str" cm="1">
        <f t="array" ref="N419">_xlfn.IFS(I419="Rob","Robusta",I419="Exc","Exelsa",I419="Ara","Arabia",I419="Lib","Liberica")</f>
        <v>Arabia</v>
      </c>
      <c r="O419" t="str" cm="1">
        <f t="array" ref="O419">_xlfn.IFS(J419="M","Medium",J419="L","Light",J419="D","Dark")</f>
        <v>Light</v>
      </c>
      <c r="P419" t="str">
        <f>_xlfn.XLOOKUP(Order_Table[[#This Row],[Customer ID]],customers!$A$1:$A$1001,customers!$I$1:$I$1001,,0)</f>
        <v>Yes</v>
      </c>
    </row>
    <row r="420" spans="1:16" x14ac:dyDescent="0.3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6">
        <f>INDEX(products!$A$1:$G$49,MATCH(orders!$D420,products!$A$1:$A$49,0),MATCH(orders!L$1,products!$A$1:$G$1,0))</f>
        <v>29.784999999999997</v>
      </c>
      <c r="M420" s="6">
        <f t="shared" si="6"/>
        <v>148.92499999999998</v>
      </c>
      <c r="N420" t="str" cm="1">
        <f t="array" ref="N420">_xlfn.IFS(I420="Rob","Robusta",I420="Exc","Exelsa",I420="Ara","Arabia",I420="Lib","Liberica")</f>
        <v>Arabia</v>
      </c>
      <c r="O420" t="str" cm="1">
        <f t="array" ref="O420">_xlfn.IFS(J420="M","Medium",J420="L","Light",J420="D","Dark")</f>
        <v>Light</v>
      </c>
      <c r="P420" t="str">
        <f>_xlfn.XLOOKUP(Order_Table[[#This Row],[Customer ID]],customers!$A$1:$A$1001,customers!$I$1:$I$1001,,0)</f>
        <v>Yes</v>
      </c>
    </row>
    <row r="421" spans="1:16" x14ac:dyDescent="0.3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6">
        <f>INDEX(products!$A$1:$G$49,MATCH(orders!$D421,products!$A$1:$A$49,0),MATCH(orders!L$1,products!$A$1:$G$1,0))</f>
        <v>8.73</v>
      </c>
      <c r="M421" s="6">
        <f t="shared" si="6"/>
        <v>8.73</v>
      </c>
      <c r="N421" t="str" cm="1">
        <f t="array" ref="N421">_xlfn.IFS(I421="Rob","Robusta",I421="Exc","Exelsa",I421="Ara","Arabia",I421="Lib","Liberica")</f>
        <v>Liberica</v>
      </c>
      <c r="O421" t="str" cm="1">
        <f t="array" ref="O421">_xlfn.IFS(J421="M","Medium",J421="L","Light",J421="D","Dark")</f>
        <v>Medium</v>
      </c>
      <c r="P421" t="str">
        <f>_xlfn.XLOOKUP(Order_Table[[#This Row],[Customer ID]],customers!$A$1:$A$1001,customers!$I$1:$I$1001,,0)</f>
        <v>Yes</v>
      </c>
    </row>
    <row r="422" spans="1:16" x14ac:dyDescent="0.3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6">
        <f>INDEX(products!$A$1:$G$49,MATCH(orders!$D422,products!$A$1:$A$49,0),MATCH(orders!L$1,products!$A$1:$G$1,0))</f>
        <v>7.77</v>
      </c>
      <c r="M422" s="6">
        <f t="shared" si="6"/>
        <v>31.08</v>
      </c>
      <c r="N422" t="str" cm="1">
        <f t="array" ref="N422">_xlfn.IFS(I422="Rob","Robusta",I422="Exc","Exelsa",I422="Ara","Arabia",I422="Lib","Liberica")</f>
        <v>Liberica</v>
      </c>
      <c r="O422" t="str" cm="1">
        <f t="array" ref="O422">_xlfn.IFS(J422="M","Medium",J422="L","Light",J422="D","Dark")</f>
        <v>Dark</v>
      </c>
      <c r="P422" t="str">
        <f>_xlfn.XLOOKUP(Order_Table[[#This Row],[Customer ID]],customers!$A$1:$A$1001,customers!$I$1:$I$1001,,0)</f>
        <v>No</v>
      </c>
    </row>
    <row r="423" spans="1:16" x14ac:dyDescent="0.3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6">
        <f>INDEX(products!$A$1:$G$49,MATCH(orders!$D423,products!$A$1:$A$49,0),MATCH(orders!L$1,products!$A$1:$G$1,0))</f>
        <v>22.884999999999998</v>
      </c>
      <c r="M423" s="6">
        <f t="shared" si="6"/>
        <v>137.31</v>
      </c>
      <c r="N423" t="str" cm="1">
        <f t="array" ref="N423">_xlfn.IFS(I423="Rob","Robusta",I423="Exc","Exelsa",I423="Ara","Arabia",I423="Lib","Liberica")</f>
        <v>Arabia</v>
      </c>
      <c r="O423" t="str" cm="1">
        <f t="array" ref="O423">_xlfn.IFS(J423="M","Medium",J423="L","Light",J423="D","Dark")</f>
        <v>Dark</v>
      </c>
      <c r="P423" t="str">
        <f>_xlfn.XLOOKUP(Order_Table[[#This Row],[Customer ID]],customers!$A$1:$A$1001,customers!$I$1:$I$1001,,0)</f>
        <v>No</v>
      </c>
    </row>
    <row r="424" spans="1:16" x14ac:dyDescent="0.3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6">
        <f>INDEX(products!$A$1:$G$49,MATCH(orders!$D424,products!$A$1:$A$49,0),MATCH(orders!L$1,products!$A$1:$G$1,0))</f>
        <v>5.97</v>
      </c>
      <c r="M424" s="6">
        <f t="shared" si="6"/>
        <v>29.849999999999998</v>
      </c>
      <c r="N424" t="str" cm="1">
        <f t="array" ref="N424">_xlfn.IFS(I424="Rob","Robusta",I424="Exc","Exelsa",I424="Ara","Arabia",I424="Lib","Liberica")</f>
        <v>Arabia</v>
      </c>
      <c r="O424" t="str" cm="1">
        <f t="array" ref="O424">_xlfn.IFS(J424="M","Medium",J424="L","Light",J424="D","Dark")</f>
        <v>Dark</v>
      </c>
      <c r="P424" t="str">
        <f>_xlfn.XLOOKUP(Order_Table[[#This Row],[Customer ID]],customers!$A$1:$A$1001,customers!$I$1:$I$1001,,0)</f>
        <v>No</v>
      </c>
    </row>
    <row r="425" spans="1:16" x14ac:dyDescent="0.3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6">
        <f>INDEX(products!$A$1:$G$49,MATCH(orders!$D425,products!$A$1:$A$49,0),MATCH(orders!L$1,products!$A$1:$G$1,0))</f>
        <v>5.97</v>
      </c>
      <c r="M425" s="6">
        <f t="shared" si="6"/>
        <v>17.91</v>
      </c>
      <c r="N425" t="str" cm="1">
        <f t="array" ref="N425">_xlfn.IFS(I425="Rob","Robusta",I425="Exc","Exelsa",I425="Ara","Arabia",I425="Lib","Liberica")</f>
        <v>Robusta</v>
      </c>
      <c r="O425" t="str" cm="1">
        <f t="array" ref="O425">_xlfn.IFS(J425="M","Medium",J425="L","Light",J425="D","Dark")</f>
        <v>Medium</v>
      </c>
      <c r="P425" t="str">
        <f>_xlfn.XLOOKUP(Order_Table[[#This Row],[Customer ID]],customers!$A$1:$A$1001,customers!$I$1:$I$1001,,0)</f>
        <v>No</v>
      </c>
    </row>
    <row r="426" spans="1:16" x14ac:dyDescent="0.3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6">
        <f>INDEX(products!$A$1:$G$49,MATCH(orders!$D426,products!$A$1:$A$49,0),MATCH(orders!L$1,products!$A$1:$G$1,0))</f>
        <v>8.91</v>
      </c>
      <c r="M426" s="6">
        <f t="shared" si="6"/>
        <v>26.73</v>
      </c>
      <c r="N426" t="str" cm="1">
        <f t="array" ref="N426">_xlfn.IFS(I426="Rob","Robusta",I426="Exc","Exelsa",I426="Ara","Arabia",I426="Lib","Liberica")</f>
        <v>Exelsa</v>
      </c>
      <c r="O426" t="str" cm="1">
        <f t="array" ref="O426">_xlfn.IFS(J426="M","Medium",J426="L","Light",J426="D","Dark")</f>
        <v>Light</v>
      </c>
      <c r="P426" t="str">
        <f>_xlfn.XLOOKUP(Order_Table[[#This Row],[Customer ID]],customers!$A$1:$A$1001,customers!$I$1:$I$1001,,0)</f>
        <v>Yes</v>
      </c>
    </row>
    <row r="427" spans="1:16" x14ac:dyDescent="0.3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6">
        <f>INDEX(products!$A$1:$G$49,MATCH(orders!$D427,products!$A$1:$A$49,0),MATCH(orders!L$1,products!$A$1:$G$1,0))</f>
        <v>8.9499999999999993</v>
      </c>
      <c r="M427" s="6">
        <f t="shared" si="6"/>
        <v>17.899999999999999</v>
      </c>
      <c r="N427" t="str" cm="1">
        <f t="array" ref="N427">_xlfn.IFS(I427="Rob","Robusta",I427="Exc","Exelsa",I427="Ara","Arabia",I427="Lib","Liberica")</f>
        <v>Robusta</v>
      </c>
      <c r="O427" t="str" cm="1">
        <f t="array" ref="O427">_xlfn.IFS(J427="M","Medium",J427="L","Light",J427="D","Dark")</f>
        <v>Dark</v>
      </c>
      <c r="P427" t="str">
        <f>_xlfn.XLOOKUP(Order_Table[[#This Row],[Customer ID]],customers!$A$1:$A$1001,customers!$I$1:$I$1001,,0)</f>
        <v>No</v>
      </c>
    </row>
    <row r="428" spans="1:16" x14ac:dyDescent="0.3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6">
        <f>INDEX(products!$A$1:$G$49,MATCH(orders!$D428,products!$A$1:$A$49,0),MATCH(orders!L$1,products!$A$1:$G$1,0))</f>
        <v>3.5849999999999995</v>
      </c>
      <c r="M428" s="6">
        <f t="shared" si="6"/>
        <v>14.339999999999998</v>
      </c>
      <c r="N428" t="str" cm="1">
        <f t="array" ref="N428">_xlfn.IFS(I428="Rob","Robusta",I428="Exc","Exelsa",I428="Ara","Arabia",I428="Lib","Liberica")</f>
        <v>Robusta</v>
      </c>
      <c r="O428" t="str" cm="1">
        <f t="array" ref="O428">_xlfn.IFS(J428="M","Medium",J428="L","Light",J428="D","Dark")</f>
        <v>Light</v>
      </c>
      <c r="P428" t="str">
        <f>_xlfn.XLOOKUP(Order_Table[[#This Row],[Customer ID]],customers!$A$1:$A$1001,customers!$I$1:$I$1001,,0)</f>
        <v>Yes</v>
      </c>
    </row>
    <row r="429" spans="1:16" x14ac:dyDescent="0.3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6">
        <f>INDEX(products!$A$1:$G$49,MATCH(orders!$D429,products!$A$1:$A$49,0),MATCH(orders!L$1,products!$A$1:$G$1,0))</f>
        <v>25.874999999999996</v>
      </c>
      <c r="M429" s="6">
        <f t="shared" si="6"/>
        <v>77.624999999999986</v>
      </c>
      <c r="N429" t="str" cm="1">
        <f t="array" ref="N429">_xlfn.IFS(I429="Rob","Robusta",I429="Exc","Exelsa",I429="Ara","Arabia",I429="Lib","Liberica")</f>
        <v>Arabia</v>
      </c>
      <c r="O429" t="str" cm="1">
        <f t="array" ref="O429">_xlfn.IFS(J429="M","Medium",J429="L","Light",J429="D","Dark")</f>
        <v>Medium</v>
      </c>
      <c r="P429" t="str">
        <f>_xlfn.XLOOKUP(Order_Table[[#This Row],[Customer ID]],customers!$A$1:$A$1001,customers!$I$1:$I$1001,,0)</f>
        <v>Yes</v>
      </c>
    </row>
    <row r="430" spans="1:16" x14ac:dyDescent="0.3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6">
        <f>INDEX(products!$A$1:$G$49,MATCH(orders!$D430,products!$A$1:$A$49,0),MATCH(orders!L$1,products!$A$1:$G$1,0))</f>
        <v>11.95</v>
      </c>
      <c r="M430" s="6">
        <f t="shared" si="6"/>
        <v>59.75</v>
      </c>
      <c r="N430" t="str" cm="1">
        <f t="array" ref="N430">_xlfn.IFS(I430="Rob","Robusta",I430="Exc","Exelsa",I430="Ara","Arabia",I430="Lib","Liberica")</f>
        <v>Robusta</v>
      </c>
      <c r="O430" t="str" cm="1">
        <f t="array" ref="O430">_xlfn.IFS(J430="M","Medium",J430="L","Light",J430="D","Dark")</f>
        <v>Light</v>
      </c>
      <c r="P430" t="str">
        <f>_xlfn.XLOOKUP(Order_Table[[#This Row],[Customer ID]],customers!$A$1:$A$1001,customers!$I$1:$I$1001,,0)</f>
        <v>No</v>
      </c>
    </row>
    <row r="431" spans="1:16" x14ac:dyDescent="0.3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6">
        <f>INDEX(products!$A$1:$G$49,MATCH(orders!$D431,products!$A$1:$A$49,0),MATCH(orders!L$1,products!$A$1:$G$1,0))</f>
        <v>12.95</v>
      </c>
      <c r="M431" s="6">
        <f t="shared" si="6"/>
        <v>77.699999999999989</v>
      </c>
      <c r="N431" t="str" cm="1">
        <f t="array" ref="N431">_xlfn.IFS(I431="Rob","Robusta",I431="Exc","Exelsa",I431="Ara","Arabia",I431="Lib","Liberica")</f>
        <v>Arabia</v>
      </c>
      <c r="O431" t="str" cm="1">
        <f t="array" ref="O431">_xlfn.IFS(J431="M","Medium",J431="L","Light",J431="D","Dark")</f>
        <v>Light</v>
      </c>
      <c r="P431" t="str">
        <f>_xlfn.XLOOKUP(Order_Table[[#This Row],[Customer ID]],customers!$A$1:$A$1001,customers!$I$1:$I$1001,,0)</f>
        <v>No</v>
      </c>
    </row>
    <row r="432" spans="1:16" x14ac:dyDescent="0.3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6">
        <f>INDEX(products!$A$1:$G$49,MATCH(orders!$D432,products!$A$1:$A$49,0),MATCH(orders!L$1,products!$A$1:$G$1,0))</f>
        <v>2.6849999999999996</v>
      </c>
      <c r="M432" s="6">
        <f t="shared" si="6"/>
        <v>5.3699999999999992</v>
      </c>
      <c r="N432" t="str" cm="1">
        <f t="array" ref="N432">_xlfn.IFS(I432="Rob","Robusta",I432="Exc","Exelsa",I432="Ara","Arabia",I432="Lib","Liberica")</f>
        <v>Robusta</v>
      </c>
      <c r="O432" t="str" cm="1">
        <f t="array" ref="O432">_xlfn.IFS(J432="M","Medium",J432="L","Light",J432="D","Dark")</f>
        <v>Dark</v>
      </c>
      <c r="P432" t="str">
        <f>_xlfn.XLOOKUP(Order_Table[[#This Row],[Customer ID]],customers!$A$1:$A$1001,customers!$I$1:$I$1001,,0)</f>
        <v>Yes</v>
      </c>
    </row>
    <row r="433" spans="1:16" x14ac:dyDescent="0.3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6">
        <f>INDEX(products!$A$1:$G$49,MATCH(orders!$D433,products!$A$1:$A$49,0),MATCH(orders!L$1,products!$A$1:$G$1,0))</f>
        <v>27.945</v>
      </c>
      <c r="M433" s="6">
        <f t="shared" si="6"/>
        <v>83.835000000000008</v>
      </c>
      <c r="N433" t="str" cm="1">
        <f t="array" ref="N433">_xlfn.IFS(I433="Rob","Robusta",I433="Exc","Exelsa",I433="Ara","Arabia",I433="Lib","Liberica")</f>
        <v>Exelsa</v>
      </c>
      <c r="O433" t="str" cm="1">
        <f t="array" ref="O433">_xlfn.IFS(J433="M","Medium",J433="L","Light",J433="D","Dark")</f>
        <v>Dark</v>
      </c>
      <c r="P433" t="str">
        <f>_xlfn.XLOOKUP(Order_Table[[#This Row],[Customer ID]],customers!$A$1:$A$1001,customers!$I$1:$I$1001,,0)</f>
        <v>Yes</v>
      </c>
    </row>
    <row r="434" spans="1:16" x14ac:dyDescent="0.3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6">
        <f>INDEX(products!$A$1:$G$49,MATCH(orders!$D434,products!$A$1:$A$49,0),MATCH(orders!L$1,products!$A$1:$G$1,0))</f>
        <v>11.25</v>
      </c>
      <c r="M434" s="6">
        <f t="shared" si="6"/>
        <v>22.5</v>
      </c>
      <c r="N434" t="str" cm="1">
        <f t="array" ref="N434">_xlfn.IFS(I434="Rob","Robusta",I434="Exc","Exelsa",I434="Ara","Arabia",I434="Lib","Liberica")</f>
        <v>Arabia</v>
      </c>
      <c r="O434" t="str" cm="1">
        <f t="array" ref="O434">_xlfn.IFS(J434="M","Medium",J434="L","Light",J434="D","Dark")</f>
        <v>Medium</v>
      </c>
      <c r="P434" t="str">
        <f>_xlfn.XLOOKUP(Order_Table[[#This Row],[Customer ID]],customers!$A$1:$A$1001,customers!$I$1:$I$1001,,0)</f>
        <v>No</v>
      </c>
    </row>
    <row r="435" spans="1:16" x14ac:dyDescent="0.3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6">
        <f>INDEX(products!$A$1:$G$49,MATCH(orders!$D435,products!$A$1:$A$49,0),MATCH(orders!L$1,products!$A$1:$G$1,0))</f>
        <v>33.464999999999996</v>
      </c>
      <c r="M435" s="6">
        <f t="shared" si="6"/>
        <v>200.78999999999996</v>
      </c>
      <c r="N435" t="str" cm="1">
        <f t="array" ref="N435">_xlfn.IFS(I435="Rob","Robusta",I435="Exc","Exelsa",I435="Ara","Arabia",I435="Lib","Liberica")</f>
        <v>Liberica</v>
      </c>
      <c r="O435" t="str" cm="1">
        <f t="array" ref="O435">_xlfn.IFS(J435="M","Medium",J435="L","Light",J435="D","Dark")</f>
        <v>Medium</v>
      </c>
      <c r="P435" t="str">
        <f>_xlfn.XLOOKUP(Order_Table[[#This Row],[Customer ID]],customers!$A$1:$A$1001,customers!$I$1:$I$1001,,0)</f>
        <v>Yes</v>
      </c>
    </row>
    <row r="436" spans="1:16" x14ac:dyDescent="0.3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6">
        <f>INDEX(products!$A$1:$G$49,MATCH(orders!$D436,products!$A$1:$A$49,0),MATCH(orders!L$1,products!$A$1:$G$1,0))</f>
        <v>11.25</v>
      </c>
      <c r="M436" s="6">
        <f t="shared" si="6"/>
        <v>67.5</v>
      </c>
      <c r="N436" t="str" cm="1">
        <f t="array" ref="N436">_xlfn.IFS(I436="Rob","Robusta",I436="Exc","Exelsa",I436="Ara","Arabia",I436="Lib","Liberica")</f>
        <v>Arabia</v>
      </c>
      <c r="O436" t="str" cm="1">
        <f t="array" ref="O436">_xlfn.IFS(J436="M","Medium",J436="L","Light",J436="D","Dark")</f>
        <v>Medium</v>
      </c>
      <c r="P436" t="str">
        <f>_xlfn.XLOOKUP(Order_Table[[#This Row],[Customer ID]],customers!$A$1:$A$1001,customers!$I$1:$I$1001,,0)</f>
        <v>No</v>
      </c>
    </row>
    <row r="437" spans="1:16" x14ac:dyDescent="0.3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6">
        <f>INDEX(products!$A$1:$G$49,MATCH(orders!$D437,products!$A$1:$A$49,0),MATCH(orders!L$1,products!$A$1:$G$1,0))</f>
        <v>8.25</v>
      </c>
      <c r="M437" s="6">
        <f t="shared" si="6"/>
        <v>8.25</v>
      </c>
      <c r="N437" t="str" cm="1">
        <f t="array" ref="N437">_xlfn.IFS(I437="Rob","Robusta",I437="Exc","Exelsa",I437="Ara","Arabia",I437="Lib","Liberica")</f>
        <v>Exelsa</v>
      </c>
      <c r="O437" t="str" cm="1">
        <f t="array" ref="O437">_xlfn.IFS(J437="M","Medium",J437="L","Light",J437="D","Dark")</f>
        <v>Medium</v>
      </c>
      <c r="P437" t="str">
        <f>_xlfn.XLOOKUP(Order_Table[[#This Row],[Customer ID]],customers!$A$1:$A$1001,customers!$I$1:$I$1001,,0)</f>
        <v>No</v>
      </c>
    </row>
    <row r="438" spans="1:16" x14ac:dyDescent="0.3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6">
        <f>INDEX(products!$A$1:$G$49,MATCH(orders!$D438,products!$A$1:$A$49,0),MATCH(orders!L$1,products!$A$1:$G$1,0))</f>
        <v>4.7549999999999999</v>
      </c>
      <c r="M438" s="6">
        <f t="shared" si="6"/>
        <v>9.51</v>
      </c>
      <c r="N438" t="str" cm="1">
        <f t="array" ref="N438">_xlfn.IFS(I438="Rob","Robusta",I438="Exc","Exelsa",I438="Ara","Arabia",I438="Lib","Liberica")</f>
        <v>Liberica</v>
      </c>
      <c r="O438" t="str" cm="1">
        <f t="array" ref="O438">_xlfn.IFS(J438="M","Medium",J438="L","Light",J438="D","Dark")</f>
        <v>Light</v>
      </c>
      <c r="P438" t="str">
        <f>_xlfn.XLOOKUP(Order_Table[[#This Row],[Customer ID]],customers!$A$1:$A$1001,customers!$I$1:$I$1001,,0)</f>
        <v>Yes</v>
      </c>
    </row>
    <row r="439" spans="1:16" x14ac:dyDescent="0.3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6">
        <f>INDEX(products!$A$1:$G$49,MATCH(orders!$D439,products!$A$1:$A$49,0),MATCH(orders!L$1,products!$A$1:$G$1,0))</f>
        <v>29.784999999999997</v>
      </c>
      <c r="M439" s="6">
        <f t="shared" si="6"/>
        <v>29.784999999999997</v>
      </c>
      <c r="N439" t="str" cm="1">
        <f t="array" ref="N439">_xlfn.IFS(I439="Rob","Robusta",I439="Exc","Exelsa",I439="Ara","Arabia",I439="Lib","Liberica")</f>
        <v>Liberica</v>
      </c>
      <c r="O439" t="str" cm="1">
        <f t="array" ref="O439">_xlfn.IFS(J439="M","Medium",J439="L","Light",J439="D","Dark")</f>
        <v>Dark</v>
      </c>
      <c r="P439" t="str">
        <f>_xlfn.XLOOKUP(Order_Table[[#This Row],[Customer ID]],customers!$A$1:$A$1001,customers!$I$1:$I$1001,,0)</f>
        <v>No</v>
      </c>
    </row>
    <row r="440" spans="1:16" x14ac:dyDescent="0.3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6">
        <f>INDEX(products!$A$1:$G$49,MATCH(orders!$D440,products!$A$1:$A$49,0),MATCH(orders!L$1,products!$A$1:$G$1,0))</f>
        <v>7.77</v>
      </c>
      <c r="M440" s="6">
        <f t="shared" si="6"/>
        <v>15.54</v>
      </c>
      <c r="N440" t="str" cm="1">
        <f t="array" ref="N440">_xlfn.IFS(I440="Rob","Robusta",I440="Exc","Exelsa",I440="Ara","Arabia",I440="Lib","Liberica")</f>
        <v>Liberica</v>
      </c>
      <c r="O440" t="str" cm="1">
        <f t="array" ref="O440">_xlfn.IFS(J440="M","Medium",J440="L","Light",J440="D","Dark")</f>
        <v>Dark</v>
      </c>
      <c r="P440" t="str">
        <f>_xlfn.XLOOKUP(Order_Table[[#This Row],[Customer ID]],customers!$A$1:$A$1001,customers!$I$1:$I$1001,,0)</f>
        <v>No</v>
      </c>
    </row>
    <row r="441" spans="1:16" x14ac:dyDescent="0.3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6">
        <f>INDEX(products!$A$1:$G$49,MATCH(orders!$D441,products!$A$1:$A$49,0),MATCH(orders!L$1,products!$A$1:$G$1,0))</f>
        <v>8.91</v>
      </c>
      <c r="M441" s="6">
        <f t="shared" si="6"/>
        <v>35.64</v>
      </c>
      <c r="N441" t="str" cm="1">
        <f t="array" ref="N441">_xlfn.IFS(I441="Rob","Robusta",I441="Exc","Exelsa",I441="Ara","Arabia",I441="Lib","Liberica")</f>
        <v>Exelsa</v>
      </c>
      <c r="O441" t="str" cm="1">
        <f t="array" ref="O441">_xlfn.IFS(J441="M","Medium",J441="L","Light",J441="D","Dark")</f>
        <v>Light</v>
      </c>
      <c r="P441" t="str">
        <f>_xlfn.XLOOKUP(Order_Table[[#This Row],[Customer ID]],customers!$A$1:$A$1001,customers!$I$1:$I$1001,,0)</f>
        <v>No</v>
      </c>
    </row>
    <row r="442" spans="1:16" x14ac:dyDescent="0.3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6">
        <f>INDEX(products!$A$1:$G$49,MATCH(orders!$D442,products!$A$1:$A$49,0),MATCH(orders!L$1,products!$A$1:$G$1,0))</f>
        <v>25.874999999999996</v>
      </c>
      <c r="M442" s="6">
        <f t="shared" si="6"/>
        <v>103.49999999999999</v>
      </c>
      <c r="N442" t="str" cm="1">
        <f t="array" ref="N442">_xlfn.IFS(I442="Rob","Robusta",I442="Exc","Exelsa",I442="Ara","Arabia",I442="Lib","Liberica")</f>
        <v>Arabia</v>
      </c>
      <c r="O442" t="str" cm="1">
        <f t="array" ref="O442">_xlfn.IFS(J442="M","Medium",J442="L","Light",J442="D","Dark")</f>
        <v>Medium</v>
      </c>
      <c r="P442" t="str">
        <f>_xlfn.XLOOKUP(Order_Table[[#This Row],[Customer ID]],customers!$A$1:$A$1001,customers!$I$1:$I$1001,,0)</f>
        <v>Yes</v>
      </c>
    </row>
    <row r="443" spans="1:16" x14ac:dyDescent="0.3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6">
        <f>INDEX(products!$A$1:$G$49,MATCH(orders!$D443,products!$A$1:$A$49,0),MATCH(orders!L$1,products!$A$1:$G$1,0))</f>
        <v>12.15</v>
      </c>
      <c r="M443" s="6">
        <f t="shared" si="6"/>
        <v>36.450000000000003</v>
      </c>
      <c r="N443" t="str" cm="1">
        <f t="array" ref="N443">_xlfn.IFS(I443="Rob","Robusta",I443="Exc","Exelsa",I443="Ara","Arabia",I443="Lib","Liberica")</f>
        <v>Exelsa</v>
      </c>
      <c r="O443" t="str" cm="1">
        <f t="array" ref="O443">_xlfn.IFS(J443="M","Medium",J443="L","Light",J443="D","Dark")</f>
        <v>Dark</v>
      </c>
      <c r="P443" t="str">
        <f>_xlfn.XLOOKUP(Order_Table[[#This Row],[Customer ID]],customers!$A$1:$A$1001,customers!$I$1:$I$1001,,0)</f>
        <v>Yes</v>
      </c>
    </row>
    <row r="444" spans="1:16" x14ac:dyDescent="0.3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6">
        <f>INDEX(products!$A$1:$G$49,MATCH(orders!$D444,products!$A$1:$A$49,0),MATCH(orders!L$1,products!$A$1:$G$1,0))</f>
        <v>7.169999999999999</v>
      </c>
      <c r="M444" s="6">
        <f t="shared" si="6"/>
        <v>35.849999999999994</v>
      </c>
      <c r="N444" t="str" cm="1">
        <f t="array" ref="N444">_xlfn.IFS(I444="Rob","Robusta",I444="Exc","Exelsa",I444="Ara","Arabia",I444="Lib","Liberica")</f>
        <v>Robusta</v>
      </c>
      <c r="O444" t="str" cm="1">
        <f t="array" ref="O444">_xlfn.IFS(J444="M","Medium",J444="L","Light",J444="D","Dark")</f>
        <v>Light</v>
      </c>
      <c r="P444" t="str">
        <f>_xlfn.XLOOKUP(Order_Table[[#This Row],[Customer ID]],customers!$A$1:$A$1001,customers!$I$1:$I$1001,,0)</f>
        <v>No</v>
      </c>
    </row>
    <row r="445" spans="1:16" x14ac:dyDescent="0.3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6">
        <f>INDEX(products!$A$1:$G$49,MATCH(orders!$D445,products!$A$1:$A$49,0),MATCH(orders!L$1,products!$A$1:$G$1,0))</f>
        <v>4.4550000000000001</v>
      </c>
      <c r="M445" s="6">
        <f t="shared" si="6"/>
        <v>22.274999999999999</v>
      </c>
      <c r="N445" t="str" cm="1">
        <f t="array" ref="N445">_xlfn.IFS(I445="Rob","Robusta",I445="Exc","Exelsa",I445="Ara","Arabia",I445="Lib","Liberica")</f>
        <v>Exelsa</v>
      </c>
      <c r="O445" t="str" cm="1">
        <f t="array" ref="O445">_xlfn.IFS(J445="M","Medium",J445="L","Light",J445="D","Dark")</f>
        <v>Light</v>
      </c>
      <c r="P445" t="str">
        <f>_xlfn.XLOOKUP(Order_Table[[#This Row],[Customer ID]],customers!$A$1:$A$1001,customers!$I$1:$I$1001,,0)</f>
        <v>Yes</v>
      </c>
    </row>
    <row r="446" spans="1:16" x14ac:dyDescent="0.3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6">
        <f>INDEX(products!$A$1:$G$49,MATCH(orders!$D446,products!$A$1:$A$49,0),MATCH(orders!L$1,products!$A$1:$G$1,0))</f>
        <v>4.125</v>
      </c>
      <c r="M446" s="6">
        <f t="shared" si="6"/>
        <v>24.75</v>
      </c>
      <c r="N446" t="str" cm="1">
        <f t="array" ref="N446">_xlfn.IFS(I446="Rob","Robusta",I446="Exc","Exelsa",I446="Ara","Arabia",I446="Lib","Liberica")</f>
        <v>Exelsa</v>
      </c>
      <c r="O446" t="str" cm="1">
        <f t="array" ref="O446">_xlfn.IFS(J446="M","Medium",J446="L","Light",J446="D","Dark")</f>
        <v>Medium</v>
      </c>
      <c r="P446" t="str">
        <f>_xlfn.XLOOKUP(Order_Table[[#This Row],[Customer ID]],customers!$A$1:$A$1001,customers!$I$1:$I$1001,,0)</f>
        <v>No</v>
      </c>
    </row>
    <row r="447" spans="1:16" x14ac:dyDescent="0.3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6">
        <f>INDEX(products!$A$1:$G$49,MATCH(orders!$D447,products!$A$1:$A$49,0),MATCH(orders!L$1,products!$A$1:$G$1,0))</f>
        <v>33.464999999999996</v>
      </c>
      <c r="M447" s="6">
        <f t="shared" si="6"/>
        <v>66.929999999999993</v>
      </c>
      <c r="N447" t="str" cm="1">
        <f t="array" ref="N447">_xlfn.IFS(I447="Rob","Robusta",I447="Exc","Exelsa",I447="Ara","Arabia",I447="Lib","Liberica")</f>
        <v>Liberica</v>
      </c>
      <c r="O447" t="str" cm="1">
        <f t="array" ref="O447">_xlfn.IFS(J447="M","Medium",J447="L","Light",J447="D","Dark")</f>
        <v>Medium</v>
      </c>
      <c r="P447" t="str">
        <f>_xlfn.XLOOKUP(Order_Table[[#This Row],[Customer ID]],customers!$A$1:$A$1001,customers!$I$1:$I$1001,,0)</f>
        <v>Yes</v>
      </c>
    </row>
    <row r="448" spans="1:16" x14ac:dyDescent="0.3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6">
        <f>INDEX(products!$A$1:$G$49,MATCH(orders!$D448,products!$A$1:$A$49,0),MATCH(orders!L$1,products!$A$1:$G$1,0))</f>
        <v>8.73</v>
      </c>
      <c r="M448" s="6">
        <f t="shared" si="6"/>
        <v>8.73</v>
      </c>
      <c r="N448" t="str" cm="1">
        <f t="array" ref="N448">_xlfn.IFS(I448="Rob","Robusta",I448="Exc","Exelsa",I448="Ara","Arabia",I448="Lib","Liberica")</f>
        <v>Liberica</v>
      </c>
      <c r="O448" t="str" cm="1">
        <f t="array" ref="O448">_xlfn.IFS(J448="M","Medium",J448="L","Light",J448="D","Dark")</f>
        <v>Medium</v>
      </c>
      <c r="P448" t="str">
        <f>_xlfn.XLOOKUP(Order_Table[[#This Row],[Customer ID]],customers!$A$1:$A$1001,customers!$I$1:$I$1001,,0)</f>
        <v>Yes</v>
      </c>
    </row>
    <row r="449" spans="1:16" x14ac:dyDescent="0.3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6">
        <f>INDEX(products!$A$1:$G$49,MATCH(orders!$D449,products!$A$1:$A$49,0),MATCH(orders!L$1,products!$A$1:$G$1,0))</f>
        <v>5.97</v>
      </c>
      <c r="M449" s="6">
        <f t="shared" si="6"/>
        <v>17.91</v>
      </c>
      <c r="N449" t="str" cm="1">
        <f t="array" ref="N449">_xlfn.IFS(I449="Rob","Robusta",I449="Exc","Exelsa",I449="Ara","Arabia",I449="Lib","Liberica")</f>
        <v>Robusta</v>
      </c>
      <c r="O449" t="str" cm="1">
        <f t="array" ref="O449">_xlfn.IFS(J449="M","Medium",J449="L","Light",J449="D","Dark")</f>
        <v>Medium</v>
      </c>
      <c r="P449" t="str">
        <f>_xlfn.XLOOKUP(Order_Table[[#This Row],[Customer ID]],customers!$A$1:$A$1001,customers!$I$1:$I$1001,,0)</f>
        <v>No</v>
      </c>
    </row>
    <row r="450" spans="1:16" x14ac:dyDescent="0.3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6">
        <f>INDEX(products!$A$1:$G$49,MATCH(orders!$D450,products!$A$1:$A$49,0),MATCH(orders!L$1,products!$A$1:$G$1,0))</f>
        <v>7.169999999999999</v>
      </c>
      <c r="M450" s="6">
        <f t="shared" si="6"/>
        <v>7.169999999999999</v>
      </c>
      <c r="N450" t="str" cm="1">
        <f t="array" ref="N450">_xlfn.IFS(I450="Rob","Robusta",I450="Exc","Exelsa",I450="Ara","Arabia",I450="Lib","Liberica")</f>
        <v>Robusta</v>
      </c>
      <c r="O450" t="str" cm="1">
        <f t="array" ref="O450">_xlfn.IFS(J450="M","Medium",J450="L","Light",J450="D","Dark")</f>
        <v>Light</v>
      </c>
      <c r="P450" t="str">
        <f>_xlfn.XLOOKUP(Order_Table[[#This Row],[Customer ID]],customers!$A$1:$A$1001,customers!$I$1:$I$1001,,0)</f>
        <v>No</v>
      </c>
    </row>
    <row r="451" spans="1:16" x14ac:dyDescent="0.3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6">
        <f>INDEX(products!$A$1:$G$49,MATCH(orders!$D451,products!$A$1:$A$49,0),MATCH(orders!L$1,products!$A$1:$G$1,0))</f>
        <v>2.6849999999999996</v>
      </c>
      <c r="M451" s="6">
        <f t="shared" ref="M451:M514" si="7">L451*E451</f>
        <v>5.3699999999999992</v>
      </c>
      <c r="N451" t="str" cm="1">
        <f t="array" ref="N451">_xlfn.IFS(I451="Rob","Robusta",I451="Exc","Exelsa",I451="Ara","Arabia",I451="Lib","Liberica")</f>
        <v>Robusta</v>
      </c>
      <c r="O451" t="str" cm="1">
        <f t="array" ref="O451">_xlfn.IFS(J451="M","Medium",J451="L","Light",J451="D","Dark")</f>
        <v>Dark</v>
      </c>
      <c r="P451" t="str">
        <f>_xlfn.XLOOKUP(Order_Table[[#This Row],[Customer ID]],customers!$A$1:$A$1001,customers!$I$1:$I$1001,,0)</f>
        <v>No</v>
      </c>
    </row>
    <row r="452" spans="1:16" x14ac:dyDescent="0.3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6">
        <f>INDEX(products!$A$1:$G$49,MATCH(orders!$D452,products!$A$1:$A$49,0),MATCH(orders!L$1,products!$A$1:$G$1,0))</f>
        <v>4.7549999999999999</v>
      </c>
      <c r="M452" s="6">
        <f t="shared" si="7"/>
        <v>23.774999999999999</v>
      </c>
      <c r="N452" t="str" cm="1">
        <f t="array" ref="N452">_xlfn.IFS(I452="Rob","Robusta",I452="Exc","Exelsa",I452="Ara","Arabia",I452="Lib","Liberica")</f>
        <v>Liberica</v>
      </c>
      <c r="O452" t="str" cm="1">
        <f t="array" ref="O452">_xlfn.IFS(J452="M","Medium",J452="L","Light",J452="D","Dark")</f>
        <v>Light</v>
      </c>
      <c r="P452" t="str">
        <f>_xlfn.XLOOKUP(Order_Table[[#This Row],[Customer ID]],customers!$A$1:$A$1001,customers!$I$1:$I$1001,,0)</f>
        <v>No</v>
      </c>
    </row>
    <row r="453" spans="1:16" x14ac:dyDescent="0.3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6">
        <f>INDEX(products!$A$1:$G$49,MATCH(orders!$D453,products!$A$1:$A$49,0),MATCH(orders!L$1,products!$A$1:$G$1,0))</f>
        <v>20.584999999999997</v>
      </c>
      <c r="M453" s="6">
        <f t="shared" si="7"/>
        <v>41.169999999999995</v>
      </c>
      <c r="N453" t="str" cm="1">
        <f t="array" ref="N453">_xlfn.IFS(I453="Rob","Robusta",I453="Exc","Exelsa",I453="Ara","Arabia",I453="Lib","Liberica")</f>
        <v>Robusta</v>
      </c>
      <c r="O453" t="str" cm="1">
        <f t="array" ref="O453">_xlfn.IFS(J453="M","Medium",J453="L","Light",J453="D","Dark")</f>
        <v>Dark</v>
      </c>
      <c r="P453" t="str">
        <f>_xlfn.XLOOKUP(Order_Table[[#This Row],[Customer ID]],customers!$A$1:$A$1001,customers!$I$1:$I$1001,,0)</f>
        <v>Yes</v>
      </c>
    </row>
    <row r="454" spans="1:16" x14ac:dyDescent="0.3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6">
        <f>INDEX(products!$A$1:$G$49,MATCH(orders!$D454,products!$A$1:$A$49,0),MATCH(orders!L$1,products!$A$1:$G$1,0))</f>
        <v>3.8849999999999998</v>
      </c>
      <c r="M454" s="6">
        <f t="shared" si="7"/>
        <v>11.654999999999999</v>
      </c>
      <c r="N454" t="str" cm="1">
        <f t="array" ref="N454">_xlfn.IFS(I454="Rob","Robusta",I454="Exc","Exelsa",I454="Ara","Arabia",I454="Lib","Liberica")</f>
        <v>Arabia</v>
      </c>
      <c r="O454" t="str" cm="1">
        <f t="array" ref="O454">_xlfn.IFS(J454="M","Medium",J454="L","Light",J454="D","Dark")</f>
        <v>Light</v>
      </c>
      <c r="P454" t="str">
        <f>_xlfn.XLOOKUP(Order_Table[[#This Row],[Customer ID]],customers!$A$1:$A$1001,customers!$I$1:$I$1001,,0)</f>
        <v>No</v>
      </c>
    </row>
    <row r="455" spans="1:16" x14ac:dyDescent="0.3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6">
        <f>INDEX(products!$A$1:$G$49,MATCH(orders!$D455,products!$A$1:$A$49,0),MATCH(orders!L$1,products!$A$1:$G$1,0))</f>
        <v>9.51</v>
      </c>
      <c r="M455" s="6">
        <f t="shared" si="7"/>
        <v>38.04</v>
      </c>
      <c r="N455" t="str" cm="1">
        <f t="array" ref="N455">_xlfn.IFS(I455="Rob","Robusta",I455="Exc","Exelsa",I455="Ara","Arabia",I455="Lib","Liberica")</f>
        <v>Liberica</v>
      </c>
      <c r="O455" t="str" cm="1">
        <f t="array" ref="O455">_xlfn.IFS(J455="M","Medium",J455="L","Light",J455="D","Dark")</f>
        <v>Light</v>
      </c>
      <c r="P455" t="str">
        <f>_xlfn.XLOOKUP(Order_Table[[#This Row],[Customer ID]],customers!$A$1:$A$1001,customers!$I$1:$I$1001,,0)</f>
        <v>No</v>
      </c>
    </row>
    <row r="456" spans="1:16" x14ac:dyDescent="0.3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6">
        <f>INDEX(products!$A$1:$G$49,MATCH(orders!$D456,products!$A$1:$A$49,0),MATCH(orders!L$1,products!$A$1:$G$1,0))</f>
        <v>20.584999999999997</v>
      </c>
      <c r="M456" s="6">
        <f t="shared" si="7"/>
        <v>82.339999999999989</v>
      </c>
      <c r="N456" t="str" cm="1">
        <f t="array" ref="N456">_xlfn.IFS(I456="Rob","Robusta",I456="Exc","Exelsa",I456="Ara","Arabia",I456="Lib","Liberica")</f>
        <v>Robusta</v>
      </c>
      <c r="O456" t="str" cm="1">
        <f t="array" ref="O456">_xlfn.IFS(J456="M","Medium",J456="L","Light",J456="D","Dark")</f>
        <v>Dark</v>
      </c>
      <c r="P456" t="str">
        <f>_xlfn.XLOOKUP(Order_Table[[#This Row],[Customer ID]],customers!$A$1:$A$1001,customers!$I$1:$I$1001,,0)</f>
        <v>Yes</v>
      </c>
    </row>
    <row r="457" spans="1:16" x14ac:dyDescent="0.3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6">
        <f>INDEX(products!$A$1:$G$49,MATCH(orders!$D457,products!$A$1:$A$49,0),MATCH(orders!L$1,products!$A$1:$G$1,0))</f>
        <v>4.7549999999999999</v>
      </c>
      <c r="M457" s="6">
        <f t="shared" si="7"/>
        <v>9.51</v>
      </c>
      <c r="N457" t="str" cm="1">
        <f t="array" ref="N457">_xlfn.IFS(I457="Rob","Robusta",I457="Exc","Exelsa",I457="Ara","Arabia",I457="Lib","Liberica")</f>
        <v>Liberica</v>
      </c>
      <c r="O457" t="str" cm="1">
        <f t="array" ref="O457">_xlfn.IFS(J457="M","Medium",J457="L","Light",J457="D","Dark")</f>
        <v>Light</v>
      </c>
      <c r="P457" t="str">
        <f>_xlfn.XLOOKUP(Order_Table[[#This Row],[Customer ID]],customers!$A$1:$A$1001,customers!$I$1:$I$1001,,0)</f>
        <v>Yes</v>
      </c>
    </row>
    <row r="458" spans="1:16" x14ac:dyDescent="0.3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6">
        <f>INDEX(products!$A$1:$G$49,MATCH(orders!$D458,products!$A$1:$A$49,0),MATCH(orders!L$1,products!$A$1:$G$1,0))</f>
        <v>20.584999999999997</v>
      </c>
      <c r="M458" s="6">
        <f t="shared" si="7"/>
        <v>41.169999999999995</v>
      </c>
      <c r="N458" t="str" cm="1">
        <f t="array" ref="N458">_xlfn.IFS(I458="Rob","Robusta",I458="Exc","Exelsa",I458="Ara","Arabia",I458="Lib","Liberica")</f>
        <v>Robusta</v>
      </c>
      <c r="O458" t="str" cm="1">
        <f t="array" ref="O458">_xlfn.IFS(J458="M","Medium",J458="L","Light",J458="D","Dark")</f>
        <v>Dark</v>
      </c>
      <c r="P458" t="str">
        <f>_xlfn.XLOOKUP(Order_Table[[#This Row],[Customer ID]],customers!$A$1:$A$1001,customers!$I$1:$I$1001,,0)</f>
        <v>No</v>
      </c>
    </row>
    <row r="459" spans="1:16" x14ac:dyDescent="0.3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6">
        <f>INDEX(products!$A$1:$G$49,MATCH(orders!$D459,products!$A$1:$A$49,0),MATCH(orders!L$1,products!$A$1:$G$1,0))</f>
        <v>9.51</v>
      </c>
      <c r="M459" s="6">
        <f t="shared" si="7"/>
        <v>47.55</v>
      </c>
      <c r="N459" t="str" cm="1">
        <f t="array" ref="N459">_xlfn.IFS(I459="Rob","Robusta",I459="Exc","Exelsa",I459="Ara","Arabia",I459="Lib","Liberica")</f>
        <v>Liberica</v>
      </c>
      <c r="O459" t="str" cm="1">
        <f t="array" ref="O459">_xlfn.IFS(J459="M","Medium",J459="L","Light",J459="D","Dark")</f>
        <v>Light</v>
      </c>
      <c r="P459" t="str">
        <f>_xlfn.XLOOKUP(Order_Table[[#This Row],[Customer ID]],customers!$A$1:$A$1001,customers!$I$1:$I$1001,,0)</f>
        <v>No</v>
      </c>
    </row>
    <row r="460" spans="1:16" x14ac:dyDescent="0.3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6">
        <f>INDEX(products!$A$1:$G$49,MATCH(orders!$D460,products!$A$1:$A$49,0),MATCH(orders!L$1,products!$A$1:$G$1,0))</f>
        <v>11.25</v>
      </c>
      <c r="M460" s="6">
        <f t="shared" si="7"/>
        <v>45</v>
      </c>
      <c r="N460" t="str" cm="1">
        <f t="array" ref="N460">_xlfn.IFS(I460="Rob","Robusta",I460="Exc","Exelsa",I460="Ara","Arabia",I460="Lib","Liberica")</f>
        <v>Arabia</v>
      </c>
      <c r="O460" t="str" cm="1">
        <f t="array" ref="O460">_xlfn.IFS(J460="M","Medium",J460="L","Light",J460="D","Dark")</f>
        <v>Medium</v>
      </c>
      <c r="P460" t="str">
        <f>_xlfn.XLOOKUP(Order_Table[[#This Row],[Customer ID]],customers!$A$1:$A$1001,customers!$I$1:$I$1001,,0)</f>
        <v>No</v>
      </c>
    </row>
    <row r="461" spans="1:16" x14ac:dyDescent="0.3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6">
        <f>INDEX(products!$A$1:$G$49,MATCH(orders!$D461,products!$A$1:$A$49,0),MATCH(orders!L$1,products!$A$1:$G$1,0))</f>
        <v>4.7549999999999999</v>
      </c>
      <c r="M461" s="6">
        <f t="shared" si="7"/>
        <v>23.774999999999999</v>
      </c>
      <c r="N461" t="str" cm="1">
        <f t="array" ref="N461">_xlfn.IFS(I461="Rob","Robusta",I461="Exc","Exelsa",I461="Ara","Arabia",I461="Lib","Liberica")</f>
        <v>Liberica</v>
      </c>
      <c r="O461" t="str" cm="1">
        <f t="array" ref="O461">_xlfn.IFS(J461="M","Medium",J461="L","Light",J461="D","Dark")</f>
        <v>Light</v>
      </c>
      <c r="P461" t="str">
        <f>_xlfn.XLOOKUP(Order_Table[[#This Row],[Customer ID]],customers!$A$1:$A$1001,customers!$I$1:$I$1001,,0)</f>
        <v>No</v>
      </c>
    </row>
    <row r="462" spans="1:16" x14ac:dyDescent="0.3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6">
        <f>INDEX(products!$A$1:$G$49,MATCH(orders!$D462,products!$A$1:$A$49,0),MATCH(orders!L$1,products!$A$1:$G$1,0))</f>
        <v>5.3699999999999992</v>
      </c>
      <c r="M462" s="6">
        <f t="shared" si="7"/>
        <v>16.11</v>
      </c>
      <c r="N462" t="str" cm="1">
        <f t="array" ref="N462">_xlfn.IFS(I462="Rob","Robusta",I462="Exc","Exelsa",I462="Ara","Arabia",I462="Lib","Liberica")</f>
        <v>Robusta</v>
      </c>
      <c r="O462" t="str" cm="1">
        <f t="array" ref="O462">_xlfn.IFS(J462="M","Medium",J462="L","Light",J462="D","Dark")</f>
        <v>Dark</v>
      </c>
      <c r="P462" t="str">
        <f>_xlfn.XLOOKUP(Order_Table[[#This Row],[Customer ID]],customers!$A$1:$A$1001,customers!$I$1:$I$1001,,0)</f>
        <v>Yes</v>
      </c>
    </row>
    <row r="463" spans="1:16" x14ac:dyDescent="0.3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6">
        <f>INDEX(products!$A$1:$G$49,MATCH(orders!$D463,products!$A$1:$A$49,0),MATCH(orders!L$1,products!$A$1:$G$1,0))</f>
        <v>2.6849999999999996</v>
      </c>
      <c r="M463" s="6">
        <f t="shared" si="7"/>
        <v>10.739999999999998</v>
      </c>
      <c r="N463" t="str" cm="1">
        <f t="array" ref="N463">_xlfn.IFS(I463="Rob","Robusta",I463="Exc","Exelsa",I463="Ara","Arabia",I463="Lib","Liberica")</f>
        <v>Robusta</v>
      </c>
      <c r="O463" t="str" cm="1">
        <f t="array" ref="O463">_xlfn.IFS(J463="M","Medium",J463="L","Light",J463="D","Dark")</f>
        <v>Dark</v>
      </c>
      <c r="P463" t="str">
        <f>_xlfn.XLOOKUP(Order_Table[[#This Row],[Customer ID]],customers!$A$1:$A$1001,customers!$I$1:$I$1001,,0)</f>
        <v>Yes</v>
      </c>
    </row>
    <row r="464" spans="1:16" x14ac:dyDescent="0.3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6">
        <f>INDEX(products!$A$1:$G$49,MATCH(orders!$D464,products!$A$1:$A$49,0),MATCH(orders!L$1,products!$A$1:$G$1,0))</f>
        <v>9.9499999999999993</v>
      </c>
      <c r="M464" s="6">
        <f t="shared" si="7"/>
        <v>49.75</v>
      </c>
      <c r="N464" t="str" cm="1">
        <f t="array" ref="N464">_xlfn.IFS(I464="Rob","Robusta",I464="Exc","Exelsa",I464="Ara","Arabia",I464="Lib","Liberica")</f>
        <v>Arabia</v>
      </c>
      <c r="O464" t="str" cm="1">
        <f t="array" ref="O464">_xlfn.IFS(J464="M","Medium",J464="L","Light",J464="D","Dark")</f>
        <v>Dark</v>
      </c>
      <c r="P464" t="str">
        <f>_xlfn.XLOOKUP(Order_Table[[#This Row],[Customer ID]],customers!$A$1:$A$1001,customers!$I$1:$I$1001,,0)</f>
        <v>Yes</v>
      </c>
    </row>
    <row r="465" spans="1:16" x14ac:dyDescent="0.3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6">
        <f>INDEX(products!$A$1:$G$49,MATCH(orders!$D465,products!$A$1:$A$49,0),MATCH(orders!L$1,products!$A$1:$G$1,0))</f>
        <v>13.75</v>
      </c>
      <c r="M465" s="6">
        <f t="shared" si="7"/>
        <v>27.5</v>
      </c>
      <c r="N465" t="str" cm="1">
        <f t="array" ref="N465">_xlfn.IFS(I465="Rob","Robusta",I465="Exc","Exelsa",I465="Ara","Arabia",I465="Lib","Liberica")</f>
        <v>Exelsa</v>
      </c>
      <c r="O465" t="str" cm="1">
        <f t="array" ref="O465">_xlfn.IFS(J465="M","Medium",J465="L","Light",J465="D","Dark")</f>
        <v>Medium</v>
      </c>
      <c r="P465" t="str">
        <f>_xlfn.XLOOKUP(Order_Table[[#This Row],[Customer ID]],customers!$A$1:$A$1001,customers!$I$1:$I$1001,,0)</f>
        <v>No</v>
      </c>
    </row>
    <row r="466" spans="1:16" x14ac:dyDescent="0.3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6">
        <f>INDEX(products!$A$1:$G$49,MATCH(orders!$D466,products!$A$1:$A$49,0),MATCH(orders!L$1,products!$A$1:$G$1,0))</f>
        <v>29.784999999999997</v>
      </c>
      <c r="M466" s="6">
        <f t="shared" si="7"/>
        <v>119.13999999999999</v>
      </c>
      <c r="N466" t="str" cm="1">
        <f t="array" ref="N466">_xlfn.IFS(I466="Rob","Robusta",I466="Exc","Exelsa",I466="Ara","Arabia",I466="Lib","Liberica")</f>
        <v>Liberica</v>
      </c>
      <c r="O466" t="str" cm="1">
        <f t="array" ref="O466">_xlfn.IFS(J466="M","Medium",J466="L","Light",J466="D","Dark")</f>
        <v>Dark</v>
      </c>
      <c r="P466" t="str">
        <f>_xlfn.XLOOKUP(Order_Table[[#This Row],[Customer ID]],customers!$A$1:$A$1001,customers!$I$1:$I$1001,,0)</f>
        <v>No</v>
      </c>
    </row>
    <row r="467" spans="1:16" x14ac:dyDescent="0.3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6">
        <f>INDEX(products!$A$1:$G$49,MATCH(orders!$D467,products!$A$1:$A$49,0),MATCH(orders!L$1,products!$A$1:$G$1,0))</f>
        <v>20.584999999999997</v>
      </c>
      <c r="M467" s="6">
        <f t="shared" si="7"/>
        <v>20.584999999999997</v>
      </c>
      <c r="N467" t="str" cm="1">
        <f t="array" ref="N467">_xlfn.IFS(I467="Rob","Robusta",I467="Exc","Exelsa",I467="Ara","Arabia",I467="Lib","Liberica")</f>
        <v>Robusta</v>
      </c>
      <c r="O467" t="str" cm="1">
        <f t="array" ref="O467">_xlfn.IFS(J467="M","Medium",J467="L","Light",J467="D","Dark")</f>
        <v>Dark</v>
      </c>
      <c r="P467" t="str">
        <f>_xlfn.XLOOKUP(Order_Table[[#This Row],[Customer ID]],customers!$A$1:$A$1001,customers!$I$1:$I$1001,,0)</f>
        <v>Yes</v>
      </c>
    </row>
    <row r="468" spans="1:16" x14ac:dyDescent="0.3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6">
        <f>INDEX(products!$A$1:$G$49,MATCH(orders!$D468,products!$A$1:$A$49,0),MATCH(orders!L$1,products!$A$1:$G$1,0))</f>
        <v>2.9849999999999999</v>
      </c>
      <c r="M468" s="6">
        <f t="shared" si="7"/>
        <v>8.9550000000000001</v>
      </c>
      <c r="N468" t="str" cm="1">
        <f t="array" ref="N468">_xlfn.IFS(I468="Rob","Robusta",I468="Exc","Exelsa",I468="Ara","Arabia",I468="Lib","Liberica")</f>
        <v>Arabia</v>
      </c>
      <c r="O468" t="str" cm="1">
        <f t="array" ref="O468">_xlfn.IFS(J468="M","Medium",J468="L","Light",J468="D","Dark")</f>
        <v>Dark</v>
      </c>
      <c r="P468" t="str">
        <f>_xlfn.XLOOKUP(Order_Table[[#This Row],[Customer ID]],customers!$A$1:$A$1001,customers!$I$1:$I$1001,,0)</f>
        <v>Yes</v>
      </c>
    </row>
    <row r="469" spans="1:16" x14ac:dyDescent="0.3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6">
        <f>INDEX(products!$A$1:$G$49,MATCH(orders!$D469,products!$A$1:$A$49,0),MATCH(orders!L$1,products!$A$1:$G$1,0))</f>
        <v>5.97</v>
      </c>
      <c r="M469" s="6">
        <f t="shared" si="7"/>
        <v>5.97</v>
      </c>
      <c r="N469" t="str" cm="1">
        <f t="array" ref="N469">_xlfn.IFS(I469="Rob","Robusta",I469="Exc","Exelsa",I469="Ara","Arabia",I469="Lib","Liberica")</f>
        <v>Arabia</v>
      </c>
      <c r="O469" t="str" cm="1">
        <f t="array" ref="O469">_xlfn.IFS(J469="M","Medium",J469="L","Light",J469="D","Dark")</f>
        <v>Dark</v>
      </c>
      <c r="P469" t="str">
        <f>_xlfn.XLOOKUP(Order_Table[[#This Row],[Customer ID]],customers!$A$1:$A$1001,customers!$I$1:$I$1001,,0)</f>
        <v>No</v>
      </c>
    </row>
    <row r="470" spans="1:16" x14ac:dyDescent="0.3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6">
        <f>INDEX(products!$A$1:$G$49,MATCH(orders!$D470,products!$A$1:$A$49,0),MATCH(orders!L$1,products!$A$1:$G$1,0))</f>
        <v>13.75</v>
      </c>
      <c r="M470" s="6">
        <f t="shared" si="7"/>
        <v>41.25</v>
      </c>
      <c r="N470" t="str" cm="1">
        <f t="array" ref="N470">_xlfn.IFS(I470="Rob","Robusta",I470="Exc","Exelsa",I470="Ara","Arabia",I470="Lib","Liberica")</f>
        <v>Exelsa</v>
      </c>
      <c r="O470" t="str" cm="1">
        <f t="array" ref="O470">_xlfn.IFS(J470="M","Medium",J470="L","Light",J470="D","Dark")</f>
        <v>Medium</v>
      </c>
      <c r="P470" t="str">
        <f>_xlfn.XLOOKUP(Order_Table[[#This Row],[Customer ID]],customers!$A$1:$A$1001,customers!$I$1:$I$1001,,0)</f>
        <v>Yes</v>
      </c>
    </row>
    <row r="471" spans="1:16" x14ac:dyDescent="0.3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6">
        <f>INDEX(products!$A$1:$G$49,MATCH(orders!$D471,products!$A$1:$A$49,0),MATCH(orders!L$1,products!$A$1:$G$1,0))</f>
        <v>4.4550000000000001</v>
      </c>
      <c r="M471" s="6">
        <f t="shared" si="7"/>
        <v>22.274999999999999</v>
      </c>
      <c r="N471" t="str" cm="1">
        <f t="array" ref="N471">_xlfn.IFS(I471="Rob","Robusta",I471="Exc","Exelsa",I471="Ara","Arabia",I471="Lib","Liberica")</f>
        <v>Exelsa</v>
      </c>
      <c r="O471" t="str" cm="1">
        <f t="array" ref="O471">_xlfn.IFS(J471="M","Medium",J471="L","Light",J471="D","Dark")</f>
        <v>Light</v>
      </c>
      <c r="P471" t="str">
        <f>_xlfn.XLOOKUP(Order_Table[[#This Row],[Customer ID]],customers!$A$1:$A$1001,customers!$I$1:$I$1001,,0)</f>
        <v>Yes</v>
      </c>
    </row>
    <row r="472" spans="1:16" x14ac:dyDescent="0.3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6">
        <f>INDEX(products!$A$1:$G$49,MATCH(orders!$D472,products!$A$1:$A$49,0),MATCH(orders!L$1,products!$A$1:$G$1,0))</f>
        <v>6.75</v>
      </c>
      <c r="M472" s="6">
        <f t="shared" si="7"/>
        <v>6.75</v>
      </c>
      <c r="N472" t="str" cm="1">
        <f t="array" ref="N472">_xlfn.IFS(I472="Rob","Robusta",I472="Exc","Exelsa",I472="Ara","Arabia",I472="Lib","Liberica")</f>
        <v>Arabia</v>
      </c>
      <c r="O472" t="str" cm="1">
        <f t="array" ref="O472">_xlfn.IFS(J472="M","Medium",J472="L","Light",J472="D","Dark")</f>
        <v>Medium</v>
      </c>
      <c r="P472" t="str">
        <f>_xlfn.XLOOKUP(Order_Table[[#This Row],[Customer ID]],customers!$A$1:$A$1001,customers!$I$1:$I$1001,,0)</f>
        <v>Yes</v>
      </c>
    </row>
    <row r="473" spans="1:16" x14ac:dyDescent="0.3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6">
        <f>INDEX(products!$A$1:$G$49,MATCH(orders!$D473,products!$A$1:$A$49,0),MATCH(orders!L$1,products!$A$1:$G$1,0))</f>
        <v>33.464999999999996</v>
      </c>
      <c r="M473" s="6">
        <f t="shared" si="7"/>
        <v>133.85999999999999</v>
      </c>
      <c r="N473" t="str" cm="1">
        <f t="array" ref="N473">_xlfn.IFS(I473="Rob","Robusta",I473="Exc","Exelsa",I473="Ara","Arabia",I473="Lib","Liberica")</f>
        <v>Liberica</v>
      </c>
      <c r="O473" t="str" cm="1">
        <f t="array" ref="O473">_xlfn.IFS(J473="M","Medium",J473="L","Light",J473="D","Dark")</f>
        <v>Medium</v>
      </c>
      <c r="P473" t="str">
        <f>_xlfn.XLOOKUP(Order_Table[[#This Row],[Customer ID]],customers!$A$1:$A$1001,customers!$I$1:$I$1001,,0)</f>
        <v>Yes</v>
      </c>
    </row>
    <row r="474" spans="1:16" x14ac:dyDescent="0.3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6">
        <f>INDEX(products!$A$1:$G$49,MATCH(orders!$D474,products!$A$1:$A$49,0),MATCH(orders!L$1,products!$A$1:$G$1,0))</f>
        <v>2.9849999999999999</v>
      </c>
      <c r="M474" s="6">
        <f t="shared" si="7"/>
        <v>5.97</v>
      </c>
      <c r="N474" t="str" cm="1">
        <f t="array" ref="N474">_xlfn.IFS(I474="Rob","Robusta",I474="Exc","Exelsa",I474="Ara","Arabia",I474="Lib","Liberica")</f>
        <v>Arabia</v>
      </c>
      <c r="O474" t="str" cm="1">
        <f t="array" ref="O474">_xlfn.IFS(J474="M","Medium",J474="L","Light",J474="D","Dark")</f>
        <v>Dark</v>
      </c>
      <c r="P474" t="str">
        <f>_xlfn.XLOOKUP(Order_Table[[#This Row],[Customer ID]],customers!$A$1:$A$1001,customers!$I$1:$I$1001,,0)</f>
        <v>No</v>
      </c>
    </row>
    <row r="475" spans="1:16" x14ac:dyDescent="0.3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6">
        <f>INDEX(products!$A$1:$G$49,MATCH(orders!$D475,products!$A$1:$A$49,0),MATCH(orders!L$1,products!$A$1:$G$1,0))</f>
        <v>12.95</v>
      </c>
      <c r="M475" s="6">
        <f t="shared" si="7"/>
        <v>25.9</v>
      </c>
      <c r="N475" t="str" cm="1">
        <f t="array" ref="N475">_xlfn.IFS(I475="Rob","Robusta",I475="Exc","Exelsa",I475="Ara","Arabia",I475="Lib","Liberica")</f>
        <v>Arabia</v>
      </c>
      <c r="O475" t="str" cm="1">
        <f t="array" ref="O475">_xlfn.IFS(J475="M","Medium",J475="L","Light",J475="D","Dark")</f>
        <v>Light</v>
      </c>
      <c r="P475" t="str">
        <f>_xlfn.XLOOKUP(Order_Table[[#This Row],[Customer ID]],customers!$A$1:$A$1001,customers!$I$1:$I$1001,,0)</f>
        <v>No</v>
      </c>
    </row>
    <row r="476" spans="1:16" x14ac:dyDescent="0.3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6">
        <f>INDEX(products!$A$1:$G$49,MATCH(orders!$D476,products!$A$1:$A$49,0),MATCH(orders!L$1,products!$A$1:$G$1,0))</f>
        <v>31.624999999999996</v>
      </c>
      <c r="M476" s="6">
        <f t="shared" si="7"/>
        <v>31.624999999999996</v>
      </c>
      <c r="N476" t="str" cm="1">
        <f t="array" ref="N476">_xlfn.IFS(I476="Rob","Robusta",I476="Exc","Exelsa",I476="Ara","Arabia",I476="Lib","Liberica")</f>
        <v>Exelsa</v>
      </c>
      <c r="O476" t="str" cm="1">
        <f t="array" ref="O476">_xlfn.IFS(J476="M","Medium",J476="L","Light",J476="D","Dark")</f>
        <v>Medium</v>
      </c>
      <c r="P476" t="str">
        <f>_xlfn.XLOOKUP(Order_Table[[#This Row],[Customer ID]],customers!$A$1:$A$1001,customers!$I$1:$I$1001,,0)</f>
        <v>Yes</v>
      </c>
    </row>
    <row r="477" spans="1:16" x14ac:dyDescent="0.3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6">
        <f>INDEX(products!$A$1:$G$49,MATCH(orders!$D477,products!$A$1:$A$49,0),MATCH(orders!L$1,products!$A$1:$G$1,0))</f>
        <v>4.3650000000000002</v>
      </c>
      <c r="M477" s="6">
        <f t="shared" si="7"/>
        <v>8.73</v>
      </c>
      <c r="N477" t="str" cm="1">
        <f t="array" ref="N477">_xlfn.IFS(I477="Rob","Robusta",I477="Exc","Exelsa",I477="Ara","Arabia",I477="Lib","Liberica")</f>
        <v>Liberica</v>
      </c>
      <c r="O477" t="str" cm="1">
        <f t="array" ref="O477">_xlfn.IFS(J477="M","Medium",J477="L","Light",J477="D","Dark")</f>
        <v>Medium</v>
      </c>
      <c r="P477" t="str">
        <f>_xlfn.XLOOKUP(Order_Table[[#This Row],[Customer ID]],customers!$A$1:$A$1001,customers!$I$1:$I$1001,,0)</f>
        <v>No</v>
      </c>
    </row>
    <row r="478" spans="1:16" x14ac:dyDescent="0.3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6">
        <f>INDEX(products!$A$1:$G$49,MATCH(orders!$D478,products!$A$1:$A$49,0),MATCH(orders!L$1,products!$A$1:$G$1,0))</f>
        <v>4.4550000000000001</v>
      </c>
      <c r="M478" s="6">
        <f t="shared" si="7"/>
        <v>26.73</v>
      </c>
      <c r="N478" t="str" cm="1">
        <f t="array" ref="N478">_xlfn.IFS(I478="Rob","Robusta",I478="Exc","Exelsa",I478="Ara","Arabia",I478="Lib","Liberica")</f>
        <v>Exelsa</v>
      </c>
      <c r="O478" t="str" cm="1">
        <f t="array" ref="O478">_xlfn.IFS(J478="M","Medium",J478="L","Light",J478="D","Dark")</f>
        <v>Light</v>
      </c>
      <c r="P478" t="str">
        <f>_xlfn.XLOOKUP(Order_Table[[#This Row],[Customer ID]],customers!$A$1:$A$1001,customers!$I$1:$I$1001,,0)</f>
        <v>Yes</v>
      </c>
    </row>
    <row r="479" spans="1:16" x14ac:dyDescent="0.3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6">
        <f>INDEX(products!$A$1:$G$49,MATCH(orders!$D479,products!$A$1:$A$49,0),MATCH(orders!L$1,products!$A$1:$G$1,0))</f>
        <v>4.3650000000000002</v>
      </c>
      <c r="M479" s="6">
        <f t="shared" si="7"/>
        <v>26.19</v>
      </c>
      <c r="N479" t="str" cm="1">
        <f t="array" ref="N479">_xlfn.IFS(I479="Rob","Robusta",I479="Exc","Exelsa",I479="Ara","Arabia",I479="Lib","Liberica")</f>
        <v>Liberica</v>
      </c>
      <c r="O479" t="str" cm="1">
        <f t="array" ref="O479">_xlfn.IFS(J479="M","Medium",J479="L","Light",J479="D","Dark")</f>
        <v>Medium</v>
      </c>
      <c r="P479" t="str">
        <f>_xlfn.XLOOKUP(Order_Table[[#This Row],[Customer ID]],customers!$A$1:$A$1001,customers!$I$1:$I$1001,,0)</f>
        <v>No</v>
      </c>
    </row>
    <row r="480" spans="1:16" x14ac:dyDescent="0.3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6">
        <f>INDEX(products!$A$1:$G$49,MATCH(orders!$D480,products!$A$1:$A$49,0),MATCH(orders!L$1,products!$A$1:$G$1,0))</f>
        <v>8.9499999999999993</v>
      </c>
      <c r="M480" s="6">
        <f t="shared" si="7"/>
        <v>53.699999999999996</v>
      </c>
      <c r="N480" t="str" cm="1">
        <f t="array" ref="N480">_xlfn.IFS(I480="Rob","Robusta",I480="Exc","Exelsa",I480="Ara","Arabia",I480="Lib","Liberica")</f>
        <v>Robusta</v>
      </c>
      <c r="O480" t="str" cm="1">
        <f t="array" ref="O480">_xlfn.IFS(J480="M","Medium",J480="L","Light",J480="D","Dark")</f>
        <v>Dark</v>
      </c>
      <c r="P480" t="str">
        <f>_xlfn.XLOOKUP(Order_Table[[#This Row],[Customer ID]],customers!$A$1:$A$1001,customers!$I$1:$I$1001,,0)</f>
        <v>Yes</v>
      </c>
    </row>
    <row r="481" spans="1:16" x14ac:dyDescent="0.3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6">
        <f>INDEX(products!$A$1:$G$49,MATCH(orders!$D481,products!$A$1:$A$49,0),MATCH(orders!L$1,products!$A$1:$G$1,0))</f>
        <v>31.624999999999996</v>
      </c>
      <c r="M481" s="6">
        <f t="shared" si="7"/>
        <v>126.49999999999999</v>
      </c>
      <c r="N481" t="str" cm="1">
        <f t="array" ref="N481">_xlfn.IFS(I481="Rob","Robusta",I481="Exc","Exelsa",I481="Ara","Arabia",I481="Lib","Liberica")</f>
        <v>Exelsa</v>
      </c>
      <c r="O481" t="str" cm="1">
        <f t="array" ref="O481">_xlfn.IFS(J481="M","Medium",J481="L","Light",J481="D","Dark")</f>
        <v>Medium</v>
      </c>
      <c r="P481" t="str">
        <f>_xlfn.XLOOKUP(Order_Table[[#This Row],[Customer ID]],customers!$A$1:$A$1001,customers!$I$1:$I$1001,,0)</f>
        <v>Yes</v>
      </c>
    </row>
    <row r="482" spans="1:16" x14ac:dyDescent="0.3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6">
        <f>INDEX(products!$A$1:$G$49,MATCH(orders!$D482,products!$A$1:$A$49,0),MATCH(orders!L$1,products!$A$1:$G$1,0))</f>
        <v>4.125</v>
      </c>
      <c r="M482" s="6">
        <f t="shared" si="7"/>
        <v>4.125</v>
      </c>
      <c r="N482" t="str" cm="1">
        <f t="array" ref="N482">_xlfn.IFS(I482="Rob","Robusta",I482="Exc","Exelsa",I482="Ara","Arabia",I482="Lib","Liberica")</f>
        <v>Exelsa</v>
      </c>
      <c r="O482" t="str" cm="1">
        <f t="array" ref="O482">_xlfn.IFS(J482="M","Medium",J482="L","Light",J482="D","Dark")</f>
        <v>Medium</v>
      </c>
      <c r="P482" t="str">
        <f>_xlfn.XLOOKUP(Order_Table[[#This Row],[Customer ID]],customers!$A$1:$A$1001,customers!$I$1:$I$1001,,0)</f>
        <v>Yes</v>
      </c>
    </row>
    <row r="483" spans="1:16" x14ac:dyDescent="0.3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6">
        <f>INDEX(products!$A$1:$G$49,MATCH(orders!$D483,products!$A$1:$A$49,0),MATCH(orders!L$1,products!$A$1:$G$1,0))</f>
        <v>11.95</v>
      </c>
      <c r="M483" s="6">
        <f t="shared" si="7"/>
        <v>23.9</v>
      </c>
      <c r="N483" t="str" cm="1">
        <f t="array" ref="N483">_xlfn.IFS(I483="Rob","Robusta",I483="Exc","Exelsa",I483="Ara","Arabia",I483="Lib","Liberica")</f>
        <v>Robusta</v>
      </c>
      <c r="O483" t="str" cm="1">
        <f t="array" ref="O483">_xlfn.IFS(J483="M","Medium",J483="L","Light",J483="D","Dark")</f>
        <v>Light</v>
      </c>
      <c r="P483" t="str">
        <f>_xlfn.XLOOKUP(Order_Table[[#This Row],[Customer ID]],customers!$A$1:$A$1001,customers!$I$1:$I$1001,,0)</f>
        <v>No</v>
      </c>
    </row>
    <row r="484" spans="1:16" x14ac:dyDescent="0.3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6">
        <f>INDEX(products!$A$1:$G$49,MATCH(orders!$D484,products!$A$1:$A$49,0),MATCH(orders!L$1,products!$A$1:$G$1,0))</f>
        <v>27.945</v>
      </c>
      <c r="M484" s="6">
        <f t="shared" si="7"/>
        <v>139.72499999999999</v>
      </c>
      <c r="N484" t="str" cm="1">
        <f t="array" ref="N484">_xlfn.IFS(I484="Rob","Robusta",I484="Exc","Exelsa",I484="Ara","Arabia",I484="Lib","Liberica")</f>
        <v>Exelsa</v>
      </c>
      <c r="O484" t="str" cm="1">
        <f t="array" ref="O484">_xlfn.IFS(J484="M","Medium",J484="L","Light",J484="D","Dark")</f>
        <v>Dark</v>
      </c>
      <c r="P484" t="str">
        <f>_xlfn.XLOOKUP(Order_Table[[#This Row],[Customer ID]],customers!$A$1:$A$1001,customers!$I$1:$I$1001,,0)</f>
        <v>Yes</v>
      </c>
    </row>
    <row r="485" spans="1:16" x14ac:dyDescent="0.3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6">
        <f>INDEX(products!$A$1:$G$49,MATCH(orders!$D485,products!$A$1:$A$49,0),MATCH(orders!L$1,products!$A$1:$G$1,0))</f>
        <v>29.784999999999997</v>
      </c>
      <c r="M485" s="6">
        <f t="shared" si="7"/>
        <v>59.569999999999993</v>
      </c>
      <c r="N485" t="str" cm="1">
        <f t="array" ref="N485">_xlfn.IFS(I485="Rob","Robusta",I485="Exc","Exelsa",I485="Ara","Arabia",I485="Lib","Liberica")</f>
        <v>Liberica</v>
      </c>
      <c r="O485" t="str" cm="1">
        <f t="array" ref="O485">_xlfn.IFS(J485="M","Medium",J485="L","Light",J485="D","Dark")</f>
        <v>Dark</v>
      </c>
      <c r="P485" t="str">
        <f>_xlfn.XLOOKUP(Order_Table[[#This Row],[Customer ID]],customers!$A$1:$A$1001,customers!$I$1:$I$1001,,0)</f>
        <v>Yes</v>
      </c>
    </row>
    <row r="486" spans="1:16" x14ac:dyDescent="0.3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6">
        <f>INDEX(products!$A$1:$G$49,MATCH(orders!$D486,products!$A$1:$A$49,0),MATCH(orders!L$1,products!$A$1:$G$1,0))</f>
        <v>9.51</v>
      </c>
      <c r="M486" s="6">
        <f t="shared" si="7"/>
        <v>57.06</v>
      </c>
      <c r="N486" t="str" cm="1">
        <f t="array" ref="N486">_xlfn.IFS(I486="Rob","Robusta",I486="Exc","Exelsa",I486="Ara","Arabia",I486="Lib","Liberica")</f>
        <v>Liberica</v>
      </c>
      <c r="O486" t="str" cm="1">
        <f t="array" ref="O486">_xlfn.IFS(J486="M","Medium",J486="L","Light",J486="D","Dark")</f>
        <v>Light</v>
      </c>
      <c r="P486" t="str">
        <f>_xlfn.XLOOKUP(Order_Table[[#This Row],[Customer ID]],customers!$A$1:$A$1001,customers!$I$1:$I$1001,,0)</f>
        <v>No</v>
      </c>
    </row>
    <row r="487" spans="1:16" x14ac:dyDescent="0.3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6">
        <f>INDEX(products!$A$1:$G$49,MATCH(orders!$D487,products!$A$1:$A$49,0),MATCH(orders!L$1,products!$A$1:$G$1,0))</f>
        <v>3.5849999999999995</v>
      </c>
      <c r="M487" s="6">
        <f t="shared" si="7"/>
        <v>21.509999999999998</v>
      </c>
      <c r="N487" t="str" cm="1">
        <f t="array" ref="N487">_xlfn.IFS(I487="Rob","Robusta",I487="Exc","Exelsa",I487="Ara","Arabia",I487="Lib","Liberica")</f>
        <v>Robusta</v>
      </c>
      <c r="O487" t="str" cm="1">
        <f t="array" ref="O487">_xlfn.IFS(J487="M","Medium",J487="L","Light",J487="D","Dark")</f>
        <v>Light</v>
      </c>
      <c r="P487" t="str">
        <f>_xlfn.XLOOKUP(Order_Table[[#This Row],[Customer ID]],customers!$A$1:$A$1001,customers!$I$1:$I$1001,,0)</f>
        <v>Yes</v>
      </c>
    </row>
    <row r="488" spans="1:16" x14ac:dyDescent="0.3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6">
        <f>INDEX(products!$A$1:$G$49,MATCH(orders!$D488,products!$A$1:$A$49,0),MATCH(orders!L$1,products!$A$1:$G$1,0))</f>
        <v>8.73</v>
      </c>
      <c r="M488" s="6">
        <f t="shared" si="7"/>
        <v>52.38</v>
      </c>
      <c r="N488" t="str" cm="1">
        <f t="array" ref="N488">_xlfn.IFS(I488="Rob","Robusta",I488="Exc","Exelsa",I488="Ara","Arabia",I488="Lib","Liberica")</f>
        <v>Liberica</v>
      </c>
      <c r="O488" t="str" cm="1">
        <f t="array" ref="O488">_xlfn.IFS(J488="M","Medium",J488="L","Light",J488="D","Dark")</f>
        <v>Medium</v>
      </c>
      <c r="P488" t="str">
        <f>_xlfn.XLOOKUP(Order_Table[[#This Row],[Customer ID]],customers!$A$1:$A$1001,customers!$I$1:$I$1001,,0)</f>
        <v>Yes</v>
      </c>
    </row>
    <row r="489" spans="1:16" x14ac:dyDescent="0.3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6">
        <f>INDEX(products!$A$1:$G$49,MATCH(orders!$D489,products!$A$1:$A$49,0),MATCH(orders!L$1,products!$A$1:$G$1,0))</f>
        <v>12.15</v>
      </c>
      <c r="M489" s="6">
        <f t="shared" si="7"/>
        <v>72.900000000000006</v>
      </c>
      <c r="N489" t="str" cm="1">
        <f t="array" ref="N489">_xlfn.IFS(I489="Rob","Robusta",I489="Exc","Exelsa",I489="Ara","Arabia",I489="Lib","Liberica")</f>
        <v>Exelsa</v>
      </c>
      <c r="O489" t="str" cm="1">
        <f t="array" ref="O489">_xlfn.IFS(J489="M","Medium",J489="L","Light",J489="D","Dark")</f>
        <v>Dark</v>
      </c>
      <c r="P489" t="str">
        <f>_xlfn.XLOOKUP(Order_Table[[#This Row],[Customer ID]],customers!$A$1:$A$1001,customers!$I$1:$I$1001,,0)</f>
        <v>No</v>
      </c>
    </row>
    <row r="490" spans="1:16" x14ac:dyDescent="0.3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6">
        <f>INDEX(products!$A$1:$G$49,MATCH(orders!$D490,products!$A$1:$A$49,0),MATCH(orders!L$1,products!$A$1:$G$1,0))</f>
        <v>2.9849999999999999</v>
      </c>
      <c r="M490" s="6">
        <f t="shared" si="7"/>
        <v>14.924999999999999</v>
      </c>
      <c r="N490" t="str" cm="1">
        <f t="array" ref="N490">_xlfn.IFS(I490="Rob","Robusta",I490="Exc","Exelsa",I490="Ara","Arabia",I490="Lib","Liberica")</f>
        <v>Robusta</v>
      </c>
      <c r="O490" t="str" cm="1">
        <f t="array" ref="O490">_xlfn.IFS(J490="M","Medium",J490="L","Light",J490="D","Dark")</f>
        <v>Medium</v>
      </c>
      <c r="P490" t="str">
        <f>_xlfn.XLOOKUP(Order_Table[[#This Row],[Customer ID]],customers!$A$1:$A$1001,customers!$I$1:$I$1001,,0)</f>
        <v>Yes</v>
      </c>
    </row>
    <row r="491" spans="1:16" x14ac:dyDescent="0.3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6">
        <f>INDEX(products!$A$1:$G$49,MATCH(orders!$D491,products!$A$1:$A$49,0),MATCH(orders!L$1,products!$A$1:$G$1,0))</f>
        <v>15.85</v>
      </c>
      <c r="M491" s="6">
        <f t="shared" si="7"/>
        <v>95.1</v>
      </c>
      <c r="N491" t="str" cm="1">
        <f t="array" ref="N491">_xlfn.IFS(I491="Rob","Robusta",I491="Exc","Exelsa",I491="Ara","Arabia",I491="Lib","Liberica")</f>
        <v>Liberica</v>
      </c>
      <c r="O491" t="str" cm="1">
        <f t="array" ref="O491">_xlfn.IFS(J491="M","Medium",J491="L","Light",J491="D","Dark")</f>
        <v>Light</v>
      </c>
      <c r="P491" t="str">
        <f>_xlfn.XLOOKUP(Order_Table[[#This Row],[Customer ID]],customers!$A$1:$A$1001,customers!$I$1:$I$1001,,0)</f>
        <v>No</v>
      </c>
    </row>
    <row r="492" spans="1:16" x14ac:dyDescent="0.3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6">
        <f>INDEX(products!$A$1:$G$49,MATCH(orders!$D492,products!$A$1:$A$49,0),MATCH(orders!L$1,products!$A$1:$G$1,0))</f>
        <v>7.77</v>
      </c>
      <c r="M492" s="6">
        <f t="shared" si="7"/>
        <v>15.54</v>
      </c>
      <c r="N492" t="str" cm="1">
        <f t="array" ref="N492">_xlfn.IFS(I492="Rob","Robusta",I492="Exc","Exelsa",I492="Ara","Arabia",I492="Lib","Liberica")</f>
        <v>Liberica</v>
      </c>
      <c r="O492" t="str" cm="1">
        <f t="array" ref="O492">_xlfn.IFS(J492="M","Medium",J492="L","Light",J492="D","Dark")</f>
        <v>Dark</v>
      </c>
      <c r="P492" t="str">
        <f>_xlfn.XLOOKUP(Order_Table[[#This Row],[Customer ID]],customers!$A$1:$A$1001,customers!$I$1:$I$1001,,0)</f>
        <v>No</v>
      </c>
    </row>
    <row r="493" spans="1:16" x14ac:dyDescent="0.3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6">
        <f>INDEX(products!$A$1:$G$49,MATCH(orders!$D493,products!$A$1:$A$49,0),MATCH(orders!L$1,products!$A$1:$G$1,0))</f>
        <v>3.8849999999999998</v>
      </c>
      <c r="M493" s="6">
        <f t="shared" si="7"/>
        <v>23.31</v>
      </c>
      <c r="N493" t="str" cm="1">
        <f t="array" ref="N493">_xlfn.IFS(I493="Rob","Robusta",I493="Exc","Exelsa",I493="Ara","Arabia",I493="Lib","Liberica")</f>
        <v>Liberica</v>
      </c>
      <c r="O493" t="str" cm="1">
        <f t="array" ref="O493">_xlfn.IFS(J493="M","Medium",J493="L","Light",J493="D","Dark")</f>
        <v>Dark</v>
      </c>
      <c r="P493" t="str">
        <f>_xlfn.XLOOKUP(Order_Table[[#This Row],[Customer ID]],customers!$A$1:$A$1001,customers!$I$1:$I$1001,,0)</f>
        <v>No</v>
      </c>
    </row>
    <row r="494" spans="1:16" x14ac:dyDescent="0.3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6">
        <f>INDEX(products!$A$1:$G$49,MATCH(orders!$D494,products!$A$1:$A$49,0),MATCH(orders!L$1,products!$A$1:$G$1,0))</f>
        <v>4.125</v>
      </c>
      <c r="M494" s="6">
        <f t="shared" si="7"/>
        <v>4.125</v>
      </c>
      <c r="N494" t="str" cm="1">
        <f t="array" ref="N494">_xlfn.IFS(I494="Rob","Robusta",I494="Exc","Exelsa",I494="Ara","Arabia",I494="Lib","Liberica")</f>
        <v>Exelsa</v>
      </c>
      <c r="O494" t="str" cm="1">
        <f t="array" ref="O494">_xlfn.IFS(J494="M","Medium",J494="L","Light",J494="D","Dark")</f>
        <v>Medium</v>
      </c>
      <c r="P494" t="str">
        <f>_xlfn.XLOOKUP(Order_Table[[#This Row],[Customer ID]],customers!$A$1:$A$1001,customers!$I$1:$I$1001,,0)</f>
        <v>Yes</v>
      </c>
    </row>
    <row r="495" spans="1:16" x14ac:dyDescent="0.3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6">
        <f>INDEX(products!$A$1:$G$49,MATCH(orders!$D495,products!$A$1:$A$49,0),MATCH(orders!L$1,products!$A$1:$G$1,0))</f>
        <v>5.97</v>
      </c>
      <c r="M495" s="6">
        <f t="shared" si="7"/>
        <v>35.82</v>
      </c>
      <c r="N495" t="str" cm="1">
        <f t="array" ref="N495">_xlfn.IFS(I495="Rob","Robusta",I495="Exc","Exelsa",I495="Ara","Arabia",I495="Lib","Liberica")</f>
        <v>Robusta</v>
      </c>
      <c r="O495" t="str" cm="1">
        <f t="array" ref="O495">_xlfn.IFS(J495="M","Medium",J495="L","Light",J495="D","Dark")</f>
        <v>Medium</v>
      </c>
      <c r="P495" t="str">
        <f>_xlfn.XLOOKUP(Order_Table[[#This Row],[Customer ID]],customers!$A$1:$A$1001,customers!$I$1:$I$1001,,0)</f>
        <v>No</v>
      </c>
    </row>
    <row r="496" spans="1:16" x14ac:dyDescent="0.3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6">
        <f>INDEX(products!$A$1:$G$49,MATCH(orders!$D496,products!$A$1:$A$49,0),MATCH(orders!L$1,products!$A$1:$G$1,0))</f>
        <v>15.85</v>
      </c>
      <c r="M496" s="6">
        <f t="shared" si="7"/>
        <v>31.7</v>
      </c>
      <c r="N496" t="str" cm="1">
        <f t="array" ref="N496">_xlfn.IFS(I496="Rob","Robusta",I496="Exc","Exelsa",I496="Ara","Arabia",I496="Lib","Liberica")</f>
        <v>Liberica</v>
      </c>
      <c r="O496" t="str" cm="1">
        <f t="array" ref="O496">_xlfn.IFS(J496="M","Medium",J496="L","Light",J496="D","Dark")</f>
        <v>Light</v>
      </c>
      <c r="P496" t="str">
        <f>_xlfn.XLOOKUP(Order_Table[[#This Row],[Customer ID]],customers!$A$1:$A$1001,customers!$I$1:$I$1001,,0)</f>
        <v>No</v>
      </c>
    </row>
    <row r="497" spans="1:16" x14ac:dyDescent="0.3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6">
        <f>INDEX(products!$A$1:$G$49,MATCH(orders!$D497,products!$A$1:$A$49,0),MATCH(orders!L$1,products!$A$1:$G$1,0))</f>
        <v>15.85</v>
      </c>
      <c r="M497" s="6">
        <f t="shared" si="7"/>
        <v>79.25</v>
      </c>
      <c r="N497" t="str" cm="1">
        <f t="array" ref="N497">_xlfn.IFS(I497="Rob","Robusta",I497="Exc","Exelsa",I497="Ara","Arabia",I497="Lib","Liberica")</f>
        <v>Liberica</v>
      </c>
      <c r="O497" t="str" cm="1">
        <f t="array" ref="O497">_xlfn.IFS(J497="M","Medium",J497="L","Light",J497="D","Dark")</f>
        <v>Light</v>
      </c>
      <c r="P497" t="str">
        <f>_xlfn.XLOOKUP(Order_Table[[#This Row],[Customer ID]],customers!$A$1:$A$1001,customers!$I$1:$I$1001,,0)</f>
        <v>Yes</v>
      </c>
    </row>
    <row r="498" spans="1:16" x14ac:dyDescent="0.3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6">
        <f>INDEX(products!$A$1:$G$49,MATCH(orders!$D498,products!$A$1:$A$49,0),MATCH(orders!L$1,products!$A$1:$G$1,0))</f>
        <v>3.645</v>
      </c>
      <c r="M498" s="6">
        <f t="shared" si="7"/>
        <v>10.935</v>
      </c>
      <c r="N498" t="str" cm="1">
        <f t="array" ref="N498">_xlfn.IFS(I498="Rob","Robusta",I498="Exc","Exelsa",I498="Ara","Arabia",I498="Lib","Liberica")</f>
        <v>Exelsa</v>
      </c>
      <c r="O498" t="str" cm="1">
        <f t="array" ref="O498">_xlfn.IFS(J498="M","Medium",J498="L","Light",J498="D","Dark")</f>
        <v>Dark</v>
      </c>
      <c r="P498" t="str">
        <f>_xlfn.XLOOKUP(Order_Table[[#This Row],[Customer ID]],customers!$A$1:$A$1001,customers!$I$1:$I$1001,,0)</f>
        <v>No</v>
      </c>
    </row>
    <row r="499" spans="1:16" x14ac:dyDescent="0.3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6">
        <f>INDEX(products!$A$1:$G$49,MATCH(orders!$D499,products!$A$1:$A$49,0),MATCH(orders!L$1,products!$A$1:$G$1,0))</f>
        <v>9.9499999999999993</v>
      </c>
      <c r="M499" s="6">
        <f t="shared" si="7"/>
        <v>39.799999999999997</v>
      </c>
      <c r="N499" t="str" cm="1">
        <f t="array" ref="N499">_xlfn.IFS(I499="Rob","Robusta",I499="Exc","Exelsa",I499="Ara","Arabia",I499="Lib","Liberica")</f>
        <v>Arabia</v>
      </c>
      <c r="O499" t="str" cm="1">
        <f t="array" ref="O499">_xlfn.IFS(J499="M","Medium",J499="L","Light",J499="D","Dark")</f>
        <v>Dark</v>
      </c>
      <c r="P499" t="str">
        <f>_xlfn.XLOOKUP(Order_Table[[#This Row],[Customer ID]],customers!$A$1:$A$1001,customers!$I$1:$I$1001,,0)</f>
        <v>No</v>
      </c>
    </row>
    <row r="500" spans="1:16" x14ac:dyDescent="0.3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6">
        <f>INDEX(products!$A$1:$G$49,MATCH(orders!$D500,products!$A$1:$A$49,0),MATCH(orders!L$1,products!$A$1:$G$1,0))</f>
        <v>9.9499999999999993</v>
      </c>
      <c r="M500" s="6">
        <f t="shared" si="7"/>
        <v>49.75</v>
      </c>
      <c r="N500" t="str" cm="1">
        <f t="array" ref="N500">_xlfn.IFS(I500="Rob","Robusta",I500="Exc","Exelsa",I500="Ara","Arabia",I500="Lib","Liberica")</f>
        <v>Robusta</v>
      </c>
      <c r="O500" t="str" cm="1">
        <f t="array" ref="O500">_xlfn.IFS(J500="M","Medium",J500="L","Light",J500="D","Dark")</f>
        <v>Medium</v>
      </c>
      <c r="P500" t="str">
        <f>_xlfn.XLOOKUP(Order_Table[[#This Row],[Customer ID]],customers!$A$1:$A$1001,customers!$I$1:$I$1001,,0)</f>
        <v>Yes</v>
      </c>
    </row>
    <row r="501" spans="1:16" x14ac:dyDescent="0.3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6">
        <f>INDEX(products!$A$1:$G$49,MATCH(orders!$D501,products!$A$1:$A$49,0),MATCH(orders!L$1,products!$A$1:$G$1,0))</f>
        <v>2.6849999999999996</v>
      </c>
      <c r="M501" s="6">
        <f t="shared" si="7"/>
        <v>8.0549999999999997</v>
      </c>
      <c r="N501" t="str" cm="1">
        <f t="array" ref="N501">_xlfn.IFS(I501="Rob","Robusta",I501="Exc","Exelsa",I501="Ara","Arabia",I501="Lib","Liberica")</f>
        <v>Robusta</v>
      </c>
      <c r="O501" t="str" cm="1">
        <f t="array" ref="O501">_xlfn.IFS(J501="M","Medium",J501="L","Light",J501="D","Dark")</f>
        <v>Dark</v>
      </c>
      <c r="P501" t="str">
        <f>_xlfn.XLOOKUP(Order_Table[[#This Row],[Customer ID]],customers!$A$1:$A$1001,customers!$I$1:$I$1001,,0)</f>
        <v>Yes</v>
      </c>
    </row>
    <row r="502" spans="1:16" x14ac:dyDescent="0.3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6">
        <f>INDEX(products!$A$1:$G$49,MATCH(orders!$D502,products!$A$1:$A$49,0),MATCH(orders!L$1,products!$A$1:$G$1,0))</f>
        <v>11.95</v>
      </c>
      <c r="M502" s="6">
        <f t="shared" si="7"/>
        <v>47.8</v>
      </c>
      <c r="N502" t="str" cm="1">
        <f t="array" ref="N502">_xlfn.IFS(I502="Rob","Robusta",I502="Exc","Exelsa",I502="Ara","Arabia",I502="Lib","Liberica")</f>
        <v>Robusta</v>
      </c>
      <c r="O502" t="str" cm="1">
        <f t="array" ref="O502">_xlfn.IFS(J502="M","Medium",J502="L","Light",J502="D","Dark")</f>
        <v>Light</v>
      </c>
      <c r="P502" t="str">
        <f>_xlfn.XLOOKUP(Order_Table[[#This Row],[Customer ID]],customers!$A$1:$A$1001,customers!$I$1:$I$1001,,0)</f>
        <v>No</v>
      </c>
    </row>
    <row r="503" spans="1:16" x14ac:dyDescent="0.3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6">
        <f>INDEX(products!$A$1:$G$49,MATCH(orders!$D503,products!$A$1:$A$49,0),MATCH(orders!L$1,products!$A$1:$G$1,0))</f>
        <v>2.9849999999999999</v>
      </c>
      <c r="M503" s="6">
        <f t="shared" si="7"/>
        <v>11.94</v>
      </c>
      <c r="N503" t="str" cm="1">
        <f t="array" ref="N503">_xlfn.IFS(I503="Rob","Robusta",I503="Exc","Exelsa",I503="Ara","Arabia",I503="Lib","Liberica")</f>
        <v>Robusta</v>
      </c>
      <c r="O503" t="str" cm="1">
        <f t="array" ref="O503">_xlfn.IFS(J503="M","Medium",J503="L","Light",J503="D","Dark")</f>
        <v>Medium</v>
      </c>
      <c r="P503" t="str">
        <f>_xlfn.XLOOKUP(Order_Table[[#This Row],[Customer ID]],customers!$A$1:$A$1001,customers!$I$1:$I$1001,,0)</f>
        <v>No</v>
      </c>
    </row>
    <row r="504" spans="1:16" x14ac:dyDescent="0.3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6">
        <f>INDEX(products!$A$1:$G$49,MATCH(orders!$D504,products!$A$1:$A$49,0),MATCH(orders!L$1,products!$A$1:$G$1,0))</f>
        <v>4.125</v>
      </c>
      <c r="M504" s="6">
        <f t="shared" si="7"/>
        <v>16.5</v>
      </c>
      <c r="N504" t="str" cm="1">
        <f t="array" ref="N504">_xlfn.IFS(I504="Rob","Robusta",I504="Exc","Exelsa",I504="Ara","Arabia",I504="Lib","Liberica")</f>
        <v>Exelsa</v>
      </c>
      <c r="O504" t="str" cm="1">
        <f t="array" ref="O504">_xlfn.IFS(J504="M","Medium",J504="L","Light",J504="D","Dark")</f>
        <v>Medium</v>
      </c>
      <c r="P504" t="str">
        <f>_xlfn.XLOOKUP(Order_Table[[#This Row],[Customer ID]],customers!$A$1:$A$1001,customers!$I$1:$I$1001,,0)</f>
        <v>No</v>
      </c>
    </row>
    <row r="505" spans="1:16" x14ac:dyDescent="0.3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6">
        <f>INDEX(products!$A$1:$G$49,MATCH(orders!$D505,products!$A$1:$A$49,0),MATCH(orders!L$1,products!$A$1:$G$1,0))</f>
        <v>12.95</v>
      </c>
      <c r="M505" s="6">
        <f t="shared" si="7"/>
        <v>51.8</v>
      </c>
      <c r="N505" t="str" cm="1">
        <f t="array" ref="N505">_xlfn.IFS(I505="Rob","Robusta",I505="Exc","Exelsa",I505="Ara","Arabia",I505="Lib","Liberica")</f>
        <v>Liberica</v>
      </c>
      <c r="O505" t="str" cm="1">
        <f t="array" ref="O505">_xlfn.IFS(J505="M","Medium",J505="L","Light",J505="D","Dark")</f>
        <v>Dark</v>
      </c>
      <c r="P505" t="str">
        <f>_xlfn.XLOOKUP(Order_Table[[#This Row],[Customer ID]],customers!$A$1:$A$1001,customers!$I$1:$I$1001,,0)</f>
        <v>No</v>
      </c>
    </row>
    <row r="506" spans="1:16" x14ac:dyDescent="0.3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6">
        <f>INDEX(products!$A$1:$G$49,MATCH(orders!$D506,products!$A$1:$A$49,0),MATCH(orders!L$1,products!$A$1:$G$1,0))</f>
        <v>4.7549999999999999</v>
      </c>
      <c r="M506" s="6">
        <f t="shared" si="7"/>
        <v>14.265000000000001</v>
      </c>
      <c r="N506" t="str" cm="1">
        <f t="array" ref="N506">_xlfn.IFS(I506="Rob","Robusta",I506="Exc","Exelsa",I506="Ara","Arabia",I506="Lib","Liberica")</f>
        <v>Liberica</v>
      </c>
      <c r="O506" t="str" cm="1">
        <f t="array" ref="O506">_xlfn.IFS(J506="M","Medium",J506="L","Light",J506="D","Dark")</f>
        <v>Light</v>
      </c>
      <c r="P506" t="str">
        <f>_xlfn.XLOOKUP(Order_Table[[#This Row],[Customer ID]],customers!$A$1:$A$1001,customers!$I$1:$I$1001,,0)</f>
        <v>No</v>
      </c>
    </row>
    <row r="507" spans="1:16" x14ac:dyDescent="0.3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6">
        <f>INDEX(products!$A$1:$G$49,MATCH(orders!$D507,products!$A$1:$A$49,0),MATCH(orders!L$1,products!$A$1:$G$1,0))</f>
        <v>4.3650000000000002</v>
      </c>
      <c r="M507" s="6">
        <f t="shared" si="7"/>
        <v>26.19</v>
      </c>
      <c r="N507" t="str" cm="1">
        <f t="array" ref="N507">_xlfn.IFS(I507="Rob","Robusta",I507="Exc","Exelsa",I507="Ara","Arabia",I507="Lib","Liberica")</f>
        <v>Liberica</v>
      </c>
      <c r="O507" t="str" cm="1">
        <f t="array" ref="O507">_xlfn.IFS(J507="M","Medium",J507="L","Light",J507="D","Dark")</f>
        <v>Medium</v>
      </c>
      <c r="P507" t="str">
        <f>_xlfn.XLOOKUP(Order_Table[[#This Row],[Customer ID]],customers!$A$1:$A$1001,customers!$I$1:$I$1001,,0)</f>
        <v>No</v>
      </c>
    </row>
    <row r="508" spans="1:16" x14ac:dyDescent="0.3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6">
        <f>INDEX(products!$A$1:$G$49,MATCH(orders!$D508,products!$A$1:$A$49,0),MATCH(orders!L$1,products!$A$1:$G$1,0))</f>
        <v>12.95</v>
      </c>
      <c r="M508" s="6">
        <f t="shared" si="7"/>
        <v>25.9</v>
      </c>
      <c r="N508" t="str" cm="1">
        <f t="array" ref="N508">_xlfn.IFS(I508="Rob","Robusta",I508="Exc","Exelsa",I508="Ara","Arabia",I508="Lib","Liberica")</f>
        <v>Arabia</v>
      </c>
      <c r="O508" t="str" cm="1">
        <f t="array" ref="O508">_xlfn.IFS(J508="M","Medium",J508="L","Light",J508="D","Dark")</f>
        <v>Light</v>
      </c>
      <c r="P508" t="str">
        <f>_xlfn.XLOOKUP(Order_Table[[#This Row],[Customer ID]],customers!$A$1:$A$1001,customers!$I$1:$I$1001,,0)</f>
        <v>Yes</v>
      </c>
    </row>
    <row r="509" spans="1:16" x14ac:dyDescent="0.3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6">
        <f>INDEX(products!$A$1:$G$49,MATCH(orders!$D509,products!$A$1:$A$49,0),MATCH(orders!L$1,products!$A$1:$G$1,0))</f>
        <v>29.784999999999997</v>
      </c>
      <c r="M509" s="6">
        <f t="shared" si="7"/>
        <v>89.35499999999999</v>
      </c>
      <c r="N509" t="str" cm="1">
        <f t="array" ref="N509">_xlfn.IFS(I509="Rob","Robusta",I509="Exc","Exelsa",I509="Ara","Arabia",I509="Lib","Liberica")</f>
        <v>Arabia</v>
      </c>
      <c r="O509" t="str" cm="1">
        <f t="array" ref="O509">_xlfn.IFS(J509="M","Medium",J509="L","Light",J509="D","Dark")</f>
        <v>Light</v>
      </c>
      <c r="P509" t="str">
        <f>_xlfn.XLOOKUP(Order_Table[[#This Row],[Customer ID]],customers!$A$1:$A$1001,customers!$I$1:$I$1001,,0)</f>
        <v>Yes</v>
      </c>
    </row>
    <row r="510" spans="1:16" x14ac:dyDescent="0.3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6">
        <f>INDEX(products!$A$1:$G$49,MATCH(orders!$D510,products!$A$1:$A$49,0),MATCH(orders!L$1,products!$A$1:$G$1,0))</f>
        <v>7.77</v>
      </c>
      <c r="M510" s="6">
        <f t="shared" si="7"/>
        <v>46.62</v>
      </c>
      <c r="N510" t="str" cm="1">
        <f t="array" ref="N510">_xlfn.IFS(I510="Rob","Robusta",I510="Exc","Exelsa",I510="Ara","Arabia",I510="Lib","Liberica")</f>
        <v>Liberica</v>
      </c>
      <c r="O510" t="str" cm="1">
        <f t="array" ref="O510">_xlfn.IFS(J510="M","Medium",J510="L","Light",J510="D","Dark")</f>
        <v>Dark</v>
      </c>
      <c r="P510" t="str">
        <f>_xlfn.XLOOKUP(Order_Table[[#This Row],[Customer ID]],customers!$A$1:$A$1001,customers!$I$1:$I$1001,,0)</f>
        <v>No</v>
      </c>
    </row>
    <row r="511" spans="1:16" x14ac:dyDescent="0.3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6">
        <f>INDEX(products!$A$1:$G$49,MATCH(orders!$D511,products!$A$1:$A$49,0),MATCH(orders!L$1,products!$A$1:$G$1,0))</f>
        <v>9.9499999999999993</v>
      </c>
      <c r="M511" s="6">
        <f t="shared" si="7"/>
        <v>29.849999999999998</v>
      </c>
      <c r="N511" t="str" cm="1">
        <f t="array" ref="N511">_xlfn.IFS(I511="Rob","Robusta",I511="Exc","Exelsa",I511="Ara","Arabia",I511="Lib","Liberica")</f>
        <v>Arabia</v>
      </c>
      <c r="O511" t="str" cm="1">
        <f t="array" ref="O511">_xlfn.IFS(J511="M","Medium",J511="L","Light",J511="D","Dark")</f>
        <v>Dark</v>
      </c>
      <c r="P511" t="str">
        <f>_xlfn.XLOOKUP(Order_Table[[#This Row],[Customer ID]],customers!$A$1:$A$1001,customers!$I$1:$I$1001,,0)</f>
        <v>Yes</v>
      </c>
    </row>
    <row r="512" spans="1:16" x14ac:dyDescent="0.3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6">
        <f>INDEX(products!$A$1:$G$49,MATCH(orders!$D512,products!$A$1:$A$49,0),MATCH(orders!L$1,products!$A$1:$G$1,0))</f>
        <v>3.5849999999999995</v>
      </c>
      <c r="M512" s="6">
        <f t="shared" si="7"/>
        <v>10.754999999999999</v>
      </c>
      <c r="N512" t="str" cm="1">
        <f t="array" ref="N512">_xlfn.IFS(I512="Rob","Robusta",I512="Exc","Exelsa",I512="Ara","Arabia",I512="Lib","Liberica")</f>
        <v>Robusta</v>
      </c>
      <c r="O512" t="str" cm="1">
        <f t="array" ref="O512">_xlfn.IFS(J512="M","Medium",J512="L","Light",J512="D","Dark")</f>
        <v>Light</v>
      </c>
      <c r="P512" t="str">
        <f>_xlfn.XLOOKUP(Order_Table[[#This Row],[Customer ID]],customers!$A$1:$A$1001,customers!$I$1:$I$1001,,0)</f>
        <v>Yes</v>
      </c>
    </row>
    <row r="513" spans="1:16" x14ac:dyDescent="0.3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6">
        <f>INDEX(products!$A$1:$G$49,MATCH(orders!$D513,products!$A$1:$A$49,0),MATCH(orders!L$1,products!$A$1:$G$1,0))</f>
        <v>3.375</v>
      </c>
      <c r="M513" s="6">
        <f t="shared" si="7"/>
        <v>13.5</v>
      </c>
      <c r="N513" t="str" cm="1">
        <f t="array" ref="N513">_xlfn.IFS(I513="Rob","Robusta",I513="Exc","Exelsa",I513="Ara","Arabia",I513="Lib","Liberica")</f>
        <v>Arabia</v>
      </c>
      <c r="O513" t="str" cm="1">
        <f t="array" ref="O513">_xlfn.IFS(J513="M","Medium",J513="L","Light",J513="D","Dark")</f>
        <v>Medium</v>
      </c>
      <c r="P513" t="str">
        <f>_xlfn.XLOOKUP(Order_Table[[#This Row],[Customer ID]],customers!$A$1:$A$1001,customers!$I$1:$I$1001,,0)</f>
        <v>Yes</v>
      </c>
    </row>
    <row r="514" spans="1:16" x14ac:dyDescent="0.3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6">
        <f>INDEX(products!$A$1:$G$49,MATCH(orders!$D514,products!$A$1:$A$49,0),MATCH(orders!L$1,products!$A$1:$G$1,0))</f>
        <v>15.85</v>
      </c>
      <c r="M514" s="6">
        <f t="shared" si="7"/>
        <v>47.55</v>
      </c>
      <c r="N514" t="str" cm="1">
        <f t="array" ref="N514">_xlfn.IFS(I514="Rob","Robusta",I514="Exc","Exelsa",I514="Ara","Arabia",I514="Lib","Liberica")</f>
        <v>Liberica</v>
      </c>
      <c r="O514" t="str" cm="1">
        <f t="array" ref="O514">_xlfn.IFS(J514="M","Medium",J514="L","Light",J514="D","Dark")</f>
        <v>Light</v>
      </c>
      <c r="P514" t="str">
        <f>_xlfn.XLOOKUP(Order_Table[[#This Row],[Customer ID]],customers!$A$1:$A$1001,customers!$I$1:$I$1001,,0)</f>
        <v>No</v>
      </c>
    </row>
    <row r="515" spans="1:16" x14ac:dyDescent="0.3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6">
        <f>INDEX(products!$A$1:$G$49,MATCH(orders!$D515,products!$A$1:$A$49,0),MATCH(orders!L$1,products!$A$1:$G$1,0))</f>
        <v>15.85</v>
      </c>
      <c r="M515" s="6">
        <f t="shared" ref="M515:M578" si="8">L515*E515</f>
        <v>79.25</v>
      </c>
      <c r="N515" t="str" cm="1">
        <f t="array" ref="N515">_xlfn.IFS(I515="Rob","Robusta",I515="Exc","Exelsa",I515="Ara","Arabia",I515="Lib","Liberica")</f>
        <v>Liberica</v>
      </c>
      <c r="O515" t="str" cm="1">
        <f t="array" ref="O515">_xlfn.IFS(J515="M","Medium",J515="L","Light",J515="D","Dark")</f>
        <v>Light</v>
      </c>
      <c r="P515" t="str">
        <f>_xlfn.XLOOKUP(Order_Table[[#This Row],[Customer ID]],customers!$A$1:$A$1001,customers!$I$1:$I$1001,,0)</f>
        <v>No</v>
      </c>
    </row>
    <row r="516" spans="1:16" x14ac:dyDescent="0.3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6">
        <f>INDEX(products!$A$1:$G$49,MATCH(orders!$D516,products!$A$1:$A$49,0),MATCH(orders!L$1,products!$A$1:$G$1,0))</f>
        <v>4.3650000000000002</v>
      </c>
      <c r="M516" s="6">
        <f t="shared" si="8"/>
        <v>26.19</v>
      </c>
      <c r="N516" t="str" cm="1">
        <f t="array" ref="N516">_xlfn.IFS(I516="Rob","Robusta",I516="Exc","Exelsa",I516="Ara","Arabia",I516="Lib","Liberica")</f>
        <v>Liberica</v>
      </c>
      <c r="O516" t="str" cm="1">
        <f t="array" ref="O516">_xlfn.IFS(J516="M","Medium",J516="L","Light",J516="D","Dark")</f>
        <v>Medium</v>
      </c>
      <c r="P516" t="str">
        <f>_xlfn.XLOOKUP(Order_Table[[#This Row],[Customer ID]],customers!$A$1:$A$1001,customers!$I$1:$I$1001,,0)</f>
        <v>Yes</v>
      </c>
    </row>
    <row r="517" spans="1:16" x14ac:dyDescent="0.3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6">
        <f>INDEX(products!$A$1:$G$49,MATCH(orders!$D517,products!$A$1:$A$49,0),MATCH(orders!L$1,products!$A$1:$G$1,0))</f>
        <v>7.169999999999999</v>
      </c>
      <c r="M517" s="6">
        <f t="shared" si="8"/>
        <v>21.509999999999998</v>
      </c>
      <c r="N517" t="str" cm="1">
        <f t="array" ref="N517">_xlfn.IFS(I517="Rob","Robusta",I517="Exc","Exelsa",I517="Ara","Arabia",I517="Lib","Liberica")</f>
        <v>Robusta</v>
      </c>
      <c r="O517" t="str" cm="1">
        <f t="array" ref="O517">_xlfn.IFS(J517="M","Medium",J517="L","Light",J517="D","Dark")</f>
        <v>Light</v>
      </c>
      <c r="P517" t="str">
        <f>_xlfn.XLOOKUP(Order_Table[[#This Row],[Customer ID]],customers!$A$1:$A$1001,customers!$I$1:$I$1001,,0)</f>
        <v>No</v>
      </c>
    </row>
    <row r="518" spans="1:16" x14ac:dyDescent="0.3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6">
        <f>INDEX(products!$A$1:$G$49,MATCH(orders!$D518,products!$A$1:$A$49,0),MATCH(orders!L$1,products!$A$1:$G$1,0))</f>
        <v>20.584999999999997</v>
      </c>
      <c r="M518" s="6">
        <f t="shared" si="8"/>
        <v>102.92499999999998</v>
      </c>
      <c r="N518" t="str" cm="1">
        <f t="array" ref="N518">_xlfn.IFS(I518="Rob","Robusta",I518="Exc","Exelsa",I518="Ara","Arabia",I518="Lib","Liberica")</f>
        <v>Robusta</v>
      </c>
      <c r="O518" t="str" cm="1">
        <f t="array" ref="O518">_xlfn.IFS(J518="M","Medium",J518="L","Light",J518="D","Dark")</f>
        <v>Dark</v>
      </c>
      <c r="P518" t="str">
        <f>_xlfn.XLOOKUP(Order_Table[[#This Row],[Customer ID]],customers!$A$1:$A$1001,customers!$I$1:$I$1001,,0)</f>
        <v>Yes</v>
      </c>
    </row>
    <row r="519" spans="1:16" x14ac:dyDescent="0.3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6">
        <f>INDEX(products!$A$1:$G$49,MATCH(orders!$D519,products!$A$1:$A$49,0),MATCH(orders!L$1,products!$A$1:$G$1,0))</f>
        <v>3.8849999999999998</v>
      </c>
      <c r="M519" s="6">
        <f t="shared" si="8"/>
        <v>7.77</v>
      </c>
      <c r="N519" t="str" cm="1">
        <f t="array" ref="N519">_xlfn.IFS(I519="Rob","Robusta",I519="Exc","Exelsa",I519="Ara","Arabia",I519="Lib","Liberica")</f>
        <v>Liberica</v>
      </c>
      <c r="O519" t="str" cm="1">
        <f t="array" ref="O519">_xlfn.IFS(J519="M","Medium",J519="L","Light",J519="D","Dark")</f>
        <v>Dark</v>
      </c>
      <c r="P519" t="str">
        <f>_xlfn.XLOOKUP(Order_Table[[#This Row],[Customer ID]],customers!$A$1:$A$1001,customers!$I$1:$I$1001,,0)</f>
        <v>No</v>
      </c>
    </row>
    <row r="520" spans="1:16" x14ac:dyDescent="0.3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6">
        <f>INDEX(products!$A$1:$G$49,MATCH(orders!$D520,products!$A$1:$A$49,0),MATCH(orders!L$1,products!$A$1:$G$1,0))</f>
        <v>27.945</v>
      </c>
      <c r="M520" s="6">
        <f t="shared" si="8"/>
        <v>139.72499999999999</v>
      </c>
      <c r="N520" t="str" cm="1">
        <f t="array" ref="N520">_xlfn.IFS(I520="Rob","Robusta",I520="Exc","Exelsa",I520="Ara","Arabia",I520="Lib","Liberica")</f>
        <v>Exelsa</v>
      </c>
      <c r="O520" t="str" cm="1">
        <f t="array" ref="O520">_xlfn.IFS(J520="M","Medium",J520="L","Light",J520="D","Dark")</f>
        <v>Dark</v>
      </c>
      <c r="P520" t="str">
        <f>_xlfn.XLOOKUP(Order_Table[[#This Row],[Customer ID]],customers!$A$1:$A$1001,customers!$I$1:$I$1001,,0)</f>
        <v>No</v>
      </c>
    </row>
    <row r="521" spans="1:16" x14ac:dyDescent="0.3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6">
        <f>INDEX(products!$A$1:$G$49,MATCH(orders!$D521,products!$A$1:$A$49,0),MATCH(orders!L$1,products!$A$1:$G$1,0))</f>
        <v>5.97</v>
      </c>
      <c r="M521" s="6">
        <f t="shared" si="8"/>
        <v>11.94</v>
      </c>
      <c r="N521" t="str" cm="1">
        <f t="array" ref="N521">_xlfn.IFS(I521="Rob","Robusta",I521="Exc","Exelsa",I521="Ara","Arabia",I521="Lib","Liberica")</f>
        <v>Arabia</v>
      </c>
      <c r="O521" t="str" cm="1">
        <f t="array" ref="O521">_xlfn.IFS(J521="M","Medium",J521="L","Light",J521="D","Dark")</f>
        <v>Dark</v>
      </c>
      <c r="P521" t="str">
        <f>_xlfn.XLOOKUP(Order_Table[[#This Row],[Customer ID]],customers!$A$1:$A$1001,customers!$I$1:$I$1001,,0)</f>
        <v>Yes</v>
      </c>
    </row>
    <row r="522" spans="1:16" x14ac:dyDescent="0.3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6">
        <f>INDEX(products!$A$1:$G$49,MATCH(orders!$D522,products!$A$1:$A$49,0),MATCH(orders!L$1,products!$A$1:$G$1,0))</f>
        <v>3.8849999999999998</v>
      </c>
      <c r="M522" s="6">
        <f t="shared" si="8"/>
        <v>3.8849999999999998</v>
      </c>
      <c r="N522" t="str" cm="1">
        <f t="array" ref="N522">_xlfn.IFS(I522="Rob","Robusta",I522="Exc","Exelsa",I522="Ara","Arabia",I522="Lib","Liberica")</f>
        <v>Liberica</v>
      </c>
      <c r="O522" t="str" cm="1">
        <f t="array" ref="O522">_xlfn.IFS(J522="M","Medium",J522="L","Light",J522="D","Dark")</f>
        <v>Dark</v>
      </c>
      <c r="P522" t="str">
        <f>_xlfn.XLOOKUP(Order_Table[[#This Row],[Customer ID]],customers!$A$1:$A$1001,customers!$I$1:$I$1001,,0)</f>
        <v>No</v>
      </c>
    </row>
    <row r="523" spans="1:16" x14ac:dyDescent="0.3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6">
        <f>INDEX(products!$A$1:$G$49,MATCH(orders!$D523,products!$A$1:$A$49,0),MATCH(orders!L$1,products!$A$1:$G$1,0))</f>
        <v>9.9499999999999993</v>
      </c>
      <c r="M523" s="6">
        <f t="shared" si="8"/>
        <v>39.799999999999997</v>
      </c>
      <c r="N523" t="str" cm="1">
        <f t="array" ref="N523">_xlfn.IFS(I523="Rob","Robusta",I523="Exc","Exelsa",I523="Ara","Arabia",I523="Lib","Liberica")</f>
        <v>Robusta</v>
      </c>
      <c r="O523" t="str" cm="1">
        <f t="array" ref="O523">_xlfn.IFS(J523="M","Medium",J523="L","Light",J523="D","Dark")</f>
        <v>Medium</v>
      </c>
      <c r="P523" t="str">
        <f>_xlfn.XLOOKUP(Order_Table[[#This Row],[Customer ID]],customers!$A$1:$A$1001,customers!$I$1:$I$1001,,0)</f>
        <v>No</v>
      </c>
    </row>
    <row r="524" spans="1:16" x14ac:dyDescent="0.3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6">
        <f>INDEX(products!$A$1:$G$49,MATCH(orders!$D524,products!$A$1:$A$49,0),MATCH(orders!L$1,products!$A$1:$G$1,0))</f>
        <v>5.97</v>
      </c>
      <c r="M524" s="6">
        <f t="shared" si="8"/>
        <v>29.849999999999998</v>
      </c>
      <c r="N524" t="str" cm="1">
        <f t="array" ref="N524">_xlfn.IFS(I524="Rob","Robusta",I524="Exc","Exelsa",I524="Ara","Arabia",I524="Lib","Liberica")</f>
        <v>Robusta</v>
      </c>
      <c r="O524" t="str" cm="1">
        <f t="array" ref="O524">_xlfn.IFS(J524="M","Medium",J524="L","Light",J524="D","Dark")</f>
        <v>Medium</v>
      </c>
      <c r="P524" t="str">
        <f>_xlfn.XLOOKUP(Order_Table[[#This Row],[Customer ID]],customers!$A$1:$A$1001,customers!$I$1:$I$1001,,0)</f>
        <v>No</v>
      </c>
    </row>
    <row r="525" spans="1:16" x14ac:dyDescent="0.3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6">
        <f>INDEX(products!$A$1:$G$49,MATCH(orders!$D525,products!$A$1:$A$49,0),MATCH(orders!L$1,products!$A$1:$G$1,0))</f>
        <v>29.784999999999997</v>
      </c>
      <c r="M525" s="6">
        <f t="shared" si="8"/>
        <v>29.784999999999997</v>
      </c>
      <c r="N525" t="str" cm="1">
        <f t="array" ref="N525">_xlfn.IFS(I525="Rob","Robusta",I525="Exc","Exelsa",I525="Ara","Arabia",I525="Lib","Liberica")</f>
        <v>Liberica</v>
      </c>
      <c r="O525" t="str" cm="1">
        <f t="array" ref="O525">_xlfn.IFS(J525="M","Medium",J525="L","Light",J525="D","Dark")</f>
        <v>Dark</v>
      </c>
      <c r="P525" t="str">
        <f>_xlfn.XLOOKUP(Order_Table[[#This Row],[Customer ID]],customers!$A$1:$A$1001,customers!$I$1:$I$1001,,0)</f>
        <v>No</v>
      </c>
    </row>
    <row r="526" spans="1:16" x14ac:dyDescent="0.3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6">
        <f>INDEX(products!$A$1:$G$49,MATCH(orders!$D526,products!$A$1:$A$49,0),MATCH(orders!L$1,products!$A$1:$G$1,0))</f>
        <v>36.454999999999998</v>
      </c>
      <c r="M526" s="6">
        <f t="shared" si="8"/>
        <v>72.91</v>
      </c>
      <c r="N526" t="str" cm="1">
        <f t="array" ref="N526">_xlfn.IFS(I526="Rob","Robusta",I526="Exc","Exelsa",I526="Ara","Arabia",I526="Lib","Liberica")</f>
        <v>Liberica</v>
      </c>
      <c r="O526" t="str" cm="1">
        <f t="array" ref="O526">_xlfn.IFS(J526="M","Medium",J526="L","Light",J526="D","Dark")</f>
        <v>Light</v>
      </c>
      <c r="P526" t="str">
        <f>_xlfn.XLOOKUP(Order_Table[[#This Row],[Customer ID]],customers!$A$1:$A$1001,customers!$I$1:$I$1001,,0)</f>
        <v>No</v>
      </c>
    </row>
    <row r="527" spans="1:16" x14ac:dyDescent="0.3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6">
        <f>INDEX(products!$A$1:$G$49,MATCH(orders!$D527,products!$A$1:$A$49,0),MATCH(orders!L$1,products!$A$1:$G$1,0))</f>
        <v>2.6849999999999996</v>
      </c>
      <c r="M527" s="6">
        <f t="shared" si="8"/>
        <v>13.424999999999997</v>
      </c>
      <c r="N527" t="str" cm="1">
        <f t="array" ref="N527">_xlfn.IFS(I527="Rob","Robusta",I527="Exc","Exelsa",I527="Ara","Arabia",I527="Lib","Liberica")</f>
        <v>Robusta</v>
      </c>
      <c r="O527" t="str" cm="1">
        <f t="array" ref="O527">_xlfn.IFS(J527="M","Medium",J527="L","Light",J527="D","Dark")</f>
        <v>Dark</v>
      </c>
      <c r="P527" t="str">
        <f>_xlfn.XLOOKUP(Order_Table[[#This Row],[Customer ID]],customers!$A$1:$A$1001,customers!$I$1:$I$1001,,0)</f>
        <v>Yes</v>
      </c>
    </row>
    <row r="528" spans="1:16" x14ac:dyDescent="0.3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6">
        <f>INDEX(products!$A$1:$G$49,MATCH(orders!$D528,products!$A$1:$A$49,0),MATCH(orders!L$1,products!$A$1:$G$1,0))</f>
        <v>31.624999999999996</v>
      </c>
      <c r="M528" s="6">
        <f t="shared" si="8"/>
        <v>126.49999999999999</v>
      </c>
      <c r="N528" t="str" cm="1">
        <f t="array" ref="N528">_xlfn.IFS(I528="Rob","Robusta",I528="Exc","Exelsa",I528="Ara","Arabia",I528="Lib","Liberica")</f>
        <v>Exelsa</v>
      </c>
      <c r="O528" t="str" cm="1">
        <f t="array" ref="O528">_xlfn.IFS(J528="M","Medium",J528="L","Light",J528="D","Dark")</f>
        <v>Medium</v>
      </c>
      <c r="P528" t="str">
        <f>_xlfn.XLOOKUP(Order_Table[[#This Row],[Customer ID]],customers!$A$1:$A$1001,customers!$I$1:$I$1001,,0)</f>
        <v>Yes</v>
      </c>
    </row>
    <row r="529" spans="1:16" x14ac:dyDescent="0.3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6">
        <f>INDEX(products!$A$1:$G$49,MATCH(orders!$D529,products!$A$1:$A$49,0),MATCH(orders!L$1,products!$A$1:$G$1,0))</f>
        <v>8.25</v>
      </c>
      <c r="M529" s="6">
        <f t="shared" si="8"/>
        <v>41.25</v>
      </c>
      <c r="N529" t="str" cm="1">
        <f t="array" ref="N529">_xlfn.IFS(I529="Rob","Robusta",I529="Exc","Exelsa",I529="Ara","Arabia",I529="Lib","Liberica")</f>
        <v>Exelsa</v>
      </c>
      <c r="O529" t="str" cm="1">
        <f t="array" ref="O529">_xlfn.IFS(J529="M","Medium",J529="L","Light",J529="D","Dark")</f>
        <v>Medium</v>
      </c>
      <c r="P529" t="str">
        <f>_xlfn.XLOOKUP(Order_Table[[#This Row],[Customer ID]],customers!$A$1:$A$1001,customers!$I$1:$I$1001,,0)</f>
        <v>No</v>
      </c>
    </row>
    <row r="530" spans="1:16" x14ac:dyDescent="0.3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6">
        <f>INDEX(products!$A$1:$G$49,MATCH(orders!$D530,products!$A$1:$A$49,0),MATCH(orders!L$1,products!$A$1:$G$1,0))</f>
        <v>8.91</v>
      </c>
      <c r="M530" s="6">
        <f t="shared" si="8"/>
        <v>53.46</v>
      </c>
      <c r="N530" t="str" cm="1">
        <f t="array" ref="N530">_xlfn.IFS(I530="Rob","Robusta",I530="Exc","Exelsa",I530="Ara","Arabia",I530="Lib","Liberica")</f>
        <v>Exelsa</v>
      </c>
      <c r="O530" t="str" cm="1">
        <f t="array" ref="O530">_xlfn.IFS(J530="M","Medium",J530="L","Light",J530="D","Dark")</f>
        <v>Light</v>
      </c>
      <c r="P530" t="str">
        <f>_xlfn.XLOOKUP(Order_Table[[#This Row],[Customer ID]],customers!$A$1:$A$1001,customers!$I$1:$I$1001,,0)</f>
        <v>No</v>
      </c>
    </row>
    <row r="531" spans="1:16" x14ac:dyDescent="0.3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6">
        <f>INDEX(products!$A$1:$G$49,MATCH(orders!$D531,products!$A$1:$A$49,0),MATCH(orders!L$1,products!$A$1:$G$1,0))</f>
        <v>9.9499999999999993</v>
      </c>
      <c r="M531" s="6">
        <f t="shared" si="8"/>
        <v>59.699999999999996</v>
      </c>
      <c r="N531" t="str" cm="1">
        <f t="array" ref="N531">_xlfn.IFS(I531="Rob","Robusta",I531="Exc","Exelsa",I531="Ara","Arabia",I531="Lib","Liberica")</f>
        <v>Robusta</v>
      </c>
      <c r="O531" t="str" cm="1">
        <f t="array" ref="O531">_xlfn.IFS(J531="M","Medium",J531="L","Light",J531="D","Dark")</f>
        <v>Medium</v>
      </c>
      <c r="P531" t="str">
        <f>_xlfn.XLOOKUP(Order_Table[[#This Row],[Customer ID]],customers!$A$1:$A$1001,customers!$I$1:$I$1001,,0)</f>
        <v>No</v>
      </c>
    </row>
    <row r="532" spans="1:16" x14ac:dyDescent="0.3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6">
        <f>INDEX(products!$A$1:$G$49,MATCH(orders!$D532,products!$A$1:$A$49,0),MATCH(orders!L$1,products!$A$1:$G$1,0))</f>
        <v>9.9499999999999993</v>
      </c>
      <c r="M532" s="6">
        <f t="shared" si="8"/>
        <v>59.699999999999996</v>
      </c>
      <c r="N532" t="str" cm="1">
        <f t="array" ref="N532">_xlfn.IFS(I532="Rob","Robusta",I532="Exc","Exelsa",I532="Ara","Arabia",I532="Lib","Liberica")</f>
        <v>Robusta</v>
      </c>
      <c r="O532" t="str" cm="1">
        <f t="array" ref="O532">_xlfn.IFS(J532="M","Medium",J532="L","Light",J532="D","Dark")</f>
        <v>Medium</v>
      </c>
      <c r="P532" t="str">
        <f>_xlfn.XLOOKUP(Order_Table[[#This Row],[Customer ID]],customers!$A$1:$A$1001,customers!$I$1:$I$1001,,0)</f>
        <v>No</v>
      </c>
    </row>
    <row r="533" spans="1:16" x14ac:dyDescent="0.3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6">
        <f>INDEX(products!$A$1:$G$49,MATCH(orders!$D533,products!$A$1:$A$49,0),MATCH(orders!L$1,products!$A$1:$G$1,0))</f>
        <v>8.9499999999999993</v>
      </c>
      <c r="M533" s="6">
        <f t="shared" si="8"/>
        <v>44.75</v>
      </c>
      <c r="N533" t="str" cm="1">
        <f t="array" ref="N533">_xlfn.IFS(I533="Rob","Robusta",I533="Exc","Exelsa",I533="Ara","Arabia",I533="Lib","Liberica")</f>
        <v>Robusta</v>
      </c>
      <c r="O533" t="str" cm="1">
        <f t="array" ref="O533">_xlfn.IFS(J533="M","Medium",J533="L","Light",J533="D","Dark")</f>
        <v>Dark</v>
      </c>
      <c r="P533" t="str">
        <f>_xlfn.XLOOKUP(Order_Table[[#This Row],[Customer ID]],customers!$A$1:$A$1001,customers!$I$1:$I$1001,,0)</f>
        <v>No</v>
      </c>
    </row>
    <row r="534" spans="1:16" x14ac:dyDescent="0.3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6">
        <f>INDEX(products!$A$1:$G$49,MATCH(orders!$D534,products!$A$1:$A$49,0),MATCH(orders!L$1,products!$A$1:$G$1,0))</f>
        <v>8.25</v>
      </c>
      <c r="M534" s="6">
        <f t="shared" si="8"/>
        <v>16.5</v>
      </c>
      <c r="N534" t="str" cm="1">
        <f t="array" ref="N534">_xlfn.IFS(I534="Rob","Robusta",I534="Exc","Exelsa",I534="Ara","Arabia",I534="Lib","Liberica")</f>
        <v>Exelsa</v>
      </c>
      <c r="O534" t="str" cm="1">
        <f t="array" ref="O534">_xlfn.IFS(J534="M","Medium",J534="L","Light",J534="D","Dark")</f>
        <v>Medium</v>
      </c>
      <c r="P534" t="str">
        <f>_xlfn.XLOOKUP(Order_Table[[#This Row],[Customer ID]],customers!$A$1:$A$1001,customers!$I$1:$I$1001,,0)</f>
        <v>Yes</v>
      </c>
    </row>
    <row r="535" spans="1:16" x14ac:dyDescent="0.3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6">
        <f>INDEX(products!$A$1:$G$49,MATCH(orders!$D535,products!$A$1:$A$49,0),MATCH(orders!L$1,products!$A$1:$G$1,0))</f>
        <v>5.3699999999999992</v>
      </c>
      <c r="M535" s="6">
        <f t="shared" si="8"/>
        <v>21.479999999999997</v>
      </c>
      <c r="N535" t="str" cm="1">
        <f t="array" ref="N535">_xlfn.IFS(I535="Rob","Robusta",I535="Exc","Exelsa",I535="Ara","Arabia",I535="Lib","Liberica")</f>
        <v>Robusta</v>
      </c>
      <c r="O535" t="str" cm="1">
        <f t="array" ref="O535">_xlfn.IFS(J535="M","Medium",J535="L","Light",J535="D","Dark")</f>
        <v>Dark</v>
      </c>
      <c r="P535" t="str">
        <f>_xlfn.XLOOKUP(Order_Table[[#This Row],[Customer ID]],customers!$A$1:$A$1001,customers!$I$1:$I$1001,,0)</f>
        <v>No</v>
      </c>
    </row>
    <row r="536" spans="1:16" x14ac:dyDescent="0.3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6">
        <f>INDEX(products!$A$1:$G$49,MATCH(orders!$D536,products!$A$1:$A$49,0),MATCH(orders!L$1,products!$A$1:$G$1,0))</f>
        <v>22.884999999999998</v>
      </c>
      <c r="M536" s="6">
        <f t="shared" si="8"/>
        <v>45.769999999999996</v>
      </c>
      <c r="N536" t="str" cm="1">
        <f t="array" ref="N536">_xlfn.IFS(I536="Rob","Robusta",I536="Exc","Exelsa",I536="Ara","Arabia",I536="Lib","Liberica")</f>
        <v>Robusta</v>
      </c>
      <c r="O536" t="str" cm="1">
        <f t="array" ref="O536">_xlfn.IFS(J536="M","Medium",J536="L","Light",J536="D","Dark")</f>
        <v>Medium</v>
      </c>
      <c r="P536" t="str">
        <f>_xlfn.XLOOKUP(Order_Table[[#This Row],[Customer ID]],customers!$A$1:$A$1001,customers!$I$1:$I$1001,,0)</f>
        <v>Yes</v>
      </c>
    </row>
    <row r="537" spans="1:16" x14ac:dyDescent="0.3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6">
        <f>INDEX(products!$A$1:$G$49,MATCH(orders!$D537,products!$A$1:$A$49,0),MATCH(orders!L$1,products!$A$1:$G$1,0))</f>
        <v>4.7549999999999999</v>
      </c>
      <c r="M537" s="6">
        <f t="shared" si="8"/>
        <v>9.51</v>
      </c>
      <c r="N537" t="str" cm="1">
        <f t="array" ref="N537">_xlfn.IFS(I537="Rob","Robusta",I537="Exc","Exelsa",I537="Ara","Arabia",I537="Lib","Liberica")</f>
        <v>Liberica</v>
      </c>
      <c r="O537" t="str" cm="1">
        <f t="array" ref="O537">_xlfn.IFS(J537="M","Medium",J537="L","Light",J537="D","Dark")</f>
        <v>Light</v>
      </c>
      <c r="P537" t="str">
        <f>_xlfn.XLOOKUP(Order_Table[[#This Row],[Customer ID]],customers!$A$1:$A$1001,customers!$I$1:$I$1001,,0)</f>
        <v>No</v>
      </c>
    </row>
    <row r="538" spans="1:16" x14ac:dyDescent="0.3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6">
        <f>INDEX(products!$A$1:$G$49,MATCH(orders!$D538,products!$A$1:$A$49,0),MATCH(orders!L$1,products!$A$1:$G$1,0))</f>
        <v>2.6849999999999996</v>
      </c>
      <c r="M538" s="6">
        <f t="shared" si="8"/>
        <v>8.0549999999999997</v>
      </c>
      <c r="N538" t="str" cm="1">
        <f t="array" ref="N538">_xlfn.IFS(I538="Rob","Robusta",I538="Exc","Exelsa",I538="Ara","Arabia",I538="Lib","Liberica")</f>
        <v>Robusta</v>
      </c>
      <c r="O538" t="str" cm="1">
        <f t="array" ref="O538">_xlfn.IFS(J538="M","Medium",J538="L","Light",J538="D","Dark")</f>
        <v>Dark</v>
      </c>
      <c r="P538" t="str">
        <f>_xlfn.XLOOKUP(Order_Table[[#This Row],[Customer ID]],customers!$A$1:$A$1001,customers!$I$1:$I$1001,,0)</f>
        <v>Yes</v>
      </c>
    </row>
    <row r="539" spans="1:16" x14ac:dyDescent="0.3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6">
        <f>INDEX(products!$A$1:$G$49,MATCH(orders!$D539,products!$A$1:$A$49,0),MATCH(orders!L$1,products!$A$1:$G$1,0))</f>
        <v>27.945</v>
      </c>
      <c r="M539" s="6">
        <f t="shared" si="8"/>
        <v>111.78</v>
      </c>
      <c r="N539" t="str" cm="1">
        <f t="array" ref="N539">_xlfn.IFS(I539="Rob","Robusta",I539="Exc","Exelsa",I539="Ara","Arabia",I539="Lib","Liberica")</f>
        <v>Exelsa</v>
      </c>
      <c r="O539" t="str" cm="1">
        <f t="array" ref="O539">_xlfn.IFS(J539="M","Medium",J539="L","Light",J539="D","Dark")</f>
        <v>Dark</v>
      </c>
      <c r="P539" t="str">
        <f>_xlfn.XLOOKUP(Order_Table[[#This Row],[Customer ID]],customers!$A$1:$A$1001,customers!$I$1:$I$1001,,0)</f>
        <v>Yes</v>
      </c>
    </row>
    <row r="540" spans="1:16" x14ac:dyDescent="0.3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6">
        <f>INDEX(products!$A$1:$G$49,MATCH(orders!$D540,products!$A$1:$A$49,0),MATCH(orders!L$1,products!$A$1:$G$1,0))</f>
        <v>2.6849999999999996</v>
      </c>
      <c r="M540" s="6">
        <f t="shared" si="8"/>
        <v>10.739999999999998</v>
      </c>
      <c r="N540" t="str" cm="1">
        <f t="array" ref="N540">_xlfn.IFS(I540="Rob","Robusta",I540="Exc","Exelsa",I540="Ara","Arabia",I540="Lib","Liberica")</f>
        <v>Robusta</v>
      </c>
      <c r="O540" t="str" cm="1">
        <f t="array" ref="O540">_xlfn.IFS(J540="M","Medium",J540="L","Light",J540="D","Dark")</f>
        <v>Dark</v>
      </c>
      <c r="P540" t="str">
        <f>_xlfn.XLOOKUP(Order_Table[[#This Row],[Customer ID]],customers!$A$1:$A$1001,customers!$I$1:$I$1001,,0)</f>
        <v>Yes</v>
      </c>
    </row>
    <row r="541" spans="1:16" x14ac:dyDescent="0.3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6">
        <f>INDEX(products!$A$1:$G$49,MATCH(orders!$D541,products!$A$1:$A$49,0),MATCH(orders!L$1,products!$A$1:$G$1,0))</f>
        <v>5.3699999999999992</v>
      </c>
      <c r="M541" s="6">
        <f t="shared" si="8"/>
        <v>26.849999999999994</v>
      </c>
      <c r="N541" t="str" cm="1">
        <f t="array" ref="N541">_xlfn.IFS(I541="Rob","Robusta",I541="Exc","Exelsa",I541="Ara","Arabia",I541="Lib","Liberica")</f>
        <v>Robusta</v>
      </c>
      <c r="O541" t="str" cm="1">
        <f t="array" ref="O541">_xlfn.IFS(J541="M","Medium",J541="L","Light",J541="D","Dark")</f>
        <v>Dark</v>
      </c>
      <c r="P541" t="str">
        <f>_xlfn.XLOOKUP(Order_Table[[#This Row],[Customer ID]],customers!$A$1:$A$1001,customers!$I$1:$I$1001,,0)</f>
        <v>No</v>
      </c>
    </row>
    <row r="542" spans="1:16" x14ac:dyDescent="0.3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6">
        <f>INDEX(products!$A$1:$G$49,MATCH(orders!$D542,products!$A$1:$A$49,0),MATCH(orders!L$1,products!$A$1:$G$1,0))</f>
        <v>15.85</v>
      </c>
      <c r="M542" s="6">
        <f t="shared" si="8"/>
        <v>63.4</v>
      </c>
      <c r="N542" t="str" cm="1">
        <f t="array" ref="N542">_xlfn.IFS(I542="Rob","Robusta",I542="Exc","Exelsa",I542="Ara","Arabia",I542="Lib","Liberica")</f>
        <v>Liberica</v>
      </c>
      <c r="O542" t="str" cm="1">
        <f t="array" ref="O542">_xlfn.IFS(J542="M","Medium",J542="L","Light",J542="D","Dark")</f>
        <v>Light</v>
      </c>
      <c r="P542" t="str">
        <f>_xlfn.XLOOKUP(Order_Table[[#This Row],[Customer ID]],customers!$A$1:$A$1001,customers!$I$1:$I$1001,,0)</f>
        <v>Yes</v>
      </c>
    </row>
    <row r="543" spans="1:16" x14ac:dyDescent="0.3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6">
        <f>INDEX(products!$A$1:$G$49,MATCH(orders!$D543,products!$A$1:$A$49,0),MATCH(orders!L$1,products!$A$1:$G$1,0))</f>
        <v>22.884999999999998</v>
      </c>
      <c r="M543" s="6">
        <f t="shared" si="8"/>
        <v>22.884999999999998</v>
      </c>
      <c r="N543" t="str" cm="1">
        <f t="array" ref="N543">_xlfn.IFS(I543="Rob","Robusta",I543="Exc","Exelsa",I543="Ara","Arabia",I543="Lib","Liberica")</f>
        <v>Arabia</v>
      </c>
      <c r="O543" t="str" cm="1">
        <f t="array" ref="O543">_xlfn.IFS(J543="M","Medium",J543="L","Light",J543="D","Dark")</f>
        <v>Dark</v>
      </c>
      <c r="P543" t="str">
        <f>_xlfn.XLOOKUP(Order_Table[[#This Row],[Customer ID]],customers!$A$1:$A$1001,customers!$I$1:$I$1001,,0)</f>
        <v>Yes</v>
      </c>
    </row>
    <row r="544" spans="1:16" x14ac:dyDescent="0.3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6">
        <f>INDEX(products!$A$1:$G$49,MATCH(orders!$D544,products!$A$1:$A$49,0),MATCH(orders!L$1,products!$A$1:$G$1,0))</f>
        <v>25.874999999999996</v>
      </c>
      <c r="M544" s="6">
        <f t="shared" si="8"/>
        <v>103.49999999999999</v>
      </c>
      <c r="N544" t="str" cm="1">
        <f t="array" ref="N544">_xlfn.IFS(I544="Rob","Robusta",I544="Exc","Exelsa",I544="Ara","Arabia",I544="Lib","Liberica")</f>
        <v>Arabia</v>
      </c>
      <c r="O544" t="str" cm="1">
        <f t="array" ref="O544">_xlfn.IFS(J544="M","Medium",J544="L","Light",J544="D","Dark")</f>
        <v>Medium</v>
      </c>
      <c r="P544" t="str">
        <f>_xlfn.XLOOKUP(Order_Table[[#This Row],[Customer ID]],customers!$A$1:$A$1001,customers!$I$1:$I$1001,,0)</f>
        <v>No</v>
      </c>
    </row>
    <row r="545" spans="1:16" x14ac:dyDescent="0.3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6">
        <f>INDEX(products!$A$1:$G$49,MATCH(orders!$D545,products!$A$1:$A$49,0),MATCH(orders!L$1,products!$A$1:$G$1,0))</f>
        <v>27.484999999999996</v>
      </c>
      <c r="M545" s="6">
        <f t="shared" si="8"/>
        <v>54.969999999999992</v>
      </c>
      <c r="N545" t="str" cm="1">
        <f t="array" ref="N545">_xlfn.IFS(I545="Rob","Robusta",I545="Exc","Exelsa",I545="Ara","Arabia",I545="Lib","Liberica")</f>
        <v>Robusta</v>
      </c>
      <c r="O545" t="str" cm="1">
        <f t="array" ref="O545">_xlfn.IFS(J545="M","Medium",J545="L","Light",J545="D","Dark")</f>
        <v>Light</v>
      </c>
      <c r="P545" t="str">
        <f>_xlfn.XLOOKUP(Order_Table[[#This Row],[Customer ID]],customers!$A$1:$A$1001,customers!$I$1:$I$1001,,0)</f>
        <v>No</v>
      </c>
    </row>
    <row r="546" spans="1:16" x14ac:dyDescent="0.3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6">
        <f>INDEX(products!$A$1:$G$49,MATCH(orders!$D546,products!$A$1:$A$49,0),MATCH(orders!L$1,products!$A$1:$G$1,0))</f>
        <v>7.77</v>
      </c>
      <c r="M546" s="6">
        <f t="shared" si="8"/>
        <v>15.54</v>
      </c>
      <c r="N546" t="str" cm="1">
        <f t="array" ref="N546">_xlfn.IFS(I546="Rob","Robusta",I546="Exc","Exelsa",I546="Ara","Arabia",I546="Lib","Liberica")</f>
        <v>Arabia</v>
      </c>
      <c r="O546" t="str" cm="1">
        <f t="array" ref="O546">_xlfn.IFS(J546="M","Medium",J546="L","Light",J546="D","Dark")</f>
        <v>Light</v>
      </c>
      <c r="P546" t="str">
        <f>_xlfn.XLOOKUP(Order_Table[[#This Row],[Customer ID]],customers!$A$1:$A$1001,customers!$I$1:$I$1001,,0)</f>
        <v>No</v>
      </c>
    </row>
    <row r="547" spans="1:16" x14ac:dyDescent="0.3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6">
        <f>INDEX(products!$A$1:$G$49,MATCH(orders!$D547,products!$A$1:$A$49,0),MATCH(orders!L$1,products!$A$1:$G$1,0))</f>
        <v>3.8849999999999998</v>
      </c>
      <c r="M547" s="6">
        <f t="shared" si="8"/>
        <v>15.54</v>
      </c>
      <c r="N547" t="str" cm="1">
        <f t="array" ref="N547">_xlfn.IFS(I547="Rob","Robusta",I547="Exc","Exelsa",I547="Ara","Arabia",I547="Lib","Liberica")</f>
        <v>Liberica</v>
      </c>
      <c r="O547" t="str" cm="1">
        <f t="array" ref="O547">_xlfn.IFS(J547="M","Medium",J547="L","Light",J547="D","Dark")</f>
        <v>Dark</v>
      </c>
      <c r="P547" t="str">
        <f>_xlfn.XLOOKUP(Order_Table[[#This Row],[Customer ID]],customers!$A$1:$A$1001,customers!$I$1:$I$1001,,0)</f>
        <v>No</v>
      </c>
    </row>
    <row r="548" spans="1:16" x14ac:dyDescent="0.3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6">
        <f>INDEX(products!$A$1:$G$49,MATCH(orders!$D548,products!$A$1:$A$49,0),MATCH(orders!L$1,products!$A$1:$G$1,0))</f>
        <v>27.945</v>
      </c>
      <c r="M548" s="6">
        <f t="shared" si="8"/>
        <v>83.835000000000008</v>
      </c>
      <c r="N548" t="str" cm="1">
        <f t="array" ref="N548">_xlfn.IFS(I548="Rob","Robusta",I548="Exc","Exelsa",I548="Ara","Arabia",I548="Lib","Liberica")</f>
        <v>Exelsa</v>
      </c>
      <c r="O548" t="str" cm="1">
        <f t="array" ref="O548">_xlfn.IFS(J548="M","Medium",J548="L","Light",J548="D","Dark")</f>
        <v>Dark</v>
      </c>
      <c r="P548" t="str">
        <f>_xlfn.XLOOKUP(Order_Table[[#This Row],[Customer ID]],customers!$A$1:$A$1001,customers!$I$1:$I$1001,,0)</f>
        <v>No</v>
      </c>
    </row>
    <row r="549" spans="1:16" x14ac:dyDescent="0.3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6">
        <f>INDEX(products!$A$1:$G$49,MATCH(orders!$D549,products!$A$1:$A$49,0),MATCH(orders!L$1,products!$A$1:$G$1,0))</f>
        <v>3.5849999999999995</v>
      </c>
      <c r="M549" s="6">
        <f t="shared" si="8"/>
        <v>10.754999999999999</v>
      </c>
      <c r="N549" t="str" cm="1">
        <f t="array" ref="N549">_xlfn.IFS(I549="Rob","Robusta",I549="Exc","Exelsa",I549="Ara","Arabia",I549="Lib","Liberica")</f>
        <v>Robusta</v>
      </c>
      <c r="O549" t="str" cm="1">
        <f t="array" ref="O549">_xlfn.IFS(J549="M","Medium",J549="L","Light",J549="D","Dark")</f>
        <v>Light</v>
      </c>
      <c r="P549" t="str">
        <f>_xlfn.XLOOKUP(Order_Table[[#This Row],[Customer ID]],customers!$A$1:$A$1001,customers!$I$1:$I$1001,,0)</f>
        <v>Yes</v>
      </c>
    </row>
    <row r="550" spans="1:16" x14ac:dyDescent="0.3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6">
        <f>INDEX(products!$A$1:$G$49,MATCH(orders!$D550,products!$A$1:$A$49,0),MATCH(orders!L$1,products!$A$1:$G$1,0))</f>
        <v>4.4550000000000001</v>
      </c>
      <c r="M550" s="6">
        <f t="shared" si="8"/>
        <v>13.365</v>
      </c>
      <c r="N550" t="str" cm="1">
        <f t="array" ref="N550">_xlfn.IFS(I550="Rob","Robusta",I550="Exc","Exelsa",I550="Ara","Arabia",I550="Lib","Liberica")</f>
        <v>Exelsa</v>
      </c>
      <c r="O550" t="str" cm="1">
        <f t="array" ref="O550">_xlfn.IFS(J550="M","Medium",J550="L","Light",J550="D","Dark")</f>
        <v>Light</v>
      </c>
      <c r="P550" t="str">
        <f>_xlfn.XLOOKUP(Order_Table[[#This Row],[Customer ID]],customers!$A$1:$A$1001,customers!$I$1:$I$1001,,0)</f>
        <v>Yes</v>
      </c>
    </row>
    <row r="551" spans="1:16" x14ac:dyDescent="0.3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6">
        <f>INDEX(products!$A$1:$G$49,MATCH(orders!$D551,products!$A$1:$A$49,0),MATCH(orders!L$1,products!$A$1:$G$1,0))</f>
        <v>4.4550000000000001</v>
      </c>
      <c r="M551" s="6">
        <f t="shared" si="8"/>
        <v>17.82</v>
      </c>
      <c r="N551" t="str" cm="1">
        <f t="array" ref="N551">_xlfn.IFS(I551="Rob","Robusta",I551="Exc","Exelsa",I551="Ara","Arabia",I551="Lib","Liberica")</f>
        <v>Exelsa</v>
      </c>
      <c r="O551" t="str" cm="1">
        <f t="array" ref="O551">_xlfn.IFS(J551="M","Medium",J551="L","Light",J551="D","Dark")</f>
        <v>Light</v>
      </c>
      <c r="P551" t="str">
        <f>_xlfn.XLOOKUP(Order_Table[[#This Row],[Customer ID]],customers!$A$1:$A$1001,customers!$I$1:$I$1001,,0)</f>
        <v>Yes</v>
      </c>
    </row>
    <row r="552" spans="1:16" x14ac:dyDescent="0.3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6">
        <f>INDEX(products!$A$1:$G$49,MATCH(orders!$D552,products!$A$1:$A$49,0),MATCH(orders!L$1,products!$A$1:$G$1,0))</f>
        <v>3.8849999999999998</v>
      </c>
      <c r="M552" s="6">
        <f t="shared" si="8"/>
        <v>23.31</v>
      </c>
      <c r="N552" t="str" cm="1">
        <f t="array" ref="N552">_xlfn.IFS(I552="Rob","Robusta",I552="Exc","Exelsa",I552="Ara","Arabia",I552="Lib","Liberica")</f>
        <v>Liberica</v>
      </c>
      <c r="O552" t="str" cm="1">
        <f t="array" ref="O552">_xlfn.IFS(J552="M","Medium",J552="L","Light",J552="D","Dark")</f>
        <v>Dark</v>
      </c>
      <c r="P552" t="str">
        <f>_xlfn.XLOOKUP(Order_Table[[#This Row],[Customer ID]],customers!$A$1:$A$1001,customers!$I$1:$I$1001,,0)</f>
        <v>Yes</v>
      </c>
    </row>
    <row r="553" spans="1:16" x14ac:dyDescent="0.3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6">
        <f>INDEX(products!$A$1:$G$49,MATCH(orders!$D553,products!$A$1:$A$49,0),MATCH(orders!L$1,products!$A$1:$G$1,0))</f>
        <v>3.645</v>
      </c>
      <c r="M553" s="6">
        <f t="shared" si="8"/>
        <v>7.29</v>
      </c>
      <c r="N553" t="str" cm="1">
        <f t="array" ref="N553">_xlfn.IFS(I553="Rob","Robusta",I553="Exc","Exelsa",I553="Ara","Arabia",I553="Lib","Liberica")</f>
        <v>Exelsa</v>
      </c>
      <c r="O553" t="str" cm="1">
        <f t="array" ref="O553">_xlfn.IFS(J553="M","Medium",J553="L","Light",J553="D","Dark")</f>
        <v>Dark</v>
      </c>
      <c r="P553" t="str">
        <f>_xlfn.XLOOKUP(Order_Table[[#This Row],[Customer ID]],customers!$A$1:$A$1001,customers!$I$1:$I$1001,,0)</f>
        <v>No</v>
      </c>
    </row>
    <row r="554" spans="1:16" x14ac:dyDescent="0.3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6">
        <f>INDEX(products!$A$1:$G$49,MATCH(orders!$D554,products!$A$1:$A$49,0),MATCH(orders!L$1,products!$A$1:$G$1,0))</f>
        <v>4.4550000000000001</v>
      </c>
      <c r="M554" s="6">
        <f t="shared" si="8"/>
        <v>17.82</v>
      </c>
      <c r="N554" t="str" cm="1">
        <f t="array" ref="N554">_xlfn.IFS(I554="Rob","Robusta",I554="Exc","Exelsa",I554="Ara","Arabia",I554="Lib","Liberica")</f>
        <v>Exelsa</v>
      </c>
      <c r="O554" t="str" cm="1">
        <f t="array" ref="O554">_xlfn.IFS(J554="M","Medium",J554="L","Light",J554="D","Dark")</f>
        <v>Light</v>
      </c>
      <c r="P554" t="str">
        <f>_xlfn.XLOOKUP(Order_Table[[#This Row],[Customer ID]],customers!$A$1:$A$1001,customers!$I$1:$I$1001,,0)</f>
        <v>Yes</v>
      </c>
    </row>
    <row r="555" spans="1:16" x14ac:dyDescent="0.3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6">
        <f>INDEX(products!$A$1:$G$49,MATCH(orders!$D555,products!$A$1:$A$49,0),MATCH(orders!L$1,products!$A$1:$G$1,0))</f>
        <v>13.75</v>
      </c>
      <c r="M555" s="6">
        <f t="shared" si="8"/>
        <v>68.75</v>
      </c>
      <c r="N555" t="str" cm="1">
        <f t="array" ref="N555">_xlfn.IFS(I555="Rob","Robusta",I555="Exc","Exelsa",I555="Ara","Arabia",I555="Lib","Liberica")</f>
        <v>Exelsa</v>
      </c>
      <c r="O555" t="str" cm="1">
        <f t="array" ref="O555">_xlfn.IFS(J555="M","Medium",J555="L","Light",J555="D","Dark")</f>
        <v>Medium</v>
      </c>
      <c r="P555" t="str">
        <f>_xlfn.XLOOKUP(Order_Table[[#This Row],[Customer ID]],customers!$A$1:$A$1001,customers!$I$1:$I$1001,,0)</f>
        <v>No</v>
      </c>
    </row>
    <row r="556" spans="1:16" x14ac:dyDescent="0.3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6">
        <f>INDEX(products!$A$1:$G$49,MATCH(orders!$D556,products!$A$1:$A$49,0),MATCH(orders!L$1,products!$A$1:$G$1,0))</f>
        <v>27.484999999999996</v>
      </c>
      <c r="M556" s="6">
        <f t="shared" si="8"/>
        <v>54.969999999999992</v>
      </c>
      <c r="N556" t="str" cm="1">
        <f t="array" ref="N556">_xlfn.IFS(I556="Rob","Robusta",I556="Exc","Exelsa",I556="Ara","Arabia",I556="Lib","Liberica")</f>
        <v>Robusta</v>
      </c>
      <c r="O556" t="str" cm="1">
        <f t="array" ref="O556">_xlfn.IFS(J556="M","Medium",J556="L","Light",J556="D","Dark")</f>
        <v>Light</v>
      </c>
      <c r="P556" t="str">
        <f>_xlfn.XLOOKUP(Order_Table[[#This Row],[Customer ID]],customers!$A$1:$A$1001,customers!$I$1:$I$1001,,0)</f>
        <v>Yes</v>
      </c>
    </row>
    <row r="557" spans="1:16" x14ac:dyDescent="0.3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6">
        <f>INDEX(products!$A$1:$G$49,MATCH(orders!$D557,products!$A$1:$A$49,0),MATCH(orders!L$1,products!$A$1:$G$1,0))</f>
        <v>13.75</v>
      </c>
      <c r="M557" s="6">
        <f t="shared" si="8"/>
        <v>82.5</v>
      </c>
      <c r="N557" t="str" cm="1">
        <f t="array" ref="N557">_xlfn.IFS(I557="Rob","Robusta",I557="Exc","Exelsa",I557="Ara","Arabia",I557="Lib","Liberica")</f>
        <v>Exelsa</v>
      </c>
      <c r="O557" t="str" cm="1">
        <f t="array" ref="O557">_xlfn.IFS(J557="M","Medium",J557="L","Light",J557="D","Dark")</f>
        <v>Medium</v>
      </c>
      <c r="P557" t="str">
        <f>_xlfn.XLOOKUP(Order_Table[[#This Row],[Customer ID]],customers!$A$1:$A$1001,customers!$I$1:$I$1001,,0)</f>
        <v>No</v>
      </c>
    </row>
    <row r="558" spans="1:16" x14ac:dyDescent="0.3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6">
        <f>INDEX(products!$A$1:$G$49,MATCH(orders!$D558,products!$A$1:$A$49,0),MATCH(orders!L$1,products!$A$1:$G$1,0))</f>
        <v>4.3650000000000002</v>
      </c>
      <c r="M558" s="6">
        <f t="shared" si="8"/>
        <v>8.73</v>
      </c>
      <c r="N558" t="str" cm="1">
        <f t="array" ref="N558">_xlfn.IFS(I558="Rob","Robusta",I558="Exc","Exelsa",I558="Ara","Arabia",I558="Lib","Liberica")</f>
        <v>Liberica</v>
      </c>
      <c r="O558" t="str" cm="1">
        <f t="array" ref="O558">_xlfn.IFS(J558="M","Medium",J558="L","Light",J558="D","Dark")</f>
        <v>Medium</v>
      </c>
      <c r="P558" t="str">
        <f>_xlfn.XLOOKUP(Order_Table[[#This Row],[Customer ID]],customers!$A$1:$A$1001,customers!$I$1:$I$1001,,0)</f>
        <v>Yes</v>
      </c>
    </row>
    <row r="559" spans="1:16" x14ac:dyDescent="0.3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6">
        <f>INDEX(products!$A$1:$G$49,MATCH(orders!$D559,products!$A$1:$A$49,0),MATCH(orders!L$1,products!$A$1:$G$1,0))</f>
        <v>14.85</v>
      </c>
      <c r="M559" s="6">
        <f t="shared" si="8"/>
        <v>59.4</v>
      </c>
      <c r="N559" t="str" cm="1">
        <f t="array" ref="N559">_xlfn.IFS(I559="Rob","Robusta",I559="Exc","Exelsa",I559="Ara","Arabia",I559="Lib","Liberica")</f>
        <v>Exelsa</v>
      </c>
      <c r="O559" t="str" cm="1">
        <f t="array" ref="O559">_xlfn.IFS(J559="M","Medium",J559="L","Light",J559="D","Dark")</f>
        <v>Light</v>
      </c>
      <c r="P559" t="str">
        <f>_xlfn.XLOOKUP(Order_Table[[#This Row],[Customer ID]],customers!$A$1:$A$1001,customers!$I$1:$I$1001,,0)</f>
        <v>Yes</v>
      </c>
    </row>
    <row r="560" spans="1:16" x14ac:dyDescent="0.3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6">
        <f>INDEX(products!$A$1:$G$49,MATCH(orders!$D560,products!$A$1:$A$49,0),MATCH(orders!L$1,products!$A$1:$G$1,0))</f>
        <v>3.8849999999999998</v>
      </c>
      <c r="M560" s="6">
        <f t="shared" si="8"/>
        <v>15.54</v>
      </c>
      <c r="N560" t="str" cm="1">
        <f t="array" ref="N560">_xlfn.IFS(I560="Rob","Robusta",I560="Exc","Exelsa",I560="Ara","Arabia",I560="Lib","Liberica")</f>
        <v>Liberica</v>
      </c>
      <c r="O560" t="str" cm="1">
        <f t="array" ref="O560">_xlfn.IFS(J560="M","Medium",J560="L","Light",J560="D","Dark")</f>
        <v>Dark</v>
      </c>
      <c r="P560" t="str">
        <f>_xlfn.XLOOKUP(Order_Table[[#This Row],[Customer ID]],customers!$A$1:$A$1001,customers!$I$1:$I$1001,,0)</f>
        <v>Yes</v>
      </c>
    </row>
    <row r="561" spans="1:16" x14ac:dyDescent="0.3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6">
        <f>INDEX(products!$A$1:$G$49,MATCH(orders!$D561,products!$A$1:$A$49,0),MATCH(orders!L$1,products!$A$1:$G$1,0))</f>
        <v>12.95</v>
      </c>
      <c r="M561" s="6">
        <f t="shared" si="8"/>
        <v>38.849999999999994</v>
      </c>
      <c r="N561" t="str" cm="1">
        <f t="array" ref="N561">_xlfn.IFS(I561="Rob","Robusta",I561="Exc","Exelsa",I561="Ara","Arabia",I561="Lib","Liberica")</f>
        <v>Arabia</v>
      </c>
      <c r="O561" t="str" cm="1">
        <f t="array" ref="O561">_xlfn.IFS(J561="M","Medium",J561="L","Light",J561="D","Dark")</f>
        <v>Light</v>
      </c>
      <c r="P561" t="str">
        <f>_xlfn.XLOOKUP(Order_Table[[#This Row],[Customer ID]],customers!$A$1:$A$1001,customers!$I$1:$I$1001,,0)</f>
        <v>Yes</v>
      </c>
    </row>
    <row r="562" spans="1:16" x14ac:dyDescent="0.3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6">
        <f>INDEX(products!$A$1:$G$49,MATCH(orders!$D562,products!$A$1:$A$49,0),MATCH(orders!L$1,products!$A$1:$G$1,0))</f>
        <v>31.624999999999996</v>
      </c>
      <c r="M562" s="6">
        <f t="shared" si="8"/>
        <v>189.74999999999997</v>
      </c>
      <c r="N562" t="str" cm="1">
        <f t="array" ref="N562">_xlfn.IFS(I562="Rob","Robusta",I562="Exc","Exelsa",I562="Ara","Arabia",I562="Lib","Liberica")</f>
        <v>Exelsa</v>
      </c>
      <c r="O562" t="str" cm="1">
        <f t="array" ref="O562">_xlfn.IFS(J562="M","Medium",J562="L","Light",J562="D","Dark")</f>
        <v>Medium</v>
      </c>
      <c r="P562" t="str">
        <f>_xlfn.XLOOKUP(Order_Table[[#This Row],[Customer ID]],customers!$A$1:$A$1001,customers!$I$1:$I$1001,,0)</f>
        <v>Yes</v>
      </c>
    </row>
    <row r="563" spans="1:16" x14ac:dyDescent="0.3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6">
        <f>INDEX(products!$A$1:$G$49,MATCH(orders!$D563,products!$A$1:$A$49,0),MATCH(orders!L$1,products!$A$1:$G$1,0))</f>
        <v>2.9849999999999999</v>
      </c>
      <c r="M563" s="6">
        <f t="shared" si="8"/>
        <v>17.91</v>
      </c>
      <c r="N563" t="str" cm="1">
        <f t="array" ref="N563">_xlfn.IFS(I563="Rob","Robusta",I563="Exc","Exelsa",I563="Ara","Arabia",I563="Lib","Liberica")</f>
        <v>Arabia</v>
      </c>
      <c r="O563" t="str" cm="1">
        <f t="array" ref="O563">_xlfn.IFS(J563="M","Medium",J563="L","Light",J563="D","Dark")</f>
        <v>Dark</v>
      </c>
      <c r="P563" t="str">
        <f>_xlfn.XLOOKUP(Order_Table[[#This Row],[Customer ID]],customers!$A$1:$A$1001,customers!$I$1:$I$1001,,0)</f>
        <v>Yes</v>
      </c>
    </row>
    <row r="564" spans="1:16" x14ac:dyDescent="0.3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6">
        <f>INDEX(products!$A$1:$G$49,MATCH(orders!$D564,products!$A$1:$A$49,0),MATCH(orders!L$1,products!$A$1:$G$1,0))</f>
        <v>4.7549999999999999</v>
      </c>
      <c r="M564" s="6">
        <f t="shared" si="8"/>
        <v>28.53</v>
      </c>
      <c r="N564" t="str" cm="1">
        <f t="array" ref="N564">_xlfn.IFS(I564="Rob","Robusta",I564="Exc","Exelsa",I564="Ara","Arabia",I564="Lib","Liberica")</f>
        <v>Liberica</v>
      </c>
      <c r="O564" t="str" cm="1">
        <f t="array" ref="O564">_xlfn.IFS(J564="M","Medium",J564="L","Light",J564="D","Dark")</f>
        <v>Light</v>
      </c>
      <c r="P564" t="str">
        <f>_xlfn.XLOOKUP(Order_Table[[#This Row],[Customer ID]],customers!$A$1:$A$1001,customers!$I$1:$I$1001,,0)</f>
        <v>No</v>
      </c>
    </row>
    <row r="565" spans="1:16" x14ac:dyDescent="0.3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6">
        <f>INDEX(products!$A$1:$G$49,MATCH(orders!$D565,products!$A$1:$A$49,0),MATCH(orders!L$1,products!$A$1:$G$1,0))</f>
        <v>13.75</v>
      </c>
      <c r="M565" s="6">
        <f t="shared" si="8"/>
        <v>82.5</v>
      </c>
      <c r="N565" t="str" cm="1">
        <f t="array" ref="N565">_xlfn.IFS(I565="Rob","Robusta",I565="Exc","Exelsa",I565="Ara","Arabia",I565="Lib","Liberica")</f>
        <v>Exelsa</v>
      </c>
      <c r="O565" t="str" cm="1">
        <f t="array" ref="O565">_xlfn.IFS(J565="M","Medium",J565="L","Light",J565="D","Dark")</f>
        <v>Medium</v>
      </c>
      <c r="P565" t="str">
        <f>_xlfn.XLOOKUP(Order_Table[[#This Row],[Customer ID]],customers!$A$1:$A$1001,customers!$I$1:$I$1001,,0)</f>
        <v>No</v>
      </c>
    </row>
    <row r="566" spans="1:16" x14ac:dyDescent="0.3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6">
        <f>INDEX(products!$A$1:$G$49,MATCH(orders!$D566,products!$A$1:$A$49,0),MATCH(orders!L$1,products!$A$1:$G$1,0))</f>
        <v>7.169999999999999</v>
      </c>
      <c r="M566" s="6">
        <f t="shared" si="8"/>
        <v>14.339999999999998</v>
      </c>
      <c r="N566" t="str" cm="1">
        <f t="array" ref="N566">_xlfn.IFS(I566="Rob","Robusta",I566="Exc","Exelsa",I566="Ara","Arabia",I566="Lib","Liberica")</f>
        <v>Robusta</v>
      </c>
      <c r="O566" t="str" cm="1">
        <f t="array" ref="O566">_xlfn.IFS(J566="M","Medium",J566="L","Light",J566="D","Dark")</f>
        <v>Light</v>
      </c>
      <c r="P566" t="str">
        <f>_xlfn.XLOOKUP(Order_Table[[#This Row],[Customer ID]],customers!$A$1:$A$1001,customers!$I$1:$I$1001,,0)</f>
        <v>No</v>
      </c>
    </row>
    <row r="567" spans="1:16" x14ac:dyDescent="0.3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6">
        <f>INDEX(products!$A$1:$G$49,MATCH(orders!$D567,products!$A$1:$A$49,0),MATCH(orders!L$1,products!$A$1:$G$1,0))</f>
        <v>20.584999999999997</v>
      </c>
      <c r="M567" s="6">
        <f t="shared" si="8"/>
        <v>82.339999999999989</v>
      </c>
      <c r="N567" t="str" cm="1">
        <f t="array" ref="N567">_xlfn.IFS(I567="Rob","Robusta",I567="Exc","Exelsa",I567="Ara","Arabia",I567="Lib","Liberica")</f>
        <v>Robusta</v>
      </c>
      <c r="O567" t="str" cm="1">
        <f t="array" ref="O567">_xlfn.IFS(J567="M","Medium",J567="L","Light",J567="D","Dark")</f>
        <v>Dark</v>
      </c>
      <c r="P567" t="str">
        <f>_xlfn.XLOOKUP(Order_Table[[#This Row],[Customer ID]],customers!$A$1:$A$1001,customers!$I$1:$I$1001,,0)</f>
        <v>No</v>
      </c>
    </row>
    <row r="568" spans="1:16" x14ac:dyDescent="0.3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6">
        <f>INDEX(products!$A$1:$G$49,MATCH(orders!$D568,products!$A$1:$A$49,0),MATCH(orders!L$1,products!$A$1:$G$1,0))</f>
        <v>3.375</v>
      </c>
      <c r="M568" s="6">
        <f t="shared" si="8"/>
        <v>20.25</v>
      </c>
      <c r="N568" t="str" cm="1">
        <f t="array" ref="N568">_xlfn.IFS(I568="Rob","Robusta",I568="Exc","Exelsa",I568="Ara","Arabia",I568="Lib","Liberica")</f>
        <v>Arabia</v>
      </c>
      <c r="O568" t="str" cm="1">
        <f t="array" ref="O568">_xlfn.IFS(J568="M","Medium",J568="L","Light",J568="D","Dark")</f>
        <v>Medium</v>
      </c>
      <c r="P568" t="str">
        <f>_xlfn.XLOOKUP(Order_Table[[#This Row],[Customer ID]],customers!$A$1:$A$1001,customers!$I$1:$I$1001,,0)</f>
        <v>Yes</v>
      </c>
    </row>
    <row r="569" spans="1:16" x14ac:dyDescent="0.3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6">
        <f>INDEX(products!$A$1:$G$49,MATCH(orders!$D569,products!$A$1:$A$49,0),MATCH(orders!L$1,products!$A$1:$G$1,0))</f>
        <v>27.484999999999996</v>
      </c>
      <c r="M569" s="6">
        <f t="shared" si="8"/>
        <v>164.90999999999997</v>
      </c>
      <c r="N569" t="str" cm="1">
        <f t="array" ref="N569">_xlfn.IFS(I569="Rob","Robusta",I569="Exc","Exelsa",I569="Ara","Arabia",I569="Lib","Liberica")</f>
        <v>Robusta</v>
      </c>
      <c r="O569" t="str" cm="1">
        <f t="array" ref="O569">_xlfn.IFS(J569="M","Medium",J569="L","Light",J569="D","Dark")</f>
        <v>Light</v>
      </c>
      <c r="P569" t="str">
        <f>_xlfn.XLOOKUP(Order_Table[[#This Row],[Customer ID]],customers!$A$1:$A$1001,customers!$I$1:$I$1001,,0)</f>
        <v>No</v>
      </c>
    </row>
    <row r="570" spans="1:16" x14ac:dyDescent="0.3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6">
        <f>INDEX(products!$A$1:$G$49,MATCH(orders!$D570,products!$A$1:$A$49,0),MATCH(orders!L$1,products!$A$1:$G$1,0))</f>
        <v>4.7549999999999999</v>
      </c>
      <c r="M570" s="6">
        <f t="shared" si="8"/>
        <v>19.02</v>
      </c>
      <c r="N570" t="str" cm="1">
        <f t="array" ref="N570">_xlfn.IFS(I570="Rob","Robusta",I570="Exc","Exelsa",I570="Ara","Arabia",I570="Lib","Liberica")</f>
        <v>Liberica</v>
      </c>
      <c r="O570" t="str" cm="1">
        <f t="array" ref="O570">_xlfn.IFS(J570="M","Medium",J570="L","Light",J570="D","Dark")</f>
        <v>Light</v>
      </c>
      <c r="P570" t="str">
        <f>_xlfn.XLOOKUP(Order_Table[[#This Row],[Customer ID]],customers!$A$1:$A$1001,customers!$I$1:$I$1001,,0)</f>
        <v>Yes</v>
      </c>
    </row>
    <row r="571" spans="1:16" x14ac:dyDescent="0.3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6">
        <f>INDEX(products!$A$1:$G$49,MATCH(orders!$D571,products!$A$1:$A$49,0),MATCH(orders!L$1,products!$A$1:$G$1,0))</f>
        <v>22.884999999999998</v>
      </c>
      <c r="M571" s="6">
        <f t="shared" si="8"/>
        <v>137.31</v>
      </c>
      <c r="N571" t="str" cm="1">
        <f t="array" ref="N571">_xlfn.IFS(I571="Rob","Robusta",I571="Exc","Exelsa",I571="Ara","Arabia",I571="Lib","Liberica")</f>
        <v>Arabia</v>
      </c>
      <c r="O571" t="str" cm="1">
        <f t="array" ref="O571">_xlfn.IFS(J571="M","Medium",J571="L","Light",J571="D","Dark")</f>
        <v>Dark</v>
      </c>
      <c r="P571" t="str">
        <f>_xlfn.XLOOKUP(Order_Table[[#This Row],[Customer ID]],customers!$A$1:$A$1001,customers!$I$1:$I$1001,,0)</f>
        <v>No</v>
      </c>
    </row>
    <row r="572" spans="1:16" x14ac:dyDescent="0.3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6">
        <f>INDEX(products!$A$1:$G$49,MATCH(orders!$D572,products!$A$1:$A$49,0),MATCH(orders!L$1,products!$A$1:$G$1,0))</f>
        <v>6.75</v>
      </c>
      <c r="M572" s="6">
        <f t="shared" si="8"/>
        <v>27</v>
      </c>
      <c r="N572" t="str" cm="1">
        <f t="array" ref="N572">_xlfn.IFS(I572="Rob","Robusta",I572="Exc","Exelsa",I572="Ara","Arabia",I572="Lib","Liberica")</f>
        <v>Arabia</v>
      </c>
      <c r="O572" t="str" cm="1">
        <f t="array" ref="O572">_xlfn.IFS(J572="M","Medium",J572="L","Light",J572="D","Dark")</f>
        <v>Medium</v>
      </c>
      <c r="P572" t="str">
        <f>_xlfn.XLOOKUP(Order_Table[[#This Row],[Customer ID]],customers!$A$1:$A$1001,customers!$I$1:$I$1001,,0)</f>
        <v>No</v>
      </c>
    </row>
    <row r="573" spans="1:16" x14ac:dyDescent="0.3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6">
        <f>INDEX(products!$A$1:$G$49,MATCH(orders!$D573,products!$A$1:$A$49,0),MATCH(orders!L$1,products!$A$1:$G$1,0))</f>
        <v>8.91</v>
      </c>
      <c r="M573" s="6">
        <f t="shared" si="8"/>
        <v>35.64</v>
      </c>
      <c r="N573" t="str" cm="1">
        <f t="array" ref="N573">_xlfn.IFS(I573="Rob","Robusta",I573="Exc","Exelsa",I573="Ara","Arabia",I573="Lib","Liberica")</f>
        <v>Exelsa</v>
      </c>
      <c r="O573" t="str" cm="1">
        <f t="array" ref="O573">_xlfn.IFS(J573="M","Medium",J573="L","Light",J573="D","Dark")</f>
        <v>Light</v>
      </c>
      <c r="P573" t="str">
        <f>_xlfn.XLOOKUP(Order_Table[[#This Row],[Customer ID]],customers!$A$1:$A$1001,customers!$I$1:$I$1001,,0)</f>
        <v>No</v>
      </c>
    </row>
    <row r="574" spans="1:16" x14ac:dyDescent="0.3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6">
        <f>INDEX(products!$A$1:$G$49,MATCH(orders!$D574,products!$A$1:$A$49,0),MATCH(orders!L$1,products!$A$1:$G$1,0))</f>
        <v>2.9849999999999999</v>
      </c>
      <c r="M574" s="6">
        <f t="shared" si="8"/>
        <v>5.97</v>
      </c>
      <c r="N574" t="str" cm="1">
        <f t="array" ref="N574">_xlfn.IFS(I574="Rob","Robusta",I574="Exc","Exelsa",I574="Ara","Arabia",I574="Lib","Liberica")</f>
        <v>Arabia</v>
      </c>
      <c r="O574" t="str" cm="1">
        <f t="array" ref="O574">_xlfn.IFS(J574="M","Medium",J574="L","Light",J574="D","Dark")</f>
        <v>Dark</v>
      </c>
      <c r="P574" t="str">
        <f>_xlfn.XLOOKUP(Order_Table[[#This Row],[Customer ID]],customers!$A$1:$A$1001,customers!$I$1:$I$1001,,0)</f>
        <v>Yes</v>
      </c>
    </row>
    <row r="575" spans="1:16" x14ac:dyDescent="0.3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6">
        <f>INDEX(products!$A$1:$G$49,MATCH(orders!$D575,products!$A$1:$A$49,0),MATCH(orders!L$1,products!$A$1:$G$1,0))</f>
        <v>11.25</v>
      </c>
      <c r="M575" s="6">
        <f t="shared" si="8"/>
        <v>67.5</v>
      </c>
      <c r="N575" t="str" cm="1">
        <f t="array" ref="N575">_xlfn.IFS(I575="Rob","Robusta",I575="Exc","Exelsa",I575="Ara","Arabia",I575="Lib","Liberica")</f>
        <v>Arabia</v>
      </c>
      <c r="O575" t="str" cm="1">
        <f t="array" ref="O575">_xlfn.IFS(J575="M","Medium",J575="L","Light",J575="D","Dark")</f>
        <v>Medium</v>
      </c>
      <c r="P575" t="str">
        <f>_xlfn.XLOOKUP(Order_Table[[#This Row],[Customer ID]],customers!$A$1:$A$1001,customers!$I$1:$I$1001,,0)</f>
        <v>No</v>
      </c>
    </row>
    <row r="576" spans="1:16" x14ac:dyDescent="0.3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6">
        <f>INDEX(products!$A$1:$G$49,MATCH(orders!$D576,products!$A$1:$A$49,0),MATCH(orders!L$1,products!$A$1:$G$1,0))</f>
        <v>3.5849999999999995</v>
      </c>
      <c r="M576" s="6">
        <f t="shared" si="8"/>
        <v>21.509999999999998</v>
      </c>
      <c r="N576" t="str" cm="1">
        <f t="array" ref="N576">_xlfn.IFS(I576="Rob","Robusta",I576="Exc","Exelsa",I576="Ara","Arabia",I576="Lib","Liberica")</f>
        <v>Robusta</v>
      </c>
      <c r="O576" t="str" cm="1">
        <f t="array" ref="O576">_xlfn.IFS(J576="M","Medium",J576="L","Light",J576="D","Dark")</f>
        <v>Light</v>
      </c>
      <c r="P576" t="str">
        <f>_xlfn.XLOOKUP(Order_Table[[#This Row],[Customer ID]],customers!$A$1:$A$1001,customers!$I$1:$I$1001,,0)</f>
        <v>Yes</v>
      </c>
    </row>
    <row r="577" spans="1:16" x14ac:dyDescent="0.3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6">
        <f>INDEX(products!$A$1:$G$49,MATCH(orders!$D577,products!$A$1:$A$49,0),MATCH(orders!L$1,products!$A$1:$G$1,0))</f>
        <v>33.464999999999996</v>
      </c>
      <c r="M577" s="6">
        <f t="shared" si="8"/>
        <v>66.929999999999993</v>
      </c>
      <c r="N577" t="str" cm="1">
        <f t="array" ref="N577">_xlfn.IFS(I577="Rob","Robusta",I577="Exc","Exelsa",I577="Ara","Arabia",I577="Lib","Liberica")</f>
        <v>Liberica</v>
      </c>
      <c r="O577" t="str" cm="1">
        <f t="array" ref="O577">_xlfn.IFS(J577="M","Medium",J577="L","Light",J577="D","Dark")</f>
        <v>Medium</v>
      </c>
      <c r="P577" t="str">
        <f>_xlfn.XLOOKUP(Order_Table[[#This Row],[Customer ID]],customers!$A$1:$A$1001,customers!$I$1:$I$1001,,0)</f>
        <v>No</v>
      </c>
    </row>
    <row r="578" spans="1:16" x14ac:dyDescent="0.3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6">
        <f>INDEX(products!$A$1:$G$49,MATCH(orders!$D578,products!$A$1:$A$49,0),MATCH(orders!L$1,products!$A$1:$G$1,0))</f>
        <v>2.9849999999999999</v>
      </c>
      <c r="M578" s="6">
        <f t="shared" si="8"/>
        <v>17.91</v>
      </c>
      <c r="N578" t="str" cm="1">
        <f t="array" ref="N578">_xlfn.IFS(I578="Rob","Robusta",I578="Exc","Exelsa",I578="Ara","Arabia",I578="Lib","Liberica")</f>
        <v>Arabia</v>
      </c>
      <c r="O578" t="str" cm="1">
        <f t="array" ref="O578">_xlfn.IFS(J578="M","Medium",J578="L","Light",J578="D","Dark")</f>
        <v>Dark</v>
      </c>
      <c r="P578" t="str">
        <f>_xlfn.XLOOKUP(Order_Table[[#This Row],[Customer ID]],customers!$A$1:$A$1001,customers!$I$1:$I$1001,,0)</f>
        <v>No</v>
      </c>
    </row>
    <row r="579" spans="1:16" x14ac:dyDescent="0.3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6">
        <f>INDEX(products!$A$1:$G$49,MATCH(orders!$D579,products!$A$1:$A$49,0),MATCH(orders!L$1,products!$A$1:$G$1,0))</f>
        <v>14.55</v>
      </c>
      <c r="M579" s="6">
        <f t="shared" ref="M579:M642" si="9">L579*E579</f>
        <v>58.2</v>
      </c>
      <c r="N579" t="str" cm="1">
        <f t="array" ref="N579">_xlfn.IFS(I579="Rob","Robusta",I579="Exc","Exelsa",I579="Ara","Arabia",I579="Lib","Liberica")</f>
        <v>Liberica</v>
      </c>
      <c r="O579" t="str" cm="1">
        <f t="array" ref="O579">_xlfn.IFS(J579="M","Medium",J579="L","Light",J579="D","Dark")</f>
        <v>Medium</v>
      </c>
      <c r="P579" t="str">
        <f>_xlfn.XLOOKUP(Order_Table[[#This Row],[Customer ID]],customers!$A$1:$A$1001,customers!$I$1:$I$1001,,0)</f>
        <v>No</v>
      </c>
    </row>
    <row r="580" spans="1:16" x14ac:dyDescent="0.3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6">
        <f>INDEX(products!$A$1:$G$49,MATCH(orders!$D580,products!$A$1:$A$49,0),MATCH(orders!L$1,products!$A$1:$G$1,0))</f>
        <v>4.4550000000000001</v>
      </c>
      <c r="M580" s="6">
        <f t="shared" si="9"/>
        <v>13.365</v>
      </c>
      <c r="N580" t="str" cm="1">
        <f t="array" ref="N580">_xlfn.IFS(I580="Rob","Robusta",I580="Exc","Exelsa",I580="Ara","Arabia",I580="Lib","Liberica")</f>
        <v>Exelsa</v>
      </c>
      <c r="O580" t="str" cm="1">
        <f t="array" ref="O580">_xlfn.IFS(J580="M","Medium",J580="L","Light",J580="D","Dark")</f>
        <v>Light</v>
      </c>
      <c r="P580" t="str">
        <f>_xlfn.XLOOKUP(Order_Table[[#This Row],[Customer ID]],customers!$A$1:$A$1001,customers!$I$1:$I$1001,,0)</f>
        <v>No</v>
      </c>
    </row>
    <row r="581" spans="1:16" x14ac:dyDescent="0.3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6">
        <f>INDEX(products!$A$1:$G$49,MATCH(orders!$D581,products!$A$1:$A$49,0),MATCH(orders!L$1,products!$A$1:$G$1,0))</f>
        <v>6.75</v>
      </c>
      <c r="M581" s="6">
        <f t="shared" si="9"/>
        <v>33.75</v>
      </c>
      <c r="N581" t="str" cm="1">
        <f t="array" ref="N581">_xlfn.IFS(I581="Rob","Robusta",I581="Exc","Exelsa",I581="Ara","Arabia",I581="Lib","Liberica")</f>
        <v>Arabia</v>
      </c>
      <c r="O581" t="str" cm="1">
        <f t="array" ref="O581">_xlfn.IFS(J581="M","Medium",J581="L","Light",J581="D","Dark")</f>
        <v>Medium</v>
      </c>
      <c r="P581" t="str">
        <f>_xlfn.XLOOKUP(Order_Table[[#This Row],[Customer ID]],customers!$A$1:$A$1001,customers!$I$1:$I$1001,,0)</f>
        <v>No</v>
      </c>
    </row>
    <row r="582" spans="1:16" x14ac:dyDescent="0.3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6">
        <f>INDEX(products!$A$1:$G$49,MATCH(orders!$D582,products!$A$1:$A$49,0),MATCH(orders!L$1,products!$A$1:$G$1,0))</f>
        <v>14.85</v>
      </c>
      <c r="M582" s="6">
        <f t="shared" si="9"/>
        <v>44.55</v>
      </c>
      <c r="N582" t="str" cm="1">
        <f t="array" ref="N582">_xlfn.IFS(I582="Rob","Robusta",I582="Exc","Exelsa",I582="Ara","Arabia",I582="Lib","Liberica")</f>
        <v>Exelsa</v>
      </c>
      <c r="O582" t="str" cm="1">
        <f t="array" ref="O582">_xlfn.IFS(J582="M","Medium",J582="L","Light",J582="D","Dark")</f>
        <v>Light</v>
      </c>
      <c r="P582" t="str">
        <f>_xlfn.XLOOKUP(Order_Table[[#This Row],[Customer ID]],customers!$A$1:$A$1001,customers!$I$1:$I$1001,,0)</f>
        <v>Yes</v>
      </c>
    </row>
    <row r="583" spans="1:16" x14ac:dyDescent="0.3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6">
        <f>INDEX(products!$A$1:$G$49,MATCH(orders!$D583,products!$A$1:$A$49,0),MATCH(orders!L$1,products!$A$1:$G$1,0))</f>
        <v>8.91</v>
      </c>
      <c r="M583" s="6">
        <f t="shared" si="9"/>
        <v>44.55</v>
      </c>
      <c r="N583" t="str" cm="1">
        <f t="array" ref="N583">_xlfn.IFS(I583="Rob","Robusta",I583="Exc","Exelsa",I583="Ara","Arabia",I583="Lib","Liberica")</f>
        <v>Exelsa</v>
      </c>
      <c r="O583" t="str" cm="1">
        <f t="array" ref="O583">_xlfn.IFS(J583="M","Medium",J583="L","Light",J583="D","Dark")</f>
        <v>Light</v>
      </c>
      <c r="P583" t="str">
        <f>_xlfn.XLOOKUP(Order_Table[[#This Row],[Customer ID]],customers!$A$1:$A$1001,customers!$I$1:$I$1001,,0)</f>
        <v>Yes</v>
      </c>
    </row>
    <row r="584" spans="1:16" x14ac:dyDescent="0.3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6">
        <f>INDEX(products!$A$1:$G$49,MATCH(orders!$D584,products!$A$1:$A$49,0),MATCH(orders!L$1,products!$A$1:$G$1,0))</f>
        <v>12.15</v>
      </c>
      <c r="M584" s="6">
        <f t="shared" si="9"/>
        <v>60.75</v>
      </c>
      <c r="N584" t="str" cm="1">
        <f t="array" ref="N584">_xlfn.IFS(I584="Rob","Robusta",I584="Exc","Exelsa",I584="Ara","Arabia",I584="Lib","Liberica")</f>
        <v>Exelsa</v>
      </c>
      <c r="O584" t="str" cm="1">
        <f t="array" ref="O584">_xlfn.IFS(J584="M","Medium",J584="L","Light",J584="D","Dark")</f>
        <v>Dark</v>
      </c>
      <c r="P584" t="str">
        <f>_xlfn.XLOOKUP(Order_Table[[#This Row],[Customer ID]],customers!$A$1:$A$1001,customers!$I$1:$I$1001,,0)</f>
        <v>No</v>
      </c>
    </row>
    <row r="585" spans="1:16" x14ac:dyDescent="0.3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6">
        <f>INDEX(products!$A$1:$G$49,MATCH(orders!$D585,products!$A$1:$A$49,0),MATCH(orders!L$1,products!$A$1:$G$1,0))</f>
        <v>3.5849999999999995</v>
      </c>
      <c r="M585" s="6">
        <f t="shared" si="9"/>
        <v>3.5849999999999995</v>
      </c>
      <c r="N585" t="str" cm="1">
        <f t="array" ref="N585">_xlfn.IFS(I585="Rob","Robusta",I585="Exc","Exelsa",I585="Ara","Arabia",I585="Lib","Liberica")</f>
        <v>Robusta</v>
      </c>
      <c r="O585" t="str" cm="1">
        <f t="array" ref="O585">_xlfn.IFS(J585="M","Medium",J585="L","Light",J585="D","Dark")</f>
        <v>Light</v>
      </c>
      <c r="P585" t="str">
        <f>_xlfn.XLOOKUP(Order_Table[[#This Row],[Customer ID]],customers!$A$1:$A$1001,customers!$I$1:$I$1001,,0)</f>
        <v>Yes</v>
      </c>
    </row>
    <row r="586" spans="1:16" x14ac:dyDescent="0.3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6">
        <f>INDEX(products!$A$1:$G$49,MATCH(orders!$D586,products!$A$1:$A$49,0),MATCH(orders!L$1,products!$A$1:$G$1,0))</f>
        <v>3.5849999999999995</v>
      </c>
      <c r="M586" s="6">
        <f t="shared" si="9"/>
        <v>21.509999999999998</v>
      </c>
      <c r="N586" t="str" cm="1">
        <f t="array" ref="N586">_xlfn.IFS(I586="Rob","Robusta",I586="Exc","Exelsa",I586="Ara","Arabia",I586="Lib","Liberica")</f>
        <v>Robusta</v>
      </c>
      <c r="O586" t="str" cm="1">
        <f t="array" ref="O586">_xlfn.IFS(J586="M","Medium",J586="L","Light",J586="D","Dark")</f>
        <v>Light</v>
      </c>
      <c r="P586" t="str">
        <f>_xlfn.XLOOKUP(Order_Table[[#This Row],[Customer ID]],customers!$A$1:$A$1001,customers!$I$1:$I$1001,,0)</f>
        <v>No</v>
      </c>
    </row>
    <row r="587" spans="1:16" x14ac:dyDescent="0.3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6">
        <f>INDEX(products!$A$1:$G$49,MATCH(orders!$D587,products!$A$1:$A$49,0),MATCH(orders!L$1,products!$A$1:$G$1,0))</f>
        <v>8.25</v>
      </c>
      <c r="M587" s="6">
        <f t="shared" si="9"/>
        <v>16.5</v>
      </c>
      <c r="N587" t="str" cm="1">
        <f t="array" ref="N587">_xlfn.IFS(I587="Rob","Robusta",I587="Exc","Exelsa",I587="Ara","Arabia",I587="Lib","Liberica")</f>
        <v>Exelsa</v>
      </c>
      <c r="O587" t="str" cm="1">
        <f t="array" ref="O587">_xlfn.IFS(J587="M","Medium",J587="L","Light",J587="D","Dark")</f>
        <v>Medium</v>
      </c>
      <c r="P587" t="str">
        <f>_xlfn.XLOOKUP(Order_Table[[#This Row],[Customer ID]],customers!$A$1:$A$1001,customers!$I$1:$I$1001,,0)</f>
        <v>Yes</v>
      </c>
    </row>
    <row r="588" spans="1:16" x14ac:dyDescent="0.3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6">
        <f>INDEX(products!$A$1:$G$49,MATCH(orders!$D588,products!$A$1:$A$49,0),MATCH(orders!L$1,products!$A$1:$G$1,0))</f>
        <v>27.484999999999996</v>
      </c>
      <c r="M588" s="6">
        <f t="shared" si="9"/>
        <v>82.454999999999984</v>
      </c>
      <c r="N588" t="str" cm="1">
        <f t="array" ref="N588">_xlfn.IFS(I588="Rob","Robusta",I588="Exc","Exelsa",I588="Ara","Arabia",I588="Lib","Liberica")</f>
        <v>Robusta</v>
      </c>
      <c r="O588" t="str" cm="1">
        <f t="array" ref="O588">_xlfn.IFS(J588="M","Medium",J588="L","Light",J588="D","Dark")</f>
        <v>Light</v>
      </c>
      <c r="P588" t="str">
        <f>_xlfn.XLOOKUP(Order_Table[[#This Row],[Customer ID]],customers!$A$1:$A$1001,customers!$I$1:$I$1001,,0)</f>
        <v>No</v>
      </c>
    </row>
    <row r="589" spans="1:16" x14ac:dyDescent="0.3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6">
        <f>INDEX(products!$A$1:$G$49,MATCH(orders!$D589,products!$A$1:$A$49,0),MATCH(orders!L$1,products!$A$1:$G$1,0))</f>
        <v>7.77</v>
      </c>
      <c r="M589" s="6">
        <f t="shared" si="9"/>
        <v>7.77</v>
      </c>
      <c r="N589" t="str" cm="1">
        <f t="array" ref="N589">_xlfn.IFS(I589="Rob","Robusta",I589="Exc","Exelsa",I589="Ara","Arabia",I589="Lib","Liberica")</f>
        <v>Liberica</v>
      </c>
      <c r="O589" t="str" cm="1">
        <f t="array" ref="O589">_xlfn.IFS(J589="M","Medium",J589="L","Light",J589="D","Dark")</f>
        <v>Dark</v>
      </c>
      <c r="P589" t="str">
        <f>_xlfn.XLOOKUP(Order_Table[[#This Row],[Customer ID]],customers!$A$1:$A$1001,customers!$I$1:$I$1001,,0)</f>
        <v>Yes</v>
      </c>
    </row>
    <row r="590" spans="1:16" x14ac:dyDescent="0.3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6">
        <f>INDEX(products!$A$1:$G$49,MATCH(orders!$D590,products!$A$1:$A$49,0),MATCH(orders!L$1,products!$A$1:$G$1,0))</f>
        <v>5.97</v>
      </c>
      <c r="M590" s="6">
        <f t="shared" si="9"/>
        <v>11.94</v>
      </c>
      <c r="N590" t="str" cm="1">
        <f t="array" ref="N590">_xlfn.IFS(I590="Rob","Robusta",I590="Exc","Exelsa",I590="Ara","Arabia",I590="Lib","Liberica")</f>
        <v>Robusta</v>
      </c>
      <c r="O590" t="str" cm="1">
        <f t="array" ref="O590">_xlfn.IFS(J590="M","Medium",J590="L","Light",J590="D","Dark")</f>
        <v>Medium</v>
      </c>
      <c r="P590" t="str">
        <f>_xlfn.XLOOKUP(Order_Table[[#This Row],[Customer ID]],customers!$A$1:$A$1001,customers!$I$1:$I$1001,,0)</f>
        <v>Yes</v>
      </c>
    </row>
    <row r="591" spans="1:16" x14ac:dyDescent="0.3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6">
        <f>INDEX(products!$A$1:$G$49,MATCH(orders!$D591,products!$A$1:$A$49,0),MATCH(orders!L$1,products!$A$1:$G$1,0))</f>
        <v>34.154999999999994</v>
      </c>
      <c r="M591" s="6">
        <f t="shared" si="9"/>
        <v>204.92999999999995</v>
      </c>
      <c r="N591" t="str" cm="1">
        <f t="array" ref="N591">_xlfn.IFS(I591="Rob","Robusta",I591="Exc","Exelsa",I591="Ara","Arabia",I591="Lib","Liberica")</f>
        <v>Exelsa</v>
      </c>
      <c r="O591" t="str" cm="1">
        <f t="array" ref="O591">_xlfn.IFS(J591="M","Medium",J591="L","Light",J591="D","Dark")</f>
        <v>Light</v>
      </c>
      <c r="P591" t="str">
        <f>_xlfn.XLOOKUP(Order_Table[[#This Row],[Customer ID]],customers!$A$1:$A$1001,customers!$I$1:$I$1001,,0)</f>
        <v>No</v>
      </c>
    </row>
    <row r="592" spans="1:16" x14ac:dyDescent="0.3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6">
        <f>INDEX(products!$A$1:$G$49,MATCH(orders!$D592,products!$A$1:$A$49,0),MATCH(orders!L$1,products!$A$1:$G$1,0))</f>
        <v>31.624999999999996</v>
      </c>
      <c r="M592" s="6">
        <f t="shared" si="9"/>
        <v>63.249999999999993</v>
      </c>
      <c r="N592" t="str" cm="1">
        <f t="array" ref="N592">_xlfn.IFS(I592="Rob","Robusta",I592="Exc","Exelsa",I592="Ara","Arabia",I592="Lib","Liberica")</f>
        <v>Exelsa</v>
      </c>
      <c r="O592" t="str" cm="1">
        <f t="array" ref="O592">_xlfn.IFS(J592="M","Medium",J592="L","Light",J592="D","Dark")</f>
        <v>Medium</v>
      </c>
      <c r="P592" t="str">
        <f>_xlfn.XLOOKUP(Order_Table[[#This Row],[Customer ID]],customers!$A$1:$A$1001,customers!$I$1:$I$1001,,0)</f>
        <v>Yes</v>
      </c>
    </row>
    <row r="593" spans="1:16" x14ac:dyDescent="0.3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6">
        <f>INDEX(products!$A$1:$G$49,MATCH(orders!$D593,products!$A$1:$A$49,0),MATCH(orders!L$1,products!$A$1:$G$1,0))</f>
        <v>2.6849999999999996</v>
      </c>
      <c r="M593" s="6">
        <f t="shared" si="9"/>
        <v>8.0549999999999997</v>
      </c>
      <c r="N593" t="str" cm="1">
        <f t="array" ref="N593">_xlfn.IFS(I593="Rob","Robusta",I593="Exc","Exelsa",I593="Ara","Arabia",I593="Lib","Liberica")</f>
        <v>Robusta</v>
      </c>
      <c r="O593" t="str" cm="1">
        <f t="array" ref="O593">_xlfn.IFS(J593="M","Medium",J593="L","Light",J593="D","Dark")</f>
        <v>Dark</v>
      </c>
      <c r="P593" t="str">
        <f>_xlfn.XLOOKUP(Order_Table[[#This Row],[Customer ID]],customers!$A$1:$A$1001,customers!$I$1:$I$1001,,0)</f>
        <v>Yes</v>
      </c>
    </row>
    <row r="594" spans="1:16" x14ac:dyDescent="0.3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6">
        <f>INDEX(products!$A$1:$G$49,MATCH(orders!$D594,products!$A$1:$A$49,0),MATCH(orders!L$1,products!$A$1:$G$1,0))</f>
        <v>25.874999999999996</v>
      </c>
      <c r="M594" s="6">
        <f t="shared" si="9"/>
        <v>51.749999999999993</v>
      </c>
      <c r="N594" t="str" cm="1">
        <f t="array" ref="N594">_xlfn.IFS(I594="Rob","Robusta",I594="Exc","Exelsa",I594="Ara","Arabia",I594="Lib","Liberica")</f>
        <v>Arabia</v>
      </c>
      <c r="O594" t="str" cm="1">
        <f t="array" ref="O594">_xlfn.IFS(J594="M","Medium",J594="L","Light",J594="D","Dark")</f>
        <v>Medium</v>
      </c>
      <c r="P594" t="str">
        <f>_xlfn.XLOOKUP(Order_Table[[#This Row],[Customer ID]],customers!$A$1:$A$1001,customers!$I$1:$I$1001,,0)</f>
        <v>No</v>
      </c>
    </row>
    <row r="595" spans="1:16" x14ac:dyDescent="0.3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6">
        <f>INDEX(products!$A$1:$G$49,MATCH(orders!$D595,products!$A$1:$A$49,0),MATCH(orders!L$1,products!$A$1:$G$1,0))</f>
        <v>27.945</v>
      </c>
      <c r="M595" s="6">
        <f t="shared" si="9"/>
        <v>27.945</v>
      </c>
      <c r="N595" t="str" cm="1">
        <f t="array" ref="N595">_xlfn.IFS(I595="Rob","Robusta",I595="Exc","Exelsa",I595="Ara","Arabia",I595="Lib","Liberica")</f>
        <v>Exelsa</v>
      </c>
      <c r="O595" t="str" cm="1">
        <f t="array" ref="O595">_xlfn.IFS(J595="M","Medium",J595="L","Light",J595="D","Dark")</f>
        <v>Dark</v>
      </c>
      <c r="P595" t="str">
        <f>_xlfn.XLOOKUP(Order_Table[[#This Row],[Customer ID]],customers!$A$1:$A$1001,customers!$I$1:$I$1001,,0)</f>
        <v>Yes</v>
      </c>
    </row>
    <row r="596" spans="1:16" x14ac:dyDescent="0.3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6">
        <f>INDEX(products!$A$1:$G$49,MATCH(orders!$D596,products!$A$1:$A$49,0),MATCH(orders!L$1,products!$A$1:$G$1,0))</f>
        <v>29.784999999999997</v>
      </c>
      <c r="M596" s="6">
        <f t="shared" si="9"/>
        <v>59.569999999999993</v>
      </c>
      <c r="N596" t="str" cm="1">
        <f t="array" ref="N596">_xlfn.IFS(I596="Rob","Robusta",I596="Exc","Exelsa",I596="Ara","Arabia",I596="Lib","Liberica")</f>
        <v>Arabia</v>
      </c>
      <c r="O596" t="str" cm="1">
        <f t="array" ref="O596">_xlfn.IFS(J596="M","Medium",J596="L","Light",J596="D","Dark")</f>
        <v>Light</v>
      </c>
      <c r="P596" t="str">
        <f>_xlfn.XLOOKUP(Order_Table[[#This Row],[Customer ID]],customers!$A$1:$A$1001,customers!$I$1:$I$1001,,0)</f>
        <v>No</v>
      </c>
    </row>
    <row r="597" spans="1:16" x14ac:dyDescent="0.3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6">
        <f>INDEX(products!$A$1:$G$49,MATCH(orders!$D597,products!$A$1:$A$49,0),MATCH(orders!L$1,products!$A$1:$G$1,0))</f>
        <v>14.85</v>
      </c>
      <c r="M597" s="6">
        <f t="shared" si="9"/>
        <v>14.85</v>
      </c>
      <c r="N597" t="str" cm="1">
        <f t="array" ref="N597">_xlfn.IFS(I597="Rob","Robusta",I597="Exc","Exelsa",I597="Ara","Arabia",I597="Lib","Liberica")</f>
        <v>Exelsa</v>
      </c>
      <c r="O597" t="str" cm="1">
        <f t="array" ref="O597">_xlfn.IFS(J597="M","Medium",J597="L","Light",J597="D","Dark")</f>
        <v>Light</v>
      </c>
      <c r="P597" t="str">
        <f>_xlfn.XLOOKUP(Order_Table[[#This Row],[Customer ID]],customers!$A$1:$A$1001,customers!$I$1:$I$1001,,0)</f>
        <v>No</v>
      </c>
    </row>
    <row r="598" spans="1:16" x14ac:dyDescent="0.3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6">
        <f>INDEX(products!$A$1:$G$49,MATCH(orders!$D598,products!$A$1:$A$49,0),MATCH(orders!L$1,products!$A$1:$G$1,0))</f>
        <v>6.75</v>
      </c>
      <c r="M598" s="6">
        <f t="shared" si="9"/>
        <v>33.75</v>
      </c>
      <c r="N598" t="str" cm="1">
        <f t="array" ref="N598">_xlfn.IFS(I598="Rob","Robusta",I598="Exc","Exelsa",I598="Ara","Arabia",I598="Lib","Liberica")</f>
        <v>Arabia</v>
      </c>
      <c r="O598" t="str" cm="1">
        <f t="array" ref="O598">_xlfn.IFS(J598="M","Medium",J598="L","Light",J598="D","Dark")</f>
        <v>Medium</v>
      </c>
      <c r="P598" t="str">
        <f>_xlfn.XLOOKUP(Order_Table[[#This Row],[Customer ID]],customers!$A$1:$A$1001,customers!$I$1:$I$1001,,0)</f>
        <v>No</v>
      </c>
    </row>
    <row r="599" spans="1:16" x14ac:dyDescent="0.3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6">
        <f>INDEX(products!$A$1:$G$49,MATCH(orders!$D599,products!$A$1:$A$49,0),MATCH(orders!L$1,products!$A$1:$G$1,0))</f>
        <v>36.454999999999998</v>
      </c>
      <c r="M599" s="6">
        <f t="shared" si="9"/>
        <v>145.82</v>
      </c>
      <c r="N599" t="str" cm="1">
        <f t="array" ref="N599">_xlfn.IFS(I599="Rob","Robusta",I599="Exc","Exelsa",I599="Ara","Arabia",I599="Lib","Liberica")</f>
        <v>Liberica</v>
      </c>
      <c r="O599" t="str" cm="1">
        <f t="array" ref="O599">_xlfn.IFS(J599="M","Medium",J599="L","Light",J599="D","Dark")</f>
        <v>Light</v>
      </c>
      <c r="P599" t="str">
        <f>_xlfn.XLOOKUP(Order_Table[[#This Row],[Customer ID]],customers!$A$1:$A$1001,customers!$I$1:$I$1001,,0)</f>
        <v>Yes</v>
      </c>
    </row>
    <row r="600" spans="1:16" x14ac:dyDescent="0.3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6">
        <f>INDEX(products!$A$1:$G$49,MATCH(orders!$D600,products!$A$1:$A$49,0),MATCH(orders!L$1,products!$A$1:$G$1,0))</f>
        <v>2.9849999999999999</v>
      </c>
      <c r="M600" s="6">
        <f t="shared" si="9"/>
        <v>11.94</v>
      </c>
      <c r="N600" t="str" cm="1">
        <f t="array" ref="N600">_xlfn.IFS(I600="Rob","Robusta",I600="Exc","Exelsa",I600="Ara","Arabia",I600="Lib","Liberica")</f>
        <v>Robusta</v>
      </c>
      <c r="O600" t="str" cm="1">
        <f t="array" ref="O600">_xlfn.IFS(J600="M","Medium",J600="L","Light",J600="D","Dark")</f>
        <v>Medium</v>
      </c>
      <c r="P600" t="str">
        <f>_xlfn.XLOOKUP(Order_Table[[#This Row],[Customer ID]],customers!$A$1:$A$1001,customers!$I$1:$I$1001,,0)</f>
        <v>Yes</v>
      </c>
    </row>
    <row r="601" spans="1:16" x14ac:dyDescent="0.3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6">
        <f>INDEX(products!$A$1:$G$49,MATCH(orders!$D601,products!$A$1:$A$49,0),MATCH(orders!L$1,products!$A$1:$G$1,0))</f>
        <v>2.9849999999999999</v>
      </c>
      <c r="M601" s="6">
        <f t="shared" si="9"/>
        <v>11.94</v>
      </c>
      <c r="N601" t="str" cm="1">
        <f t="array" ref="N601">_xlfn.IFS(I601="Rob","Robusta",I601="Exc","Exelsa",I601="Ara","Arabia",I601="Lib","Liberica")</f>
        <v>Arabia</v>
      </c>
      <c r="O601" t="str" cm="1">
        <f t="array" ref="O601">_xlfn.IFS(J601="M","Medium",J601="L","Light",J601="D","Dark")</f>
        <v>Dark</v>
      </c>
      <c r="P601" t="str">
        <f>_xlfn.XLOOKUP(Order_Table[[#This Row],[Customer ID]],customers!$A$1:$A$1001,customers!$I$1:$I$1001,,0)</f>
        <v>Yes</v>
      </c>
    </row>
    <row r="602" spans="1:16" x14ac:dyDescent="0.3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6">
        <f>INDEX(products!$A$1:$G$49,MATCH(orders!$D602,products!$A$1:$A$49,0),MATCH(orders!L$1,products!$A$1:$G$1,0))</f>
        <v>7.77</v>
      </c>
      <c r="M602" s="6">
        <f t="shared" si="9"/>
        <v>7.77</v>
      </c>
      <c r="N602" t="str" cm="1">
        <f t="array" ref="N602">_xlfn.IFS(I602="Rob","Robusta",I602="Exc","Exelsa",I602="Ara","Arabia",I602="Lib","Liberica")</f>
        <v>Liberica</v>
      </c>
      <c r="O602" t="str" cm="1">
        <f t="array" ref="O602">_xlfn.IFS(J602="M","Medium",J602="L","Light",J602="D","Dark")</f>
        <v>Dark</v>
      </c>
      <c r="P602" t="str">
        <f>_xlfn.XLOOKUP(Order_Table[[#This Row],[Customer ID]],customers!$A$1:$A$1001,customers!$I$1:$I$1001,,0)</f>
        <v>No</v>
      </c>
    </row>
    <row r="603" spans="1:16" x14ac:dyDescent="0.3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6">
        <f>INDEX(products!$A$1:$G$49,MATCH(orders!$D603,products!$A$1:$A$49,0),MATCH(orders!L$1,products!$A$1:$G$1,0))</f>
        <v>27.484999999999996</v>
      </c>
      <c r="M603" s="6">
        <f t="shared" si="9"/>
        <v>109.93999999999998</v>
      </c>
      <c r="N603" t="str" cm="1">
        <f t="array" ref="N603">_xlfn.IFS(I603="Rob","Robusta",I603="Exc","Exelsa",I603="Ara","Arabia",I603="Lib","Liberica")</f>
        <v>Robusta</v>
      </c>
      <c r="O603" t="str" cm="1">
        <f t="array" ref="O603">_xlfn.IFS(J603="M","Medium",J603="L","Light",J603="D","Dark")</f>
        <v>Light</v>
      </c>
      <c r="P603" t="str">
        <f>_xlfn.XLOOKUP(Order_Table[[#This Row],[Customer ID]],customers!$A$1:$A$1001,customers!$I$1:$I$1001,,0)</f>
        <v>Yes</v>
      </c>
    </row>
    <row r="604" spans="1:16" x14ac:dyDescent="0.3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6">
        <f>INDEX(products!$A$1:$G$49,MATCH(orders!$D604,products!$A$1:$A$49,0),MATCH(orders!L$1,products!$A$1:$G$1,0))</f>
        <v>4.4550000000000001</v>
      </c>
      <c r="M604" s="6">
        <f t="shared" si="9"/>
        <v>22.274999999999999</v>
      </c>
      <c r="N604" t="str" cm="1">
        <f t="array" ref="N604">_xlfn.IFS(I604="Rob","Robusta",I604="Exc","Exelsa",I604="Ara","Arabia",I604="Lib","Liberica")</f>
        <v>Exelsa</v>
      </c>
      <c r="O604" t="str" cm="1">
        <f t="array" ref="O604">_xlfn.IFS(J604="M","Medium",J604="L","Light",J604="D","Dark")</f>
        <v>Light</v>
      </c>
      <c r="P604" t="str">
        <f>_xlfn.XLOOKUP(Order_Table[[#This Row],[Customer ID]],customers!$A$1:$A$1001,customers!$I$1:$I$1001,,0)</f>
        <v>Yes</v>
      </c>
    </row>
    <row r="605" spans="1:16" x14ac:dyDescent="0.3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6">
        <f>INDEX(products!$A$1:$G$49,MATCH(orders!$D605,products!$A$1:$A$49,0),MATCH(orders!L$1,products!$A$1:$G$1,0))</f>
        <v>2.9849999999999999</v>
      </c>
      <c r="M605" s="6">
        <f t="shared" si="9"/>
        <v>8.9550000000000001</v>
      </c>
      <c r="N605" t="str" cm="1">
        <f t="array" ref="N605">_xlfn.IFS(I605="Rob","Robusta",I605="Exc","Exelsa",I605="Ara","Arabia",I605="Lib","Liberica")</f>
        <v>Robusta</v>
      </c>
      <c r="O605" t="str" cm="1">
        <f t="array" ref="O605">_xlfn.IFS(J605="M","Medium",J605="L","Light",J605="D","Dark")</f>
        <v>Medium</v>
      </c>
      <c r="P605" t="str">
        <f>_xlfn.XLOOKUP(Order_Table[[#This Row],[Customer ID]],customers!$A$1:$A$1001,customers!$I$1:$I$1001,,0)</f>
        <v>No</v>
      </c>
    </row>
    <row r="606" spans="1:16" x14ac:dyDescent="0.3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6">
        <f>INDEX(products!$A$1:$G$49,MATCH(orders!$D606,products!$A$1:$A$49,0),MATCH(orders!L$1,products!$A$1:$G$1,0))</f>
        <v>29.784999999999997</v>
      </c>
      <c r="M606" s="6">
        <f t="shared" si="9"/>
        <v>119.13999999999999</v>
      </c>
      <c r="N606" t="str" cm="1">
        <f t="array" ref="N606">_xlfn.IFS(I606="Rob","Robusta",I606="Exc","Exelsa",I606="Ara","Arabia",I606="Lib","Liberica")</f>
        <v>Liberica</v>
      </c>
      <c r="O606" t="str" cm="1">
        <f t="array" ref="O606">_xlfn.IFS(J606="M","Medium",J606="L","Light",J606="D","Dark")</f>
        <v>Dark</v>
      </c>
      <c r="P606" t="str">
        <f>_xlfn.XLOOKUP(Order_Table[[#This Row],[Customer ID]],customers!$A$1:$A$1001,customers!$I$1:$I$1001,,0)</f>
        <v>No</v>
      </c>
    </row>
    <row r="607" spans="1:16" x14ac:dyDescent="0.3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6">
        <f>INDEX(products!$A$1:$G$49,MATCH(orders!$D607,products!$A$1:$A$49,0),MATCH(orders!L$1,products!$A$1:$G$1,0))</f>
        <v>29.784999999999997</v>
      </c>
      <c r="M607" s="6">
        <f t="shared" si="9"/>
        <v>148.92499999999998</v>
      </c>
      <c r="N607" t="str" cm="1">
        <f t="array" ref="N607">_xlfn.IFS(I607="Rob","Robusta",I607="Exc","Exelsa",I607="Ara","Arabia",I607="Lib","Liberica")</f>
        <v>Arabia</v>
      </c>
      <c r="O607" t="str" cm="1">
        <f t="array" ref="O607">_xlfn.IFS(J607="M","Medium",J607="L","Light",J607="D","Dark")</f>
        <v>Light</v>
      </c>
      <c r="P607" t="str">
        <f>_xlfn.XLOOKUP(Order_Table[[#This Row],[Customer ID]],customers!$A$1:$A$1001,customers!$I$1:$I$1001,,0)</f>
        <v>Yes</v>
      </c>
    </row>
    <row r="608" spans="1:16" x14ac:dyDescent="0.3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6">
        <f>INDEX(products!$A$1:$G$49,MATCH(orders!$D608,products!$A$1:$A$49,0),MATCH(orders!L$1,products!$A$1:$G$1,0))</f>
        <v>36.454999999999998</v>
      </c>
      <c r="M608" s="6">
        <f t="shared" si="9"/>
        <v>109.36499999999999</v>
      </c>
      <c r="N608" t="str" cm="1">
        <f t="array" ref="N608">_xlfn.IFS(I608="Rob","Robusta",I608="Exc","Exelsa",I608="Ara","Arabia",I608="Lib","Liberica")</f>
        <v>Liberica</v>
      </c>
      <c r="O608" t="str" cm="1">
        <f t="array" ref="O608">_xlfn.IFS(J608="M","Medium",J608="L","Light",J608="D","Dark")</f>
        <v>Light</v>
      </c>
      <c r="P608" t="str">
        <f>_xlfn.XLOOKUP(Order_Table[[#This Row],[Customer ID]],customers!$A$1:$A$1001,customers!$I$1:$I$1001,,0)</f>
        <v>Yes</v>
      </c>
    </row>
    <row r="609" spans="1:16" x14ac:dyDescent="0.3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6">
        <f>INDEX(products!$A$1:$G$49,MATCH(orders!$D609,products!$A$1:$A$49,0),MATCH(orders!L$1,products!$A$1:$G$1,0))</f>
        <v>3.645</v>
      </c>
      <c r="M609" s="6">
        <f t="shared" si="9"/>
        <v>3.645</v>
      </c>
      <c r="N609" t="str" cm="1">
        <f t="array" ref="N609">_xlfn.IFS(I609="Rob","Robusta",I609="Exc","Exelsa",I609="Ara","Arabia",I609="Lib","Liberica")</f>
        <v>Exelsa</v>
      </c>
      <c r="O609" t="str" cm="1">
        <f t="array" ref="O609">_xlfn.IFS(J609="M","Medium",J609="L","Light",J609="D","Dark")</f>
        <v>Dark</v>
      </c>
      <c r="P609" t="str">
        <f>_xlfn.XLOOKUP(Order_Table[[#This Row],[Customer ID]],customers!$A$1:$A$1001,customers!$I$1:$I$1001,,0)</f>
        <v>Yes</v>
      </c>
    </row>
    <row r="610" spans="1:16" x14ac:dyDescent="0.3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6">
        <f>INDEX(products!$A$1:$G$49,MATCH(orders!$D610,products!$A$1:$A$49,0),MATCH(orders!L$1,products!$A$1:$G$1,0))</f>
        <v>27.945</v>
      </c>
      <c r="M610" s="6">
        <f t="shared" si="9"/>
        <v>55.89</v>
      </c>
      <c r="N610" t="str" cm="1">
        <f t="array" ref="N610">_xlfn.IFS(I610="Rob","Robusta",I610="Exc","Exelsa",I610="Ara","Arabia",I610="Lib","Liberica")</f>
        <v>Exelsa</v>
      </c>
      <c r="O610" t="str" cm="1">
        <f t="array" ref="O610">_xlfn.IFS(J610="M","Medium",J610="L","Light",J610="D","Dark")</f>
        <v>Dark</v>
      </c>
      <c r="P610" t="str">
        <f>_xlfn.XLOOKUP(Order_Table[[#This Row],[Customer ID]],customers!$A$1:$A$1001,customers!$I$1:$I$1001,,0)</f>
        <v>No</v>
      </c>
    </row>
    <row r="611" spans="1:16" x14ac:dyDescent="0.3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6">
        <f>INDEX(products!$A$1:$G$49,MATCH(orders!$D611,products!$A$1:$A$49,0),MATCH(orders!L$1,products!$A$1:$G$1,0))</f>
        <v>4.3650000000000002</v>
      </c>
      <c r="M611" s="6">
        <f t="shared" si="9"/>
        <v>26.19</v>
      </c>
      <c r="N611" t="str" cm="1">
        <f t="array" ref="N611">_xlfn.IFS(I611="Rob","Robusta",I611="Exc","Exelsa",I611="Ara","Arabia",I611="Lib","Liberica")</f>
        <v>Liberica</v>
      </c>
      <c r="O611" t="str" cm="1">
        <f t="array" ref="O611">_xlfn.IFS(J611="M","Medium",J611="L","Light",J611="D","Dark")</f>
        <v>Medium</v>
      </c>
      <c r="P611" t="str">
        <f>_xlfn.XLOOKUP(Order_Table[[#This Row],[Customer ID]],customers!$A$1:$A$1001,customers!$I$1:$I$1001,,0)</f>
        <v>Yes</v>
      </c>
    </row>
    <row r="612" spans="1:16" x14ac:dyDescent="0.3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6">
        <f>INDEX(products!$A$1:$G$49,MATCH(orders!$D612,products!$A$1:$A$49,0),MATCH(orders!L$1,products!$A$1:$G$1,0))</f>
        <v>9.9499999999999993</v>
      </c>
      <c r="M612" s="6">
        <f t="shared" si="9"/>
        <v>39.799999999999997</v>
      </c>
      <c r="N612" t="str" cm="1">
        <f t="array" ref="N612">_xlfn.IFS(I612="Rob","Robusta",I612="Exc","Exelsa",I612="Ara","Arabia",I612="Lib","Liberica")</f>
        <v>Robusta</v>
      </c>
      <c r="O612" t="str" cm="1">
        <f t="array" ref="O612">_xlfn.IFS(J612="M","Medium",J612="L","Light",J612="D","Dark")</f>
        <v>Medium</v>
      </c>
      <c r="P612" t="str">
        <f>_xlfn.XLOOKUP(Order_Table[[#This Row],[Customer ID]],customers!$A$1:$A$1001,customers!$I$1:$I$1001,,0)</f>
        <v>No</v>
      </c>
    </row>
    <row r="613" spans="1:16" x14ac:dyDescent="0.3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6">
        <f>INDEX(products!$A$1:$G$49,MATCH(orders!$D613,products!$A$1:$A$49,0),MATCH(orders!L$1,products!$A$1:$G$1,0))</f>
        <v>34.154999999999994</v>
      </c>
      <c r="M613" s="6">
        <f t="shared" si="9"/>
        <v>68.309999999999988</v>
      </c>
      <c r="N613" t="str" cm="1">
        <f t="array" ref="N613">_xlfn.IFS(I613="Rob","Robusta",I613="Exc","Exelsa",I613="Ara","Arabia",I613="Lib","Liberica")</f>
        <v>Exelsa</v>
      </c>
      <c r="O613" t="str" cm="1">
        <f t="array" ref="O613">_xlfn.IFS(J613="M","Medium",J613="L","Light",J613="D","Dark")</f>
        <v>Light</v>
      </c>
      <c r="P613" t="str">
        <f>_xlfn.XLOOKUP(Order_Table[[#This Row],[Customer ID]],customers!$A$1:$A$1001,customers!$I$1:$I$1001,,0)</f>
        <v>No</v>
      </c>
    </row>
    <row r="614" spans="1:16" x14ac:dyDescent="0.3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6">
        <f>INDEX(products!$A$1:$G$49,MATCH(orders!$D614,products!$A$1:$A$49,0),MATCH(orders!L$1,products!$A$1:$G$1,0))</f>
        <v>3.375</v>
      </c>
      <c r="M614" s="6">
        <f t="shared" si="9"/>
        <v>13.5</v>
      </c>
      <c r="N614" t="str" cm="1">
        <f t="array" ref="N614">_xlfn.IFS(I614="Rob","Robusta",I614="Exc","Exelsa",I614="Ara","Arabia",I614="Lib","Liberica")</f>
        <v>Arabia</v>
      </c>
      <c r="O614" t="str" cm="1">
        <f t="array" ref="O614">_xlfn.IFS(J614="M","Medium",J614="L","Light",J614="D","Dark")</f>
        <v>Medium</v>
      </c>
      <c r="P614" t="str">
        <f>_xlfn.XLOOKUP(Order_Table[[#This Row],[Customer ID]],customers!$A$1:$A$1001,customers!$I$1:$I$1001,,0)</f>
        <v>No</v>
      </c>
    </row>
    <row r="615" spans="1:16" x14ac:dyDescent="0.3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6">
        <f>INDEX(products!$A$1:$G$49,MATCH(orders!$D615,products!$A$1:$A$49,0),MATCH(orders!L$1,products!$A$1:$G$1,0))</f>
        <v>5.97</v>
      </c>
      <c r="M615" s="6">
        <f t="shared" si="9"/>
        <v>5.97</v>
      </c>
      <c r="N615" t="str" cm="1">
        <f t="array" ref="N615">_xlfn.IFS(I615="Rob","Robusta",I615="Exc","Exelsa",I615="Ara","Arabia",I615="Lib","Liberica")</f>
        <v>Robusta</v>
      </c>
      <c r="O615" t="str" cm="1">
        <f t="array" ref="O615">_xlfn.IFS(J615="M","Medium",J615="L","Light",J615="D","Dark")</f>
        <v>Medium</v>
      </c>
      <c r="P615" t="str">
        <f>_xlfn.XLOOKUP(Order_Table[[#This Row],[Customer ID]],customers!$A$1:$A$1001,customers!$I$1:$I$1001,,0)</f>
        <v>No</v>
      </c>
    </row>
    <row r="616" spans="1:16" x14ac:dyDescent="0.3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6">
        <f>INDEX(products!$A$1:$G$49,MATCH(orders!$D616,products!$A$1:$A$49,0),MATCH(orders!L$1,products!$A$1:$G$1,0))</f>
        <v>5.97</v>
      </c>
      <c r="M616" s="6">
        <f t="shared" si="9"/>
        <v>29.849999999999998</v>
      </c>
      <c r="N616" t="str" cm="1">
        <f t="array" ref="N616">_xlfn.IFS(I616="Rob","Robusta",I616="Exc","Exelsa",I616="Ara","Arabia",I616="Lib","Liberica")</f>
        <v>Robusta</v>
      </c>
      <c r="O616" t="str" cm="1">
        <f t="array" ref="O616">_xlfn.IFS(J616="M","Medium",J616="L","Light",J616="D","Dark")</f>
        <v>Medium</v>
      </c>
      <c r="P616" t="str">
        <f>_xlfn.XLOOKUP(Order_Table[[#This Row],[Customer ID]],customers!$A$1:$A$1001,customers!$I$1:$I$1001,,0)</f>
        <v>Yes</v>
      </c>
    </row>
    <row r="617" spans="1:16" x14ac:dyDescent="0.3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6">
        <f>INDEX(products!$A$1:$G$49,MATCH(orders!$D617,products!$A$1:$A$49,0),MATCH(orders!L$1,products!$A$1:$G$1,0))</f>
        <v>36.454999999999998</v>
      </c>
      <c r="M617" s="6">
        <f t="shared" si="9"/>
        <v>72.91</v>
      </c>
      <c r="N617" t="str" cm="1">
        <f t="array" ref="N617">_xlfn.IFS(I617="Rob","Robusta",I617="Exc","Exelsa",I617="Ara","Arabia",I617="Lib","Liberica")</f>
        <v>Liberica</v>
      </c>
      <c r="O617" t="str" cm="1">
        <f t="array" ref="O617">_xlfn.IFS(J617="M","Medium",J617="L","Light",J617="D","Dark")</f>
        <v>Light</v>
      </c>
      <c r="P617" t="str">
        <f>_xlfn.XLOOKUP(Order_Table[[#This Row],[Customer ID]],customers!$A$1:$A$1001,customers!$I$1:$I$1001,,0)</f>
        <v>Yes</v>
      </c>
    </row>
    <row r="618" spans="1:16" x14ac:dyDescent="0.3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6">
        <f>INDEX(products!$A$1:$G$49,MATCH(orders!$D618,products!$A$1:$A$49,0),MATCH(orders!L$1,products!$A$1:$G$1,0))</f>
        <v>31.624999999999996</v>
      </c>
      <c r="M618" s="6">
        <f t="shared" si="9"/>
        <v>126.49999999999999</v>
      </c>
      <c r="N618" t="str" cm="1">
        <f t="array" ref="N618">_xlfn.IFS(I618="Rob","Robusta",I618="Exc","Exelsa",I618="Ara","Arabia",I618="Lib","Liberica")</f>
        <v>Exelsa</v>
      </c>
      <c r="O618" t="str" cm="1">
        <f t="array" ref="O618">_xlfn.IFS(J618="M","Medium",J618="L","Light",J618="D","Dark")</f>
        <v>Medium</v>
      </c>
      <c r="P618" t="str">
        <f>_xlfn.XLOOKUP(Order_Table[[#This Row],[Customer ID]],customers!$A$1:$A$1001,customers!$I$1:$I$1001,,0)</f>
        <v>No</v>
      </c>
    </row>
    <row r="619" spans="1:16" x14ac:dyDescent="0.3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6">
        <f>INDEX(products!$A$1:$G$49,MATCH(orders!$D619,products!$A$1:$A$49,0),MATCH(orders!L$1,products!$A$1:$G$1,0))</f>
        <v>33.464999999999996</v>
      </c>
      <c r="M619" s="6">
        <f t="shared" si="9"/>
        <v>33.464999999999996</v>
      </c>
      <c r="N619" t="str" cm="1">
        <f t="array" ref="N619">_xlfn.IFS(I619="Rob","Robusta",I619="Exc","Exelsa",I619="Ara","Arabia",I619="Lib","Liberica")</f>
        <v>Liberica</v>
      </c>
      <c r="O619" t="str" cm="1">
        <f t="array" ref="O619">_xlfn.IFS(J619="M","Medium",J619="L","Light",J619="D","Dark")</f>
        <v>Medium</v>
      </c>
      <c r="P619" t="str">
        <f>_xlfn.XLOOKUP(Order_Table[[#This Row],[Customer ID]],customers!$A$1:$A$1001,customers!$I$1:$I$1001,,0)</f>
        <v>No</v>
      </c>
    </row>
    <row r="620" spans="1:16" x14ac:dyDescent="0.3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6">
        <f>INDEX(products!$A$1:$G$49,MATCH(orders!$D620,products!$A$1:$A$49,0),MATCH(orders!L$1,products!$A$1:$G$1,0))</f>
        <v>12.15</v>
      </c>
      <c r="M620" s="6">
        <f t="shared" si="9"/>
        <v>72.900000000000006</v>
      </c>
      <c r="N620" t="str" cm="1">
        <f t="array" ref="N620">_xlfn.IFS(I620="Rob","Robusta",I620="Exc","Exelsa",I620="Ara","Arabia",I620="Lib","Liberica")</f>
        <v>Exelsa</v>
      </c>
      <c r="O620" t="str" cm="1">
        <f t="array" ref="O620">_xlfn.IFS(J620="M","Medium",J620="L","Light",J620="D","Dark")</f>
        <v>Dark</v>
      </c>
      <c r="P620" t="str">
        <f>_xlfn.XLOOKUP(Order_Table[[#This Row],[Customer ID]],customers!$A$1:$A$1001,customers!$I$1:$I$1001,,0)</f>
        <v>Yes</v>
      </c>
    </row>
    <row r="621" spans="1:16" x14ac:dyDescent="0.3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6">
        <f>INDEX(products!$A$1:$G$49,MATCH(orders!$D621,products!$A$1:$A$49,0),MATCH(orders!L$1,products!$A$1:$G$1,0))</f>
        <v>7.77</v>
      </c>
      <c r="M621" s="6">
        <f t="shared" si="9"/>
        <v>15.54</v>
      </c>
      <c r="N621" t="str" cm="1">
        <f t="array" ref="N621">_xlfn.IFS(I621="Rob","Robusta",I621="Exc","Exelsa",I621="Ara","Arabia",I621="Lib","Liberica")</f>
        <v>Liberica</v>
      </c>
      <c r="O621" t="str" cm="1">
        <f t="array" ref="O621">_xlfn.IFS(J621="M","Medium",J621="L","Light",J621="D","Dark")</f>
        <v>Dark</v>
      </c>
      <c r="P621" t="str">
        <f>_xlfn.XLOOKUP(Order_Table[[#This Row],[Customer ID]],customers!$A$1:$A$1001,customers!$I$1:$I$1001,,0)</f>
        <v>Yes</v>
      </c>
    </row>
    <row r="622" spans="1:16" x14ac:dyDescent="0.3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6">
        <f>INDEX(products!$A$1:$G$49,MATCH(orders!$D622,products!$A$1:$A$49,0),MATCH(orders!L$1,products!$A$1:$G$1,0))</f>
        <v>3.375</v>
      </c>
      <c r="M622" s="6">
        <f t="shared" si="9"/>
        <v>20.25</v>
      </c>
      <c r="N622" t="str" cm="1">
        <f t="array" ref="N622">_xlfn.IFS(I622="Rob","Robusta",I622="Exc","Exelsa",I622="Ara","Arabia",I622="Lib","Liberica")</f>
        <v>Arabia</v>
      </c>
      <c r="O622" t="str" cm="1">
        <f t="array" ref="O622">_xlfn.IFS(J622="M","Medium",J622="L","Light",J622="D","Dark")</f>
        <v>Medium</v>
      </c>
      <c r="P622" t="str">
        <f>_xlfn.XLOOKUP(Order_Table[[#This Row],[Customer ID]],customers!$A$1:$A$1001,customers!$I$1:$I$1001,,0)</f>
        <v>No</v>
      </c>
    </row>
    <row r="623" spans="1:16" x14ac:dyDescent="0.3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6">
        <f>INDEX(products!$A$1:$G$49,MATCH(orders!$D623,products!$A$1:$A$49,0),MATCH(orders!L$1,products!$A$1:$G$1,0))</f>
        <v>12.95</v>
      </c>
      <c r="M623" s="6">
        <f t="shared" si="9"/>
        <v>77.699999999999989</v>
      </c>
      <c r="N623" t="str" cm="1">
        <f t="array" ref="N623">_xlfn.IFS(I623="Rob","Robusta",I623="Exc","Exelsa",I623="Ara","Arabia",I623="Lib","Liberica")</f>
        <v>Arabia</v>
      </c>
      <c r="O623" t="str" cm="1">
        <f t="array" ref="O623">_xlfn.IFS(J623="M","Medium",J623="L","Light",J623="D","Dark")</f>
        <v>Light</v>
      </c>
      <c r="P623" t="str">
        <f>_xlfn.XLOOKUP(Order_Table[[#This Row],[Customer ID]],customers!$A$1:$A$1001,customers!$I$1:$I$1001,,0)</f>
        <v>No</v>
      </c>
    </row>
    <row r="624" spans="1:16" x14ac:dyDescent="0.3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6">
        <f>INDEX(products!$A$1:$G$49,MATCH(orders!$D624,products!$A$1:$A$49,0),MATCH(orders!L$1,products!$A$1:$G$1,0))</f>
        <v>33.464999999999996</v>
      </c>
      <c r="M624" s="6">
        <f t="shared" si="9"/>
        <v>133.85999999999999</v>
      </c>
      <c r="N624" t="str" cm="1">
        <f t="array" ref="N624">_xlfn.IFS(I624="Rob","Robusta",I624="Exc","Exelsa",I624="Ara","Arabia",I624="Lib","Liberica")</f>
        <v>Liberica</v>
      </c>
      <c r="O624" t="str" cm="1">
        <f t="array" ref="O624">_xlfn.IFS(J624="M","Medium",J624="L","Light",J624="D","Dark")</f>
        <v>Medium</v>
      </c>
      <c r="P624" t="str">
        <f>_xlfn.XLOOKUP(Order_Table[[#This Row],[Customer ID]],customers!$A$1:$A$1001,customers!$I$1:$I$1001,,0)</f>
        <v>No</v>
      </c>
    </row>
    <row r="625" spans="1:16" x14ac:dyDescent="0.3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6">
        <f>INDEX(products!$A$1:$G$49,MATCH(orders!$D625,products!$A$1:$A$49,0),MATCH(orders!L$1,products!$A$1:$G$1,0))</f>
        <v>12.15</v>
      </c>
      <c r="M625" s="6">
        <f t="shared" si="9"/>
        <v>12.15</v>
      </c>
      <c r="N625" t="str" cm="1">
        <f t="array" ref="N625">_xlfn.IFS(I625="Rob","Robusta",I625="Exc","Exelsa",I625="Ara","Arabia",I625="Lib","Liberica")</f>
        <v>Exelsa</v>
      </c>
      <c r="O625" t="str" cm="1">
        <f t="array" ref="O625">_xlfn.IFS(J625="M","Medium",J625="L","Light",J625="D","Dark")</f>
        <v>Dark</v>
      </c>
      <c r="P625" t="str">
        <f>_xlfn.XLOOKUP(Order_Table[[#This Row],[Customer ID]],customers!$A$1:$A$1001,customers!$I$1:$I$1001,,0)</f>
        <v>No</v>
      </c>
    </row>
    <row r="626" spans="1:16" x14ac:dyDescent="0.3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6">
        <f>INDEX(products!$A$1:$G$49,MATCH(orders!$D626,products!$A$1:$A$49,0),MATCH(orders!L$1,products!$A$1:$G$1,0))</f>
        <v>31.624999999999996</v>
      </c>
      <c r="M626" s="6">
        <f t="shared" si="9"/>
        <v>63.249999999999993</v>
      </c>
      <c r="N626" t="str" cm="1">
        <f t="array" ref="N626">_xlfn.IFS(I626="Rob","Robusta",I626="Exc","Exelsa",I626="Ara","Arabia",I626="Lib","Liberica")</f>
        <v>Exelsa</v>
      </c>
      <c r="O626" t="str" cm="1">
        <f t="array" ref="O626">_xlfn.IFS(J626="M","Medium",J626="L","Light",J626="D","Dark")</f>
        <v>Medium</v>
      </c>
      <c r="P626" t="str">
        <f>_xlfn.XLOOKUP(Order_Table[[#This Row],[Customer ID]],customers!$A$1:$A$1001,customers!$I$1:$I$1001,,0)</f>
        <v>Yes</v>
      </c>
    </row>
    <row r="627" spans="1:16" x14ac:dyDescent="0.3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6">
        <f>INDEX(products!$A$1:$G$49,MATCH(orders!$D627,products!$A$1:$A$49,0),MATCH(orders!L$1,products!$A$1:$G$1,0))</f>
        <v>7.169999999999999</v>
      </c>
      <c r="M627" s="6">
        <f t="shared" si="9"/>
        <v>35.849999999999994</v>
      </c>
      <c r="N627" t="str" cm="1">
        <f t="array" ref="N627">_xlfn.IFS(I627="Rob","Robusta",I627="Exc","Exelsa",I627="Ara","Arabia",I627="Lib","Liberica")</f>
        <v>Robusta</v>
      </c>
      <c r="O627" t="str" cm="1">
        <f t="array" ref="O627">_xlfn.IFS(J627="M","Medium",J627="L","Light",J627="D","Dark")</f>
        <v>Light</v>
      </c>
      <c r="P627" t="str">
        <f>_xlfn.XLOOKUP(Order_Table[[#This Row],[Customer ID]],customers!$A$1:$A$1001,customers!$I$1:$I$1001,,0)</f>
        <v>No</v>
      </c>
    </row>
    <row r="628" spans="1:16" x14ac:dyDescent="0.3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6">
        <f>INDEX(products!$A$1:$G$49,MATCH(orders!$D628,products!$A$1:$A$49,0),MATCH(orders!L$1,products!$A$1:$G$1,0))</f>
        <v>25.874999999999996</v>
      </c>
      <c r="M628" s="6">
        <f t="shared" si="9"/>
        <v>77.624999999999986</v>
      </c>
      <c r="N628" t="str" cm="1">
        <f t="array" ref="N628">_xlfn.IFS(I628="Rob","Robusta",I628="Exc","Exelsa",I628="Ara","Arabia",I628="Lib","Liberica")</f>
        <v>Arabia</v>
      </c>
      <c r="O628" t="str" cm="1">
        <f t="array" ref="O628">_xlfn.IFS(J628="M","Medium",J628="L","Light",J628="D","Dark")</f>
        <v>Medium</v>
      </c>
      <c r="P628" t="str">
        <f>_xlfn.XLOOKUP(Order_Table[[#This Row],[Customer ID]],customers!$A$1:$A$1001,customers!$I$1:$I$1001,,0)</f>
        <v>No</v>
      </c>
    </row>
    <row r="629" spans="1:16" x14ac:dyDescent="0.3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6">
        <f>INDEX(products!$A$1:$G$49,MATCH(orders!$D629,products!$A$1:$A$49,0),MATCH(orders!L$1,products!$A$1:$G$1,0))</f>
        <v>31.624999999999996</v>
      </c>
      <c r="M629" s="6">
        <f t="shared" si="9"/>
        <v>63.249999999999993</v>
      </c>
      <c r="N629" t="str" cm="1">
        <f t="array" ref="N629">_xlfn.IFS(I629="Rob","Robusta",I629="Exc","Exelsa",I629="Ara","Arabia",I629="Lib","Liberica")</f>
        <v>Exelsa</v>
      </c>
      <c r="O629" t="str" cm="1">
        <f t="array" ref="O629">_xlfn.IFS(J629="M","Medium",J629="L","Light",J629="D","Dark")</f>
        <v>Medium</v>
      </c>
      <c r="P629" t="str">
        <f>_xlfn.XLOOKUP(Order_Table[[#This Row],[Customer ID]],customers!$A$1:$A$1001,customers!$I$1:$I$1001,,0)</f>
        <v>Yes</v>
      </c>
    </row>
    <row r="630" spans="1:16" x14ac:dyDescent="0.3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6">
        <f>INDEX(products!$A$1:$G$49,MATCH(orders!$D630,products!$A$1:$A$49,0),MATCH(orders!L$1,products!$A$1:$G$1,0))</f>
        <v>4.4550000000000001</v>
      </c>
      <c r="M630" s="6">
        <f t="shared" si="9"/>
        <v>26.73</v>
      </c>
      <c r="N630" t="str" cm="1">
        <f t="array" ref="N630">_xlfn.IFS(I630="Rob","Robusta",I630="Exc","Exelsa",I630="Ara","Arabia",I630="Lib","Liberica")</f>
        <v>Exelsa</v>
      </c>
      <c r="O630" t="str" cm="1">
        <f t="array" ref="O630">_xlfn.IFS(J630="M","Medium",J630="L","Light",J630="D","Dark")</f>
        <v>Light</v>
      </c>
      <c r="P630" t="str">
        <f>_xlfn.XLOOKUP(Order_Table[[#This Row],[Customer ID]],customers!$A$1:$A$1001,customers!$I$1:$I$1001,,0)</f>
        <v>Yes</v>
      </c>
    </row>
    <row r="631" spans="1:16" x14ac:dyDescent="0.3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6">
        <f>INDEX(products!$A$1:$G$49,MATCH(orders!$D631,products!$A$1:$A$49,0),MATCH(orders!L$1,products!$A$1:$G$1,0))</f>
        <v>7.77</v>
      </c>
      <c r="M631" s="6">
        <f t="shared" si="9"/>
        <v>31.08</v>
      </c>
      <c r="N631" t="str" cm="1">
        <f t="array" ref="N631">_xlfn.IFS(I631="Rob","Robusta",I631="Exc","Exelsa",I631="Ara","Arabia",I631="Lib","Liberica")</f>
        <v>Liberica</v>
      </c>
      <c r="O631" t="str" cm="1">
        <f t="array" ref="O631">_xlfn.IFS(J631="M","Medium",J631="L","Light",J631="D","Dark")</f>
        <v>Dark</v>
      </c>
      <c r="P631" t="str">
        <f>_xlfn.XLOOKUP(Order_Table[[#This Row],[Customer ID]],customers!$A$1:$A$1001,customers!$I$1:$I$1001,,0)</f>
        <v>Yes</v>
      </c>
    </row>
    <row r="632" spans="1:16" x14ac:dyDescent="0.3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6">
        <f>INDEX(products!$A$1:$G$49,MATCH(orders!$D632,products!$A$1:$A$49,0),MATCH(orders!L$1,products!$A$1:$G$1,0))</f>
        <v>2.9849999999999999</v>
      </c>
      <c r="M632" s="6">
        <f t="shared" si="9"/>
        <v>2.9849999999999999</v>
      </c>
      <c r="N632" t="str" cm="1">
        <f t="array" ref="N632">_xlfn.IFS(I632="Rob","Robusta",I632="Exc","Exelsa",I632="Ara","Arabia",I632="Lib","Liberica")</f>
        <v>Arabia</v>
      </c>
      <c r="O632" t="str" cm="1">
        <f t="array" ref="O632">_xlfn.IFS(J632="M","Medium",J632="L","Light",J632="D","Dark")</f>
        <v>Dark</v>
      </c>
      <c r="P632" t="str">
        <f>_xlfn.XLOOKUP(Order_Table[[#This Row],[Customer ID]],customers!$A$1:$A$1001,customers!$I$1:$I$1001,,0)</f>
        <v>Yes</v>
      </c>
    </row>
    <row r="633" spans="1:16" x14ac:dyDescent="0.3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6">
        <f>INDEX(products!$A$1:$G$49,MATCH(orders!$D633,products!$A$1:$A$49,0),MATCH(orders!L$1,products!$A$1:$G$1,0))</f>
        <v>20.584999999999997</v>
      </c>
      <c r="M633" s="6">
        <f t="shared" si="9"/>
        <v>102.92499999999998</v>
      </c>
      <c r="N633" t="str" cm="1">
        <f t="array" ref="N633">_xlfn.IFS(I633="Rob","Robusta",I633="Exc","Exelsa",I633="Ara","Arabia",I633="Lib","Liberica")</f>
        <v>Robusta</v>
      </c>
      <c r="O633" t="str" cm="1">
        <f t="array" ref="O633">_xlfn.IFS(J633="M","Medium",J633="L","Light",J633="D","Dark")</f>
        <v>Dark</v>
      </c>
      <c r="P633" t="str">
        <f>_xlfn.XLOOKUP(Order_Table[[#This Row],[Customer ID]],customers!$A$1:$A$1001,customers!$I$1:$I$1001,,0)</f>
        <v>Yes</v>
      </c>
    </row>
    <row r="634" spans="1:16" x14ac:dyDescent="0.3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6">
        <f>INDEX(products!$A$1:$G$49,MATCH(orders!$D634,products!$A$1:$A$49,0),MATCH(orders!L$1,products!$A$1:$G$1,0))</f>
        <v>8.91</v>
      </c>
      <c r="M634" s="6">
        <f t="shared" si="9"/>
        <v>35.64</v>
      </c>
      <c r="N634" t="str" cm="1">
        <f t="array" ref="N634">_xlfn.IFS(I634="Rob","Robusta",I634="Exc","Exelsa",I634="Ara","Arabia",I634="Lib","Liberica")</f>
        <v>Exelsa</v>
      </c>
      <c r="O634" t="str" cm="1">
        <f t="array" ref="O634">_xlfn.IFS(J634="M","Medium",J634="L","Light",J634="D","Dark")</f>
        <v>Light</v>
      </c>
      <c r="P634" t="str">
        <f>_xlfn.XLOOKUP(Order_Table[[#This Row],[Customer ID]],customers!$A$1:$A$1001,customers!$I$1:$I$1001,,0)</f>
        <v>No</v>
      </c>
    </row>
    <row r="635" spans="1:16" x14ac:dyDescent="0.3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6">
        <f>INDEX(products!$A$1:$G$49,MATCH(orders!$D635,products!$A$1:$A$49,0),MATCH(orders!L$1,products!$A$1:$G$1,0))</f>
        <v>11.95</v>
      </c>
      <c r="M635" s="6">
        <f t="shared" si="9"/>
        <v>47.8</v>
      </c>
      <c r="N635" t="str" cm="1">
        <f t="array" ref="N635">_xlfn.IFS(I635="Rob","Robusta",I635="Exc","Exelsa",I635="Ara","Arabia",I635="Lib","Liberica")</f>
        <v>Robusta</v>
      </c>
      <c r="O635" t="str" cm="1">
        <f t="array" ref="O635">_xlfn.IFS(J635="M","Medium",J635="L","Light",J635="D","Dark")</f>
        <v>Light</v>
      </c>
      <c r="P635" t="str">
        <f>_xlfn.XLOOKUP(Order_Table[[#This Row],[Customer ID]],customers!$A$1:$A$1001,customers!$I$1:$I$1001,,0)</f>
        <v>No</v>
      </c>
    </row>
    <row r="636" spans="1:16" x14ac:dyDescent="0.3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6">
        <f>INDEX(products!$A$1:$G$49,MATCH(orders!$D636,products!$A$1:$A$49,0),MATCH(orders!L$1,products!$A$1:$G$1,0))</f>
        <v>14.55</v>
      </c>
      <c r="M636" s="6">
        <f t="shared" si="9"/>
        <v>43.650000000000006</v>
      </c>
      <c r="N636" t="str" cm="1">
        <f t="array" ref="N636">_xlfn.IFS(I636="Rob","Robusta",I636="Exc","Exelsa",I636="Ara","Arabia",I636="Lib","Liberica")</f>
        <v>Liberica</v>
      </c>
      <c r="O636" t="str" cm="1">
        <f t="array" ref="O636">_xlfn.IFS(J636="M","Medium",J636="L","Light",J636="D","Dark")</f>
        <v>Medium</v>
      </c>
      <c r="P636" t="str">
        <f>_xlfn.XLOOKUP(Order_Table[[#This Row],[Customer ID]],customers!$A$1:$A$1001,customers!$I$1:$I$1001,,0)</f>
        <v>No</v>
      </c>
    </row>
    <row r="637" spans="1:16" x14ac:dyDescent="0.3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6">
        <f>INDEX(products!$A$1:$G$49,MATCH(orders!$D637,products!$A$1:$A$49,0),MATCH(orders!L$1,products!$A$1:$G$1,0))</f>
        <v>8.91</v>
      </c>
      <c r="M637" s="6">
        <f t="shared" si="9"/>
        <v>35.64</v>
      </c>
      <c r="N637" t="str" cm="1">
        <f t="array" ref="N637">_xlfn.IFS(I637="Rob","Robusta",I637="Exc","Exelsa",I637="Ara","Arabia",I637="Lib","Liberica")</f>
        <v>Exelsa</v>
      </c>
      <c r="O637" t="str" cm="1">
        <f t="array" ref="O637">_xlfn.IFS(J637="M","Medium",J637="L","Light",J637="D","Dark")</f>
        <v>Light</v>
      </c>
      <c r="P637" t="str">
        <f>_xlfn.XLOOKUP(Order_Table[[#This Row],[Customer ID]],customers!$A$1:$A$1001,customers!$I$1:$I$1001,,0)</f>
        <v>Yes</v>
      </c>
    </row>
    <row r="638" spans="1:16" x14ac:dyDescent="0.3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6">
        <f>INDEX(products!$A$1:$G$49,MATCH(orders!$D638,products!$A$1:$A$49,0),MATCH(orders!L$1,products!$A$1:$G$1,0))</f>
        <v>15.85</v>
      </c>
      <c r="M638" s="6">
        <f t="shared" si="9"/>
        <v>95.1</v>
      </c>
      <c r="N638" t="str" cm="1">
        <f t="array" ref="N638">_xlfn.IFS(I638="Rob","Robusta",I638="Exc","Exelsa",I638="Ara","Arabia",I638="Lib","Liberica")</f>
        <v>Liberica</v>
      </c>
      <c r="O638" t="str" cm="1">
        <f t="array" ref="O638">_xlfn.IFS(J638="M","Medium",J638="L","Light",J638="D","Dark")</f>
        <v>Light</v>
      </c>
      <c r="P638" t="str">
        <f>_xlfn.XLOOKUP(Order_Table[[#This Row],[Customer ID]],customers!$A$1:$A$1001,customers!$I$1:$I$1001,,0)</f>
        <v>Yes</v>
      </c>
    </row>
    <row r="639" spans="1:16" x14ac:dyDescent="0.3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6">
        <f>INDEX(products!$A$1:$G$49,MATCH(orders!$D639,products!$A$1:$A$49,0),MATCH(orders!L$1,products!$A$1:$G$1,0))</f>
        <v>31.624999999999996</v>
      </c>
      <c r="M639" s="6">
        <f t="shared" si="9"/>
        <v>31.624999999999996</v>
      </c>
      <c r="N639" t="str" cm="1">
        <f t="array" ref="N639">_xlfn.IFS(I639="Rob","Robusta",I639="Exc","Exelsa",I639="Ara","Arabia",I639="Lib","Liberica")</f>
        <v>Exelsa</v>
      </c>
      <c r="O639" t="str" cm="1">
        <f t="array" ref="O639">_xlfn.IFS(J639="M","Medium",J639="L","Light",J639="D","Dark")</f>
        <v>Medium</v>
      </c>
      <c r="P639" t="str">
        <f>_xlfn.XLOOKUP(Order_Table[[#This Row],[Customer ID]],customers!$A$1:$A$1001,customers!$I$1:$I$1001,,0)</f>
        <v>Yes</v>
      </c>
    </row>
    <row r="640" spans="1:16" x14ac:dyDescent="0.3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6">
        <f>INDEX(products!$A$1:$G$49,MATCH(orders!$D640,products!$A$1:$A$49,0),MATCH(orders!L$1,products!$A$1:$G$1,0))</f>
        <v>25.874999999999996</v>
      </c>
      <c r="M640" s="6">
        <f t="shared" si="9"/>
        <v>77.624999999999986</v>
      </c>
      <c r="N640" t="str" cm="1">
        <f t="array" ref="N640">_xlfn.IFS(I640="Rob","Robusta",I640="Exc","Exelsa",I640="Ara","Arabia",I640="Lib","Liberica")</f>
        <v>Arabia</v>
      </c>
      <c r="O640" t="str" cm="1">
        <f t="array" ref="O640">_xlfn.IFS(J640="M","Medium",J640="L","Light",J640="D","Dark")</f>
        <v>Medium</v>
      </c>
      <c r="P640" t="str">
        <f>_xlfn.XLOOKUP(Order_Table[[#This Row],[Customer ID]],customers!$A$1:$A$1001,customers!$I$1:$I$1001,,0)</f>
        <v>Yes</v>
      </c>
    </row>
    <row r="641" spans="1:16" x14ac:dyDescent="0.3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6">
        <f>INDEX(products!$A$1:$G$49,MATCH(orders!$D641,products!$A$1:$A$49,0),MATCH(orders!L$1,products!$A$1:$G$1,0))</f>
        <v>3.8849999999999998</v>
      </c>
      <c r="M641" s="6">
        <f t="shared" si="9"/>
        <v>3.8849999999999998</v>
      </c>
      <c r="N641" t="str" cm="1">
        <f t="array" ref="N641">_xlfn.IFS(I641="Rob","Robusta",I641="Exc","Exelsa",I641="Ara","Arabia",I641="Lib","Liberica")</f>
        <v>Liberica</v>
      </c>
      <c r="O641" t="str" cm="1">
        <f t="array" ref="O641">_xlfn.IFS(J641="M","Medium",J641="L","Light",J641="D","Dark")</f>
        <v>Dark</v>
      </c>
      <c r="P641" t="str">
        <f>_xlfn.XLOOKUP(Order_Table[[#This Row],[Customer ID]],customers!$A$1:$A$1001,customers!$I$1:$I$1001,,0)</f>
        <v>Yes</v>
      </c>
    </row>
    <row r="642" spans="1:16" x14ac:dyDescent="0.3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6">
        <f>INDEX(products!$A$1:$G$49,MATCH(orders!$D642,products!$A$1:$A$49,0),MATCH(orders!L$1,products!$A$1:$G$1,0))</f>
        <v>27.484999999999996</v>
      </c>
      <c r="M642" s="6">
        <f t="shared" si="9"/>
        <v>137.42499999999998</v>
      </c>
      <c r="N642" t="str" cm="1">
        <f t="array" ref="N642">_xlfn.IFS(I642="Rob","Robusta",I642="Exc","Exelsa",I642="Ara","Arabia",I642="Lib","Liberica")</f>
        <v>Robusta</v>
      </c>
      <c r="O642" t="str" cm="1">
        <f t="array" ref="O642">_xlfn.IFS(J642="M","Medium",J642="L","Light",J642="D","Dark")</f>
        <v>Light</v>
      </c>
      <c r="P642" t="str">
        <f>_xlfn.XLOOKUP(Order_Table[[#This Row],[Customer ID]],customers!$A$1:$A$1001,customers!$I$1:$I$1001,,0)</f>
        <v>No</v>
      </c>
    </row>
    <row r="643" spans="1:16" x14ac:dyDescent="0.3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6">
        <f>INDEX(products!$A$1:$G$49,MATCH(orders!$D643,products!$A$1:$A$49,0),MATCH(orders!L$1,products!$A$1:$G$1,0))</f>
        <v>11.95</v>
      </c>
      <c r="M643" s="6">
        <f t="shared" ref="M643:M706" si="10">L643*E643</f>
        <v>35.849999999999994</v>
      </c>
      <c r="N643" t="str" cm="1">
        <f t="array" ref="N643">_xlfn.IFS(I643="Rob","Robusta",I643="Exc","Exelsa",I643="Ara","Arabia",I643="Lib","Liberica")</f>
        <v>Robusta</v>
      </c>
      <c r="O643" t="str" cm="1">
        <f t="array" ref="O643">_xlfn.IFS(J643="M","Medium",J643="L","Light",J643="D","Dark")</f>
        <v>Light</v>
      </c>
      <c r="P643" t="str">
        <f>_xlfn.XLOOKUP(Order_Table[[#This Row],[Customer ID]],customers!$A$1:$A$1001,customers!$I$1:$I$1001,,0)</f>
        <v>Yes</v>
      </c>
    </row>
    <row r="644" spans="1:16" x14ac:dyDescent="0.3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6">
        <f>INDEX(products!$A$1:$G$49,MATCH(orders!$D644,products!$A$1:$A$49,0),MATCH(orders!L$1,products!$A$1:$G$1,0))</f>
        <v>4.125</v>
      </c>
      <c r="M644" s="6">
        <f t="shared" si="10"/>
        <v>8.25</v>
      </c>
      <c r="N644" t="str" cm="1">
        <f t="array" ref="N644">_xlfn.IFS(I644="Rob","Robusta",I644="Exc","Exelsa",I644="Ara","Arabia",I644="Lib","Liberica")</f>
        <v>Exelsa</v>
      </c>
      <c r="O644" t="str" cm="1">
        <f t="array" ref="O644">_xlfn.IFS(J644="M","Medium",J644="L","Light",J644="D","Dark")</f>
        <v>Medium</v>
      </c>
      <c r="P644" t="str">
        <f>_xlfn.XLOOKUP(Order_Table[[#This Row],[Customer ID]],customers!$A$1:$A$1001,customers!$I$1:$I$1001,,0)</f>
        <v>Yes</v>
      </c>
    </row>
    <row r="645" spans="1:16" x14ac:dyDescent="0.3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6">
        <f>INDEX(products!$A$1:$G$49,MATCH(orders!$D645,products!$A$1:$A$49,0),MATCH(orders!L$1,products!$A$1:$G$1,0))</f>
        <v>34.154999999999994</v>
      </c>
      <c r="M645" s="6">
        <f t="shared" si="10"/>
        <v>102.46499999999997</v>
      </c>
      <c r="N645" t="str" cm="1">
        <f t="array" ref="N645">_xlfn.IFS(I645="Rob","Robusta",I645="Exc","Exelsa",I645="Ara","Arabia",I645="Lib","Liberica")</f>
        <v>Exelsa</v>
      </c>
      <c r="O645" t="str" cm="1">
        <f t="array" ref="O645">_xlfn.IFS(J645="M","Medium",J645="L","Light",J645="D","Dark")</f>
        <v>Light</v>
      </c>
      <c r="P645" t="str">
        <f>_xlfn.XLOOKUP(Order_Table[[#This Row],[Customer ID]],customers!$A$1:$A$1001,customers!$I$1:$I$1001,,0)</f>
        <v>Yes</v>
      </c>
    </row>
    <row r="646" spans="1:16" x14ac:dyDescent="0.3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6">
        <f>INDEX(products!$A$1:$G$49,MATCH(orders!$D646,products!$A$1:$A$49,0),MATCH(orders!L$1,products!$A$1:$G$1,0))</f>
        <v>20.584999999999997</v>
      </c>
      <c r="M646" s="6">
        <f t="shared" si="10"/>
        <v>41.169999999999995</v>
      </c>
      <c r="N646" t="str" cm="1">
        <f t="array" ref="N646">_xlfn.IFS(I646="Rob","Robusta",I646="Exc","Exelsa",I646="Ara","Arabia",I646="Lib","Liberica")</f>
        <v>Robusta</v>
      </c>
      <c r="O646" t="str" cm="1">
        <f t="array" ref="O646">_xlfn.IFS(J646="M","Medium",J646="L","Light",J646="D","Dark")</f>
        <v>Dark</v>
      </c>
      <c r="P646" t="str">
        <f>_xlfn.XLOOKUP(Order_Table[[#This Row],[Customer ID]],customers!$A$1:$A$1001,customers!$I$1:$I$1001,,0)</f>
        <v>No</v>
      </c>
    </row>
    <row r="647" spans="1:16" x14ac:dyDescent="0.3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6">
        <f>INDEX(products!$A$1:$G$49,MATCH(orders!$D647,products!$A$1:$A$49,0),MATCH(orders!L$1,products!$A$1:$G$1,0))</f>
        <v>22.884999999999998</v>
      </c>
      <c r="M647" s="6">
        <f t="shared" si="10"/>
        <v>68.655000000000001</v>
      </c>
      <c r="N647" t="str" cm="1">
        <f t="array" ref="N647">_xlfn.IFS(I647="Rob","Robusta",I647="Exc","Exelsa",I647="Ara","Arabia",I647="Lib","Liberica")</f>
        <v>Arabia</v>
      </c>
      <c r="O647" t="str" cm="1">
        <f t="array" ref="O647">_xlfn.IFS(J647="M","Medium",J647="L","Light",J647="D","Dark")</f>
        <v>Dark</v>
      </c>
      <c r="P647" t="str">
        <f>_xlfn.XLOOKUP(Order_Table[[#This Row],[Customer ID]],customers!$A$1:$A$1001,customers!$I$1:$I$1001,,0)</f>
        <v>Yes</v>
      </c>
    </row>
    <row r="648" spans="1:16" x14ac:dyDescent="0.3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6">
        <f>INDEX(products!$A$1:$G$49,MATCH(orders!$D648,products!$A$1:$A$49,0),MATCH(orders!L$1,products!$A$1:$G$1,0))</f>
        <v>9.9499999999999993</v>
      </c>
      <c r="M648" s="6">
        <f t="shared" si="10"/>
        <v>9.9499999999999993</v>
      </c>
      <c r="N648" t="str" cm="1">
        <f t="array" ref="N648">_xlfn.IFS(I648="Rob","Robusta",I648="Exc","Exelsa",I648="Ara","Arabia",I648="Lib","Liberica")</f>
        <v>Arabia</v>
      </c>
      <c r="O648" t="str" cm="1">
        <f t="array" ref="O648">_xlfn.IFS(J648="M","Medium",J648="L","Light",J648="D","Dark")</f>
        <v>Dark</v>
      </c>
      <c r="P648" t="str">
        <f>_xlfn.XLOOKUP(Order_Table[[#This Row],[Customer ID]],customers!$A$1:$A$1001,customers!$I$1:$I$1001,,0)</f>
        <v>Yes</v>
      </c>
    </row>
    <row r="649" spans="1:16" x14ac:dyDescent="0.3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6">
        <f>INDEX(products!$A$1:$G$49,MATCH(orders!$D649,products!$A$1:$A$49,0),MATCH(orders!L$1,products!$A$1:$G$1,0))</f>
        <v>9.51</v>
      </c>
      <c r="M649" s="6">
        <f t="shared" si="10"/>
        <v>28.53</v>
      </c>
      <c r="N649" t="str" cm="1">
        <f t="array" ref="N649">_xlfn.IFS(I649="Rob","Robusta",I649="Exc","Exelsa",I649="Ara","Arabia",I649="Lib","Liberica")</f>
        <v>Liberica</v>
      </c>
      <c r="O649" t="str" cm="1">
        <f t="array" ref="O649">_xlfn.IFS(J649="M","Medium",J649="L","Light",J649="D","Dark")</f>
        <v>Light</v>
      </c>
      <c r="P649" t="str">
        <f>_xlfn.XLOOKUP(Order_Table[[#This Row],[Customer ID]],customers!$A$1:$A$1001,customers!$I$1:$I$1001,,0)</f>
        <v>Yes</v>
      </c>
    </row>
    <row r="650" spans="1:16" x14ac:dyDescent="0.3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6">
        <f>INDEX(products!$A$1:$G$49,MATCH(orders!$D650,products!$A$1:$A$49,0),MATCH(orders!L$1,products!$A$1:$G$1,0))</f>
        <v>2.6849999999999996</v>
      </c>
      <c r="M650" s="6">
        <f t="shared" si="10"/>
        <v>16.11</v>
      </c>
      <c r="N650" t="str" cm="1">
        <f t="array" ref="N650">_xlfn.IFS(I650="Rob","Robusta",I650="Exc","Exelsa",I650="Ara","Arabia",I650="Lib","Liberica")</f>
        <v>Robusta</v>
      </c>
      <c r="O650" t="str" cm="1">
        <f t="array" ref="O650">_xlfn.IFS(J650="M","Medium",J650="L","Light",J650="D","Dark")</f>
        <v>Dark</v>
      </c>
      <c r="P650" t="str">
        <f>_xlfn.XLOOKUP(Order_Table[[#This Row],[Customer ID]],customers!$A$1:$A$1001,customers!$I$1:$I$1001,,0)</f>
        <v>No</v>
      </c>
    </row>
    <row r="651" spans="1:16" x14ac:dyDescent="0.3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6">
        <f>INDEX(products!$A$1:$G$49,MATCH(orders!$D651,products!$A$1:$A$49,0),MATCH(orders!L$1,products!$A$1:$G$1,0))</f>
        <v>15.85</v>
      </c>
      <c r="M651" s="6">
        <f t="shared" si="10"/>
        <v>95.1</v>
      </c>
      <c r="N651" t="str" cm="1">
        <f t="array" ref="N651">_xlfn.IFS(I651="Rob","Robusta",I651="Exc","Exelsa",I651="Ara","Arabia",I651="Lib","Liberica")</f>
        <v>Liberica</v>
      </c>
      <c r="O651" t="str" cm="1">
        <f t="array" ref="O651">_xlfn.IFS(J651="M","Medium",J651="L","Light",J651="D","Dark")</f>
        <v>Light</v>
      </c>
      <c r="P651" t="str">
        <f>_xlfn.XLOOKUP(Order_Table[[#This Row],[Customer ID]],customers!$A$1:$A$1001,customers!$I$1:$I$1001,,0)</f>
        <v>No</v>
      </c>
    </row>
    <row r="652" spans="1:16" x14ac:dyDescent="0.3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6">
        <f>INDEX(products!$A$1:$G$49,MATCH(orders!$D652,products!$A$1:$A$49,0),MATCH(orders!L$1,products!$A$1:$G$1,0))</f>
        <v>5.3699999999999992</v>
      </c>
      <c r="M652" s="6">
        <f t="shared" si="10"/>
        <v>5.3699999999999992</v>
      </c>
      <c r="N652" t="str" cm="1">
        <f t="array" ref="N652">_xlfn.IFS(I652="Rob","Robusta",I652="Exc","Exelsa",I652="Ara","Arabia",I652="Lib","Liberica")</f>
        <v>Robusta</v>
      </c>
      <c r="O652" t="str" cm="1">
        <f t="array" ref="O652">_xlfn.IFS(J652="M","Medium",J652="L","Light",J652="D","Dark")</f>
        <v>Dark</v>
      </c>
      <c r="P652" t="str">
        <f>_xlfn.XLOOKUP(Order_Table[[#This Row],[Customer ID]],customers!$A$1:$A$1001,customers!$I$1:$I$1001,,0)</f>
        <v>Yes</v>
      </c>
    </row>
    <row r="653" spans="1:16" x14ac:dyDescent="0.3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6">
        <f>INDEX(products!$A$1:$G$49,MATCH(orders!$D653,products!$A$1:$A$49,0),MATCH(orders!L$1,products!$A$1:$G$1,0))</f>
        <v>11.95</v>
      </c>
      <c r="M653" s="6">
        <f t="shared" si="10"/>
        <v>47.8</v>
      </c>
      <c r="N653" t="str" cm="1">
        <f t="array" ref="N653">_xlfn.IFS(I653="Rob","Robusta",I653="Exc","Exelsa",I653="Ara","Arabia",I653="Lib","Liberica")</f>
        <v>Robusta</v>
      </c>
      <c r="O653" t="str" cm="1">
        <f t="array" ref="O653">_xlfn.IFS(J653="M","Medium",J653="L","Light",J653="D","Dark")</f>
        <v>Light</v>
      </c>
      <c r="P653" t="str">
        <f>_xlfn.XLOOKUP(Order_Table[[#This Row],[Customer ID]],customers!$A$1:$A$1001,customers!$I$1:$I$1001,,0)</f>
        <v>No</v>
      </c>
    </row>
    <row r="654" spans="1:16" x14ac:dyDescent="0.3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6">
        <f>INDEX(products!$A$1:$G$49,MATCH(orders!$D654,products!$A$1:$A$49,0),MATCH(orders!L$1,products!$A$1:$G$1,0))</f>
        <v>15.85</v>
      </c>
      <c r="M654" s="6">
        <f t="shared" si="10"/>
        <v>63.4</v>
      </c>
      <c r="N654" t="str" cm="1">
        <f t="array" ref="N654">_xlfn.IFS(I654="Rob","Robusta",I654="Exc","Exelsa",I654="Ara","Arabia",I654="Lib","Liberica")</f>
        <v>Liberica</v>
      </c>
      <c r="O654" t="str" cm="1">
        <f t="array" ref="O654">_xlfn.IFS(J654="M","Medium",J654="L","Light",J654="D","Dark")</f>
        <v>Light</v>
      </c>
      <c r="P654" t="str">
        <f>_xlfn.XLOOKUP(Order_Table[[#This Row],[Customer ID]],customers!$A$1:$A$1001,customers!$I$1:$I$1001,,0)</f>
        <v>No</v>
      </c>
    </row>
    <row r="655" spans="1:16" x14ac:dyDescent="0.3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6">
        <f>INDEX(products!$A$1:$G$49,MATCH(orders!$D655,products!$A$1:$A$49,0),MATCH(orders!L$1,products!$A$1:$G$1,0))</f>
        <v>25.874999999999996</v>
      </c>
      <c r="M655" s="6">
        <f t="shared" si="10"/>
        <v>103.49999999999999</v>
      </c>
      <c r="N655" t="str" cm="1">
        <f t="array" ref="N655">_xlfn.IFS(I655="Rob","Robusta",I655="Exc","Exelsa",I655="Ara","Arabia",I655="Lib","Liberica")</f>
        <v>Arabia</v>
      </c>
      <c r="O655" t="str" cm="1">
        <f t="array" ref="O655">_xlfn.IFS(J655="M","Medium",J655="L","Light",J655="D","Dark")</f>
        <v>Medium</v>
      </c>
      <c r="P655" t="str">
        <f>_xlfn.XLOOKUP(Order_Table[[#This Row],[Customer ID]],customers!$A$1:$A$1001,customers!$I$1:$I$1001,,0)</f>
        <v>No</v>
      </c>
    </row>
    <row r="656" spans="1:16" x14ac:dyDescent="0.3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6">
        <f>INDEX(products!$A$1:$G$49,MATCH(orders!$D656,products!$A$1:$A$49,0),MATCH(orders!L$1,products!$A$1:$G$1,0))</f>
        <v>22.884999999999998</v>
      </c>
      <c r="M656" s="6">
        <f t="shared" si="10"/>
        <v>68.655000000000001</v>
      </c>
      <c r="N656" t="str" cm="1">
        <f t="array" ref="N656">_xlfn.IFS(I656="Rob","Robusta",I656="Exc","Exelsa",I656="Ara","Arabia",I656="Lib","Liberica")</f>
        <v>Arabia</v>
      </c>
      <c r="O656" t="str" cm="1">
        <f t="array" ref="O656">_xlfn.IFS(J656="M","Medium",J656="L","Light",J656="D","Dark")</f>
        <v>Dark</v>
      </c>
      <c r="P656" t="str">
        <f>_xlfn.XLOOKUP(Order_Table[[#This Row],[Customer ID]],customers!$A$1:$A$1001,customers!$I$1:$I$1001,,0)</f>
        <v>No</v>
      </c>
    </row>
    <row r="657" spans="1:16" x14ac:dyDescent="0.3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6">
        <f>INDEX(products!$A$1:$G$49,MATCH(orders!$D657,products!$A$1:$A$49,0),MATCH(orders!L$1,products!$A$1:$G$1,0))</f>
        <v>22.884999999999998</v>
      </c>
      <c r="M657" s="6">
        <f t="shared" si="10"/>
        <v>45.769999999999996</v>
      </c>
      <c r="N657" t="str" cm="1">
        <f t="array" ref="N657">_xlfn.IFS(I657="Rob","Robusta",I657="Exc","Exelsa",I657="Ara","Arabia",I657="Lib","Liberica")</f>
        <v>Robusta</v>
      </c>
      <c r="O657" t="str" cm="1">
        <f t="array" ref="O657">_xlfn.IFS(J657="M","Medium",J657="L","Light",J657="D","Dark")</f>
        <v>Medium</v>
      </c>
      <c r="P657" t="str">
        <f>_xlfn.XLOOKUP(Order_Table[[#This Row],[Customer ID]],customers!$A$1:$A$1001,customers!$I$1:$I$1001,,0)</f>
        <v>Yes</v>
      </c>
    </row>
    <row r="658" spans="1:16" x14ac:dyDescent="0.3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6">
        <f>INDEX(products!$A$1:$G$49,MATCH(orders!$D658,products!$A$1:$A$49,0),MATCH(orders!L$1,products!$A$1:$G$1,0))</f>
        <v>12.95</v>
      </c>
      <c r="M658" s="6">
        <f t="shared" si="10"/>
        <v>51.8</v>
      </c>
      <c r="N658" t="str" cm="1">
        <f t="array" ref="N658">_xlfn.IFS(I658="Rob","Robusta",I658="Exc","Exelsa",I658="Ara","Arabia",I658="Lib","Liberica")</f>
        <v>Liberica</v>
      </c>
      <c r="O658" t="str" cm="1">
        <f t="array" ref="O658">_xlfn.IFS(J658="M","Medium",J658="L","Light",J658="D","Dark")</f>
        <v>Dark</v>
      </c>
      <c r="P658" t="str">
        <f>_xlfn.XLOOKUP(Order_Table[[#This Row],[Customer ID]],customers!$A$1:$A$1001,customers!$I$1:$I$1001,,0)</f>
        <v>No</v>
      </c>
    </row>
    <row r="659" spans="1:16" x14ac:dyDescent="0.3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6">
        <f>INDEX(products!$A$1:$G$49,MATCH(orders!$D659,products!$A$1:$A$49,0),MATCH(orders!L$1,products!$A$1:$G$1,0))</f>
        <v>6.75</v>
      </c>
      <c r="M659" s="6">
        <f t="shared" si="10"/>
        <v>13.5</v>
      </c>
      <c r="N659" t="str" cm="1">
        <f t="array" ref="N659">_xlfn.IFS(I659="Rob","Robusta",I659="Exc","Exelsa",I659="Ara","Arabia",I659="Lib","Liberica")</f>
        <v>Arabia</v>
      </c>
      <c r="O659" t="str" cm="1">
        <f t="array" ref="O659">_xlfn.IFS(J659="M","Medium",J659="L","Light",J659="D","Dark")</f>
        <v>Medium</v>
      </c>
      <c r="P659" t="str">
        <f>_xlfn.XLOOKUP(Order_Table[[#This Row],[Customer ID]],customers!$A$1:$A$1001,customers!$I$1:$I$1001,,0)</f>
        <v>Yes</v>
      </c>
    </row>
    <row r="660" spans="1:16" x14ac:dyDescent="0.3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6">
        <f>INDEX(products!$A$1:$G$49,MATCH(orders!$D660,products!$A$1:$A$49,0),MATCH(orders!L$1,products!$A$1:$G$1,0))</f>
        <v>8.25</v>
      </c>
      <c r="M660" s="6">
        <f t="shared" si="10"/>
        <v>24.75</v>
      </c>
      <c r="N660" t="str" cm="1">
        <f t="array" ref="N660">_xlfn.IFS(I660="Rob","Robusta",I660="Exc","Exelsa",I660="Ara","Arabia",I660="Lib","Liberica")</f>
        <v>Exelsa</v>
      </c>
      <c r="O660" t="str" cm="1">
        <f t="array" ref="O660">_xlfn.IFS(J660="M","Medium",J660="L","Light",J660="D","Dark")</f>
        <v>Medium</v>
      </c>
      <c r="P660" t="str">
        <f>_xlfn.XLOOKUP(Order_Table[[#This Row],[Customer ID]],customers!$A$1:$A$1001,customers!$I$1:$I$1001,,0)</f>
        <v>Yes</v>
      </c>
    </row>
    <row r="661" spans="1:16" x14ac:dyDescent="0.3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6">
        <f>INDEX(products!$A$1:$G$49,MATCH(orders!$D661,products!$A$1:$A$49,0),MATCH(orders!L$1,products!$A$1:$G$1,0))</f>
        <v>22.884999999999998</v>
      </c>
      <c r="M661" s="6">
        <f t="shared" si="10"/>
        <v>45.769999999999996</v>
      </c>
      <c r="N661" t="str" cm="1">
        <f t="array" ref="N661">_xlfn.IFS(I661="Rob","Robusta",I661="Exc","Exelsa",I661="Ara","Arabia",I661="Lib","Liberica")</f>
        <v>Arabia</v>
      </c>
      <c r="O661" t="str" cm="1">
        <f t="array" ref="O661">_xlfn.IFS(J661="M","Medium",J661="L","Light",J661="D","Dark")</f>
        <v>Dark</v>
      </c>
      <c r="P661" t="str">
        <f>_xlfn.XLOOKUP(Order_Table[[#This Row],[Customer ID]],customers!$A$1:$A$1001,customers!$I$1:$I$1001,,0)</f>
        <v>Yes</v>
      </c>
    </row>
    <row r="662" spans="1:16" x14ac:dyDescent="0.3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6">
        <f>INDEX(products!$A$1:$G$49,MATCH(orders!$D662,products!$A$1:$A$49,0),MATCH(orders!L$1,products!$A$1:$G$1,0))</f>
        <v>8.91</v>
      </c>
      <c r="M662" s="6">
        <f t="shared" si="10"/>
        <v>53.46</v>
      </c>
      <c r="N662" t="str" cm="1">
        <f t="array" ref="N662">_xlfn.IFS(I662="Rob","Robusta",I662="Exc","Exelsa",I662="Ara","Arabia",I662="Lib","Liberica")</f>
        <v>Exelsa</v>
      </c>
      <c r="O662" t="str" cm="1">
        <f t="array" ref="O662">_xlfn.IFS(J662="M","Medium",J662="L","Light",J662="D","Dark")</f>
        <v>Light</v>
      </c>
      <c r="P662" t="str">
        <f>_xlfn.XLOOKUP(Order_Table[[#This Row],[Customer ID]],customers!$A$1:$A$1001,customers!$I$1:$I$1001,,0)</f>
        <v>No</v>
      </c>
    </row>
    <row r="663" spans="1:16" x14ac:dyDescent="0.3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6">
        <f>INDEX(products!$A$1:$G$49,MATCH(orders!$D663,products!$A$1:$A$49,0),MATCH(orders!L$1,products!$A$1:$G$1,0))</f>
        <v>3.375</v>
      </c>
      <c r="M663" s="6">
        <f t="shared" si="10"/>
        <v>20.25</v>
      </c>
      <c r="N663" t="str" cm="1">
        <f t="array" ref="N663">_xlfn.IFS(I663="Rob","Robusta",I663="Exc","Exelsa",I663="Ara","Arabia",I663="Lib","Liberica")</f>
        <v>Arabia</v>
      </c>
      <c r="O663" t="str" cm="1">
        <f t="array" ref="O663">_xlfn.IFS(J663="M","Medium",J663="L","Light",J663="D","Dark")</f>
        <v>Medium</v>
      </c>
      <c r="P663" t="str">
        <f>_xlfn.XLOOKUP(Order_Table[[#This Row],[Customer ID]],customers!$A$1:$A$1001,customers!$I$1:$I$1001,,0)</f>
        <v>Yes</v>
      </c>
    </row>
    <row r="664" spans="1:16" x14ac:dyDescent="0.3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6">
        <f>INDEX(products!$A$1:$G$49,MATCH(orders!$D664,products!$A$1:$A$49,0),MATCH(orders!L$1,products!$A$1:$G$1,0))</f>
        <v>29.784999999999997</v>
      </c>
      <c r="M664" s="6">
        <f t="shared" si="10"/>
        <v>148.92499999999998</v>
      </c>
      <c r="N664" t="str" cm="1">
        <f t="array" ref="N664">_xlfn.IFS(I664="Rob","Robusta",I664="Exc","Exelsa",I664="Ara","Arabia",I664="Lib","Liberica")</f>
        <v>Liberica</v>
      </c>
      <c r="O664" t="str" cm="1">
        <f t="array" ref="O664">_xlfn.IFS(J664="M","Medium",J664="L","Light",J664="D","Dark")</f>
        <v>Dark</v>
      </c>
      <c r="P664" t="str">
        <f>_xlfn.XLOOKUP(Order_Table[[#This Row],[Customer ID]],customers!$A$1:$A$1001,customers!$I$1:$I$1001,,0)</f>
        <v>No</v>
      </c>
    </row>
    <row r="665" spans="1:16" x14ac:dyDescent="0.3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6">
        <f>INDEX(products!$A$1:$G$49,MATCH(orders!$D665,products!$A$1:$A$49,0),MATCH(orders!L$1,products!$A$1:$G$1,0))</f>
        <v>11.25</v>
      </c>
      <c r="M665" s="6">
        <f t="shared" si="10"/>
        <v>67.5</v>
      </c>
      <c r="N665" t="str" cm="1">
        <f t="array" ref="N665">_xlfn.IFS(I665="Rob","Robusta",I665="Exc","Exelsa",I665="Ara","Arabia",I665="Lib","Liberica")</f>
        <v>Arabia</v>
      </c>
      <c r="O665" t="str" cm="1">
        <f t="array" ref="O665">_xlfn.IFS(J665="M","Medium",J665="L","Light",J665="D","Dark")</f>
        <v>Medium</v>
      </c>
      <c r="P665" t="str">
        <f>_xlfn.XLOOKUP(Order_Table[[#This Row],[Customer ID]],customers!$A$1:$A$1001,customers!$I$1:$I$1001,,0)</f>
        <v>No</v>
      </c>
    </row>
    <row r="666" spans="1:16" x14ac:dyDescent="0.3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6">
        <f>INDEX(products!$A$1:$G$49,MATCH(orders!$D666,products!$A$1:$A$49,0),MATCH(orders!L$1,products!$A$1:$G$1,0))</f>
        <v>12.15</v>
      </c>
      <c r="M666" s="6">
        <f t="shared" si="10"/>
        <v>72.900000000000006</v>
      </c>
      <c r="N666" t="str" cm="1">
        <f t="array" ref="N666">_xlfn.IFS(I666="Rob","Robusta",I666="Exc","Exelsa",I666="Ara","Arabia",I666="Lib","Liberica")</f>
        <v>Exelsa</v>
      </c>
      <c r="O666" t="str" cm="1">
        <f t="array" ref="O666">_xlfn.IFS(J666="M","Medium",J666="L","Light",J666="D","Dark")</f>
        <v>Dark</v>
      </c>
      <c r="P666" t="str">
        <f>_xlfn.XLOOKUP(Order_Table[[#This Row],[Customer ID]],customers!$A$1:$A$1001,customers!$I$1:$I$1001,,0)</f>
        <v>No</v>
      </c>
    </row>
    <row r="667" spans="1:16" x14ac:dyDescent="0.3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6">
        <f>INDEX(products!$A$1:$G$49,MATCH(orders!$D667,products!$A$1:$A$49,0),MATCH(orders!L$1,products!$A$1:$G$1,0))</f>
        <v>3.8849999999999998</v>
      </c>
      <c r="M667" s="6">
        <f t="shared" si="10"/>
        <v>7.77</v>
      </c>
      <c r="N667" t="str" cm="1">
        <f t="array" ref="N667">_xlfn.IFS(I667="Rob","Robusta",I667="Exc","Exelsa",I667="Ara","Arabia",I667="Lib","Liberica")</f>
        <v>Liberica</v>
      </c>
      <c r="O667" t="str" cm="1">
        <f t="array" ref="O667">_xlfn.IFS(J667="M","Medium",J667="L","Light",J667="D","Dark")</f>
        <v>Dark</v>
      </c>
      <c r="P667" t="str">
        <f>_xlfn.XLOOKUP(Order_Table[[#This Row],[Customer ID]],customers!$A$1:$A$1001,customers!$I$1:$I$1001,,0)</f>
        <v>No</v>
      </c>
    </row>
    <row r="668" spans="1:16" x14ac:dyDescent="0.3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6">
        <f>INDEX(products!$A$1:$G$49,MATCH(orders!$D668,products!$A$1:$A$49,0),MATCH(orders!L$1,products!$A$1:$G$1,0))</f>
        <v>22.884999999999998</v>
      </c>
      <c r="M668" s="6">
        <f t="shared" si="10"/>
        <v>91.539999999999992</v>
      </c>
      <c r="N668" t="str" cm="1">
        <f t="array" ref="N668">_xlfn.IFS(I668="Rob","Robusta",I668="Exc","Exelsa",I668="Ara","Arabia",I668="Lib","Liberica")</f>
        <v>Arabia</v>
      </c>
      <c r="O668" t="str" cm="1">
        <f t="array" ref="O668">_xlfn.IFS(J668="M","Medium",J668="L","Light",J668="D","Dark")</f>
        <v>Dark</v>
      </c>
      <c r="P668" t="str">
        <f>_xlfn.XLOOKUP(Order_Table[[#This Row],[Customer ID]],customers!$A$1:$A$1001,customers!$I$1:$I$1001,,0)</f>
        <v>No</v>
      </c>
    </row>
    <row r="669" spans="1:16" x14ac:dyDescent="0.3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6">
        <f>INDEX(products!$A$1:$G$49,MATCH(orders!$D669,products!$A$1:$A$49,0),MATCH(orders!L$1,products!$A$1:$G$1,0))</f>
        <v>9.9499999999999993</v>
      </c>
      <c r="M669" s="6">
        <f t="shared" si="10"/>
        <v>59.699999999999996</v>
      </c>
      <c r="N669" t="str" cm="1">
        <f t="array" ref="N669">_xlfn.IFS(I669="Rob","Robusta",I669="Exc","Exelsa",I669="Ara","Arabia",I669="Lib","Liberica")</f>
        <v>Arabia</v>
      </c>
      <c r="O669" t="str" cm="1">
        <f t="array" ref="O669">_xlfn.IFS(J669="M","Medium",J669="L","Light",J669="D","Dark")</f>
        <v>Dark</v>
      </c>
      <c r="P669" t="str">
        <f>_xlfn.XLOOKUP(Order_Table[[#This Row],[Customer ID]],customers!$A$1:$A$1001,customers!$I$1:$I$1001,,0)</f>
        <v>No</v>
      </c>
    </row>
    <row r="670" spans="1:16" x14ac:dyDescent="0.3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6">
        <f>INDEX(products!$A$1:$G$49,MATCH(orders!$D670,products!$A$1:$A$49,0),MATCH(orders!L$1,products!$A$1:$G$1,0))</f>
        <v>27.484999999999996</v>
      </c>
      <c r="M670" s="6">
        <f t="shared" si="10"/>
        <v>137.42499999999998</v>
      </c>
      <c r="N670" t="str" cm="1">
        <f t="array" ref="N670">_xlfn.IFS(I670="Rob","Robusta",I670="Exc","Exelsa",I670="Ara","Arabia",I670="Lib","Liberica")</f>
        <v>Robusta</v>
      </c>
      <c r="O670" t="str" cm="1">
        <f t="array" ref="O670">_xlfn.IFS(J670="M","Medium",J670="L","Light",J670="D","Dark")</f>
        <v>Light</v>
      </c>
      <c r="P670" t="str">
        <f>_xlfn.XLOOKUP(Order_Table[[#This Row],[Customer ID]],customers!$A$1:$A$1001,customers!$I$1:$I$1001,,0)</f>
        <v>Yes</v>
      </c>
    </row>
    <row r="671" spans="1:16" x14ac:dyDescent="0.3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6">
        <f>INDEX(products!$A$1:$G$49,MATCH(orders!$D671,products!$A$1:$A$49,0),MATCH(orders!L$1,products!$A$1:$G$1,0))</f>
        <v>33.464999999999996</v>
      </c>
      <c r="M671" s="6">
        <f t="shared" si="10"/>
        <v>66.929999999999993</v>
      </c>
      <c r="N671" t="str" cm="1">
        <f t="array" ref="N671">_xlfn.IFS(I671="Rob","Robusta",I671="Exc","Exelsa",I671="Ara","Arabia",I671="Lib","Liberica")</f>
        <v>Liberica</v>
      </c>
      <c r="O671" t="str" cm="1">
        <f t="array" ref="O671">_xlfn.IFS(J671="M","Medium",J671="L","Light",J671="D","Dark")</f>
        <v>Medium</v>
      </c>
      <c r="P671" t="str">
        <f>_xlfn.XLOOKUP(Order_Table[[#This Row],[Customer ID]],customers!$A$1:$A$1001,customers!$I$1:$I$1001,,0)</f>
        <v>No</v>
      </c>
    </row>
    <row r="672" spans="1:16" x14ac:dyDescent="0.3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6">
        <f>INDEX(products!$A$1:$G$49,MATCH(orders!$D672,products!$A$1:$A$49,0),MATCH(orders!L$1,products!$A$1:$G$1,0))</f>
        <v>4.3650000000000002</v>
      </c>
      <c r="M672" s="6">
        <f t="shared" si="10"/>
        <v>13.095000000000001</v>
      </c>
      <c r="N672" t="str" cm="1">
        <f t="array" ref="N672">_xlfn.IFS(I672="Rob","Robusta",I672="Exc","Exelsa",I672="Ara","Arabia",I672="Lib","Liberica")</f>
        <v>Liberica</v>
      </c>
      <c r="O672" t="str" cm="1">
        <f t="array" ref="O672">_xlfn.IFS(J672="M","Medium",J672="L","Light",J672="D","Dark")</f>
        <v>Medium</v>
      </c>
      <c r="P672" t="str">
        <f>_xlfn.XLOOKUP(Order_Table[[#This Row],[Customer ID]],customers!$A$1:$A$1001,customers!$I$1:$I$1001,,0)</f>
        <v>Yes</v>
      </c>
    </row>
    <row r="673" spans="1:16" x14ac:dyDescent="0.3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6">
        <f>INDEX(products!$A$1:$G$49,MATCH(orders!$D673,products!$A$1:$A$49,0),MATCH(orders!L$1,products!$A$1:$G$1,0))</f>
        <v>11.95</v>
      </c>
      <c r="M673" s="6">
        <f t="shared" si="10"/>
        <v>59.75</v>
      </c>
      <c r="N673" t="str" cm="1">
        <f t="array" ref="N673">_xlfn.IFS(I673="Rob","Robusta",I673="Exc","Exelsa",I673="Ara","Arabia",I673="Lib","Liberica")</f>
        <v>Robusta</v>
      </c>
      <c r="O673" t="str" cm="1">
        <f t="array" ref="O673">_xlfn.IFS(J673="M","Medium",J673="L","Light",J673="D","Dark")</f>
        <v>Light</v>
      </c>
      <c r="P673" t="str">
        <f>_xlfn.XLOOKUP(Order_Table[[#This Row],[Customer ID]],customers!$A$1:$A$1001,customers!$I$1:$I$1001,,0)</f>
        <v>No</v>
      </c>
    </row>
    <row r="674" spans="1:16" x14ac:dyDescent="0.3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6">
        <f>INDEX(products!$A$1:$G$49,MATCH(orders!$D674,products!$A$1:$A$49,0),MATCH(orders!L$1,products!$A$1:$G$1,0))</f>
        <v>8.73</v>
      </c>
      <c r="M674" s="6">
        <f t="shared" si="10"/>
        <v>43.650000000000006</v>
      </c>
      <c r="N674" t="str" cm="1">
        <f t="array" ref="N674">_xlfn.IFS(I674="Rob","Robusta",I674="Exc","Exelsa",I674="Ara","Arabia",I674="Lib","Liberica")</f>
        <v>Liberica</v>
      </c>
      <c r="O674" t="str" cm="1">
        <f t="array" ref="O674">_xlfn.IFS(J674="M","Medium",J674="L","Light",J674="D","Dark")</f>
        <v>Medium</v>
      </c>
      <c r="P674" t="str">
        <f>_xlfn.XLOOKUP(Order_Table[[#This Row],[Customer ID]],customers!$A$1:$A$1001,customers!$I$1:$I$1001,,0)</f>
        <v>Yes</v>
      </c>
    </row>
    <row r="675" spans="1:16" x14ac:dyDescent="0.3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6">
        <f>INDEX(products!$A$1:$G$49,MATCH(orders!$D675,products!$A$1:$A$49,0),MATCH(orders!L$1,products!$A$1:$G$1,0))</f>
        <v>13.75</v>
      </c>
      <c r="M675" s="6">
        <f t="shared" si="10"/>
        <v>82.5</v>
      </c>
      <c r="N675" t="str" cm="1">
        <f t="array" ref="N675">_xlfn.IFS(I675="Rob","Robusta",I675="Exc","Exelsa",I675="Ara","Arabia",I675="Lib","Liberica")</f>
        <v>Exelsa</v>
      </c>
      <c r="O675" t="str" cm="1">
        <f t="array" ref="O675">_xlfn.IFS(J675="M","Medium",J675="L","Light",J675="D","Dark")</f>
        <v>Medium</v>
      </c>
      <c r="P675" t="str">
        <f>_xlfn.XLOOKUP(Order_Table[[#This Row],[Customer ID]],customers!$A$1:$A$1001,customers!$I$1:$I$1001,,0)</f>
        <v>Yes</v>
      </c>
    </row>
    <row r="676" spans="1:16" x14ac:dyDescent="0.3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6">
        <f>INDEX(products!$A$1:$G$49,MATCH(orders!$D676,products!$A$1:$A$49,0),MATCH(orders!L$1,products!$A$1:$G$1,0))</f>
        <v>29.784999999999997</v>
      </c>
      <c r="M676" s="6">
        <f t="shared" si="10"/>
        <v>178.70999999999998</v>
      </c>
      <c r="N676" t="str" cm="1">
        <f t="array" ref="N676">_xlfn.IFS(I676="Rob","Robusta",I676="Exc","Exelsa",I676="Ara","Arabia",I676="Lib","Liberica")</f>
        <v>Arabia</v>
      </c>
      <c r="O676" t="str" cm="1">
        <f t="array" ref="O676">_xlfn.IFS(J676="M","Medium",J676="L","Light",J676="D","Dark")</f>
        <v>Light</v>
      </c>
      <c r="P676" t="str">
        <f>_xlfn.XLOOKUP(Order_Table[[#This Row],[Customer ID]],customers!$A$1:$A$1001,customers!$I$1:$I$1001,,0)</f>
        <v>Yes</v>
      </c>
    </row>
    <row r="677" spans="1:16" x14ac:dyDescent="0.3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6">
        <f>INDEX(products!$A$1:$G$49,MATCH(orders!$D677,products!$A$1:$A$49,0),MATCH(orders!L$1,products!$A$1:$G$1,0))</f>
        <v>29.784999999999997</v>
      </c>
      <c r="M677" s="6">
        <f t="shared" si="10"/>
        <v>119.13999999999999</v>
      </c>
      <c r="N677" t="str" cm="1">
        <f t="array" ref="N677">_xlfn.IFS(I677="Rob","Robusta",I677="Exc","Exelsa",I677="Ara","Arabia",I677="Lib","Liberica")</f>
        <v>Liberica</v>
      </c>
      <c r="O677" t="str" cm="1">
        <f t="array" ref="O677">_xlfn.IFS(J677="M","Medium",J677="L","Light",J677="D","Dark")</f>
        <v>Dark</v>
      </c>
      <c r="P677" t="str">
        <f>_xlfn.XLOOKUP(Order_Table[[#This Row],[Customer ID]],customers!$A$1:$A$1001,customers!$I$1:$I$1001,,0)</f>
        <v>Yes</v>
      </c>
    </row>
    <row r="678" spans="1:16" x14ac:dyDescent="0.3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6">
        <f>INDEX(products!$A$1:$G$49,MATCH(orders!$D678,products!$A$1:$A$49,0),MATCH(orders!L$1,products!$A$1:$G$1,0))</f>
        <v>9.51</v>
      </c>
      <c r="M678" s="6">
        <f t="shared" si="10"/>
        <v>47.55</v>
      </c>
      <c r="N678" t="str" cm="1">
        <f t="array" ref="N678">_xlfn.IFS(I678="Rob","Robusta",I678="Exc","Exelsa",I678="Ara","Arabia",I678="Lib","Liberica")</f>
        <v>Liberica</v>
      </c>
      <c r="O678" t="str" cm="1">
        <f t="array" ref="O678">_xlfn.IFS(J678="M","Medium",J678="L","Light",J678="D","Dark")</f>
        <v>Light</v>
      </c>
      <c r="P678" t="str">
        <f>_xlfn.XLOOKUP(Order_Table[[#This Row],[Customer ID]],customers!$A$1:$A$1001,customers!$I$1:$I$1001,,0)</f>
        <v>No</v>
      </c>
    </row>
    <row r="679" spans="1:16" x14ac:dyDescent="0.3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6">
        <f>INDEX(products!$A$1:$G$49,MATCH(orders!$D679,products!$A$1:$A$49,0),MATCH(orders!L$1,products!$A$1:$G$1,0))</f>
        <v>8.73</v>
      </c>
      <c r="M679" s="6">
        <f t="shared" si="10"/>
        <v>43.650000000000006</v>
      </c>
      <c r="N679" t="str" cm="1">
        <f t="array" ref="N679">_xlfn.IFS(I679="Rob","Robusta",I679="Exc","Exelsa",I679="Ara","Arabia",I679="Lib","Liberica")</f>
        <v>Liberica</v>
      </c>
      <c r="O679" t="str" cm="1">
        <f t="array" ref="O679">_xlfn.IFS(J679="M","Medium",J679="L","Light",J679="D","Dark")</f>
        <v>Medium</v>
      </c>
      <c r="P679" t="str">
        <f>_xlfn.XLOOKUP(Order_Table[[#This Row],[Customer ID]],customers!$A$1:$A$1001,customers!$I$1:$I$1001,,0)</f>
        <v>No</v>
      </c>
    </row>
    <row r="680" spans="1:16" x14ac:dyDescent="0.3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6">
        <f>INDEX(products!$A$1:$G$49,MATCH(orders!$D680,products!$A$1:$A$49,0),MATCH(orders!L$1,products!$A$1:$G$1,0))</f>
        <v>29.784999999999997</v>
      </c>
      <c r="M680" s="6">
        <f t="shared" si="10"/>
        <v>178.70999999999998</v>
      </c>
      <c r="N680" t="str" cm="1">
        <f t="array" ref="N680">_xlfn.IFS(I680="Rob","Robusta",I680="Exc","Exelsa",I680="Ara","Arabia",I680="Lib","Liberica")</f>
        <v>Arabia</v>
      </c>
      <c r="O680" t="str" cm="1">
        <f t="array" ref="O680">_xlfn.IFS(J680="M","Medium",J680="L","Light",J680="D","Dark")</f>
        <v>Light</v>
      </c>
      <c r="P680" t="str">
        <f>_xlfn.XLOOKUP(Order_Table[[#This Row],[Customer ID]],customers!$A$1:$A$1001,customers!$I$1:$I$1001,,0)</f>
        <v>Yes</v>
      </c>
    </row>
    <row r="681" spans="1:16" x14ac:dyDescent="0.3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6">
        <f>INDEX(products!$A$1:$G$49,MATCH(orders!$D681,products!$A$1:$A$49,0),MATCH(orders!L$1,products!$A$1:$G$1,0))</f>
        <v>27.484999999999996</v>
      </c>
      <c r="M681" s="6">
        <f t="shared" si="10"/>
        <v>27.484999999999996</v>
      </c>
      <c r="N681" t="str" cm="1">
        <f t="array" ref="N681">_xlfn.IFS(I681="Rob","Robusta",I681="Exc","Exelsa",I681="Ara","Arabia",I681="Lib","Liberica")</f>
        <v>Robusta</v>
      </c>
      <c r="O681" t="str" cm="1">
        <f t="array" ref="O681">_xlfn.IFS(J681="M","Medium",J681="L","Light",J681="D","Dark")</f>
        <v>Light</v>
      </c>
      <c r="P681" t="str">
        <f>_xlfn.XLOOKUP(Order_Table[[#This Row],[Customer ID]],customers!$A$1:$A$1001,customers!$I$1:$I$1001,,0)</f>
        <v>No</v>
      </c>
    </row>
    <row r="682" spans="1:16" x14ac:dyDescent="0.3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6">
        <f>INDEX(products!$A$1:$G$49,MATCH(orders!$D682,products!$A$1:$A$49,0),MATCH(orders!L$1,products!$A$1:$G$1,0))</f>
        <v>11.25</v>
      </c>
      <c r="M682" s="6">
        <f t="shared" si="10"/>
        <v>56.25</v>
      </c>
      <c r="N682" t="str" cm="1">
        <f t="array" ref="N682">_xlfn.IFS(I682="Rob","Robusta",I682="Exc","Exelsa",I682="Ara","Arabia",I682="Lib","Liberica")</f>
        <v>Arabia</v>
      </c>
      <c r="O682" t="str" cm="1">
        <f t="array" ref="O682">_xlfn.IFS(J682="M","Medium",J682="L","Light",J682="D","Dark")</f>
        <v>Medium</v>
      </c>
      <c r="P682" t="str">
        <f>_xlfn.XLOOKUP(Order_Table[[#This Row],[Customer ID]],customers!$A$1:$A$1001,customers!$I$1:$I$1001,,0)</f>
        <v>No</v>
      </c>
    </row>
    <row r="683" spans="1:16" x14ac:dyDescent="0.3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6">
        <f>INDEX(products!$A$1:$G$49,MATCH(orders!$D683,products!$A$1:$A$49,0),MATCH(orders!L$1,products!$A$1:$G$1,0))</f>
        <v>4.7549999999999999</v>
      </c>
      <c r="M683" s="6">
        <f t="shared" si="10"/>
        <v>9.51</v>
      </c>
      <c r="N683" t="str" cm="1">
        <f t="array" ref="N683">_xlfn.IFS(I683="Rob","Robusta",I683="Exc","Exelsa",I683="Ara","Arabia",I683="Lib","Liberica")</f>
        <v>Liberica</v>
      </c>
      <c r="O683" t="str" cm="1">
        <f t="array" ref="O683">_xlfn.IFS(J683="M","Medium",J683="L","Light",J683="D","Dark")</f>
        <v>Light</v>
      </c>
      <c r="P683" t="str">
        <f>_xlfn.XLOOKUP(Order_Table[[#This Row],[Customer ID]],customers!$A$1:$A$1001,customers!$I$1:$I$1001,,0)</f>
        <v>Yes</v>
      </c>
    </row>
    <row r="684" spans="1:16" x14ac:dyDescent="0.3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6">
        <f>INDEX(products!$A$1:$G$49,MATCH(orders!$D684,products!$A$1:$A$49,0),MATCH(orders!L$1,products!$A$1:$G$1,0))</f>
        <v>4.125</v>
      </c>
      <c r="M684" s="6">
        <f t="shared" si="10"/>
        <v>8.25</v>
      </c>
      <c r="N684" t="str" cm="1">
        <f t="array" ref="N684">_xlfn.IFS(I684="Rob","Robusta",I684="Exc","Exelsa",I684="Ara","Arabia",I684="Lib","Liberica")</f>
        <v>Exelsa</v>
      </c>
      <c r="O684" t="str" cm="1">
        <f t="array" ref="O684">_xlfn.IFS(J684="M","Medium",J684="L","Light",J684="D","Dark")</f>
        <v>Medium</v>
      </c>
      <c r="P684" t="str">
        <f>_xlfn.XLOOKUP(Order_Table[[#This Row],[Customer ID]],customers!$A$1:$A$1001,customers!$I$1:$I$1001,,0)</f>
        <v>Yes</v>
      </c>
    </row>
    <row r="685" spans="1:16" x14ac:dyDescent="0.3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6">
        <f>INDEX(products!$A$1:$G$49,MATCH(orders!$D685,products!$A$1:$A$49,0),MATCH(orders!L$1,products!$A$1:$G$1,0))</f>
        <v>7.77</v>
      </c>
      <c r="M685" s="6">
        <f t="shared" si="10"/>
        <v>46.62</v>
      </c>
      <c r="N685" t="str" cm="1">
        <f t="array" ref="N685">_xlfn.IFS(I685="Rob","Robusta",I685="Exc","Exelsa",I685="Ara","Arabia",I685="Lib","Liberica")</f>
        <v>Liberica</v>
      </c>
      <c r="O685" t="str" cm="1">
        <f t="array" ref="O685">_xlfn.IFS(J685="M","Medium",J685="L","Light",J685="D","Dark")</f>
        <v>Dark</v>
      </c>
      <c r="P685" t="str">
        <f>_xlfn.XLOOKUP(Order_Table[[#This Row],[Customer ID]],customers!$A$1:$A$1001,customers!$I$1:$I$1001,,0)</f>
        <v>No</v>
      </c>
    </row>
    <row r="686" spans="1:16" x14ac:dyDescent="0.3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6">
        <f>INDEX(products!$A$1:$G$49,MATCH(orders!$D686,products!$A$1:$A$49,0),MATCH(orders!L$1,products!$A$1:$G$1,0))</f>
        <v>11.95</v>
      </c>
      <c r="M686" s="6">
        <f t="shared" si="10"/>
        <v>71.699999999999989</v>
      </c>
      <c r="N686" t="str" cm="1">
        <f t="array" ref="N686">_xlfn.IFS(I686="Rob","Robusta",I686="Exc","Exelsa",I686="Ara","Arabia",I686="Lib","Liberica")</f>
        <v>Robusta</v>
      </c>
      <c r="O686" t="str" cm="1">
        <f t="array" ref="O686">_xlfn.IFS(J686="M","Medium",J686="L","Light",J686="D","Dark")</f>
        <v>Light</v>
      </c>
      <c r="P686" t="str">
        <f>_xlfn.XLOOKUP(Order_Table[[#This Row],[Customer ID]],customers!$A$1:$A$1001,customers!$I$1:$I$1001,,0)</f>
        <v>No</v>
      </c>
    </row>
    <row r="687" spans="1:16" x14ac:dyDescent="0.3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6">
        <f>INDEX(products!$A$1:$G$49,MATCH(orders!$D687,products!$A$1:$A$49,0),MATCH(orders!L$1,products!$A$1:$G$1,0))</f>
        <v>36.454999999999998</v>
      </c>
      <c r="M687" s="6">
        <f t="shared" si="10"/>
        <v>72.91</v>
      </c>
      <c r="N687" t="str" cm="1">
        <f t="array" ref="N687">_xlfn.IFS(I687="Rob","Robusta",I687="Exc","Exelsa",I687="Ara","Arabia",I687="Lib","Liberica")</f>
        <v>Liberica</v>
      </c>
      <c r="O687" t="str" cm="1">
        <f t="array" ref="O687">_xlfn.IFS(J687="M","Medium",J687="L","Light",J687="D","Dark")</f>
        <v>Light</v>
      </c>
      <c r="P687" t="str">
        <f>_xlfn.XLOOKUP(Order_Table[[#This Row],[Customer ID]],customers!$A$1:$A$1001,customers!$I$1:$I$1001,,0)</f>
        <v>Yes</v>
      </c>
    </row>
    <row r="688" spans="1:16" x14ac:dyDescent="0.3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6">
        <f>INDEX(products!$A$1:$G$49,MATCH(orders!$D688,products!$A$1:$A$49,0),MATCH(orders!L$1,products!$A$1:$G$1,0))</f>
        <v>2.6849999999999996</v>
      </c>
      <c r="M688" s="6">
        <f t="shared" si="10"/>
        <v>8.0549999999999997</v>
      </c>
      <c r="N688" t="str" cm="1">
        <f t="array" ref="N688">_xlfn.IFS(I688="Rob","Robusta",I688="Exc","Exelsa",I688="Ara","Arabia",I688="Lib","Liberica")</f>
        <v>Robusta</v>
      </c>
      <c r="O688" t="str" cm="1">
        <f t="array" ref="O688">_xlfn.IFS(J688="M","Medium",J688="L","Light",J688="D","Dark")</f>
        <v>Dark</v>
      </c>
      <c r="P688" t="str">
        <f>_xlfn.XLOOKUP(Order_Table[[#This Row],[Customer ID]],customers!$A$1:$A$1001,customers!$I$1:$I$1001,,0)</f>
        <v>Yes</v>
      </c>
    </row>
    <row r="689" spans="1:16" x14ac:dyDescent="0.3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6">
        <f>INDEX(products!$A$1:$G$49,MATCH(orders!$D689,products!$A$1:$A$49,0),MATCH(orders!L$1,products!$A$1:$G$1,0))</f>
        <v>8.25</v>
      </c>
      <c r="M689" s="6">
        <f t="shared" si="10"/>
        <v>16.5</v>
      </c>
      <c r="N689" t="str" cm="1">
        <f t="array" ref="N689">_xlfn.IFS(I689="Rob","Robusta",I689="Exc","Exelsa",I689="Ara","Arabia",I689="Lib","Liberica")</f>
        <v>Exelsa</v>
      </c>
      <c r="O689" t="str" cm="1">
        <f t="array" ref="O689">_xlfn.IFS(J689="M","Medium",J689="L","Light",J689="D","Dark")</f>
        <v>Medium</v>
      </c>
      <c r="P689" t="str">
        <f>_xlfn.XLOOKUP(Order_Table[[#This Row],[Customer ID]],customers!$A$1:$A$1001,customers!$I$1:$I$1001,,0)</f>
        <v>No</v>
      </c>
    </row>
    <row r="690" spans="1:16" x14ac:dyDescent="0.3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6">
        <f>INDEX(products!$A$1:$G$49,MATCH(orders!$D690,products!$A$1:$A$49,0),MATCH(orders!L$1,products!$A$1:$G$1,0))</f>
        <v>12.95</v>
      </c>
      <c r="M690" s="6">
        <f t="shared" si="10"/>
        <v>64.75</v>
      </c>
      <c r="N690" t="str" cm="1">
        <f t="array" ref="N690">_xlfn.IFS(I690="Rob","Robusta",I690="Exc","Exelsa",I690="Ara","Arabia",I690="Lib","Liberica")</f>
        <v>Arabia</v>
      </c>
      <c r="O690" t="str" cm="1">
        <f t="array" ref="O690">_xlfn.IFS(J690="M","Medium",J690="L","Light",J690="D","Dark")</f>
        <v>Light</v>
      </c>
      <c r="P690" t="str">
        <f>_xlfn.XLOOKUP(Order_Table[[#This Row],[Customer ID]],customers!$A$1:$A$1001,customers!$I$1:$I$1001,,0)</f>
        <v>No</v>
      </c>
    </row>
    <row r="691" spans="1:16" x14ac:dyDescent="0.3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6">
        <f>INDEX(products!$A$1:$G$49,MATCH(orders!$D691,products!$A$1:$A$49,0),MATCH(orders!L$1,products!$A$1:$G$1,0))</f>
        <v>6.75</v>
      </c>
      <c r="M691" s="6">
        <f t="shared" si="10"/>
        <v>33.75</v>
      </c>
      <c r="N691" t="str" cm="1">
        <f t="array" ref="N691">_xlfn.IFS(I691="Rob","Robusta",I691="Exc","Exelsa",I691="Ara","Arabia",I691="Lib","Liberica")</f>
        <v>Arabia</v>
      </c>
      <c r="O691" t="str" cm="1">
        <f t="array" ref="O691">_xlfn.IFS(J691="M","Medium",J691="L","Light",J691="D","Dark")</f>
        <v>Medium</v>
      </c>
      <c r="P691" t="str">
        <f>_xlfn.XLOOKUP(Order_Table[[#This Row],[Customer ID]],customers!$A$1:$A$1001,customers!$I$1:$I$1001,,0)</f>
        <v>No</v>
      </c>
    </row>
    <row r="692" spans="1:16" x14ac:dyDescent="0.3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6">
        <f>INDEX(products!$A$1:$G$49,MATCH(orders!$D692,products!$A$1:$A$49,0),MATCH(orders!L$1,products!$A$1:$G$1,0))</f>
        <v>29.784999999999997</v>
      </c>
      <c r="M692" s="6">
        <f t="shared" si="10"/>
        <v>178.70999999999998</v>
      </c>
      <c r="N692" t="str" cm="1">
        <f t="array" ref="N692">_xlfn.IFS(I692="Rob","Robusta",I692="Exc","Exelsa",I692="Ara","Arabia",I692="Lib","Liberica")</f>
        <v>Liberica</v>
      </c>
      <c r="O692" t="str" cm="1">
        <f t="array" ref="O692">_xlfn.IFS(J692="M","Medium",J692="L","Light",J692="D","Dark")</f>
        <v>Dark</v>
      </c>
      <c r="P692" t="str">
        <f>_xlfn.XLOOKUP(Order_Table[[#This Row],[Customer ID]],customers!$A$1:$A$1001,customers!$I$1:$I$1001,,0)</f>
        <v>No</v>
      </c>
    </row>
    <row r="693" spans="1:16" x14ac:dyDescent="0.3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6">
        <f>INDEX(products!$A$1:$G$49,MATCH(orders!$D693,products!$A$1:$A$49,0),MATCH(orders!L$1,products!$A$1:$G$1,0))</f>
        <v>11.25</v>
      </c>
      <c r="M693" s="6">
        <f t="shared" si="10"/>
        <v>22.5</v>
      </c>
      <c r="N693" t="str" cm="1">
        <f t="array" ref="N693">_xlfn.IFS(I693="Rob","Robusta",I693="Exc","Exelsa",I693="Ara","Arabia",I693="Lib","Liberica")</f>
        <v>Arabia</v>
      </c>
      <c r="O693" t="str" cm="1">
        <f t="array" ref="O693">_xlfn.IFS(J693="M","Medium",J693="L","Light",J693="D","Dark")</f>
        <v>Medium</v>
      </c>
      <c r="P693" t="str">
        <f>_xlfn.XLOOKUP(Order_Table[[#This Row],[Customer ID]],customers!$A$1:$A$1001,customers!$I$1:$I$1001,,0)</f>
        <v>No</v>
      </c>
    </row>
    <row r="694" spans="1:16" x14ac:dyDescent="0.3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6">
        <f>INDEX(products!$A$1:$G$49,MATCH(orders!$D694,products!$A$1:$A$49,0),MATCH(orders!L$1,products!$A$1:$G$1,0))</f>
        <v>12.95</v>
      </c>
      <c r="M694" s="6">
        <f t="shared" si="10"/>
        <v>12.95</v>
      </c>
      <c r="N694" t="str" cm="1">
        <f t="array" ref="N694">_xlfn.IFS(I694="Rob","Robusta",I694="Exc","Exelsa",I694="Ara","Arabia",I694="Lib","Liberica")</f>
        <v>Liberica</v>
      </c>
      <c r="O694" t="str" cm="1">
        <f t="array" ref="O694">_xlfn.IFS(J694="M","Medium",J694="L","Light",J694="D","Dark")</f>
        <v>Dark</v>
      </c>
      <c r="P694" t="str">
        <f>_xlfn.XLOOKUP(Order_Table[[#This Row],[Customer ID]],customers!$A$1:$A$1001,customers!$I$1:$I$1001,,0)</f>
        <v>No</v>
      </c>
    </row>
    <row r="695" spans="1:16" x14ac:dyDescent="0.3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6">
        <f>INDEX(products!$A$1:$G$49,MATCH(orders!$D695,products!$A$1:$A$49,0),MATCH(orders!L$1,products!$A$1:$G$1,0))</f>
        <v>25.874999999999996</v>
      </c>
      <c r="M695" s="6">
        <f t="shared" si="10"/>
        <v>51.749999999999993</v>
      </c>
      <c r="N695" t="str" cm="1">
        <f t="array" ref="N695">_xlfn.IFS(I695="Rob","Robusta",I695="Exc","Exelsa",I695="Ara","Arabia",I695="Lib","Liberica")</f>
        <v>Arabia</v>
      </c>
      <c r="O695" t="str" cm="1">
        <f t="array" ref="O695">_xlfn.IFS(J695="M","Medium",J695="L","Light",J695="D","Dark")</f>
        <v>Medium</v>
      </c>
      <c r="P695" t="str">
        <f>_xlfn.XLOOKUP(Order_Table[[#This Row],[Customer ID]],customers!$A$1:$A$1001,customers!$I$1:$I$1001,,0)</f>
        <v>Yes</v>
      </c>
    </row>
    <row r="696" spans="1:16" x14ac:dyDescent="0.3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6">
        <f>INDEX(products!$A$1:$G$49,MATCH(orders!$D696,products!$A$1:$A$49,0),MATCH(orders!L$1,products!$A$1:$G$1,0))</f>
        <v>7.29</v>
      </c>
      <c r="M696" s="6">
        <f t="shared" si="10"/>
        <v>36.450000000000003</v>
      </c>
      <c r="N696" t="str" cm="1">
        <f t="array" ref="N696">_xlfn.IFS(I696="Rob","Robusta",I696="Exc","Exelsa",I696="Ara","Arabia",I696="Lib","Liberica")</f>
        <v>Exelsa</v>
      </c>
      <c r="O696" t="str" cm="1">
        <f t="array" ref="O696">_xlfn.IFS(J696="M","Medium",J696="L","Light",J696="D","Dark")</f>
        <v>Dark</v>
      </c>
      <c r="P696" t="str">
        <f>_xlfn.XLOOKUP(Order_Table[[#This Row],[Customer ID]],customers!$A$1:$A$1001,customers!$I$1:$I$1001,,0)</f>
        <v>No</v>
      </c>
    </row>
    <row r="697" spans="1:16" x14ac:dyDescent="0.3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6">
        <f>INDEX(products!$A$1:$G$49,MATCH(orders!$D697,products!$A$1:$A$49,0),MATCH(orders!L$1,products!$A$1:$G$1,0))</f>
        <v>36.454999999999998</v>
      </c>
      <c r="M697" s="6">
        <f t="shared" si="10"/>
        <v>182.27499999999998</v>
      </c>
      <c r="N697" t="str" cm="1">
        <f t="array" ref="N697">_xlfn.IFS(I697="Rob","Robusta",I697="Exc","Exelsa",I697="Ara","Arabia",I697="Lib","Liberica")</f>
        <v>Liberica</v>
      </c>
      <c r="O697" t="str" cm="1">
        <f t="array" ref="O697">_xlfn.IFS(J697="M","Medium",J697="L","Light",J697="D","Dark")</f>
        <v>Light</v>
      </c>
      <c r="P697" t="str">
        <f>_xlfn.XLOOKUP(Order_Table[[#This Row],[Customer ID]],customers!$A$1:$A$1001,customers!$I$1:$I$1001,,0)</f>
        <v>Yes</v>
      </c>
    </row>
    <row r="698" spans="1:16" x14ac:dyDescent="0.3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6">
        <f>INDEX(products!$A$1:$G$49,MATCH(orders!$D698,products!$A$1:$A$49,0),MATCH(orders!L$1,products!$A$1:$G$1,0))</f>
        <v>7.77</v>
      </c>
      <c r="M698" s="6">
        <f t="shared" si="10"/>
        <v>31.08</v>
      </c>
      <c r="N698" t="str" cm="1">
        <f t="array" ref="N698">_xlfn.IFS(I698="Rob","Robusta",I698="Exc","Exelsa",I698="Ara","Arabia",I698="Lib","Liberica")</f>
        <v>Liberica</v>
      </c>
      <c r="O698" t="str" cm="1">
        <f t="array" ref="O698">_xlfn.IFS(J698="M","Medium",J698="L","Light",J698="D","Dark")</f>
        <v>Dark</v>
      </c>
      <c r="P698" t="str">
        <f>_xlfn.XLOOKUP(Order_Table[[#This Row],[Customer ID]],customers!$A$1:$A$1001,customers!$I$1:$I$1001,,0)</f>
        <v>No</v>
      </c>
    </row>
    <row r="699" spans="1:16" x14ac:dyDescent="0.3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6">
        <f>INDEX(products!$A$1:$G$49,MATCH(orders!$D699,products!$A$1:$A$49,0),MATCH(orders!L$1,products!$A$1:$G$1,0))</f>
        <v>6.75</v>
      </c>
      <c r="M699" s="6">
        <f t="shared" si="10"/>
        <v>20.25</v>
      </c>
      <c r="N699" t="str" cm="1">
        <f t="array" ref="N699">_xlfn.IFS(I699="Rob","Robusta",I699="Exc","Exelsa",I699="Ara","Arabia",I699="Lib","Liberica")</f>
        <v>Arabia</v>
      </c>
      <c r="O699" t="str" cm="1">
        <f t="array" ref="O699">_xlfn.IFS(J699="M","Medium",J699="L","Light",J699="D","Dark")</f>
        <v>Medium</v>
      </c>
      <c r="P699" t="str">
        <f>_xlfn.XLOOKUP(Order_Table[[#This Row],[Customer ID]],customers!$A$1:$A$1001,customers!$I$1:$I$1001,,0)</f>
        <v>No</v>
      </c>
    </row>
    <row r="700" spans="1:16" x14ac:dyDescent="0.3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6">
        <f>INDEX(products!$A$1:$G$49,MATCH(orders!$D700,products!$A$1:$A$49,0),MATCH(orders!L$1,products!$A$1:$G$1,0))</f>
        <v>12.95</v>
      </c>
      <c r="M700" s="6">
        <f t="shared" si="10"/>
        <v>25.9</v>
      </c>
      <c r="N700" t="str" cm="1">
        <f t="array" ref="N700">_xlfn.IFS(I700="Rob","Robusta",I700="Exc","Exelsa",I700="Ara","Arabia",I700="Lib","Liberica")</f>
        <v>Liberica</v>
      </c>
      <c r="O700" t="str" cm="1">
        <f t="array" ref="O700">_xlfn.IFS(J700="M","Medium",J700="L","Light",J700="D","Dark")</f>
        <v>Dark</v>
      </c>
      <c r="P700" t="str">
        <f>_xlfn.XLOOKUP(Order_Table[[#This Row],[Customer ID]],customers!$A$1:$A$1001,customers!$I$1:$I$1001,,0)</f>
        <v>No</v>
      </c>
    </row>
    <row r="701" spans="1:16" x14ac:dyDescent="0.3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6">
        <f>INDEX(products!$A$1:$G$49,MATCH(orders!$D701,products!$A$1:$A$49,0),MATCH(orders!L$1,products!$A$1:$G$1,0))</f>
        <v>5.97</v>
      </c>
      <c r="M701" s="6">
        <f t="shared" si="10"/>
        <v>23.88</v>
      </c>
      <c r="N701" t="str" cm="1">
        <f t="array" ref="N701">_xlfn.IFS(I701="Rob","Robusta",I701="Exc","Exelsa",I701="Ara","Arabia",I701="Lib","Liberica")</f>
        <v>Arabia</v>
      </c>
      <c r="O701" t="str" cm="1">
        <f t="array" ref="O701">_xlfn.IFS(J701="M","Medium",J701="L","Light",J701="D","Dark")</f>
        <v>Dark</v>
      </c>
      <c r="P701" t="str">
        <f>_xlfn.XLOOKUP(Order_Table[[#This Row],[Customer ID]],customers!$A$1:$A$1001,customers!$I$1:$I$1001,,0)</f>
        <v>Yes</v>
      </c>
    </row>
    <row r="702" spans="1:16" x14ac:dyDescent="0.3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6">
        <f>INDEX(products!$A$1:$G$49,MATCH(orders!$D702,products!$A$1:$A$49,0),MATCH(orders!L$1,products!$A$1:$G$1,0))</f>
        <v>9.51</v>
      </c>
      <c r="M702" s="6">
        <f t="shared" si="10"/>
        <v>19.02</v>
      </c>
      <c r="N702" t="str" cm="1">
        <f t="array" ref="N702">_xlfn.IFS(I702="Rob","Robusta",I702="Exc","Exelsa",I702="Ara","Arabia",I702="Lib","Liberica")</f>
        <v>Liberica</v>
      </c>
      <c r="O702" t="str" cm="1">
        <f t="array" ref="O702">_xlfn.IFS(J702="M","Medium",J702="L","Light",J702="D","Dark")</f>
        <v>Light</v>
      </c>
      <c r="P702" t="str">
        <f>_xlfn.XLOOKUP(Order_Table[[#This Row],[Customer ID]],customers!$A$1:$A$1001,customers!$I$1:$I$1001,,0)</f>
        <v>No</v>
      </c>
    </row>
    <row r="703" spans="1:16" x14ac:dyDescent="0.3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6">
        <f>INDEX(products!$A$1:$G$49,MATCH(orders!$D703,products!$A$1:$A$49,0),MATCH(orders!L$1,products!$A$1:$G$1,0))</f>
        <v>5.97</v>
      </c>
      <c r="M703" s="6">
        <f t="shared" si="10"/>
        <v>29.849999999999998</v>
      </c>
      <c r="N703" t="str" cm="1">
        <f t="array" ref="N703">_xlfn.IFS(I703="Rob","Robusta",I703="Exc","Exelsa",I703="Ara","Arabia",I703="Lib","Liberica")</f>
        <v>Arabia</v>
      </c>
      <c r="O703" t="str" cm="1">
        <f t="array" ref="O703">_xlfn.IFS(J703="M","Medium",J703="L","Light",J703="D","Dark")</f>
        <v>Dark</v>
      </c>
      <c r="P703" t="str">
        <f>_xlfn.XLOOKUP(Order_Table[[#This Row],[Customer ID]],customers!$A$1:$A$1001,customers!$I$1:$I$1001,,0)</f>
        <v>Yes</v>
      </c>
    </row>
    <row r="704" spans="1:16" x14ac:dyDescent="0.3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6">
        <f>INDEX(products!$A$1:$G$49,MATCH(orders!$D704,products!$A$1:$A$49,0),MATCH(orders!L$1,products!$A$1:$G$1,0))</f>
        <v>7.77</v>
      </c>
      <c r="M704" s="6">
        <f t="shared" si="10"/>
        <v>7.77</v>
      </c>
      <c r="N704" t="str" cm="1">
        <f t="array" ref="N704">_xlfn.IFS(I704="Rob","Robusta",I704="Exc","Exelsa",I704="Ara","Arabia",I704="Lib","Liberica")</f>
        <v>Arabia</v>
      </c>
      <c r="O704" t="str" cm="1">
        <f t="array" ref="O704">_xlfn.IFS(J704="M","Medium",J704="L","Light",J704="D","Dark")</f>
        <v>Light</v>
      </c>
      <c r="P704" t="str">
        <f>_xlfn.XLOOKUP(Order_Table[[#This Row],[Customer ID]],customers!$A$1:$A$1001,customers!$I$1:$I$1001,,0)</f>
        <v>Yes</v>
      </c>
    </row>
    <row r="705" spans="1:16" x14ac:dyDescent="0.3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6">
        <f>INDEX(products!$A$1:$G$49,MATCH(orders!$D705,products!$A$1:$A$49,0),MATCH(orders!L$1,products!$A$1:$G$1,0))</f>
        <v>29.784999999999997</v>
      </c>
      <c r="M705" s="6">
        <f t="shared" si="10"/>
        <v>119.13999999999999</v>
      </c>
      <c r="N705" t="str" cm="1">
        <f t="array" ref="N705">_xlfn.IFS(I705="Rob","Robusta",I705="Exc","Exelsa",I705="Ara","Arabia",I705="Lib","Liberica")</f>
        <v>Liberica</v>
      </c>
      <c r="O705" t="str" cm="1">
        <f t="array" ref="O705">_xlfn.IFS(J705="M","Medium",J705="L","Light",J705="D","Dark")</f>
        <v>Dark</v>
      </c>
      <c r="P705" t="str">
        <f>_xlfn.XLOOKUP(Order_Table[[#This Row],[Customer ID]],customers!$A$1:$A$1001,customers!$I$1:$I$1001,,0)</f>
        <v>Yes</v>
      </c>
    </row>
    <row r="706" spans="1:16" x14ac:dyDescent="0.3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6">
        <f>INDEX(products!$A$1:$G$49,MATCH(orders!$D706,products!$A$1:$A$49,0),MATCH(orders!L$1,products!$A$1:$G$1,0))</f>
        <v>3.645</v>
      </c>
      <c r="M706" s="6">
        <f t="shared" si="10"/>
        <v>21.87</v>
      </c>
      <c r="N706" t="str" cm="1">
        <f t="array" ref="N706">_xlfn.IFS(I706="Rob","Robusta",I706="Exc","Exelsa",I706="Ara","Arabia",I706="Lib","Liberica")</f>
        <v>Exelsa</v>
      </c>
      <c r="O706" t="str" cm="1">
        <f t="array" ref="O706">_xlfn.IFS(J706="M","Medium",J706="L","Light",J706="D","Dark")</f>
        <v>Dark</v>
      </c>
      <c r="P706" t="str">
        <f>_xlfn.XLOOKUP(Order_Table[[#This Row],[Customer ID]],customers!$A$1:$A$1001,customers!$I$1:$I$1001,,0)</f>
        <v>Yes</v>
      </c>
    </row>
    <row r="707" spans="1:16" x14ac:dyDescent="0.3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6">
        <f>INDEX(products!$A$1:$G$49,MATCH(orders!$D707,products!$A$1:$A$49,0),MATCH(orders!L$1,products!$A$1:$G$1,0))</f>
        <v>8.91</v>
      </c>
      <c r="M707" s="6">
        <f t="shared" ref="M707:M770" si="11">L707*E707</f>
        <v>17.82</v>
      </c>
      <c r="N707" t="str" cm="1">
        <f t="array" ref="N707">_xlfn.IFS(I707="Rob","Robusta",I707="Exc","Exelsa",I707="Ara","Arabia",I707="Lib","Liberica")</f>
        <v>Exelsa</v>
      </c>
      <c r="O707" t="str" cm="1">
        <f t="array" ref="O707">_xlfn.IFS(J707="M","Medium",J707="L","Light",J707="D","Dark")</f>
        <v>Light</v>
      </c>
      <c r="P707" t="str">
        <f>_xlfn.XLOOKUP(Order_Table[[#This Row],[Customer ID]],customers!$A$1:$A$1001,customers!$I$1:$I$1001,,0)</f>
        <v>No</v>
      </c>
    </row>
    <row r="708" spans="1:16" x14ac:dyDescent="0.3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6">
        <f>INDEX(products!$A$1:$G$49,MATCH(orders!$D708,products!$A$1:$A$49,0),MATCH(orders!L$1,products!$A$1:$G$1,0))</f>
        <v>4.125</v>
      </c>
      <c r="M708" s="6">
        <f t="shared" si="11"/>
        <v>12.375</v>
      </c>
      <c r="N708" t="str" cm="1">
        <f t="array" ref="N708">_xlfn.IFS(I708="Rob","Robusta",I708="Exc","Exelsa",I708="Ara","Arabia",I708="Lib","Liberica")</f>
        <v>Exelsa</v>
      </c>
      <c r="O708" t="str" cm="1">
        <f t="array" ref="O708">_xlfn.IFS(J708="M","Medium",J708="L","Light",J708="D","Dark")</f>
        <v>Medium</v>
      </c>
      <c r="P708" t="str">
        <f>_xlfn.XLOOKUP(Order_Table[[#This Row],[Customer ID]],customers!$A$1:$A$1001,customers!$I$1:$I$1001,,0)</f>
        <v>No</v>
      </c>
    </row>
    <row r="709" spans="1:16" x14ac:dyDescent="0.3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6">
        <f>INDEX(products!$A$1:$G$49,MATCH(orders!$D709,products!$A$1:$A$49,0),MATCH(orders!L$1,products!$A$1:$G$1,0))</f>
        <v>12.95</v>
      </c>
      <c r="M709" s="6">
        <f t="shared" si="11"/>
        <v>25.9</v>
      </c>
      <c r="N709" t="str" cm="1">
        <f t="array" ref="N709">_xlfn.IFS(I709="Rob","Robusta",I709="Exc","Exelsa",I709="Ara","Arabia",I709="Lib","Liberica")</f>
        <v>Liberica</v>
      </c>
      <c r="O709" t="str" cm="1">
        <f t="array" ref="O709">_xlfn.IFS(J709="M","Medium",J709="L","Light",J709="D","Dark")</f>
        <v>Dark</v>
      </c>
      <c r="P709" t="str">
        <f>_xlfn.XLOOKUP(Order_Table[[#This Row],[Customer ID]],customers!$A$1:$A$1001,customers!$I$1:$I$1001,,0)</f>
        <v>No</v>
      </c>
    </row>
    <row r="710" spans="1:16" x14ac:dyDescent="0.3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6">
        <f>INDEX(products!$A$1:$G$49,MATCH(orders!$D710,products!$A$1:$A$49,0),MATCH(orders!L$1,products!$A$1:$G$1,0))</f>
        <v>6.75</v>
      </c>
      <c r="M710" s="6">
        <f t="shared" si="11"/>
        <v>13.5</v>
      </c>
      <c r="N710" t="str" cm="1">
        <f t="array" ref="N710">_xlfn.IFS(I710="Rob","Robusta",I710="Exc","Exelsa",I710="Ara","Arabia",I710="Lib","Liberica")</f>
        <v>Arabia</v>
      </c>
      <c r="O710" t="str" cm="1">
        <f t="array" ref="O710">_xlfn.IFS(J710="M","Medium",J710="L","Light",J710="D","Dark")</f>
        <v>Medium</v>
      </c>
      <c r="P710" t="str">
        <f>_xlfn.XLOOKUP(Order_Table[[#This Row],[Customer ID]],customers!$A$1:$A$1001,customers!$I$1:$I$1001,,0)</f>
        <v>Yes</v>
      </c>
    </row>
    <row r="711" spans="1:16" x14ac:dyDescent="0.3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6">
        <f>INDEX(products!$A$1:$G$49,MATCH(orders!$D711,products!$A$1:$A$49,0),MATCH(orders!L$1,products!$A$1:$G$1,0))</f>
        <v>8.91</v>
      </c>
      <c r="M711" s="6">
        <f t="shared" si="11"/>
        <v>17.82</v>
      </c>
      <c r="N711" t="str" cm="1">
        <f t="array" ref="N711">_xlfn.IFS(I711="Rob","Robusta",I711="Exc","Exelsa",I711="Ara","Arabia",I711="Lib","Liberica")</f>
        <v>Exelsa</v>
      </c>
      <c r="O711" t="str" cm="1">
        <f t="array" ref="O711">_xlfn.IFS(J711="M","Medium",J711="L","Light",J711="D","Dark")</f>
        <v>Light</v>
      </c>
      <c r="P711" t="str">
        <f>_xlfn.XLOOKUP(Order_Table[[#This Row],[Customer ID]],customers!$A$1:$A$1001,customers!$I$1:$I$1001,,0)</f>
        <v>Yes</v>
      </c>
    </row>
    <row r="712" spans="1:16" x14ac:dyDescent="0.3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6">
        <f>INDEX(products!$A$1:$G$49,MATCH(orders!$D712,products!$A$1:$A$49,0),MATCH(orders!L$1,products!$A$1:$G$1,0))</f>
        <v>8.25</v>
      </c>
      <c r="M712" s="6">
        <f t="shared" si="11"/>
        <v>24.75</v>
      </c>
      <c r="N712" t="str" cm="1">
        <f t="array" ref="N712">_xlfn.IFS(I712="Rob","Robusta",I712="Exc","Exelsa",I712="Ara","Arabia",I712="Lib","Liberica")</f>
        <v>Exelsa</v>
      </c>
      <c r="O712" t="str" cm="1">
        <f t="array" ref="O712">_xlfn.IFS(J712="M","Medium",J712="L","Light",J712="D","Dark")</f>
        <v>Medium</v>
      </c>
      <c r="P712" t="str">
        <f>_xlfn.XLOOKUP(Order_Table[[#This Row],[Customer ID]],customers!$A$1:$A$1001,customers!$I$1:$I$1001,,0)</f>
        <v>No</v>
      </c>
    </row>
    <row r="713" spans="1:16" x14ac:dyDescent="0.3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6">
        <f>INDEX(products!$A$1:$G$49,MATCH(orders!$D713,products!$A$1:$A$49,0),MATCH(orders!L$1,products!$A$1:$G$1,0))</f>
        <v>2.9849999999999999</v>
      </c>
      <c r="M713" s="6">
        <f t="shared" si="11"/>
        <v>17.91</v>
      </c>
      <c r="N713" t="str" cm="1">
        <f t="array" ref="N713">_xlfn.IFS(I713="Rob","Robusta",I713="Exc","Exelsa",I713="Ara","Arabia",I713="Lib","Liberica")</f>
        <v>Robusta</v>
      </c>
      <c r="O713" t="str" cm="1">
        <f t="array" ref="O713">_xlfn.IFS(J713="M","Medium",J713="L","Light",J713="D","Dark")</f>
        <v>Medium</v>
      </c>
      <c r="P713" t="str">
        <f>_xlfn.XLOOKUP(Order_Table[[#This Row],[Customer ID]],customers!$A$1:$A$1001,customers!$I$1:$I$1001,,0)</f>
        <v>No</v>
      </c>
    </row>
    <row r="714" spans="1:16" x14ac:dyDescent="0.3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6">
        <f>INDEX(products!$A$1:$G$49,MATCH(orders!$D714,products!$A$1:$A$49,0),MATCH(orders!L$1,products!$A$1:$G$1,0))</f>
        <v>8.25</v>
      </c>
      <c r="M714" s="6">
        <f t="shared" si="11"/>
        <v>16.5</v>
      </c>
      <c r="N714" t="str" cm="1">
        <f t="array" ref="N714">_xlfn.IFS(I714="Rob","Robusta",I714="Exc","Exelsa",I714="Ara","Arabia",I714="Lib","Liberica")</f>
        <v>Exelsa</v>
      </c>
      <c r="O714" t="str" cm="1">
        <f t="array" ref="O714">_xlfn.IFS(J714="M","Medium",J714="L","Light",J714="D","Dark")</f>
        <v>Medium</v>
      </c>
      <c r="P714" t="str">
        <f>_xlfn.XLOOKUP(Order_Table[[#This Row],[Customer ID]],customers!$A$1:$A$1001,customers!$I$1:$I$1001,,0)</f>
        <v>No</v>
      </c>
    </row>
    <row r="715" spans="1:16" x14ac:dyDescent="0.3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6">
        <f>INDEX(products!$A$1:$G$49,MATCH(orders!$D715,products!$A$1:$A$49,0),MATCH(orders!L$1,products!$A$1:$G$1,0))</f>
        <v>2.9849999999999999</v>
      </c>
      <c r="M715" s="6">
        <f t="shared" si="11"/>
        <v>2.9849999999999999</v>
      </c>
      <c r="N715" t="str" cm="1">
        <f t="array" ref="N715">_xlfn.IFS(I715="Rob","Robusta",I715="Exc","Exelsa",I715="Ara","Arabia",I715="Lib","Liberica")</f>
        <v>Robusta</v>
      </c>
      <c r="O715" t="str" cm="1">
        <f t="array" ref="O715">_xlfn.IFS(J715="M","Medium",J715="L","Light",J715="D","Dark")</f>
        <v>Medium</v>
      </c>
      <c r="P715" t="str">
        <f>_xlfn.XLOOKUP(Order_Table[[#This Row],[Customer ID]],customers!$A$1:$A$1001,customers!$I$1:$I$1001,,0)</f>
        <v>No</v>
      </c>
    </row>
    <row r="716" spans="1:16" x14ac:dyDescent="0.3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6">
        <f>INDEX(products!$A$1:$G$49,MATCH(orders!$D716,products!$A$1:$A$49,0),MATCH(orders!L$1,products!$A$1:$G$1,0))</f>
        <v>3.645</v>
      </c>
      <c r="M716" s="6">
        <f t="shared" si="11"/>
        <v>14.58</v>
      </c>
      <c r="N716" t="str" cm="1">
        <f t="array" ref="N716">_xlfn.IFS(I716="Rob","Robusta",I716="Exc","Exelsa",I716="Ara","Arabia",I716="Lib","Liberica")</f>
        <v>Exelsa</v>
      </c>
      <c r="O716" t="str" cm="1">
        <f t="array" ref="O716">_xlfn.IFS(J716="M","Medium",J716="L","Light",J716="D","Dark")</f>
        <v>Dark</v>
      </c>
      <c r="P716" t="str">
        <f>_xlfn.XLOOKUP(Order_Table[[#This Row],[Customer ID]],customers!$A$1:$A$1001,customers!$I$1:$I$1001,,0)</f>
        <v>Yes</v>
      </c>
    </row>
    <row r="717" spans="1:16" x14ac:dyDescent="0.3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6">
        <f>INDEX(products!$A$1:$G$49,MATCH(orders!$D717,products!$A$1:$A$49,0),MATCH(orders!L$1,products!$A$1:$G$1,0))</f>
        <v>14.85</v>
      </c>
      <c r="M717" s="6">
        <f t="shared" si="11"/>
        <v>89.1</v>
      </c>
      <c r="N717" t="str" cm="1">
        <f t="array" ref="N717">_xlfn.IFS(I717="Rob","Robusta",I717="Exc","Exelsa",I717="Ara","Arabia",I717="Lib","Liberica")</f>
        <v>Exelsa</v>
      </c>
      <c r="O717" t="str" cm="1">
        <f t="array" ref="O717">_xlfn.IFS(J717="M","Medium",J717="L","Light",J717="D","Dark")</f>
        <v>Light</v>
      </c>
      <c r="P717" t="str">
        <f>_xlfn.XLOOKUP(Order_Table[[#This Row],[Customer ID]],customers!$A$1:$A$1001,customers!$I$1:$I$1001,,0)</f>
        <v>No</v>
      </c>
    </row>
    <row r="718" spans="1:16" x14ac:dyDescent="0.3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6">
        <f>INDEX(products!$A$1:$G$49,MATCH(orders!$D718,products!$A$1:$A$49,0),MATCH(orders!L$1,products!$A$1:$G$1,0))</f>
        <v>11.95</v>
      </c>
      <c r="M718" s="6">
        <f t="shared" si="11"/>
        <v>35.849999999999994</v>
      </c>
      <c r="N718" t="str" cm="1">
        <f t="array" ref="N718">_xlfn.IFS(I718="Rob","Robusta",I718="Exc","Exelsa",I718="Ara","Arabia",I718="Lib","Liberica")</f>
        <v>Robusta</v>
      </c>
      <c r="O718" t="str" cm="1">
        <f t="array" ref="O718">_xlfn.IFS(J718="M","Medium",J718="L","Light",J718="D","Dark")</f>
        <v>Light</v>
      </c>
      <c r="P718" t="str">
        <f>_xlfn.XLOOKUP(Order_Table[[#This Row],[Customer ID]],customers!$A$1:$A$1001,customers!$I$1:$I$1001,,0)</f>
        <v>No</v>
      </c>
    </row>
    <row r="719" spans="1:16" x14ac:dyDescent="0.3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6">
        <f>INDEX(products!$A$1:$G$49,MATCH(orders!$D719,products!$A$1:$A$49,0),MATCH(orders!L$1,products!$A$1:$G$1,0))</f>
        <v>22.884999999999998</v>
      </c>
      <c r="M719" s="6">
        <f t="shared" si="11"/>
        <v>68.655000000000001</v>
      </c>
      <c r="N719" t="str" cm="1">
        <f t="array" ref="N719">_xlfn.IFS(I719="Rob","Robusta",I719="Exc","Exelsa",I719="Ara","Arabia",I719="Lib","Liberica")</f>
        <v>Arabia</v>
      </c>
      <c r="O719" t="str" cm="1">
        <f t="array" ref="O719">_xlfn.IFS(J719="M","Medium",J719="L","Light",J719="D","Dark")</f>
        <v>Dark</v>
      </c>
      <c r="P719" t="str">
        <f>_xlfn.XLOOKUP(Order_Table[[#This Row],[Customer ID]],customers!$A$1:$A$1001,customers!$I$1:$I$1001,,0)</f>
        <v>No</v>
      </c>
    </row>
    <row r="720" spans="1:16" x14ac:dyDescent="0.3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6">
        <f>INDEX(products!$A$1:$G$49,MATCH(orders!$D720,products!$A$1:$A$49,0),MATCH(orders!L$1,products!$A$1:$G$1,0))</f>
        <v>12.95</v>
      </c>
      <c r="M720" s="6">
        <f t="shared" si="11"/>
        <v>38.849999999999994</v>
      </c>
      <c r="N720" t="str" cm="1">
        <f t="array" ref="N720">_xlfn.IFS(I720="Rob","Robusta",I720="Exc","Exelsa",I720="Ara","Arabia",I720="Lib","Liberica")</f>
        <v>Liberica</v>
      </c>
      <c r="O720" t="str" cm="1">
        <f t="array" ref="O720">_xlfn.IFS(J720="M","Medium",J720="L","Light",J720="D","Dark")</f>
        <v>Dark</v>
      </c>
      <c r="P720" t="str">
        <f>_xlfn.XLOOKUP(Order_Table[[#This Row],[Customer ID]],customers!$A$1:$A$1001,customers!$I$1:$I$1001,,0)</f>
        <v>No</v>
      </c>
    </row>
    <row r="721" spans="1:16" x14ac:dyDescent="0.3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6">
        <f>INDEX(products!$A$1:$G$49,MATCH(orders!$D721,products!$A$1:$A$49,0),MATCH(orders!L$1,products!$A$1:$G$1,0))</f>
        <v>15.85</v>
      </c>
      <c r="M721" s="6">
        <f t="shared" si="11"/>
        <v>79.25</v>
      </c>
      <c r="N721" t="str" cm="1">
        <f t="array" ref="N721">_xlfn.IFS(I721="Rob","Robusta",I721="Exc","Exelsa",I721="Ara","Arabia",I721="Lib","Liberica")</f>
        <v>Liberica</v>
      </c>
      <c r="O721" t="str" cm="1">
        <f t="array" ref="O721">_xlfn.IFS(J721="M","Medium",J721="L","Light",J721="D","Dark")</f>
        <v>Light</v>
      </c>
      <c r="P721" t="str">
        <f>_xlfn.XLOOKUP(Order_Table[[#This Row],[Customer ID]],customers!$A$1:$A$1001,customers!$I$1:$I$1001,,0)</f>
        <v>Yes</v>
      </c>
    </row>
    <row r="722" spans="1:16" x14ac:dyDescent="0.3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6">
        <f>INDEX(products!$A$1:$G$49,MATCH(orders!$D722,products!$A$1:$A$49,0),MATCH(orders!L$1,products!$A$1:$G$1,0))</f>
        <v>7.29</v>
      </c>
      <c r="M722" s="6">
        <f t="shared" si="11"/>
        <v>36.450000000000003</v>
      </c>
      <c r="N722" t="str" cm="1">
        <f t="array" ref="N722">_xlfn.IFS(I722="Rob","Robusta",I722="Exc","Exelsa",I722="Ara","Arabia",I722="Lib","Liberica")</f>
        <v>Exelsa</v>
      </c>
      <c r="O722" t="str" cm="1">
        <f t="array" ref="O722">_xlfn.IFS(J722="M","Medium",J722="L","Light",J722="D","Dark")</f>
        <v>Dark</v>
      </c>
      <c r="P722" t="str">
        <f>_xlfn.XLOOKUP(Order_Table[[#This Row],[Customer ID]],customers!$A$1:$A$1001,customers!$I$1:$I$1001,,0)</f>
        <v>Yes</v>
      </c>
    </row>
    <row r="723" spans="1:16" x14ac:dyDescent="0.3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6">
        <f>INDEX(products!$A$1:$G$49,MATCH(orders!$D723,products!$A$1:$A$49,0),MATCH(orders!L$1,products!$A$1:$G$1,0))</f>
        <v>2.9849999999999999</v>
      </c>
      <c r="M723" s="6">
        <f t="shared" si="11"/>
        <v>8.9550000000000001</v>
      </c>
      <c r="N723" t="str" cm="1">
        <f t="array" ref="N723">_xlfn.IFS(I723="Rob","Robusta",I723="Exc","Exelsa",I723="Ara","Arabia",I723="Lib","Liberica")</f>
        <v>Robusta</v>
      </c>
      <c r="O723" t="str" cm="1">
        <f t="array" ref="O723">_xlfn.IFS(J723="M","Medium",J723="L","Light",J723="D","Dark")</f>
        <v>Medium</v>
      </c>
      <c r="P723" t="str">
        <f>_xlfn.XLOOKUP(Order_Table[[#This Row],[Customer ID]],customers!$A$1:$A$1001,customers!$I$1:$I$1001,,0)</f>
        <v>Yes</v>
      </c>
    </row>
    <row r="724" spans="1:16" x14ac:dyDescent="0.3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6">
        <f>INDEX(products!$A$1:$G$49,MATCH(orders!$D724,products!$A$1:$A$49,0),MATCH(orders!L$1,products!$A$1:$G$1,0))</f>
        <v>12.15</v>
      </c>
      <c r="M724" s="6">
        <f t="shared" si="11"/>
        <v>24.3</v>
      </c>
      <c r="N724" t="str" cm="1">
        <f t="array" ref="N724">_xlfn.IFS(I724="Rob","Robusta",I724="Exc","Exelsa",I724="Ara","Arabia",I724="Lib","Liberica")</f>
        <v>Exelsa</v>
      </c>
      <c r="O724" t="str" cm="1">
        <f t="array" ref="O724">_xlfn.IFS(J724="M","Medium",J724="L","Light",J724="D","Dark")</f>
        <v>Dark</v>
      </c>
      <c r="P724" t="str">
        <f>_xlfn.XLOOKUP(Order_Table[[#This Row],[Customer ID]],customers!$A$1:$A$1001,customers!$I$1:$I$1001,,0)</f>
        <v>No</v>
      </c>
    </row>
    <row r="725" spans="1:16" x14ac:dyDescent="0.3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6">
        <f>INDEX(products!$A$1:$G$49,MATCH(orders!$D725,products!$A$1:$A$49,0),MATCH(orders!L$1,products!$A$1:$G$1,0))</f>
        <v>31.624999999999996</v>
      </c>
      <c r="M725" s="6">
        <f t="shared" si="11"/>
        <v>63.249999999999993</v>
      </c>
      <c r="N725" t="str" cm="1">
        <f t="array" ref="N725">_xlfn.IFS(I725="Rob","Robusta",I725="Exc","Exelsa",I725="Ara","Arabia",I725="Lib","Liberica")</f>
        <v>Exelsa</v>
      </c>
      <c r="O725" t="str" cm="1">
        <f t="array" ref="O725">_xlfn.IFS(J725="M","Medium",J725="L","Light",J725="D","Dark")</f>
        <v>Medium</v>
      </c>
      <c r="P725" t="str">
        <f>_xlfn.XLOOKUP(Order_Table[[#This Row],[Customer ID]],customers!$A$1:$A$1001,customers!$I$1:$I$1001,,0)</f>
        <v>No</v>
      </c>
    </row>
    <row r="726" spans="1:16" x14ac:dyDescent="0.3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6">
        <f>INDEX(products!$A$1:$G$49,MATCH(orders!$D726,products!$A$1:$A$49,0),MATCH(orders!L$1,products!$A$1:$G$1,0))</f>
        <v>3.375</v>
      </c>
      <c r="M726" s="6">
        <f t="shared" si="11"/>
        <v>6.75</v>
      </c>
      <c r="N726" t="str" cm="1">
        <f t="array" ref="N726">_xlfn.IFS(I726="Rob","Robusta",I726="Exc","Exelsa",I726="Ara","Arabia",I726="Lib","Liberica")</f>
        <v>Arabia</v>
      </c>
      <c r="O726" t="str" cm="1">
        <f t="array" ref="O726">_xlfn.IFS(J726="M","Medium",J726="L","Light",J726="D","Dark")</f>
        <v>Medium</v>
      </c>
      <c r="P726" t="str">
        <f>_xlfn.XLOOKUP(Order_Table[[#This Row],[Customer ID]],customers!$A$1:$A$1001,customers!$I$1:$I$1001,,0)</f>
        <v>Yes</v>
      </c>
    </row>
    <row r="727" spans="1:16" x14ac:dyDescent="0.3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6">
        <f>INDEX(products!$A$1:$G$49,MATCH(orders!$D727,products!$A$1:$A$49,0),MATCH(orders!L$1,products!$A$1:$G$1,0))</f>
        <v>3.8849999999999998</v>
      </c>
      <c r="M727" s="6">
        <f t="shared" si="11"/>
        <v>23.31</v>
      </c>
      <c r="N727" t="str" cm="1">
        <f t="array" ref="N727">_xlfn.IFS(I727="Rob","Robusta",I727="Exc","Exelsa",I727="Ara","Arabia",I727="Lib","Liberica")</f>
        <v>Arabia</v>
      </c>
      <c r="O727" t="str" cm="1">
        <f t="array" ref="O727">_xlfn.IFS(J727="M","Medium",J727="L","Light",J727="D","Dark")</f>
        <v>Light</v>
      </c>
      <c r="P727" t="str">
        <f>_xlfn.XLOOKUP(Order_Table[[#This Row],[Customer ID]],customers!$A$1:$A$1001,customers!$I$1:$I$1001,,0)</f>
        <v>No</v>
      </c>
    </row>
    <row r="728" spans="1:16" x14ac:dyDescent="0.3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6">
        <f>INDEX(products!$A$1:$G$49,MATCH(orders!$D728,products!$A$1:$A$49,0),MATCH(orders!L$1,products!$A$1:$G$1,0))</f>
        <v>36.454999999999998</v>
      </c>
      <c r="M728" s="6">
        <f t="shared" si="11"/>
        <v>145.82</v>
      </c>
      <c r="N728" t="str" cm="1">
        <f t="array" ref="N728">_xlfn.IFS(I728="Rob","Robusta",I728="Exc","Exelsa",I728="Ara","Arabia",I728="Lib","Liberica")</f>
        <v>Liberica</v>
      </c>
      <c r="O728" t="str" cm="1">
        <f t="array" ref="O728">_xlfn.IFS(J728="M","Medium",J728="L","Light",J728="D","Dark")</f>
        <v>Light</v>
      </c>
      <c r="P728" t="str">
        <f>_xlfn.XLOOKUP(Order_Table[[#This Row],[Customer ID]],customers!$A$1:$A$1001,customers!$I$1:$I$1001,,0)</f>
        <v>No</v>
      </c>
    </row>
    <row r="729" spans="1:16" x14ac:dyDescent="0.3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6">
        <f>INDEX(products!$A$1:$G$49,MATCH(orders!$D729,products!$A$1:$A$49,0),MATCH(orders!L$1,products!$A$1:$G$1,0))</f>
        <v>5.97</v>
      </c>
      <c r="M729" s="6">
        <f t="shared" si="11"/>
        <v>29.849999999999998</v>
      </c>
      <c r="N729" t="str" cm="1">
        <f t="array" ref="N729">_xlfn.IFS(I729="Rob","Robusta",I729="Exc","Exelsa",I729="Ara","Arabia",I729="Lib","Liberica")</f>
        <v>Robusta</v>
      </c>
      <c r="O729" t="str" cm="1">
        <f t="array" ref="O729">_xlfn.IFS(J729="M","Medium",J729="L","Light",J729="D","Dark")</f>
        <v>Medium</v>
      </c>
      <c r="P729" t="str">
        <f>_xlfn.XLOOKUP(Order_Table[[#This Row],[Customer ID]],customers!$A$1:$A$1001,customers!$I$1:$I$1001,,0)</f>
        <v>Yes</v>
      </c>
    </row>
    <row r="730" spans="1:16" x14ac:dyDescent="0.3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6">
        <f>INDEX(products!$A$1:$G$49,MATCH(orders!$D730,products!$A$1:$A$49,0),MATCH(orders!L$1,products!$A$1:$G$1,0))</f>
        <v>7.29</v>
      </c>
      <c r="M730" s="6">
        <f t="shared" si="11"/>
        <v>21.87</v>
      </c>
      <c r="N730" t="str" cm="1">
        <f t="array" ref="N730">_xlfn.IFS(I730="Rob","Robusta",I730="Exc","Exelsa",I730="Ara","Arabia",I730="Lib","Liberica")</f>
        <v>Exelsa</v>
      </c>
      <c r="O730" t="str" cm="1">
        <f t="array" ref="O730">_xlfn.IFS(J730="M","Medium",J730="L","Light",J730="D","Dark")</f>
        <v>Dark</v>
      </c>
      <c r="P730" t="str">
        <f>_xlfn.XLOOKUP(Order_Table[[#This Row],[Customer ID]],customers!$A$1:$A$1001,customers!$I$1:$I$1001,,0)</f>
        <v>Yes</v>
      </c>
    </row>
    <row r="731" spans="1:16" x14ac:dyDescent="0.3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6">
        <f>INDEX(products!$A$1:$G$49,MATCH(orders!$D731,products!$A$1:$A$49,0),MATCH(orders!L$1,products!$A$1:$G$1,0))</f>
        <v>4.3650000000000002</v>
      </c>
      <c r="M731" s="6">
        <f t="shared" si="11"/>
        <v>4.3650000000000002</v>
      </c>
      <c r="N731" t="str" cm="1">
        <f t="array" ref="N731">_xlfn.IFS(I731="Rob","Robusta",I731="Exc","Exelsa",I731="Ara","Arabia",I731="Lib","Liberica")</f>
        <v>Liberica</v>
      </c>
      <c r="O731" t="str" cm="1">
        <f t="array" ref="O731">_xlfn.IFS(J731="M","Medium",J731="L","Light",J731="D","Dark")</f>
        <v>Medium</v>
      </c>
      <c r="P731" t="str">
        <f>_xlfn.XLOOKUP(Order_Table[[#This Row],[Customer ID]],customers!$A$1:$A$1001,customers!$I$1:$I$1001,,0)</f>
        <v>No</v>
      </c>
    </row>
    <row r="732" spans="1:16" x14ac:dyDescent="0.3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6">
        <f>INDEX(products!$A$1:$G$49,MATCH(orders!$D732,products!$A$1:$A$49,0),MATCH(orders!L$1,products!$A$1:$G$1,0))</f>
        <v>36.454999999999998</v>
      </c>
      <c r="M732" s="6">
        <f t="shared" si="11"/>
        <v>36.454999999999998</v>
      </c>
      <c r="N732" t="str" cm="1">
        <f t="array" ref="N732">_xlfn.IFS(I732="Rob","Robusta",I732="Exc","Exelsa",I732="Ara","Arabia",I732="Lib","Liberica")</f>
        <v>Liberica</v>
      </c>
      <c r="O732" t="str" cm="1">
        <f t="array" ref="O732">_xlfn.IFS(J732="M","Medium",J732="L","Light",J732="D","Dark")</f>
        <v>Light</v>
      </c>
      <c r="P732" t="str">
        <f>_xlfn.XLOOKUP(Order_Table[[#This Row],[Customer ID]],customers!$A$1:$A$1001,customers!$I$1:$I$1001,,0)</f>
        <v>No</v>
      </c>
    </row>
    <row r="733" spans="1:16" x14ac:dyDescent="0.3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6">
        <f>INDEX(products!$A$1:$G$49,MATCH(orders!$D733,products!$A$1:$A$49,0),MATCH(orders!L$1,products!$A$1:$G$1,0))</f>
        <v>3.8849999999999998</v>
      </c>
      <c r="M733" s="6">
        <f t="shared" si="11"/>
        <v>15.54</v>
      </c>
      <c r="N733" t="str" cm="1">
        <f t="array" ref="N733">_xlfn.IFS(I733="Rob","Robusta",I733="Exc","Exelsa",I733="Ara","Arabia",I733="Lib","Liberica")</f>
        <v>Liberica</v>
      </c>
      <c r="O733" t="str" cm="1">
        <f t="array" ref="O733">_xlfn.IFS(J733="M","Medium",J733="L","Light",J733="D","Dark")</f>
        <v>Dark</v>
      </c>
      <c r="P733" t="str">
        <f>_xlfn.XLOOKUP(Order_Table[[#This Row],[Customer ID]],customers!$A$1:$A$1001,customers!$I$1:$I$1001,,0)</f>
        <v>Yes</v>
      </c>
    </row>
    <row r="734" spans="1:16" x14ac:dyDescent="0.3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6">
        <f>INDEX(products!$A$1:$G$49,MATCH(orders!$D734,products!$A$1:$A$49,0),MATCH(orders!L$1,products!$A$1:$G$1,0))</f>
        <v>4.4550000000000001</v>
      </c>
      <c r="M734" s="6">
        <f t="shared" si="11"/>
        <v>8.91</v>
      </c>
      <c r="N734" t="str" cm="1">
        <f t="array" ref="N734">_xlfn.IFS(I734="Rob","Robusta",I734="Exc","Exelsa",I734="Ara","Arabia",I734="Lib","Liberica")</f>
        <v>Exelsa</v>
      </c>
      <c r="O734" t="str" cm="1">
        <f t="array" ref="O734">_xlfn.IFS(J734="M","Medium",J734="L","Light",J734="D","Dark")</f>
        <v>Light</v>
      </c>
      <c r="P734" t="str">
        <f>_xlfn.XLOOKUP(Order_Table[[#This Row],[Customer ID]],customers!$A$1:$A$1001,customers!$I$1:$I$1001,,0)</f>
        <v>No</v>
      </c>
    </row>
    <row r="735" spans="1:16" x14ac:dyDescent="0.3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6">
        <f>INDEX(products!$A$1:$G$49,MATCH(orders!$D735,products!$A$1:$A$49,0),MATCH(orders!L$1,products!$A$1:$G$1,0))</f>
        <v>33.464999999999996</v>
      </c>
      <c r="M735" s="6">
        <f t="shared" si="11"/>
        <v>100.39499999999998</v>
      </c>
      <c r="N735" t="str" cm="1">
        <f t="array" ref="N735">_xlfn.IFS(I735="Rob","Robusta",I735="Exc","Exelsa",I735="Ara","Arabia",I735="Lib","Liberica")</f>
        <v>Liberica</v>
      </c>
      <c r="O735" t="str" cm="1">
        <f t="array" ref="O735">_xlfn.IFS(J735="M","Medium",J735="L","Light",J735="D","Dark")</f>
        <v>Medium</v>
      </c>
      <c r="P735" t="str">
        <f>_xlfn.XLOOKUP(Order_Table[[#This Row],[Customer ID]],customers!$A$1:$A$1001,customers!$I$1:$I$1001,,0)</f>
        <v>Yes</v>
      </c>
    </row>
    <row r="736" spans="1:16" x14ac:dyDescent="0.3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6">
        <f>INDEX(products!$A$1:$G$49,MATCH(orders!$D736,products!$A$1:$A$49,0),MATCH(orders!L$1,products!$A$1:$G$1,0))</f>
        <v>2.6849999999999996</v>
      </c>
      <c r="M736" s="6">
        <f t="shared" si="11"/>
        <v>13.424999999999997</v>
      </c>
      <c r="N736" t="str" cm="1">
        <f t="array" ref="N736">_xlfn.IFS(I736="Rob","Robusta",I736="Exc","Exelsa",I736="Ara","Arabia",I736="Lib","Liberica")</f>
        <v>Robusta</v>
      </c>
      <c r="O736" t="str" cm="1">
        <f t="array" ref="O736">_xlfn.IFS(J736="M","Medium",J736="L","Light",J736="D","Dark")</f>
        <v>Dark</v>
      </c>
      <c r="P736" t="str">
        <f>_xlfn.XLOOKUP(Order_Table[[#This Row],[Customer ID]],customers!$A$1:$A$1001,customers!$I$1:$I$1001,,0)</f>
        <v>No</v>
      </c>
    </row>
    <row r="737" spans="1:16" x14ac:dyDescent="0.3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6">
        <f>INDEX(products!$A$1:$G$49,MATCH(orders!$D737,products!$A$1:$A$49,0),MATCH(orders!L$1,products!$A$1:$G$1,0))</f>
        <v>3.645</v>
      </c>
      <c r="M737" s="6">
        <f t="shared" si="11"/>
        <v>21.87</v>
      </c>
      <c r="N737" t="str" cm="1">
        <f t="array" ref="N737">_xlfn.IFS(I737="Rob","Robusta",I737="Exc","Exelsa",I737="Ara","Arabia",I737="Lib","Liberica")</f>
        <v>Exelsa</v>
      </c>
      <c r="O737" t="str" cm="1">
        <f t="array" ref="O737">_xlfn.IFS(J737="M","Medium",J737="L","Light",J737="D","Dark")</f>
        <v>Dark</v>
      </c>
      <c r="P737" t="str">
        <f>_xlfn.XLOOKUP(Order_Table[[#This Row],[Customer ID]],customers!$A$1:$A$1001,customers!$I$1:$I$1001,,0)</f>
        <v>No</v>
      </c>
    </row>
    <row r="738" spans="1:16" x14ac:dyDescent="0.3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6">
        <f>INDEX(products!$A$1:$G$49,MATCH(orders!$D738,products!$A$1:$A$49,0),MATCH(orders!L$1,products!$A$1:$G$1,0))</f>
        <v>12.95</v>
      </c>
      <c r="M738" s="6">
        <f t="shared" si="11"/>
        <v>25.9</v>
      </c>
      <c r="N738" t="str" cm="1">
        <f t="array" ref="N738">_xlfn.IFS(I738="Rob","Robusta",I738="Exc","Exelsa",I738="Ara","Arabia",I738="Lib","Liberica")</f>
        <v>Liberica</v>
      </c>
      <c r="O738" t="str" cm="1">
        <f t="array" ref="O738">_xlfn.IFS(J738="M","Medium",J738="L","Light",J738="D","Dark")</f>
        <v>Dark</v>
      </c>
      <c r="P738" t="str">
        <f>_xlfn.XLOOKUP(Order_Table[[#This Row],[Customer ID]],customers!$A$1:$A$1001,customers!$I$1:$I$1001,,0)</f>
        <v>Yes</v>
      </c>
    </row>
    <row r="739" spans="1:16" x14ac:dyDescent="0.3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6">
        <f>INDEX(products!$A$1:$G$49,MATCH(orders!$D739,products!$A$1:$A$49,0),MATCH(orders!L$1,products!$A$1:$G$1,0))</f>
        <v>11.25</v>
      </c>
      <c r="M739" s="6">
        <f t="shared" si="11"/>
        <v>56.25</v>
      </c>
      <c r="N739" t="str" cm="1">
        <f t="array" ref="N739">_xlfn.IFS(I739="Rob","Robusta",I739="Exc","Exelsa",I739="Ara","Arabia",I739="Lib","Liberica")</f>
        <v>Arabia</v>
      </c>
      <c r="O739" t="str" cm="1">
        <f t="array" ref="O739">_xlfn.IFS(J739="M","Medium",J739="L","Light",J739="D","Dark")</f>
        <v>Medium</v>
      </c>
      <c r="P739" t="str">
        <f>_xlfn.XLOOKUP(Order_Table[[#This Row],[Customer ID]],customers!$A$1:$A$1001,customers!$I$1:$I$1001,,0)</f>
        <v>No</v>
      </c>
    </row>
    <row r="740" spans="1:16" x14ac:dyDescent="0.3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6">
        <f>INDEX(products!$A$1:$G$49,MATCH(orders!$D740,products!$A$1:$A$49,0),MATCH(orders!L$1,products!$A$1:$G$1,0))</f>
        <v>3.5849999999999995</v>
      </c>
      <c r="M740" s="6">
        <f t="shared" si="11"/>
        <v>10.754999999999999</v>
      </c>
      <c r="N740" t="str" cm="1">
        <f t="array" ref="N740">_xlfn.IFS(I740="Rob","Robusta",I740="Exc","Exelsa",I740="Ara","Arabia",I740="Lib","Liberica")</f>
        <v>Robusta</v>
      </c>
      <c r="O740" t="str" cm="1">
        <f t="array" ref="O740">_xlfn.IFS(J740="M","Medium",J740="L","Light",J740="D","Dark")</f>
        <v>Light</v>
      </c>
      <c r="P740" t="str">
        <f>_xlfn.XLOOKUP(Order_Table[[#This Row],[Customer ID]],customers!$A$1:$A$1001,customers!$I$1:$I$1001,,0)</f>
        <v>No</v>
      </c>
    </row>
    <row r="741" spans="1:16" x14ac:dyDescent="0.3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6">
        <f>INDEX(products!$A$1:$G$49,MATCH(orders!$D741,products!$A$1:$A$49,0),MATCH(orders!L$1,products!$A$1:$G$1,0))</f>
        <v>3.645</v>
      </c>
      <c r="M741" s="6">
        <f t="shared" si="11"/>
        <v>18.225000000000001</v>
      </c>
      <c r="N741" t="str" cm="1">
        <f t="array" ref="N741">_xlfn.IFS(I741="Rob","Robusta",I741="Exc","Exelsa",I741="Ara","Arabia",I741="Lib","Liberica")</f>
        <v>Exelsa</v>
      </c>
      <c r="O741" t="str" cm="1">
        <f t="array" ref="O741">_xlfn.IFS(J741="M","Medium",J741="L","Light",J741="D","Dark")</f>
        <v>Dark</v>
      </c>
      <c r="P741" t="str">
        <f>_xlfn.XLOOKUP(Order_Table[[#This Row],[Customer ID]],customers!$A$1:$A$1001,customers!$I$1:$I$1001,,0)</f>
        <v>No</v>
      </c>
    </row>
    <row r="742" spans="1:16" x14ac:dyDescent="0.3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6">
        <f>INDEX(products!$A$1:$G$49,MATCH(orders!$D742,products!$A$1:$A$49,0),MATCH(orders!L$1,products!$A$1:$G$1,0))</f>
        <v>7.169999999999999</v>
      </c>
      <c r="M742" s="6">
        <f t="shared" si="11"/>
        <v>28.679999999999996</v>
      </c>
      <c r="N742" t="str" cm="1">
        <f t="array" ref="N742">_xlfn.IFS(I742="Rob","Robusta",I742="Exc","Exelsa",I742="Ara","Arabia",I742="Lib","Liberica")</f>
        <v>Robusta</v>
      </c>
      <c r="O742" t="str" cm="1">
        <f t="array" ref="O742">_xlfn.IFS(J742="M","Medium",J742="L","Light",J742="D","Dark")</f>
        <v>Light</v>
      </c>
      <c r="P742" t="str">
        <f>_xlfn.XLOOKUP(Order_Table[[#This Row],[Customer ID]],customers!$A$1:$A$1001,customers!$I$1:$I$1001,,0)</f>
        <v>No</v>
      </c>
    </row>
    <row r="743" spans="1:16" x14ac:dyDescent="0.3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6">
        <f>INDEX(products!$A$1:$G$49,MATCH(orders!$D743,products!$A$1:$A$49,0),MATCH(orders!L$1,products!$A$1:$G$1,0))</f>
        <v>4.3650000000000002</v>
      </c>
      <c r="M743" s="6">
        <f t="shared" si="11"/>
        <v>8.73</v>
      </c>
      <c r="N743" t="str" cm="1">
        <f t="array" ref="N743">_xlfn.IFS(I743="Rob","Robusta",I743="Exc","Exelsa",I743="Ara","Arabia",I743="Lib","Liberica")</f>
        <v>Liberica</v>
      </c>
      <c r="O743" t="str" cm="1">
        <f t="array" ref="O743">_xlfn.IFS(J743="M","Medium",J743="L","Light",J743="D","Dark")</f>
        <v>Medium</v>
      </c>
      <c r="P743" t="str">
        <f>_xlfn.XLOOKUP(Order_Table[[#This Row],[Customer ID]],customers!$A$1:$A$1001,customers!$I$1:$I$1001,,0)</f>
        <v>No</v>
      </c>
    </row>
    <row r="744" spans="1:16" x14ac:dyDescent="0.3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6">
        <f>INDEX(products!$A$1:$G$49,MATCH(orders!$D744,products!$A$1:$A$49,0),MATCH(orders!L$1,products!$A$1:$G$1,0))</f>
        <v>14.55</v>
      </c>
      <c r="M744" s="6">
        <f t="shared" si="11"/>
        <v>58.2</v>
      </c>
      <c r="N744" t="str" cm="1">
        <f t="array" ref="N744">_xlfn.IFS(I744="Rob","Robusta",I744="Exc","Exelsa",I744="Ara","Arabia",I744="Lib","Liberica")</f>
        <v>Liberica</v>
      </c>
      <c r="O744" t="str" cm="1">
        <f t="array" ref="O744">_xlfn.IFS(J744="M","Medium",J744="L","Light",J744="D","Dark")</f>
        <v>Medium</v>
      </c>
      <c r="P744" t="str">
        <f>_xlfn.XLOOKUP(Order_Table[[#This Row],[Customer ID]],customers!$A$1:$A$1001,customers!$I$1:$I$1001,,0)</f>
        <v>No</v>
      </c>
    </row>
    <row r="745" spans="1:16" x14ac:dyDescent="0.3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6">
        <f>INDEX(products!$A$1:$G$49,MATCH(orders!$D745,products!$A$1:$A$49,0),MATCH(orders!L$1,products!$A$1:$G$1,0))</f>
        <v>5.97</v>
      </c>
      <c r="M745" s="6">
        <f t="shared" si="11"/>
        <v>17.91</v>
      </c>
      <c r="N745" t="str" cm="1">
        <f t="array" ref="N745">_xlfn.IFS(I745="Rob","Robusta",I745="Exc","Exelsa",I745="Ara","Arabia",I745="Lib","Liberica")</f>
        <v>Arabia</v>
      </c>
      <c r="O745" t="str" cm="1">
        <f t="array" ref="O745">_xlfn.IFS(J745="M","Medium",J745="L","Light",J745="D","Dark")</f>
        <v>Dark</v>
      </c>
      <c r="P745" t="str">
        <f>_xlfn.XLOOKUP(Order_Table[[#This Row],[Customer ID]],customers!$A$1:$A$1001,customers!$I$1:$I$1001,,0)</f>
        <v>No</v>
      </c>
    </row>
    <row r="746" spans="1:16" x14ac:dyDescent="0.3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6">
        <f>INDEX(products!$A$1:$G$49,MATCH(orders!$D746,products!$A$1:$A$49,0),MATCH(orders!L$1,products!$A$1:$G$1,0))</f>
        <v>2.9849999999999999</v>
      </c>
      <c r="M746" s="6">
        <f t="shared" si="11"/>
        <v>17.91</v>
      </c>
      <c r="N746" t="str" cm="1">
        <f t="array" ref="N746">_xlfn.IFS(I746="Rob","Robusta",I746="Exc","Exelsa",I746="Ara","Arabia",I746="Lib","Liberica")</f>
        <v>Robusta</v>
      </c>
      <c r="O746" t="str" cm="1">
        <f t="array" ref="O746">_xlfn.IFS(J746="M","Medium",J746="L","Light",J746="D","Dark")</f>
        <v>Medium</v>
      </c>
      <c r="P746" t="str">
        <f>_xlfn.XLOOKUP(Order_Table[[#This Row],[Customer ID]],customers!$A$1:$A$1001,customers!$I$1:$I$1001,,0)</f>
        <v>Yes</v>
      </c>
    </row>
    <row r="747" spans="1:16" x14ac:dyDescent="0.3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6">
        <f>INDEX(products!$A$1:$G$49,MATCH(orders!$D747,products!$A$1:$A$49,0),MATCH(orders!L$1,products!$A$1:$G$1,0))</f>
        <v>7.29</v>
      </c>
      <c r="M747" s="6">
        <f t="shared" si="11"/>
        <v>14.58</v>
      </c>
      <c r="N747" t="str" cm="1">
        <f t="array" ref="N747">_xlfn.IFS(I747="Rob","Robusta",I747="Exc","Exelsa",I747="Ara","Arabia",I747="Lib","Liberica")</f>
        <v>Exelsa</v>
      </c>
      <c r="O747" t="str" cm="1">
        <f t="array" ref="O747">_xlfn.IFS(J747="M","Medium",J747="L","Light",J747="D","Dark")</f>
        <v>Dark</v>
      </c>
      <c r="P747" t="str">
        <f>_xlfn.XLOOKUP(Order_Table[[#This Row],[Customer ID]],customers!$A$1:$A$1001,customers!$I$1:$I$1001,,0)</f>
        <v>No</v>
      </c>
    </row>
    <row r="748" spans="1:16" x14ac:dyDescent="0.3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6">
        <f>INDEX(products!$A$1:$G$49,MATCH(orders!$D748,products!$A$1:$A$49,0),MATCH(orders!L$1,products!$A$1:$G$1,0))</f>
        <v>11.25</v>
      </c>
      <c r="M748" s="6">
        <f t="shared" si="11"/>
        <v>33.75</v>
      </c>
      <c r="N748" t="str" cm="1">
        <f t="array" ref="N748">_xlfn.IFS(I748="Rob","Robusta",I748="Exc","Exelsa",I748="Ara","Arabia",I748="Lib","Liberica")</f>
        <v>Arabia</v>
      </c>
      <c r="O748" t="str" cm="1">
        <f t="array" ref="O748">_xlfn.IFS(J748="M","Medium",J748="L","Light",J748="D","Dark")</f>
        <v>Medium</v>
      </c>
      <c r="P748" t="str">
        <f>_xlfn.XLOOKUP(Order_Table[[#This Row],[Customer ID]],customers!$A$1:$A$1001,customers!$I$1:$I$1001,,0)</f>
        <v>No</v>
      </c>
    </row>
    <row r="749" spans="1:16" x14ac:dyDescent="0.3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6">
        <f>INDEX(products!$A$1:$G$49,MATCH(orders!$D749,products!$A$1:$A$49,0),MATCH(orders!L$1,products!$A$1:$G$1,0))</f>
        <v>8.73</v>
      </c>
      <c r="M749" s="6">
        <f t="shared" si="11"/>
        <v>34.92</v>
      </c>
      <c r="N749" t="str" cm="1">
        <f t="array" ref="N749">_xlfn.IFS(I749="Rob","Robusta",I749="Exc","Exelsa",I749="Ara","Arabia",I749="Lib","Liberica")</f>
        <v>Liberica</v>
      </c>
      <c r="O749" t="str" cm="1">
        <f t="array" ref="O749">_xlfn.IFS(J749="M","Medium",J749="L","Light",J749="D","Dark")</f>
        <v>Medium</v>
      </c>
      <c r="P749" t="str">
        <f>_xlfn.XLOOKUP(Order_Table[[#This Row],[Customer ID]],customers!$A$1:$A$1001,customers!$I$1:$I$1001,,0)</f>
        <v>Yes</v>
      </c>
    </row>
    <row r="750" spans="1:16" x14ac:dyDescent="0.3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6">
        <f>INDEX(products!$A$1:$G$49,MATCH(orders!$D750,products!$A$1:$A$49,0),MATCH(orders!L$1,products!$A$1:$G$1,0))</f>
        <v>7.29</v>
      </c>
      <c r="M750" s="6">
        <f t="shared" si="11"/>
        <v>14.58</v>
      </c>
      <c r="N750" t="str" cm="1">
        <f t="array" ref="N750">_xlfn.IFS(I750="Rob","Robusta",I750="Exc","Exelsa",I750="Ara","Arabia",I750="Lib","Liberica")</f>
        <v>Exelsa</v>
      </c>
      <c r="O750" t="str" cm="1">
        <f t="array" ref="O750">_xlfn.IFS(J750="M","Medium",J750="L","Light",J750="D","Dark")</f>
        <v>Dark</v>
      </c>
      <c r="P750" t="str">
        <f>_xlfn.XLOOKUP(Order_Table[[#This Row],[Customer ID]],customers!$A$1:$A$1001,customers!$I$1:$I$1001,,0)</f>
        <v>No</v>
      </c>
    </row>
    <row r="751" spans="1:16" x14ac:dyDescent="0.3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6">
        <f>INDEX(products!$A$1:$G$49,MATCH(orders!$D751,products!$A$1:$A$49,0),MATCH(orders!L$1,products!$A$1:$G$1,0))</f>
        <v>2.6849999999999996</v>
      </c>
      <c r="M751" s="6">
        <f t="shared" si="11"/>
        <v>5.3699999999999992</v>
      </c>
      <c r="N751" t="str" cm="1">
        <f t="array" ref="N751">_xlfn.IFS(I751="Rob","Robusta",I751="Exc","Exelsa",I751="Ara","Arabia",I751="Lib","Liberica")</f>
        <v>Robusta</v>
      </c>
      <c r="O751" t="str" cm="1">
        <f t="array" ref="O751">_xlfn.IFS(J751="M","Medium",J751="L","Light",J751="D","Dark")</f>
        <v>Dark</v>
      </c>
      <c r="P751" t="str">
        <f>_xlfn.XLOOKUP(Order_Table[[#This Row],[Customer ID]],customers!$A$1:$A$1001,customers!$I$1:$I$1001,,0)</f>
        <v>Yes</v>
      </c>
    </row>
    <row r="752" spans="1:16" x14ac:dyDescent="0.3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6">
        <f>INDEX(products!$A$1:$G$49,MATCH(orders!$D752,products!$A$1:$A$49,0),MATCH(orders!L$1,products!$A$1:$G$1,0))</f>
        <v>5.97</v>
      </c>
      <c r="M752" s="6">
        <f t="shared" si="11"/>
        <v>5.97</v>
      </c>
      <c r="N752" t="str" cm="1">
        <f t="array" ref="N752">_xlfn.IFS(I752="Rob","Robusta",I752="Exc","Exelsa",I752="Ara","Arabia",I752="Lib","Liberica")</f>
        <v>Robusta</v>
      </c>
      <c r="O752" t="str" cm="1">
        <f t="array" ref="O752">_xlfn.IFS(J752="M","Medium",J752="L","Light",J752="D","Dark")</f>
        <v>Medium</v>
      </c>
      <c r="P752" t="str">
        <f>_xlfn.XLOOKUP(Order_Table[[#This Row],[Customer ID]],customers!$A$1:$A$1001,customers!$I$1:$I$1001,,0)</f>
        <v>Yes</v>
      </c>
    </row>
    <row r="753" spans="1:16" x14ac:dyDescent="0.3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6">
        <f>INDEX(products!$A$1:$G$49,MATCH(orders!$D753,products!$A$1:$A$49,0),MATCH(orders!L$1,products!$A$1:$G$1,0))</f>
        <v>9.51</v>
      </c>
      <c r="M753" s="6">
        <f t="shared" si="11"/>
        <v>19.02</v>
      </c>
      <c r="N753" t="str" cm="1">
        <f t="array" ref="N753">_xlfn.IFS(I753="Rob","Robusta",I753="Exc","Exelsa",I753="Ara","Arabia",I753="Lib","Liberica")</f>
        <v>Liberica</v>
      </c>
      <c r="O753" t="str" cm="1">
        <f t="array" ref="O753">_xlfn.IFS(J753="M","Medium",J753="L","Light",J753="D","Dark")</f>
        <v>Light</v>
      </c>
      <c r="P753" t="str">
        <f>_xlfn.XLOOKUP(Order_Table[[#This Row],[Customer ID]],customers!$A$1:$A$1001,customers!$I$1:$I$1001,,0)</f>
        <v>No</v>
      </c>
    </row>
    <row r="754" spans="1:16" x14ac:dyDescent="0.3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6">
        <f>INDEX(products!$A$1:$G$49,MATCH(orders!$D754,products!$A$1:$A$49,0),MATCH(orders!L$1,products!$A$1:$G$1,0))</f>
        <v>13.75</v>
      </c>
      <c r="M754" s="6">
        <f t="shared" si="11"/>
        <v>27.5</v>
      </c>
      <c r="N754" t="str" cm="1">
        <f t="array" ref="N754">_xlfn.IFS(I754="Rob","Robusta",I754="Exc","Exelsa",I754="Ara","Arabia",I754="Lib","Liberica")</f>
        <v>Exelsa</v>
      </c>
      <c r="O754" t="str" cm="1">
        <f t="array" ref="O754">_xlfn.IFS(J754="M","Medium",J754="L","Light",J754="D","Dark")</f>
        <v>Medium</v>
      </c>
      <c r="P754" t="str">
        <f>_xlfn.XLOOKUP(Order_Table[[#This Row],[Customer ID]],customers!$A$1:$A$1001,customers!$I$1:$I$1001,,0)</f>
        <v>Yes</v>
      </c>
    </row>
    <row r="755" spans="1:16" x14ac:dyDescent="0.3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6">
        <f>INDEX(products!$A$1:$G$49,MATCH(orders!$D755,products!$A$1:$A$49,0),MATCH(orders!L$1,products!$A$1:$G$1,0))</f>
        <v>5.97</v>
      </c>
      <c r="M755" s="6">
        <f t="shared" si="11"/>
        <v>29.849999999999998</v>
      </c>
      <c r="N755" t="str" cm="1">
        <f t="array" ref="N755">_xlfn.IFS(I755="Rob","Robusta",I755="Exc","Exelsa",I755="Ara","Arabia",I755="Lib","Liberica")</f>
        <v>Arabia</v>
      </c>
      <c r="O755" t="str" cm="1">
        <f t="array" ref="O755">_xlfn.IFS(J755="M","Medium",J755="L","Light",J755="D","Dark")</f>
        <v>Dark</v>
      </c>
      <c r="P755" t="str">
        <f>_xlfn.XLOOKUP(Order_Table[[#This Row],[Customer ID]],customers!$A$1:$A$1001,customers!$I$1:$I$1001,,0)</f>
        <v>No</v>
      </c>
    </row>
    <row r="756" spans="1:16" x14ac:dyDescent="0.3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6">
        <f>INDEX(products!$A$1:$G$49,MATCH(orders!$D756,products!$A$1:$A$49,0),MATCH(orders!L$1,products!$A$1:$G$1,0))</f>
        <v>2.9849999999999999</v>
      </c>
      <c r="M756" s="6">
        <f t="shared" si="11"/>
        <v>17.91</v>
      </c>
      <c r="N756" t="str" cm="1">
        <f t="array" ref="N756">_xlfn.IFS(I756="Rob","Robusta",I756="Exc","Exelsa",I756="Ara","Arabia",I756="Lib","Liberica")</f>
        <v>Arabia</v>
      </c>
      <c r="O756" t="str" cm="1">
        <f t="array" ref="O756">_xlfn.IFS(J756="M","Medium",J756="L","Light",J756="D","Dark")</f>
        <v>Dark</v>
      </c>
      <c r="P756" t="str">
        <f>_xlfn.XLOOKUP(Order_Table[[#This Row],[Customer ID]],customers!$A$1:$A$1001,customers!$I$1:$I$1001,,0)</f>
        <v>No</v>
      </c>
    </row>
    <row r="757" spans="1:16" x14ac:dyDescent="0.3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6">
        <f>INDEX(products!$A$1:$G$49,MATCH(orders!$D757,products!$A$1:$A$49,0),MATCH(orders!L$1,products!$A$1:$G$1,0))</f>
        <v>4.7549999999999999</v>
      </c>
      <c r="M757" s="6">
        <f t="shared" si="11"/>
        <v>28.53</v>
      </c>
      <c r="N757" t="str" cm="1">
        <f t="array" ref="N757">_xlfn.IFS(I757="Rob","Robusta",I757="Exc","Exelsa",I757="Ara","Arabia",I757="Lib","Liberica")</f>
        <v>Liberica</v>
      </c>
      <c r="O757" t="str" cm="1">
        <f t="array" ref="O757">_xlfn.IFS(J757="M","Medium",J757="L","Light",J757="D","Dark")</f>
        <v>Light</v>
      </c>
      <c r="P757" t="str">
        <f>_xlfn.XLOOKUP(Order_Table[[#This Row],[Customer ID]],customers!$A$1:$A$1001,customers!$I$1:$I$1001,,0)</f>
        <v>No</v>
      </c>
    </row>
    <row r="758" spans="1:16" x14ac:dyDescent="0.3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6">
        <f>INDEX(products!$A$1:$G$49,MATCH(orders!$D758,products!$A$1:$A$49,0),MATCH(orders!L$1,products!$A$1:$G$1,0))</f>
        <v>8.9499999999999993</v>
      </c>
      <c r="M758" s="6">
        <f t="shared" si="11"/>
        <v>35.799999999999997</v>
      </c>
      <c r="N758" t="str" cm="1">
        <f t="array" ref="N758">_xlfn.IFS(I758="Rob","Robusta",I758="Exc","Exelsa",I758="Ara","Arabia",I758="Lib","Liberica")</f>
        <v>Robusta</v>
      </c>
      <c r="O758" t="str" cm="1">
        <f t="array" ref="O758">_xlfn.IFS(J758="M","Medium",J758="L","Light",J758="D","Dark")</f>
        <v>Dark</v>
      </c>
      <c r="P758" t="str">
        <f>_xlfn.XLOOKUP(Order_Table[[#This Row],[Customer ID]],customers!$A$1:$A$1001,customers!$I$1:$I$1001,,0)</f>
        <v>Yes</v>
      </c>
    </row>
    <row r="759" spans="1:16" x14ac:dyDescent="0.3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6">
        <f>INDEX(products!$A$1:$G$49,MATCH(orders!$D759,products!$A$1:$A$49,0),MATCH(orders!L$1,products!$A$1:$G$1,0))</f>
        <v>5.97</v>
      </c>
      <c r="M759" s="6">
        <f t="shared" si="11"/>
        <v>17.91</v>
      </c>
      <c r="N759" t="str" cm="1">
        <f t="array" ref="N759">_xlfn.IFS(I759="Rob","Robusta",I759="Exc","Exelsa",I759="Ara","Arabia",I759="Lib","Liberica")</f>
        <v>Arabia</v>
      </c>
      <c r="O759" t="str" cm="1">
        <f t="array" ref="O759">_xlfn.IFS(J759="M","Medium",J759="L","Light",J759="D","Dark")</f>
        <v>Dark</v>
      </c>
      <c r="P759" t="str">
        <f>_xlfn.XLOOKUP(Order_Table[[#This Row],[Customer ID]],customers!$A$1:$A$1001,customers!$I$1:$I$1001,,0)</f>
        <v>Yes</v>
      </c>
    </row>
    <row r="760" spans="1:16" x14ac:dyDescent="0.3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6">
        <f>INDEX(products!$A$1:$G$49,MATCH(orders!$D760,products!$A$1:$A$49,0),MATCH(orders!L$1,products!$A$1:$G$1,0))</f>
        <v>8.9499999999999993</v>
      </c>
      <c r="M760" s="6">
        <f t="shared" si="11"/>
        <v>8.9499999999999993</v>
      </c>
      <c r="N760" t="str" cm="1">
        <f t="array" ref="N760">_xlfn.IFS(I760="Rob","Robusta",I760="Exc","Exelsa",I760="Ara","Arabia",I760="Lib","Liberica")</f>
        <v>Robusta</v>
      </c>
      <c r="O760" t="str" cm="1">
        <f t="array" ref="O760">_xlfn.IFS(J760="M","Medium",J760="L","Light",J760="D","Dark")</f>
        <v>Dark</v>
      </c>
      <c r="P760" t="str">
        <f>_xlfn.XLOOKUP(Order_Table[[#This Row],[Customer ID]],customers!$A$1:$A$1001,customers!$I$1:$I$1001,,0)</f>
        <v>No</v>
      </c>
    </row>
    <row r="761" spans="1:16" x14ac:dyDescent="0.3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6">
        <f>INDEX(products!$A$1:$G$49,MATCH(orders!$D761,products!$A$1:$A$49,0),MATCH(orders!L$1,products!$A$1:$G$1,0))</f>
        <v>29.784999999999997</v>
      </c>
      <c r="M761" s="6">
        <f t="shared" si="11"/>
        <v>29.784999999999997</v>
      </c>
      <c r="N761" t="str" cm="1">
        <f t="array" ref="N761">_xlfn.IFS(I761="Rob","Robusta",I761="Exc","Exelsa",I761="Ara","Arabia",I761="Lib","Liberica")</f>
        <v>Liberica</v>
      </c>
      <c r="O761" t="str" cm="1">
        <f t="array" ref="O761">_xlfn.IFS(J761="M","Medium",J761="L","Light",J761="D","Dark")</f>
        <v>Dark</v>
      </c>
      <c r="P761" t="str">
        <f>_xlfn.XLOOKUP(Order_Table[[#This Row],[Customer ID]],customers!$A$1:$A$1001,customers!$I$1:$I$1001,,0)</f>
        <v>Yes</v>
      </c>
    </row>
    <row r="762" spans="1:16" x14ac:dyDescent="0.3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6">
        <f>INDEX(products!$A$1:$G$49,MATCH(orders!$D762,products!$A$1:$A$49,0),MATCH(orders!L$1,products!$A$1:$G$1,0))</f>
        <v>8.91</v>
      </c>
      <c r="M762" s="6">
        <f t="shared" si="11"/>
        <v>44.55</v>
      </c>
      <c r="N762" t="str" cm="1">
        <f t="array" ref="N762">_xlfn.IFS(I762="Rob","Robusta",I762="Exc","Exelsa",I762="Ara","Arabia",I762="Lib","Liberica")</f>
        <v>Exelsa</v>
      </c>
      <c r="O762" t="str" cm="1">
        <f t="array" ref="O762">_xlfn.IFS(J762="M","Medium",J762="L","Light",J762="D","Dark")</f>
        <v>Light</v>
      </c>
      <c r="P762" t="str">
        <f>_xlfn.XLOOKUP(Order_Table[[#This Row],[Customer ID]],customers!$A$1:$A$1001,customers!$I$1:$I$1001,,0)</f>
        <v>No</v>
      </c>
    </row>
    <row r="763" spans="1:16" x14ac:dyDescent="0.3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6">
        <f>INDEX(products!$A$1:$G$49,MATCH(orders!$D763,products!$A$1:$A$49,0),MATCH(orders!L$1,products!$A$1:$G$1,0))</f>
        <v>14.85</v>
      </c>
      <c r="M763" s="6">
        <f t="shared" si="11"/>
        <v>89.1</v>
      </c>
      <c r="N763" t="str" cm="1">
        <f t="array" ref="N763">_xlfn.IFS(I763="Rob","Robusta",I763="Exc","Exelsa",I763="Ara","Arabia",I763="Lib","Liberica")</f>
        <v>Exelsa</v>
      </c>
      <c r="O763" t="str" cm="1">
        <f t="array" ref="O763">_xlfn.IFS(J763="M","Medium",J763="L","Light",J763="D","Dark")</f>
        <v>Light</v>
      </c>
      <c r="P763" t="str">
        <f>_xlfn.XLOOKUP(Order_Table[[#This Row],[Customer ID]],customers!$A$1:$A$1001,customers!$I$1:$I$1001,,0)</f>
        <v>Yes</v>
      </c>
    </row>
    <row r="764" spans="1:16" x14ac:dyDescent="0.3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6">
        <f>INDEX(products!$A$1:$G$49,MATCH(orders!$D764,products!$A$1:$A$49,0),MATCH(orders!L$1,products!$A$1:$G$1,0))</f>
        <v>8.73</v>
      </c>
      <c r="M764" s="6">
        <f t="shared" si="11"/>
        <v>43.650000000000006</v>
      </c>
      <c r="N764" t="str" cm="1">
        <f t="array" ref="N764">_xlfn.IFS(I764="Rob","Robusta",I764="Exc","Exelsa",I764="Ara","Arabia",I764="Lib","Liberica")</f>
        <v>Liberica</v>
      </c>
      <c r="O764" t="str" cm="1">
        <f t="array" ref="O764">_xlfn.IFS(J764="M","Medium",J764="L","Light",J764="D","Dark")</f>
        <v>Medium</v>
      </c>
      <c r="P764" t="str">
        <f>_xlfn.XLOOKUP(Order_Table[[#This Row],[Customer ID]],customers!$A$1:$A$1001,customers!$I$1:$I$1001,,0)</f>
        <v>No</v>
      </c>
    </row>
    <row r="765" spans="1:16" x14ac:dyDescent="0.3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6">
        <f>INDEX(products!$A$1:$G$49,MATCH(orders!$D765,products!$A$1:$A$49,0),MATCH(orders!L$1,products!$A$1:$G$1,0))</f>
        <v>7.77</v>
      </c>
      <c r="M765" s="6">
        <f t="shared" si="11"/>
        <v>23.31</v>
      </c>
      <c r="N765" t="str" cm="1">
        <f t="array" ref="N765">_xlfn.IFS(I765="Rob","Robusta",I765="Exc","Exelsa",I765="Ara","Arabia",I765="Lib","Liberica")</f>
        <v>Arabia</v>
      </c>
      <c r="O765" t="str" cm="1">
        <f t="array" ref="O765">_xlfn.IFS(J765="M","Medium",J765="L","Light",J765="D","Dark")</f>
        <v>Light</v>
      </c>
      <c r="P765" t="str">
        <f>_xlfn.XLOOKUP(Order_Table[[#This Row],[Customer ID]],customers!$A$1:$A$1001,customers!$I$1:$I$1001,,0)</f>
        <v>No</v>
      </c>
    </row>
    <row r="766" spans="1:16" x14ac:dyDescent="0.3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6">
        <f>INDEX(products!$A$1:$G$49,MATCH(orders!$D766,products!$A$1:$A$49,0),MATCH(orders!L$1,products!$A$1:$G$1,0))</f>
        <v>29.784999999999997</v>
      </c>
      <c r="M766" s="6">
        <f t="shared" si="11"/>
        <v>178.70999999999998</v>
      </c>
      <c r="N766" t="str" cm="1">
        <f t="array" ref="N766">_xlfn.IFS(I766="Rob","Robusta",I766="Exc","Exelsa",I766="Ara","Arabia",I766="Lib","Liberica")</f>
        <v>Arabia</v>
      </c>
      <c r="O766" t="str" cm="1">
        <f t="array" ref="O766">_xlfn.IFS(J766="M","Medium",J766="L","Light",J766="D","Dark")</f>
        <v>Light</v>
      </c>
      <c r="P766" t="str">
        <f>_xlfn.XLOOKUP(Order_Table[[#This Row],[Customer ID]],customers!$A$1:$A$1001,customers!$I$1:$I$1001,,0)</f>
        <v>Yes</v>
      </c>
    </row>
    <row r="767" spans="1:16" x14ac:dyDescent="0.3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6">
        <f>INDEX(products!$A$1:$G$49,MATCH(orders!$D767,products!$A$1:$A$49,0),MATCH(orders!L$1,products!$A$1:$G$1,0))</f>
        <v>9.9499999999999993</v>
      </c>
      <c r="M767" s="6">
        <f t="shared" si="11"/>
        <v>59.699999999999996</v>
      </c>
      <c r="N767" t="str" cm="1">
        <f t="array" ref="N767">_xlfn.IFS(I767="Rob","Robusta",I767="Exc","Exelsa",I767="Ara","Arabia",I767="Lib","Liberica")</f>
        <v>Robusta</v>
      </c>
      <c r="O767" t="str" cm="1">
        <f t="array" ref="O767">_xlfn.IFS(J767="M","Medium",J767="L","Light",J767="D","Dark")</f>
        <v>Medium</v>
      </c>
      <c r="P767" t="str">
        <f>_xlfn.XLOOKUP(Order_Table[[#This Row],[Customer ID]],customers!$A$1:$A$1001,customers!$I$1:$I$1001,,0)</f>
        <v>Yes</v>
      </c>
    </row>
    <row r="768" spans="1:16" x14ac:dyDescent="0.3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6">
        <f>INDEX(products!$A$1:$G$49,MATCH(orders!$D768,products!$A$1:$A$49,0),MATCH(orders!L$1,products!$A$1:$G$1,0))</f>
        <v>7.77</v>
      </c>
      <c r="M768" s="6">
        <f t="shared" si="11"/>
        <v>15.54</v>
      </c>
      <c r="N768" t="str" cm="1">
        <f t="array" ref="N768">_xlfn.IFS(I768="Rob","Robusta",I768="Exc","Exelsa",I768="Ara","Arabia",I768="Lib","Liberica")</f>
        <v>Arabia</v>
      </c>
      <c r="O768" t="str" cm="1">
        <f t="array" ref="O768">_xlfn.IFS(J768="M","Medium",J768="L","Light",J768="D","Dark")</f>
        <v>Light</v>
      </c>
      <c r="P768" t="str">
        <f>_xlfn.XLOOKUP(Order_Table[[#This Row],[Customer ID]],customers!$A$1:$A$1001,customers!$I$1:$I$1001,,0)</f>
        <v>Yes</v>
      </c>
    </row>
    <row r="769" spans="1:16" x14ac:dyDescent="0.3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6">
        <f>INDEX(products!$A$1:$G$49,MATCH(orders!$D769,products!$A$1:$A$49,0),MATCH(orders!L$1,products!$A$1:$G$1,0))</f>
        <v>29.784999999999997</v>
      </c>
      <c r="M769" s="6">
        <f t="shared" si="11"/>
        <v>89.35499999999999</v>
      </c>
      <c r="N769" t="str" cm="1">
        <f t="array" ref="N769">_xlfn.IFS(I769="Rob","Robusta",I769="Exc","Exelsa",I769="Ara","Arabia",I769="Lib","Liberica")</f>
        <v>Arabia</v>
      </c>
      <c r="O769" t="str" cm="1">
        <f t="array" ref="O769">_xlfn.IFS(J769="M","Medium",J769="L","Light",J769="D","Dark")</f>
        <v>Light</v>
      </c>
      <c r="P769" t="str">
        <f>_xlfn.XLOOKUP(Order_Table[[#This Row],[Customer ID]],customers!$A$1:$A$1001,customers!$I$1:$I$1001,,0)</f>
        <v>No</v>
      </c>
    </row>
    <row r="770" spans="1:16" x14ac:dyDescent="0.3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6">
        <f>INDEX(products!$A$1:$G$49,MATCH(orders!$D770,products!$A$1:$A$49,0),MATCH(orders!L$1,products!$A$1:$G$1,0))</f>
        <v>11.95</v>
      </c>
      <c r="M770" s="6">
        <f t="shared" si="11"/>
        <v>23.9</v>
      </c>
      <c r="N770" t="str" cm="1">
        <f t="array" ref="N770">_xlfn.IFS(I770="Rob","Robusta",I770="Exc","Exelsa",I770="Ara","Arabia",I770="Lib","Liberica")</f>
        <v>Robusta</v>
      </c>
      <c r="O770" t="str" cm="1">
        <f t="array" ref="O770">_xlfn.IFS(J770="M","Medium",J770="L","Light",J770="D","Dark")</f>
        <v>Light</v>
      </c>
      <c r="P770" t="str">
        <f>_xlfn.XLOOKUP(Order_Table[[#This Row],[Customer ID]],customers!$A$1:$A$1001,customers!$I$1:$I$1001,,0)</f>
        <v>No</v>
      </c>
    </row>
    <row r="771" spans="1:16" x14ac:dyDescent="0.3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6">
        <f>INDEX(products!$A$1:$G$49,MATCH(orders!$D771,products!$A$1:$A$49,0),MATCH(orders!L$1,products!$A$1:$G$1,0))</f>
        <v>22.884999999999998</v>
      </c>
      <c r="M771" s="6">
        <f t="shared" ref="M771:M834" si="12">L771*E771</f>
        <v>137.31</v>
      </c>
      <c r="N771" t="str" cm="1">
        <f t="array" ref="N771">_xlfn.IFS(I771="Rob","Robusta",I771="Exc","Exelsa",I771="Ara","Arabia",I771="Lib","Liberica")</f>
        <v>Robusta</v>
      </c>
      <c r="O771" t="str" cm="1">
        <f t="array" ref="O771">_xlfn.IFS(J771="M","Medium",J771="L","Light",J771="D","Dark")</f>
        <v>Medium</v>
      </c>
      <c r="P771" t="str">
        <f>_xlfn.XLOOKUP(Order_Table[[#This Row],[Customer ID]],customers!$A$1:$A$1001,customers!$I$1:$I$1001,,0)</f>
        <v>No</v>
      </c>
    </row>
    <row r="772" spans="1:16" x14ac:dyDescent="0.3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6">
        <f>INDEX(products!$A$1:$G$49,MATCH(orders!$D772,products!$A$1:$A$49,0),MATCH(orders!L$1,products!$A$1:$G$1,0))</f>
        <v>9.9499999999999993</v>
      </c>
      <c r="M772" s="6">
        <f t="shared" si="12"/>
        <v>9.9499999999999993</v>
      </c>
      <c r="N772" t="str" cm="1">
        <f t="array" ref="N772">_xlfn.IFS(I772="Rob","Robusta",I772="Exc","Exelsa",I772="Ara","Arabia",I772="Lib","Liberica")</f>
        <v>Arabia</v>
      </c>
      <c r="O772" t="str" cm="1">
        <f t="array" ref="O772">_xlfn.IFS(J772="M","Medium",J772="L","Light",J772="D","Dark")</f>
        <v>Dark</v>
      </c>
      <c r="P772" t="str">
        <f>_xlfn.XLOOKUP(Order_Table[[#This Row],[Customer ID]],customers!$A$1:$A$1001,customers!$I$1:$I$1001,,0)</f>
        <v>No</v>
      </c>
    </row>
    <row r="773" spans="1:16" x14ac:dyDescent="0.3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6">
        <f>INDEX(products!$A$1:$G$49,MATCH(orders!$D773,products!$A$1:$A$49,0),MATCH(orders!L$1,products!$A$1:$G$1,0))</f>
        <v>7.169999999999999</v>
      </c>
      <c r="M773" s="6">
        <f t="shared" si="12"/>
        <v>21.509999999999998</v>
      </c>
      <c r="N773" t="str" cm="1">
        <f t="array" ref="N773">_xlfn.IFS(I773="Rob","Robusta",I773="Exc","Exelsa",I773="Ara","Arabia",I773="Lib","Liberica")</f>
        <v>Robusta</v>
      </c>
      <c r="O773" t="str" cm="1">
        <f t="array" ref="O773">_xlfn.IFS(J773="M","Medium",J773="L","Light",J773="D","Dark")</f>
        <v>Light</v>
      </c>
      <c r="P773" t="str">
        <f>_xlfn.XLOOKUP(Order_Table[[#This Row],[Customer ID]],customers!$A$1:$A$1001,customers!$I$1:$I$1001,,0)</f>
        <v>No</v>
      </c>
    </row>
    <row r="774" spans="1:16" x14ac:dyDescent="0.3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6">
        <f>INDEX(products!$A$1:$G$49,MATCH(orders!$D774,products!$A$1:$A$49,0),MATCH(orders!L$1,products!$A$1:$G$1,0))</f>
        <v>13.75</v>
      </c>
      <c r="M774" s="6">
        <f t="shared" si="12"/>
        <v>82.5</v>
      </c>
      <c r="N774" t="str" cm="1">
        <f t="array" ref="N774">_xlfn.IFS(I774="Rob","Robusta",I774="Exc","Exelsa",I774="Ara","Arabia",I774="Lib","Liberica")</f>
        <v>Exelsa</v>
      </c>
      <c r="O774" t="str" cm="1">
        <f t="array" ref="O774">_xlfn.IFS(J774="M","Medium",J774="L","Light",J774="D","Dark")</f>
        <v>Medium</v>
      </c>
      <c r="P774" t="str">
        <f>_xlfn.XLOOKUP(Order_Table[[#This Row],[Customer ID]],customers!$A$1:$A$1001,customers!$I$1:$I$1001,,0)</f>
        <v>No</v>
      </c>
    </row>
    <row r="775" spans="1:16" x14ac:dyDescent="0.3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6">
        <f>INDEX(products!$A$1:$G$49,MATCH(orders!$D775,products!$A$1:$A$49,0),MATCH(orders!L$1,products!$A$1:$G$1,0))</f>
        <v>4.3650000000000002</v>
      </c>
      <c r="M775" s="6">
        <f t="shared" si="12"/>
        <v>8.73</v>
      </c>
      <c r="N775" t="str" cm="1">
        <f t="array" ref="N775">_xlfn.IFS(I775="Rob","Robusta",I775="Exc","Exelsa",I775="Ara","Arabia",I775="Lib","Liberica")</f>
        <v>Liberica</v>
      </c>
      <c r="O775" t="str" cm="1">
        <f t="array" ref="O775">_xlfn.IFS(J775="M","Medium",J775="L","Light",J775="D","Dark")</f>
        <v>Medium</v>
      </c>
      <c r="P775" t="str">
        <f>_xlfn.XLOOKUP(Order_Table[[#This Row],[Customer ID]],customers!$A$1:$A$1001,customers!$I$1:$I$1001,,0)</f>
        <v>No</v>
      </c>
    </row>
    <row r="776" spans="1:16" x14ac:dyDescent="0.3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6">
        <f>INDEX(products!$A$1:$G$49,MATCH(orders!$D776,products!$A$1:$A$49,0),MATCH(orders!L$1,products!$A$1:$G$1,0))</f>
        <v>9.9499999999999993</v>
      </c>
      <c r="M776" s="6">
        <f t="shared" si="12"/>
        <v>19.899999999999999</v>
      </c>
      <c r="N776" t="str" cm="1">
        <f t="array" ref="N776">_xlfn.IFS(I776="Rob","Robusta",I776="Exc","Exelsa",I776="Ara","Arabia",I776="Lib","Liberica")</f>
        <v>Robusta</v>
      </c>
      <c r="O776" t="str" cm="1">
        <f t="array" ref="O776">_xlfn.IFS(J776="M","Medium",J776="L","Light",J776="D","Dark")</f>
        <v>Medium</v>
      </c>
      <c r="P776" t="str">
        <f>_xlfn.XLOOKUP(Order_Table[[#This Row],[Customer ID]],customers!$A$1:$A$1001,customers!$I$1:$I$1001,,0)</f>
        <v>Yes</v>
      </c>
    </row>
    <row r="777" spans="1:16" x14ac:dyDescent="0.3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6">
        <f>INDEX(products!$A$1:$G$49,MATCH(orders!$D777,products!$A$1:$A$49,0),MATCH(orders!L$1,products!$A$1:$G$1,0))</f>
        <v>8.91</v>
      </c>
      <c r="M777" s="6">
        <f t="shared" si="12"/>
        <v>17.82</v>
      </c>
      <c r="N777" t="str" cm="1">
        <f t="array" ref="N777">_xlfn.IFS(I777="Rob","Robusta",I777="Exc","Exelsa",I777="Ara","Arabia",I777="Lib","Liberica")</f>
        <v>Exelsa</v>
      </c>
      <c r="O777" t="str" cm="1">
        <f t="array" ref="O777">_xlfn.IFS(J777="M","Medium",J777="L","Light",J777="D","Dark")</f>
        <v>Light</v>
      </c>
      <c r="P777" t="str">
        <f>_xlfn.XLOOKUP(Order_Table[[#This Row],[Customer ID]],customers!$A$1:$A$1001,customers!$I$1:$I$1001,,0)</f>
        <v>Yes</v>
      </c>
    </row>
    <row r="778" spans="1:16" x14ac:dyDescent="0.3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6">
        <f>INDEX(products!$A$1:$G$49,MATCH(orders!$D778,products!$A$1:$A$49,0),MATCH(orders!L$1,products!$A$1:$G$1,0))</f>
        <v>6.75</v>
      </c>
      <c r="M778" s="6">
        <f t="shared" si="12"/>
        <v>20.25</v>
      </c>
      <c r="N778" t="str" cm="1">
        <f t="array" ref="N778">_xlfn.IFS(I778="Rob","Robusta",I778="Exc","Exelsa",I778="Ara","Arabia",I778="Lib","Liberica")</f>
        <v>Arabia</v>
      </c>
      <c r="O778" t="str" cm="1">
        <f t="array" ref="O778">_xlfn.IFS(J778="M","Medium",J778="L","Light",J778="D","Dark")</f>
        <v>Medium</v>
      </c>
      <c r="P778" t="str">
        <f>_xlfn.XLOOKUP(Order_Table[[#This Row],[Customer ID]],customers!$A$1:$A$1001,customers!$I$1:$I$1001,,0)</f>
        <v>No</v>
      </c>
    </row>
    <row r="779" spans="1:16" x14ac:dyDescent="0.3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6">
        <f>INDEX(products!$A$1:$G$49,MATCH(orders!$D779,products!$A$1:$A$49,0),MATCH(orders!L$1,products!$A$1:$G$1,0))</f>
        <v>29.784999999999997</v>
      </c>
      <c r="M779" s="6">
        <f t="shared" si="12"/>
        <v>59.569999999999993</v>
      </c>
      <c r="N779" t="str" cm="1">
        <f t="array" ref="N779">_xlfn.IFS(I779="Rob","Robusta",I779="Exc","Exelsa",I779="Ara","Arabia",I779="Lib","Liberica")</f>
        <v>Arabia</v>
      </c>
      <c r="O779" t="str" cm="1">
        <f t="array" ref="O779">_xlfn.IFS(J779="M","Medium",J779="L","Light",J779="D","Dark")</f>
        <v>Light</v>
      </c>
      <c r="P779" t="str">
        <f>_xlfn.XLOOKUP(Order_Table[[#This Row],[Customer ID]],customers!$A$1:$A$1001,customers!$I$1:$I$1001,,0)</f>
        <v>No</v>
      </c>
    </row>
    <row r="780" spans="1:16" x14ac:dyDescent="0.3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6">
        <f>INDEX(products!$A$1:$G$49,MATCH(orders!$D780,products!$A$1:$A$49,0),MATCH(orders!L$1,products!$A$1:$G$1,0))</f>
        <v>9.51</v>
      </c>
      <c r="M780" s="6">
        <f t="shared" si="12"/>
        <v>19.02</v>
      </c>
      <c r="N780" t="str" cm="1">
        <f t="array" ref="N780">_xlfn.IFS(I780="Rob","Robusta",I780="Exc","Exelsa",I780="Ara","Arabia",I780="Lib","Liberica")</f>
        <v>Liberica</v>
      </c>
      <c r="O780" t="str" cm="1">
        <f t="array" ref="O780">_xlfn.IFS(J780="M","Medium",J780="L","Light",J780="D","Dark")</f>
        <v>Light</v>
      </c>
      <c r="P780" t="str">
        <f>_xlfn.XLOOKUP(Order_Table[[#This Row],[Customer ID]],customers!$A$1:$A$1001,customers!$I$1:$I$1001,,0)</f>
        <v>Yes</v>
      </c>
    </row>
    <row r="781" spans="1:16" x14ac:dyDescent="0.3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6">
        <f>INDEX(products!$A$1:$G$49,MATCH(orders!$D781,products!$A$1:$A$49,0),MATCH(orders!L$1,products!$A$1:$G$1,0))</f>
        <v>12.95</v>
      </c>
      <c r="M781" s="6">
        <f t="shared" si="12"/>
        <v>77.699999999999989</v>
      </c>
      <c r="N781" t="str" cm="1">
        <f t="array" ref="N781">_xlfn.IFS(I781="Rob","Robusta",I781="Exc","Exelsa",I781="Ara","Arabia",I781="Lib","Liberica")</f>
        <v>Liberica</v>
      </c>
      <c r="O781" t="str" cm="1">
        <f t="array" ref="O781">_xlfn.IFS(J781="M","Medium",J781="L","Light",J781="D","Dark")</f>
        <v>Dark</v>
      </c>
      <c r="P781" t="str">
        <f>_xlfn.XLOOKUP(Order_Table[[#This Row],[Customer ID]],customers!$A$1:$A$1001,customers!$I$1:$I$1001,,0)</f>
        <v>Yes</v>
      </c>
    </row>
    <row r="782" spans="1:16" x14ac:dyDescent="0.3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6">
        <f>INDEX(products!$A$1:$G$49,MATCH(orders!$D782,products!$A$1:$A$49,0),MATCH(orders!L$1,products!$A$1:$G$1,0))</f>
        <v>13.75</v>
      </c>
      <c r="M782" s="6">
        <f t="shared" si="12"/>
        <v>41.25</v>
      </c>
      <c r="N782" t="str" cm="1">
        <f t="array" ref="N782">_xlfn.IFS(I782="Rob","Robusta",I782="Exc","Exelsa",I782="Ara","Arabia",I782="Lib","Liberica")</f>
        <v>Exelsa</v>
      </c>
      <c r="O782" t="str" cm="1">
        <f t="array" ref="O782">_xlfn.IFS(J782="M","Medium",J782="L","Light",J782="D","Dark")</f>
        <v>Medium</v>
      </c>
      <c r="P782" t="str">
        <f>_xlfn.XLOOKUP(Order_Table[[#This Row],[Customer ID]],customers!$A$1:$A$1001,customers!$I$1:$I$1001,,0)</f>
        <v>No</v>
      </c>
    </row>
    <row r="783" spans="1:16" x14ac:dyDescent="0.3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6">
        <f>INDEX(products!$A$1:$G$49,MATCH(orders!$D783,products!$A$1:$A$49,0),MATCH(orders!L$1,products!$A$1:$G$1,0))</f>
        <v>36.454999999999998</v>
      </c>
      <c r="M783" s="6">
        <f t="shared" si="12"/>
        <v>145.82</v>
      </c>
      <c r="N783" t="str" cm="1">
        <f t="array" ref="N783">_xlfn.IFS(I783="Rob","Robusta",I783="Exc","Exelsa",I783="Ara","Arabia",I783="Lib","Liberica")</f>
        <v>Liberica</v>
      </c>
      <c r="O783" t="str" cm="1">
        <f t="array" ref="O783">_xlfn.IFS(J783="M","Medium",J783="L","Light",J783="D","Dark")</f>
        <v>Light</v>
      </c>
      <c r="P783" t="str">
        <f>_xlfn.XLOOKUP(Order_Table[[#This Row],[Customer ID]],customers!$A$1:$A$1001,customers!$I$1:$I$1001,,0)</f>
        <v>No</v>
      </c>
    </row>
    <row r="784" spans="1:16" x14ac:dyDescent="0.3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6">
        <f>INDEX(products!$A$1:$G$49,MATCH(orders!$D784,products!$A$1:$A$49,0),MATCH(orders!L$1,products!$A$1:$G$1,0))</f>
        <v>4.4550000000000001</v>
      </c>
      <c r="M784" s="6">
        <f t="shared" si="12"/>
        <v>26.73</v>
      </c>
      <c r="N784" t="str" cm="1">
        <f t="array" ref="N784">_xlfn.IFS(I784="Rob","Robusta",I784="Exc","Exelsa",I784="Ara","Arabia",I784="Lib","Liberica")</f>
        <v>Exelsa</v>
      </c>
      <c r="O784" t="str" cm="1">
        <f t="array" ref="O784">_xlfn.IFS(J784="M","Medium",J784="L","Light",J784="D","Dark")</f>
        <v>Light</v>
      </c>
      <c r="P784" t="str">
        <f>_xlfn.XLOOKUP(Order_Table[[#This Row],[Customer ID]],customers!$A$1:$A$1001,customers!$I$1:$I$1001,,0)</f>
        <v>No</v>
      </c>
    </row>
    <row r="785" spans="1:16" x14ac:dyDescent="0.3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6">
        <f>INDEX(products!$A$1:$G$49,MATCH(orders!$D785,products!$A$1:$A$49,0),MATCH(orders!L$1,products!$A$1:$G$1,0))</f>
        <v>8.73</v>
      </c>
      <c r="M785" s="6">
        <f t="shared" si="12"/>
        <v>43.650000000000006</v>
      </c>
      <c r="N785" t="str" cm="1">
        <f t="array" ref="N785">_xlfn.IFS(I785="Rob","Robusta",I785="Exc","Exelsa",I785="Ara","Arabia",I785="Lib","Liberica")</f>
        <v>Liberica</v>
      </c>
      <c r="O785" t="str" cm="1">
        <f t="array" ref="O785">_xlfn.IFS(J785="M","Medium",J785="L","Light",J785="D","Dark")</f>
        <v>Medium</v>
      </c>
      <c r="P785" t="str">
        <f>_xlfn.XLOOKUP(Order_Table[[#This Row],[Customer ID]],customers!$A$1:$A$1001,customers!$I$1:$I$1001,,0)</f>
        <v>Yes</v>
      </c>
    </row>
    <row r="786" spans="1:16" x14ac:dyDescent="0.3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6">
        <f>INDEX(products!$A$1:$G$49,MATCH(orders!$D786,products!$A$1:$A$49,0),MATCH(orders!L$1,products!$A$1:$G$1,0))</f>
        <v>15.85</v>
      </c>
      <c r="M786" s="6">
        <f t="shared" si="12"/>
        <v>31.7</v>
      </c>
      <c r="N786" t="str" cm="1">
        <f t="array" ref="N786">_xlfn.IFS(I786="Rob","Robusta",I786="Exc","Exelsa",I786="Ara","Arabia",I786="Lib","Liberica")</f>
        <v>Liberica</v>
      </c>
      <c r="O786" t="str" cm="1">
        <f t="array" ref="O786">_xlfn.IFS(J786="M","Medium",J786="L","Light",J786="D","Dark")</f>
        <v>Light</v>
      </c>
      <c r="P786" t="str">
        <f>_xlfn.XLOOKUP(Order_Table[[#This Row],[Customer ID]],customers!$A$1:$A$1001,customers!$I$1:$I$1001,,0)</f>
        <v>No</v>
      </c>
    </row>
    <row r="787" spans="1:16" x14ac:dyDescent="0.3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6">
        <f>INDEX(products!$A$1:$G$49,MATCH(orders!$D787,products!$A$1:$A$49,0),MATCH(orders!L$1,products!$A$1:$G$1,0))</f>
        <v>22.884999999999998</v>
      </c>
      <c r="M787" s="6">
        <f t="shared" si="12"/>
        <v>22.884999999999998</v>
      </c>
      <c r="N787" t="str" cm="1">
        <f t="array" ref="N787">_xlfn.IFS(I787="Rob","Robusta",I787="Exc","Exelsa",I787="Ara","Arabia",I787="Lib","Liberica")</f>
        <v>Arabia</v>
      </c>
      <c r="O787" t="str" cm="1">
        <f t="array" ref="O787">_xlfn.IFS(J787="M","Medium",J787="L","Light",J787="D","Dark")</f>
        <v>Dark</v>
      </c>
      <c r="P787" t="str">
        <f>_xlfn.XLOOKUP(Order_Table[[#This Row],[Customer ID]],customers!$A$1:$A$1001,customers!$I$1:$I$1001,,0)</f>
        <v>No</v>
      </c>
    </row>
    <row r="788" spans="1:16" x14ac:dyDescent="0.3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6">
        <f>INDEX(products!$A$1:$G$49,MATCH(orders!$D788,products!$A$1:$A$49,0),MATCH(orders!L$1,products!$A$1:$G$1,0))</f>
        <v>27.945</v>
      </c>
      <c r="M788" s="6">
        <f t="shared" si="12"/>
        <v>27.945</v>
      </c>
      <c r="N788" t="str" cm="1">
        <f t="array" ref="N788">_xlfn.IFS(I788="Rob","Robusta",I788="Exc","Exelsa",I788="Ara","Arabia",I788="Lib","Liberica")</f>
        <v>Exelsa</v>
      </c>
      <c r="O788" t="str" cm="1">
        <f t="array" ref="O788">_xlfn.IFS(J788="M","Medium",J788="L","Light",J788="D","Dark")</f>
        <v>Dark</v>
      </c>
      <c r="P788" t="str">
        <f>_xlfn.XLOOKUP(Order_Table[[#This Row],[Customer ID]],customers!$A$1:$A$1001,customers!$I$1:$I$1001,,0)</f>
        <v>Yes</v>
      </c>
    </row>
    <row r="789" spans="1:16" x14ac:dyDescent="0.3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6">
        <f>INDEX(products!$A$1:$G$49,MATCH(orders!$D789,products!$A$1:$A$49,0),MATCH(orders!L$1,products!$A$1:$G$1,0))</f>
        <v>13.75</v>
      </c>
      <c r="M789" s="6">
        <f t="shared" si="12"/>
        <v>82.5</v>
      </c>
      <c r="N789" t="str" cm="1">
        <f t="array" ref="N789">_xlfn.IFS(I789="Rob","Robusta",I789="Exc","Exelsa",I789="Ara","Arabia",I789="Lib","Liberica")</f>
        <v>Exelsa</v>
      </c>
      <c r="O789" t="str" cm="1">
        <f t="array" ref="O789">_xlfn.IFS(J789="M","Medium",J789="L","Light",J789="D","Dark")</f>
        <v>Medium</v>
      </c>
      <c r="P789" t="str">
        <f>_xlfn.XLOOKUP(Order_Table[[#This Row],[Customer ID]],customers!$A$1:$A$1001,customers!$I$1:$I$1001,,0)</f>
        <v>Yes</v>
      </c>
    </row>
    <row r="790" spans="1:16" x14ac:dyDescent="0.3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6">
        <f>INDEX(products!$A$1:$G$49,MATCH(orders!$D790,products!$A$1:$A$49,0),MATCH(orders!L$1,products!$A$1:$G$1,0))</f>
        <v>22.884999999999998</v>
      </c>
      <c r="M790" s="6">
        <f t="shared" si="12"/>
        <v>45.769999999999996</v>
      </c>
      <c r="N790" t="str" cm="1">
        <f t="array" ref="N790">_xlfn.IFS(I790="Rob","Robusta",I790="Exc","Exelsa",I790="Ara","Arabia",I790="Lib","Liberica")</f>
        <v>Robusta</v>
      </c>
      <c r="O790" t="str" cm="1">
        <f t="array" ref="O790">_xlfn.IFS(J790="M","Medium",J790="L","Light",J790="D","Dark")</f>
        <v>Medium</v>
      </c>
      <c r="P790" t="str">
        <f>_xlfn.XLOOKUP(Order_Table[[#This Row],[Customer ID]],customers!$A$1:$A$1001,customers!$I$1:$I$1001,,0)</f>
        <v>Yes</v>
      </c>
    </row>
    <row r="791" spans="1:16" x14ac:dyDescent="0.3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6">
        <f>INDEX(products!$A$1:$G$49,MATCH(orders!$D791,products!$A$1:$A$49,0),MATCH(orders!L$1,products!$A$1:$G$1,0))</f>
        <v>12.95</v>
      </c>
      <c r="M791" s="6">
        <f t="shared" si="12"/>
        <v>77.699999999999989</v>
      </c>
      <c r="N791" t="str" cm="1">
        <f t="array" ref="N791">_xlfn.IFS(I791="Rob","Robusta",I791="Exc","Exelsa",I791="Ara","Arabia",I791="Lib","Liberica")</f>
        <v>Arabia</v>
      </c>
      <c r="O791" t="str" cm="1">
        <f t="array" ref="O791">_xlfn.IFS(J791="M","Medium",J791="L","Light",J791="D","Dark")</f>
        <v>Light</v>
      </c>
      <c r="P791" t="str">
        <f>_xlfn.XLOOKUP(Order_Table[[#This Row],[Customer ID]],customers!$A$1:$A$1001,customers!$I$1:$I$1001,,0)</f>
        <v>No</v>
      </c>
    </row>
    <row r="792" spans="1:16" x14ac:dyDescent="0.3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6">
        <f>INDEX(products!$A$1:$G$49,MATCH(orders!$D792,products!$A$1:$A$49,0),MATCH(orders!L$1,products!$A$1:$G$1,0))</f>
        <v>7.77</v>
      </c>
      <c r="M792" s="6">
        <f t="shared" si="12"/>
        <v>23.31</v>
      </c>
      <c r="N792" t="str" cm="1">
        <f t="array" ref="N792">_xlfn.IFS(I792="Rob","Robusta",I792="Exc","Exelsa",I792="Ara","Arabia",I792="Lib","Liberica")</f>
        <v>Arabia</v>
      </c>
      <c r="O792" t="str" cm="1">
        <f t="array" ref="O792">_xlfn.IFS(J792="M","Medium",J792="L","Light",J792="D","Dark")</f>
        <v>Light</v>
      </c>
      <c r="P792" t="str">
        <f>_xlfn.XLOOKUP(Order_Table[[#This Row],[Customer ID]],customers!$A$1:$A$1001,customers!$I$1:$I$1001,,0)</f>
        <v>No</v>
      </c>
    </row>
    <row r="793" spans="1:16" x14ac:dyDescent="0.3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6">
        <f>INDEX(products!$A$1:$G$49,MATCH(orders!$D793,products!$A$1:$A$49,0),MATCH(orders!L$1,products!$A$1:$G$1,0))</f>
        <v>4.7549999999999999</v>
      </c>
      <c r="M793" s="6">
        <f t="shared" si="12"/>
        <v>23.774999999999999</v>
      </c>
      <c r="N793" t="str" cm="1">
        <f t="array" ref="N793">_xlfn.IFS(I793="Rob","Robusta",I793="Exc","Exelsa",I793="Ara","Arabia",I793="Lib","Liberica")</f>
        <v>Liberica</v>
      </c>
      <c r="O793" t="str" cm="1">
        <f t="array" ref="O793">_xlfn.IFS(J793="M","Medium",J793="L","Light",J793="D","Dark")</f>
        <v>Light</v>
      </c>
      <c r="P793" t="str">
        <f>_xlfn.XLOOKUP(Order_Table[[#This Row],[Customer ID]],customers!$A$1:$A$1001,customers!$I$1:$I$1001,,0)</f>
        <v>Yes</v>
      </c>
    </row>
    <row r="794" spans="1:16" x14ac:dyDescent="0.3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6">
        <f>INDEX(products!$A$1:$G$49,MATCH(orders!$D794,products!$A$1:$A$49,0),MATCH(orders!L$1,products!$A$1:$G$1,0))</f>
        <v>8.73</v>
      </c>
      <c r="M794" s="6">
        <f t="shared" si="12"/>
        <v>52.38</v>
      </c>
      <c r="N794" t="str" cm="1">
        <f t="array" ref="N794">_xlfn.IFS(I794="Rob","Robusta",I794="Exc","Exelsa",I794="Ara","Arabia",I794="Lib","Liberica")</f>
        <v>Liberica</v>
      </c>
      <c r="O794" t="str" cm="1">
        <f t="array" ref="O794">_xlfn.IFS(J794="M","Medium",J794="L","Light",J794="D","Dark")</f>
        <v>Medium</v>
      </c>
      <c r="P794" t="str">
        <f>_xlfn.XLOOKUP(Order_Table[[#This Row],[Customer ID]],customers!$A$1:$A$1001,customers!$I$1:$I$1001,,0)</f>
        <v>Yes</v>
      </c>
    </row>
    <row r="795" spans="1:16" x14ac:dyDescent="0.3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6">
        <f>INDEX(products!$A$1:$G$49,MATCH(orders!$D795,products!$A$1:$A$49,0),MATCH(orders!L$1,products!$A$1:$G$1,0))</f>
        <v>3.5849999999999995</v>
      </c>
      <c r="M795" s="6">
        <f t="shared" si="12"/>
        <v>17.924999999999997</v>
      </c>
      <c r="N795" t="str" cm="1">
        <f t="array" ref="N795">_xlfn.IFS(I795="Rob","Robusta",I795="Exc","Exelsa",I795="Ara","Arabia",I795="Lib","Liberica")</f>
        <v>Robusta</v>
      </c>
      <c r="O795" t="str" cm="1">
        <f t="array" ref="O795">_xlfn.IFS(J795="M","Medium",J795="L","Light",J795="D","Dark")</f>
        <v>Light</v>
      </c>
      <c r="P795" t="str">
        <f>_xlfn.XLOOKUP(Order_Table[[#This Row],[Customer ID]],customers!$A$1:$A$1001,customers!$I$1:$I$1001,,0)</f>
        <v>No</v>
      </c>
    </row>
    <row r="796" spans="1:16" x14ac:dyDescent="0.3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6">
        <f>INDEX(products!$A$1:$G$49,MATCH(orders!$D796,products!$A$1:$A$49,0),MATCH(orders!L$1,products!$A$1:$G$1,0))</f>
        <v>29.784999999999997</v>
      </c>
      <c r="M796" s="6">
        <f t="shared" si="12"/>
        <v>148.92499999999998</v>
      </c>
      <c r="N796" t="str" cm="1">
        <f t="array" ref="N796">_xlfn.IFS(I796="Rob","Robusta",I796="Exc","Exelsa",I796="Ara","Arabia",I796="Lib","Liberica")</f>
        <v>Arabia</v>
      </c>
      <c r="O796" t="str" cm="1">
        <f t="array" ref="O796">_xlfn.IFS(J796="M","Medium",J796="L","Light",J796="D","Dark")</f>
        <v>Light</v>
      </c>
      <c r="P796" t="str">
        <f>_xlfn.XLOOKUP(Order_Table[[#This Row],[Customer ID]],customers!$A$1:$A$1001,customers!$I$1:$I$1001,,0)</f>
        <v>No</v>
      </c>
    </row>
    <row r="797" spans="1:16" x14ac:dyDescent="0.3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6">
        <f>INDEX(products!$A$1:$G$49,MATCH(orders!$D797,products!$A$1:$A$49,0),MATCH(orders!L$1,products!$A$1:$G$1,0))</f>
        <v>7.169999999999999</v>
      </c>
      <c r="M797" s="6">
        <f t="shared" si="12"/>
        <v>28.679999999999996</v>
      </c>
      <c r="N797" t="str" cm="1">
        <f t="array" ref="N797">_xlfn.IFS(I797="Rob","Robusta",I797="Exc","Exelsa",I797="Ara","Arabia",I797="Lib","Liberica")</f>
        <v>Robusta</v>
      </c>
      <c r="O797" t="str" cm="1">
        <f t="array" ref="O797">_xlfn.IFS(J797="M","Medium",J797="L","Light",J797="D","Dark")</f>
        <v>Light</v>
      </c>
      <c r="P797" t="str">
        <f>_xlfn.XLOOKUP(Order_Table[[#This Row],[Customer ID]],customers!$A$1:$A$1001,customers!$I$1:$I$1001,,0)</f>
        <v>No</v>
      </c>
    </row>
    <row r="798" spans="1:16" x14ac:dyDescent="0.3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6">
        <f>INDEX(products!$A$1:$G$49,MATCH(orders!$D798,products!$A$1:$A$49,0),MATCH(orders!L$1,products!$A$1:$G$1,0))</f>
        <v>9.51</v>
      </c>
      <c r="M798" s="6">
        <f t="shared" si="12"/>
        <v>9.51</v>
      </c>
      <c r="N798" t="str" cm="1">
        <f t="array" ref="N798">_xlfn.IFS(I798="Rob","Robusta",I798="Exc","Exelsa",I798="Ara","Arabia",I798="Lib","Liberica")</f>
        <v>Liberica</v>
      </c>
      <c r="O798" t="str" cm="1">
        <f t="array" ref="O798">_xlfn.IFS(J798="M","Medium",J798="L","Light",J798="D","Dark")</f>
        <v>Light</v>
      </c>
      <c r="P798" t="str">
        <f>_xlfn.XLOOKUP(Order_Table[[#This Row],[Customer ID]],customers!$A$1:$A$1001,customers!$I$1:$I$1001,,0)</f>
        <v>No</v>
      </c>
    </row>
    <row r="799" spans="1:16" x14ac:dyDescent="0.3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6">
        <f>INDEX(products!$A$1:$G$49,MATCH(orders!$D799,products!$A$1:$A$49,0),MATCH(orders!L$1,products!$A$1:$G$1,0))</f>
        <v>7.77</v>
      </c>
      <c r="M799" s="6">
        <f t="shared" si="12"/>
        <v>31.08</v>
      </c>
      <c r="N799" t="str" cm="1">
        <f t="array" ref="N799">_xlfn.IFS(I799="Rob","Robusta",I799="Exc","Exelsa",I799="Ara","Arabia",I799="Lib","Liberica")</f>
        <v>Arabia</v>
      </c>
      <c r="O799" t="str" cm="1">
        <f t="array" ref="O799">_xlfn.IFS(J799="M","Medium",J799="L","Light",J799="D","Dark")</f>
        <v>Light</v>
      </c>
      <c r="P799" t="str">
        <f>_xlfn.XLOOKUP(Order_Table[[#This Row],[Customer ID]],customers!$A$1:$A$1001,customers!$I$1:$I$1001,,0)</f>
        <v>No</v>
      </c>
    </row>
    <row r="800" spans="1:16" x14ac:dyDescent="0.3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6">
        <f>INDEX(products!$A$1:$G$49,MATCH(orders!$D800,products!$A$1:$A$49,0),MATCH(orders!L$1,products!$A$1:$G$1,0))</f>
        <v>2.6849999999999996</v>
      </c>
      <c r="M800" s="6">
        <f t="shared" si="12"/>
        <v>8.0549999999999997</v>
      </c>
      <c r="N800" t="str" cm="1">
        <f t="array" ref="N800">_xlfn.IFS(I800="Rob","Robusta",I800="Exc","Exelsa",I800="Ara","Arabia",I800="Lib","Liberica")</f>
        <v>Robusta</v>
      </c>
      <c r="O800" t="str" cm="1">
        <f t="array" ref="O800">_xlfn.IFS(J800="M","Medium",J800="L","Light",J800="D","Dark")</f>
        <v>Dark</v>
      </c>
      <c r="P800" t="str">
        <f>_xlfn.XLOOKUP(Order_Table[[#This Row],[Customer ID]],customers!$A$1:$A$1001,customers!$I$1:$I$1001,,0)</f>
        <v>Yes</v>
      </c>
    </row>
    <row r="801" spans="1:16" x14ac:dyDescent="0.3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6">
        <f>INDEX(products!$A$1:$G$49,MATCH(orders!$D801,products!$A$1:$A$49,0),MATCH(orders!L$1,products!$A$1:$G$1,0))</f>
        <v>12.15</v>
      </c>
      <c r="M801" s="6">
        <f t="shared" si="12"/>
        <v>36.450000000000003</v>
      </c>
      <c r="N801" t="str" cm="1">
        <f t="array" ref="N801">_xlfn.IFS(I801="Rob","Robusta",I801="Exc","Exelsa",I801="Ara","Arabia",I801="Lib","Liberica")</f>
        <v>Exelsa</v>
      </c>
      <c r="O801" t="str" cm="1">
        <f t="array" ref="O801">_xlfn.IFS(J801="M","Medium",J801="L","Light",J801="D","Dark")</f>
        <v>Dark</v>
      </c>
      <c r="P801" t="str">
        <f>_xlfn.XLOOKUP(Order_Table[[#This Row],[Customer ID]],customers!$A$1:$A$1001,customers!$I$1:$I$1001,,0)</f>
        <v>Yes</v>
      </c>
    </row>
    <row r="802" spans="1:16" x14ac:dyDescent="0.3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6">
        <f>INDEX(products!$A$1:$G$49,MATCH(orders!$D802,products!$A$1:$A$49,0),MATCH(orders!L$1,products!$A$1:$G$1,0))</f>
        <v>2.6849999999999996</v>
      </c>
      <c r="M802" s="6">
        <f t="shared" si="12"/>
        <v>16.11</v>
      </c>
      <c r="N802" t="str" cm="1">
        <f t="array" ref="N802">_xlfn.IFS(I802="Rob","Robusta",I802="Exc","Exelsa",I802="Ara","Arabia",I802="Lib","Liberica")</f>
        <v>Robusta</v>
      </c>
      <c r="O802" t="str" cm="1">
        <f t="array" ref="O802">_xlfn.IFS(J802="M","Medium",J802="L","Light",J802="D","Dark")</f>
        <v>Dark</v>
      </c>
      <c r="P802" t="str">
        <f>_xlfn.XLOOKUP(Order_Table[[#This Row],[Customer ID]],customers!$A$1:$A$1001,customers!$I$1:$I$1001,,0)</f>
        <v>No</v>
      </c>
    </row>
    <row r="803" spans="1:16" x14ac:dyDescent="0.3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6">
        <f>INDEX(products!$A$1:$G$49,MATCH(orders!$D803,products!$A$1:$A$49,0),MATCH(orders!L$1,products!$A$1:$G$1,0))</f>
        <v>20.584999999999997</v>
      </c>
      <c r="M803" s="6">
        <f t="shared" si="12"/>
        <v>41.169999999999995</v>
      </c>
      <c r="N803" t="str" cm="1">
        <f t="array" ref="N803">_xlfn.IFS(I803="Rob","Robusta",I803="Exc","Exelsa",I803="Ara","Arabia",I803="Lib","Liberica")</f>
        <v>Robusta</v>
      </c>
      <c r="O803" t="str" cm="1">
        <f t="array" ref="O803">_xlfn.IFS(J803="M","Medium",J803="L","Light",J803="D","Dark")</f>
        <v>Dark</v>
      </c>
      <c r="P803" t="str">
        <f>_xlfn.XLOOKUP(Order_Table[[#This Row],[Customer ID]],customers!$A$1:$A$1001,customers!$I$1:$I$1001,,0)</f>
        <v>Yes</v>
      </c>
    </row>
    <row r="804" spans="1:16" x14ac:dyDescent="0.3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6">
        <f>INDEX(products!$A$1:$G$49,MATCH(orders!$D804,products!$A$1:$A$49,0),MATCH(orders!L$1,products!$A$1:$G$1,0))</f>
        <v>2.6849999999999996</v>
      </c>
      <c r="M804" s="6">
        <f t="shared" si="12"/>
        <v>10.739999999999998</v>
      </c>
      <c r="N804" t="str" cm="1">
        <f t="array" ref="N804">_xlfn.IFS(I804="Rob","Robusta",I804="Exc","Exelsa",I804="Ara","Arabia",I804="Lib","Liberica")</f>
        <v>Robusta</v>
      </c>
      <c r="O804" t="str" cm="1">
        <f t="array" ref="O804">_xlfn.IFS(J804="M","Medium",J804="L","Light",J804="D","Dark")</f>
        <v>Dark</v>
      </c>
      <c r="P804" t="str">
        <f>_xlfn.XLOOKUP(Order_Table[[#This Row],[Customer ID]],customers!$A$1:$A$1001,customers!$I$1:$I$1001,,0)</f>
        <v>No</v>
      </c>
    </row>
    <row r="805" spans="1:16" x14ac:dyDescent="0.3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6">
        <f>INDEX(products!$A$1:$G$49,MATCH(orders!$D805,products!$A$1:$A$49,0),MATCH(orders!L$1,products!$A$1:$G$1,0))</f>
        <v>31.624999999999996</v>
      </c>
      <c r="M805" s="6">
        <f t="shared" si="12"/>
        <v>126.49999999999999</v>
      </c>
      <c r="N805" t="str" cm="1">
        <f t="array" ref="N805">_xlfn.IFS(I805="Rob","Robusta",I805="Exc","Exelsa",I805="Ara","Arabia",I805="Lib","Liberica")</f>
        <v>Exelsa</v>
      </c>
      <c r="O805" t="str" cm="1">
        <f t="array" ref="O805">_xlfn.IFS(J805="M","Medium",J805="L","Light",J805="D","Dark")</f>
        <v>Medium</v>
      </c>
      <c r="P805" t="str">
        <f>_xlfn.XLOOKUP(Order_Table[[#This Row],[Customer ID]],customers!$A$1:$A$1001,customers!$I$1:$I$1001,,0)</f>
        <v>No</v>
      </c>
    </row>
    <row r="806" spans="1:16" x14ac:dyDescent="0.3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6">
        <f>INDEX(products!$A$1:$G$49,MATCH(orders!$D806,products!$A$1:$A$49,0),MATCH(orders!L$1,products!$A$1:$G$1,0))</f>
        <v>11.95</v>
      </c>
      <c r="M806" s="6">
        <f t="shared" si="12"/>
        <v>23.9</v>
      </c>
      <c r="N806" t="str" cm="1">
        <f t="array" ref="N806">_xlfn.IFS(I806="Rob","Robusta",I806="Exc","Exelsa",I806="Ara","Arabia",I806="Lib","Liberica")</f>
        <v>Robusta</v>
      </c>
      <c r="O806" t="str" cm="1">
        <f t="array" ref="O806">_xlfn.IFS(J806="M","Medium",J806="L","Light",J806="D","Dark")</f>
        <v>Light</v>
      </c>
      <c r="P806" t="str">
        <f>_xlfn.XLOOKUP(Order_Table[[#This Row],[Customer ID]],customers!$A$1:$A$1001,customers!$I$1:$I$1001,,0)</f>
        <v>No</v>
      </c>
    </row>
    <row r="807" spans="1:16" x14ac:dyDescent="0.3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6">
        <f>INDEX(products!$A$1:$G$49,MATCH(orders!$D807,products!$A$1:$A$49,0),MATCH(orders!L$1,products!$A$1:$G$1,0))</f>
        <v>5.97</v>
      </c>
      <c r="M807" s="6">
        <f t="shared" si="12"/>
        <v>5.97</v>
      </c>
      <c r="N807" t="str" cm="1">
        <f t="array" ref="N807">_xlfn.IFS(I807="Rob","Robusta",I807="Exc","Exelsa",I807="Ara","Arabia",I807="Lib","Liberica")</f>
        <v>Robusta</v>
      </c>
      <c r="O807" t="str" cm="1">
        <f t="array" ref="O807">_xlfn.IFS(J807="M","Medium",J807="L","Light",J807="D","Dark")</f>
        <v>Medium</v>
      </c>
      <c r="P807" t="str">
        <f>_xlfn.XLOOKUP(Order_Table[[#This Row],[Customer ID]],customers!$A$1:$A$1001,customers!$I$1:$I$1001,,0)</f>
        <v>No</v>
      </c>
    </row>
    <row r="808" spans="1:16" x14ac:dyDescent="0.3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6">
        <f>INDEX(products!$A$1:$G$49,MATCH(orders!$D808,products!$A$1:$A$49,0),MATCH(orders!L$1,products!$A$1:$G$1,0))</f>
        <v>3.8849999999999998</v>
      </c>
      <c r="M808" s="6">
        <f t="shared" si="12"/>
        <v>7.77</v>
      </c>
      <c r="N808" t="str" cm="1">
        <f t="array" ref="N808">_xlfn.IFS(I808="Rob","Robusta",I808="Exc","Exelsa",I808="Ara","Arabia",I808="Lib","Liberica")</f>
        <v>Liberica</v>
      </c>
      <c r="O808" t="str" cm="1">
        <f t="array" ref="O808">_xlfn.IFS(J808="M","Medium",J808="L","Light",J808="D","Dark")</f>
        <v>Dark</v>
      </c>
      <c r="P808" t="str">
        <f>_xlfn.XLOOKUP(Order_Table[[#This Row],[Customer ID]],customers!$A$1:$A$1001,customers!$I$1:$I$1001,,0)</f>
        <v>Yes</v>
      </c>
    </row>
    <row r="809" spans="1:16" x14ac:dyDescent="0.3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6">
        <f>INDEX(products!$A$1:$G$49,MATCH(orders!$D809,products!$A$1:$A$49,0),MATCH(orders!L$1,products!$A$1:$G$1,0))</f>
        <v>7.77</v>
      </c>
      <c r="M809" s="6">
        <f t="shared" si="12"/>
        <v>23.31</v>
      </c>
      <c r="N809" t="str" cm="1">
        <f t="array" ref="N809">_xlfn.IFS(I809="Rob","Robusta",I809="Exc","Exelsa",I809="Ara","Arabia",I809="Lib","Liberica")</f>
        <v>Liberica</v>
      </c>
      <c r="O809" t="str" cm="1">
        <f t="array" ref="O809">_xlfn.IFS(J809="M","Medium",J809="L","Light",J809="D","Dark")</f>
        <v>Dark</v>
      </c>
      <c r="P809" t="str">
        <f>_xlfn.XLOOKUP(Order_Table[[#This Row],[Customer ID]],customers!$A$1:$A$1001,customers!$I$1:$I$1001,,0)</f>
        <v>No</v>
      </c>
    </row>
    <row r="810" spans="1:16" x14ac:dyDescent="0.3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6">
        <f>INDEX(products!$A$1:$G$49,MATCH(orders!$D810,products!$A$1:$A$49,0),MATCH(orders!L$1,products!$A$1:$G$1,0))</f>
        <v>27.484999999999996</v>
      </c>
      <c r="M810" s="6">
        <f t="shared" si="12"/>
        <v>137.42499999999998</v>
      </c>
      <c r="N810" t="str" cm="1">
        <f t="array" ref="N810">_xlfn.IFS(I810="Rob","Robusta",I810="Exc","Exelsa",I810="Ara","Arabia",I810="Lib","Liberica")</f>
        <v>Robusta</v>
      </c>
      <c r="O810" t="str" cm="1">
        <f t="array" ref="O810">_xlfn.IFS(J810="M","Medium",J810="L","Light",J810="D","Dark")</f>
        <v>Light</v>
      </c>
      <c r="P810" t="str">
        <f>_xlfn.XLOOKUP(Order_Table[[#This Row],[Customer ID]],customers!$A$1:$A$1001,customers!$I$1:$I$1001,,0)</f>
        <v>No</v>
      </c>
    </row>
    <row r="811" spans="1:16" x14ac:dyDescent="0.3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6">
        <f>INDEX(products!$A$1:$G$49,MATCH(orders!$D811,products!$A$1:$A$49,0),MATCH(orders!L$1,products!$A$1:$G$1,0))</f>
        <v>2.6849999999999996</v>
      </c>
      <c r="M811" s="6">
        <f t="shared" si="12"/>
        <v>8.0549999999999997</v>
      </c>
      <c r="N811" t="str" cm="1">
        <f t="array" ref="N811">_xlfn.IFS(I811="Rob","Robusta",I811="Exc","Exelsa",I811="Ara","Arabia",I811="Lib","Liberica")</f>
        <v>Robusta</v>
      </c>
      <c r="O811" t="str" cm="1">
        <f t="array" ref="O811">_xlfn.IFS(J811="M","Medium",J811="L","Light",J811="D","Dark")</f>
        <v>Dark</v>
      </c>
      <c r="P811" t="str">
        <f>_xlfn.XLOOKUP(Order_Table[[#This Row],[Customer ID]],customers!$A$1:$A$1001,customers!$I$1:$I$1001,,0)</f>
        <v>Yes</v>
      </c>
    </row>
    <row r="812" spans="1:16" x14ac:dyDescent="0.3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6">
        <f>INDEX(products!$A$1:$G$49,MATCH(orders!$D812,products!$A$1:$A$49,0),MATCH(orders!L$1,products!$A$1:$G$1,0))</f>
        <v>9.51</v>
      </c>
      <c r="M812" s="6">
        <f t="shared" si="12"/>
        <v>28.53</v>
      </c>
      <c r="N812" t="str" cm="1">
        <f t="array" ref="N812">_xlfn.IFS(I812="Rob","Robusta",I812="Exc","Exelsa",I812="Ara","Arabia",I812="Lib","Liberica")</f>
        <v>Liberica</v>
      </c>
      <c r="O812" t="str" cm="1">
        <f t="array" ref="O812">_xlfn.IFS(J812="M","Medium",J812="L","Light",J812="D","Dark")</f>
        <v>Light</v>
      </c>
      <c r="P812" t="str">
        <f>_xlfn.XLOOKUP(Order_Table[[#This Row],[Customer ID]],customers!$A$1:$A$1001,customers!$I$1:$I$1001,,0)</f>
        <v>No</v>
      </c>
    </row>
    <row r="813" spans="1:16" x14ac:dyDescent="0.3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6">
        <f>INDEX(products!$A$1:$G$49,MATCH(orders!$D813,products!$A$1:$A$49,0),MATCH(orders!L$1,products!$A$1:$G$1,0))</f>
        <v>11.25</v>
      </c>
      <c r="M813" s="6">
        <f t="shared" si="12"/>
        <v>67.5</v>
      </c>
      <c r="N813" t="str" cm="1">
        <f t="array" ref="N813">_xlfn.IFS(I813="Rob","Robusta",I813="Exc","Exelsa",I813="Ara","Arabia",I813="Lib","Liberica")</f>
        <v>Arabia</v>
      </c>
      <c r="O813" t="str" cm="1">
        <f t="array" ref="O813">_xlfn.IFS(J813="M","Medium",J813="L","Light",J813="D","Dark")</f>
        <v>Medium</v>
      </c>
      <c r="P813" t="str">
        <f>_xlfn.XLOOKUP(Order_Table[[#This Row],[Customer ID]],customers!$A$1:$A$1001,customers!$I$1:$I$1001,,0)</f>
        <v>Yes</v>
      </c>
    </row>
    <row r="814" spans="1:16" x14ac:dyDescent="0.3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6">
        <f>INDEX(products!$A$1:$G$49,MATCH(orders!$D814,products!$A$1:$A$49,0),MATCH(orders!L$1,products!$A$1:$G$1,0))</f>
        <v>29.784999999999997</v>
      </c>
      <c r="M814" s="6">
        <f t="shared" si="12"/>
        <v>178.70999999999998</v>
      </c>
      <c r="N814" t="str" cm="1">
        <f t="array" ref="N814">_xlfn.IFS(I814="Rob","Robusta",I814="Exc","Exelsa",I814="Ara","Arabia",I814="Lib","Liberica")</f>
        <v>Liberica</v>
      </c>
      <c r="O814" t="str" cm="1">
        <f t="array" ref="O814">_xlfn.IFS(J814="M","Medium",J814="L","Light",J814="D","Dark")</f>
        <v>Dark</v>
      </c>
      <c r="P814" t="str">
        <f>_xlfn.XLOOKUP(Order_Table[[#This Row],[Customer ID]],customers!$A$1:$A$1001,customers!$I$1:$I$1001,,0)</f>
        <v>Yes</v>
      </c>
    </row>
    <row r="815" spans="1:16" x14ac:dyDescent="0.3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6">
        <f>INDEX(products!$A$1:$G$49,MATCH(orders!$D815,products!$A$1:$A$49,0),MATCH(orders!L$1,products!$A$1:$G$1,0))</f>
        <v>31.624999999999996</v>
      </c>
      <c r="M815" s="6">
        <f t="shared" si="12"/>
        <v>31.624999999999996</v>
      </c>
      <c r="N815" t="str" cm="1">
        <f t="array" ref="N815">_xlfn.IFS(I815="Rob","Robusta",I815="Exc","Exelsa",I815="Ara","Arabia",I815="Lib","Liberica")</f>
        <v>Exelsa</v>
      </c>
      <c r="O815" t="str" cm="1">
        <f t="array" ref="O815">_xlfn.IFS(J815="M","Medium",J815="L","Light",J815="D","Dark")</f>
        <v>Medium</v>
      </c>
      <c r="P815" t="str">
        <f>_xlfn.XLOOKUP(Order_Table[[#This Row],[Customer ID]],customers!$A$1:$A$1001,customers!$I$1:$I$1001,,0)</f>
        <v>Yes</v>
      </c>
    </row>
    <row r="816" spans="1:16" x14ac:dyDescent="0.3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6">
        <f>INDEX(products!$A$1:$G$49,MATCH(orders!$D816,products!$A$1:$A$49,0),MATCH(orders!L$1,products!$A$1:$G$1,0))</f>
        <v>4.4550000000000001</v>
      </c>
      <c r="M816" s="6">
        <f t="shared" si="12"/>
        <v>8.91</v>
      </c>
      <c r="N816" t="str" cm="1">
        <f t="array" ref="N816">_xlfn.IFS(I816="Rob","Robusta",I816="Exc","Exelsa",I816="Ara","Arabia",I816="Lib","Liberica")</f>
        <v>Exelsa</v>
      </c>
      <c r="O816" t="str" cm="1">
        <f t="array" ref="O816">_xlfn.IFS(J816="M","Medium",J816="L","Light",J816="D","Dark")</f>
        <v>Light</v>
      </c>
      <c r="P816" t="str">
        <f>_xlfn.XLOOKUP(Order_Table[[#This Row],[Customer ID]],customers!$A$1:$A$1001,customers!$I$1:$I$1001,,0)</f>
        <v>No</v>
      </c>
    </row>
    <row r="817" spans="1:16" x14ac:dyDescent="0.3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6">
        <f>INDEX(products!$A$1:$G$49,MATCH(orders!$D817,products!$A$1:$A$49,0),MATCH(orders!L$1,products!$A$1:$G$1,0))</f>
        <v>5.97</v>
      </c>
      <c r="M817" s="6">
        <f t="shared" si="12"/>
        <v>35.82</v>
      </c>
      <c r="N817" t="str" cm="1">
        <f t="array" ref="N817">_xlfn.IFS(I817="Rob","Robusta",I817="Exc","Exelsa",I817="Ara","Arabia",I817="Lib","Liberica")</f>
        <v>Robusta</v>
      </c>
      <c r="O817" t="str" cm="1">
        <f t="array" ref="O817">_xlfn.IFS(J817="M","Medium",J817="L","Light",J817="D","Dark")</f>
        <v>Medium</v>
      </c>
      <c r="P817" t="str">
        <f>_xlfn.XLOOKUP(Order_Table[[#This Row],[Customer ID]],customers!$A$1:$A$1001,customers!$I$1:$I$1001,,0)</f>
        <v>No</v>
      </c>
    </row>
    <row r="818" spans="1:16" x14ac:dyDescent="0.3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6">
        <f>INDEX(products!$A$1:$G$49,MATCH(orders!$D818,products!$A$1:$A$49,0),MATCH(orders!L$1,products!$A$1:$G$1,0))</f>
        <v>9.51</v>
      </c>
      <c r="M818" s="6">
        <f t="shared" si="12"/>
        <v>38.04</v>
      </c>
      <c r="N818" t="str" cm="1">
        <f t="array" ref="N818">_xlfn.IFS(I818="Rob","Robusta",I818="Exc","Exelsa",I818="Ara","Arabia",I818="Lib","Liberica")</f>
        <v>Liberica</v>
      </c>
      <c r="O818" t="str" cm="1">
        <f t="array" ref="O818">_xlfn.IFS(J818="M","Medium",J818="L","Light",J818="D","Dark")</f>
        <v>Light</v>
      </c>
      <c r="P818" t="str">
        <f>_xlfn.XLOOKUP(Order_Table[[#This Row],[Customer ID]],customers!$A$1:$A$1001,customers!$I$1:$I$1001,,0)</f>
        <v>No</v>
      </c>
    </row>
    <row r="819" spans="1:16" x14ac:dyDescent="0.3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6">
        <f>INDEX(products!$A$1:$G$49,MATCH(orders!$D819,products!$A$1:$A$49,0),MATCH(orders!L$1,products!$A$1:$G$1,0))</f>
        <v>7.77</v>
      </c>
      <c r="M819" s="6">
        <f t="shared" si="12"/>
        <v>15.54</v>
      </c>
      <c r="N819" t="str" cm="1">
        <f t="array" ref="N819">_xlfn.IFS(I819="Rob","Robusta",I819="Exc","Exelsa",I819="Ara","Arabia",I819="Lib","Liberica")</f>
        <v>Liberica</v>
      </c>
      <c r="O819" t="str" cm="1">
        <f t="array" ref="O819">_xlfn.IFS(J819="M","Medium",J819="L","Light",J819="D","Dark")</f>
        <v>Dark</v>
      </c>
      <c r="P819" t="str">
        <f>_xlfn.XLOOKUP(Order_Table[[#This Row],[Customer ID]],customers!$A$1:$A$1001,customers!$I$1:$I$1001,,0)</f>
        <v>No</v>
      </c>
    </row>
    <row r="820" spans="1:16" x14ac:dyDescent="0.3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6">
        <f>INDEX(products!$A$1:$G$49,MATCH(orders!$D820,products!$A$1:$A$49,0),MATCH(orders!L$1,products!$A$1:$G$1,0))</f>
        <v>15.85</v>
      </c>
      <c r="M820" s="6">
        <f t="shared" si="12"/>
        <v>79.25</v>
      </c>
      <c r="N820" t="str" cm="1">
        <f t="array" ref="N820">_xlfn.IFS(I820="Rob","Robusta",I820="Exc","Exelsa",I820="Ara","Arabia",I820="Lib","Liberica")</f>
        <v>Liberica</v>
      </c>
      <c r="O820" t="str" cm="1">
        <f t="array" ref="O820">_xlfn.IFS(J820="M","Medium",J820="L","Light",J820="D","Dark")</f>
        <v>Light</v>
      </c>
      <c r="P820" t="str">
        <f>_xlfn.XLOOKUP(Order_Table[[#This Row],[Customer ID]],customers!$A$1:$A$1001,customers!$I$1:$I$1001,,0)</f>
        <v>No</v>
      </c>
    </row>
    <row r="821" spans="1:16" x14ac:dyDescent="0.3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6">
        <f>INDEX(products!$A$1:$G$49,MATCH(orders!$D821,products!$A$1:$A$49,0),MATCH(orders!L$1,products!$A$1:$G$1,0))</f>
        <v>4.7549999999999999</v>
      </c>
      <c r="M821" s="6">
        <f t="shared" si="12"/>
        <v>4.7549999999999999</v>
      </c>
      <c r="N821" t="str" cm="1">
        <f t="array" ref="N821">_xlfn.IFS(I821="Rob","Robusta",I821="Exc","Exelsa",I821="Ara","Arabia",I821="Lib","Liberica")</f>
        <v>Liberica</v>
      </c>
      <c r="O821" t="str" cm="1">
        <f t="array" ref="O821">_xlfn.IFS(J821="M","Medium",J821="L","Light",J821="D","Dark")</f>
        <v>Light</v>
      </c>
      <c r="P821" t="str">
        <f>_xlfn.XLOOKUP(Order_Table[[#This Row],[Customer ID]],customers!$A$1:$A$1001,customers!$I$1:$I$1001,,0)</f>
        <v>Yes</v>
      </c>
    </row>
    <row r="822" spans="1:16" x14ac:dyDescent="0.3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6">
        <f>INDEX(products!$A$1:$G$49,MATCH(orders!$D822,products!$A$1:$A$49,0),MATCH(orders!L$1,products!$A$1:$G$1,0))</f>
        <v>13.75</v>
      </c>
      <c r="M822" s="6">
        <f t="shared" si="12"/>
        <v>55</v>
      </c>
      <c r="N822" t="str" cm="1">
        <f t="array" ref="N822">_xlfn.IFS(I822="Rob","Robusta",I822="Exc","Exelsa",I822="Ara","Arabia",I822="Lib","Liberica")</f>
        <v>Exelsa</v>
      </c>
      <c r="O822" t="str" cm="1">
        <f t="array" ref="O822">_xlfn.IFS(J822="M","Medium",J822="L","Light",J822="D","Dark")</f>
        <v>Medium</v>
      </c>
      <c r="P822" t="str">
        <f>_xlfn.XLOOKUP(Order_Table[[#This Row],[Customer ID]],customers!$A$1:$A$1001,customers!$I$1:$I$1001,,0)</f>
        <v>Yes</v>
      </c>
    </row>
    <row r="823" spans="1:16" x14ac:dyDescent="0.3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6">
        <f>INDEX(products!$A$1:$G$49,MATCH(orders!$D823,products!$A$1:$A$49,0),MATCH(orders!L$1,products!$A$1:$G$1,0))</f>
        <v>5.3699999999999992</v>
      </c>
      <c r="M823" s="6">
        <f t="shared" si="12"/>
        <v>26.849999999999994</v>
      </c>
      <c r="N823" t="str" cm="1">
        <f t="array" ref="N823">_xlfn.IFS(I823="Rob","Robusta",I823="Exc","Exelsa",I823="Ara","Arabia",I823="Lib","Liberica")</f>
        <v>Robusta</v>
      </c>
      <c r="O823" t="str" cm="1">
        <f t="array" ref="O823">_xlfn.IFS(J823="M","Medium",J823="L","Light",J823="D","Dark")</f>
        <v>Dark</v>
      </c>
      <c r="P823" t="str">
        <f>_xlfn.XLOOKUP(Order_Table[[#This Row],[Customer ID]],customers!$A$1:$A$1001,customers!$I$1:$I$1001,,0)</f>
        <v>No</v>
      </c>
    </row>
    <row r="824" spans="1:16" x14ac:dyDescent="0.3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6">
        <f>INDEX(products!$A$1:$G$49,MATCH(orders!$D824,products!$A$1:$A$49,0),MATCH(orders!L$1,products!$A$1:$G$1,0))</f>
        <v>34.154999999999994</v>
      </c>
      <c r="M824" s="6">
        <f t="shared" si="12"/>
        <v>136.61999999999998</v>
      </c>
      <c r="N824" t="str" cm="1">
        <f t="array" ref="N824">_xlfn.IFS(I824="Rob","Robusta",I824="Exc","Exelsa",I824="Ara","Arabia",I824="Lib","Liberica")</f>
        <v>Exelsa</v>
      </c>
      <c r="O824" t="str" cm="1">
        <f t="array" ref="O824">_xlfn.IFS(J824="M","Medium",J824="L","Light",J824="D","Dark")</f>
        <v>Light</v>
      </c>
      <c r="P824" t="str">
        <f>_xlfn.XLOOKUP(Order_Table[[#This Row],[Customer ID]],customers!$A$1:$A$1001,customers!$I$1:$I$1001,,0)</f>
        <v>No</v>
      </c>
    </row>
    <row r="825" spans="1:16" x14ac:dyDescent="0.3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6">
        <f>INDEX(products!$A$1:$G$49,MATCH(orders!$D825,products!$A$1:$A$49,0),MATCH(orders!L$1,products!$A$1:$G$1,0))</f>
        <v>15.85</v>
      </c>
      <c r="M825" s="6">
        <f t="shared" si="12"/>
        <v>47.55</v>
      </c>
      <c r="N825" t="str" cm="1">
        <f t="array" ref="N825">_xlfn.IFS(I825="Rob","Robusta",I825="Exc","Exelsa",I825="Ara","Arabia",I825="Lib","Liberica")</f>
        <v>Liberica</v>
      </c>
      <c r="O825" t="str" cm="1">
        <f t="array" ref="O825">_xlfn.IFS(J825="M","Medium",J825="L","Light",J825="D","Dark")</f>
        <v>Light</v>
      </c>
      <c r="P825" t="str">
        <f>_xlfn.XLOOKUP(Order_Table[[#This Row],[Customer ID]],customers!$A$1:$A$1001,customers!$I$1:$I$1001,,0)</f>
        <v>Yes</v>
      </c>
    </row>
    <row r="826" spans="1:16" x14ac:dyDescent="0.3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6">
        <f>INDEX(products!$A$1:$G$49,MATCH(orders!$D826,products!$A$1:$A$49,0),MATCH(orders!L$1,products!$A$1:$G$1,0))</f>
        <v>3.375</v>
      </c>
      <c r="M826" s="6">
        <f t="shared" si="12"/>
        <v>16.875</v>
      </c>
      <c r="N826" t="str" cm="1">
        <f t="array" ref="N826">_xlfn.IFS(I826="Rob","Robusta",I826="Exc","Exelsa",I826="Ara","Arabia",I826="Lib","Liberica")</f>
        <v>Arabia</v>
      </c>
      <c r="O826" t="str" cm="1">
        <f t="array" ref="O826">_xlfn.IFS(J826="M","Medium",J826="L","Light",J826="D","Dark")</f>
        <v>Medium</v>
      </c>
      <c r="P826" t="str">
        <f>_xlfn.XLOOKUP(Order_Table[[#This Row],[Customer ID]],customers!$A$1:$A$1001,customers!$I$1:$I$1001,,0)</f>
        <v>Yes</v>
      </c>
    </row>
    <row r="827" spans="1:16" x14ac:dyDescent="0.3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6">
        <f>INDEX(products!$A$1:$G$49,MATCH(orders!$D827,products!$A$1:$A$49,0),MATCH(orders!L$1,products!$A$1:$G$1,0))</f>
        <v>9.9499999999999993</v>
      </c>
      <c r="M827" s="6">
        <f t="shared" si="12"/>
        <v>29.849999999999998</v>
      </c>
      <c r="N827" t="str" cm="1">
        <f t="array" ref="N827">_xlfn.IFS(I827="Rob","Robusta",I827="Exc","Exelsa",I827="Ara","Arabia",I827="Lib","Liberica")</f>
        <v>Arabia</v>
      </c>
      <c r="O827" t="str" cm="1">
        <f t="array" ref="O827">_xlfn.IFS(J827="M","Medium",J827="L","Light",J827="D","Dark")</f>
        <v>Dark</v>
      </c>
      <c r="P827" t="str">
        <f>_xlfn.XLOOKUP(Order_Table[[#This Row],[Customer ID]],customers!$A$1:$A$1001,customers!$I$1:$I$1001,,0)</f>
        <v>Yes</v>
      </c>
    </row>
    <row r="828" spans="1:16" x14ac:dyDescent="0.3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6">
        <f>INDEX(products!$A$1:$G$49,MATCH(orders!$D828,products!$A$1:$A$49,0),MATCH(orders!L$1,products!$A$1:$G$1,0))</f>
        <v>8.25</v>
      </c>
      <c r="M828" s="6">
        <f t="shared" si="12"/>
        <v>41.25</v>
      </c>
      <c r="N828" t="str" cm="1">
        <f t="array" ref="N828">_xlfn.IFS(I828="Rob","Robusta",I828="Exc","Exelsa",I828="Ara","Arabia",I828="Lib","Liberica")</f>
        <v>Exelsa</v>
      </c>
      <c r="O828" t="str" cm="1">
        <f t="array" ref="O828">_xlfn.IFS(J828="M","Medium",J828="L","Light",J828="D","Dark")</f>
        <v>Medium</v>
      </c>
      <c r="P828" t="str">
        <f>_xlfn.XLOOKUP(Order_Table[[#This Row],[Customer ID]],customers!$A$1:$A$1001,customers!$I$1:$I$1001,,0)</f>
        <v>Yes</v>
      </c>
    </row>
    <row r="829" spans="1:16" x14ac:dyDescent="0.3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6">
        <f>INDEX(products!$A$1:$G$49,MATCH(orders!$D829,products!$A$1:$A$49,0),MATCH(orders!L$1,products!$A$1:$G$1,0))</f>
        <v>4.125</v>
      </c>
      <c r="M829" s="6">
        <f t="shared" si="12"/>
        <v>20.625</v>
      </c>
      <c r="N829" t="str" cm="1">
        <f t="array" ref="N829">_xlfn.IFS(I829="Rob","Robusta",I829="Exc","Exelsa",I829="Ara","Arabia",I829="Lib","Liberica")</f>
        <v>Exelsa</v>
      </c>
      <c r="O829" t="str" cm="1">
        <f t="array" ref="O829">_xlfn.IFS(J829="M","Medium",J829="L","Light",J829="D","Dark")</f>
        <v>Medium</v>
      </c>
      <c r="P829" t="str">
        <f>_xlfn.XLOOKUP(Order_Table[[#This Row],[Customer ID]],customers!$A$1:$A$1001,customers!$I$1:$I$1001,,0)</f>
        <v>No</v>
      </c>
    </row>
    <row r="830" spans="1:16" x14ac:dyDescent="0.3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6">
        <f>INDEX(products!$A$1:$G$49,MATCH(orders!$D830,products!$A$1:$A$49,0),MATCH(orders!L$1,products!$A$1:$G$1,0))</f>
        <v>22.884999999999998</v>
      </c>
      <c r="M830" s="6">
        <f t="shared" si="12"/>
        <v>137.31</v>
      </c>
      <c r="N830" t="str" cm="1">
        <f t="array" ref="N830">_xlfn.IFS(I830="Rob","Robusta",I830="Exc","Exelsa",I830="Ara","Arabia",I830="Lib","Liberica")</f>
        <v>Arabia</v>
      </c>
      <c r="O830" t="str" cm="1">
        <f t="array" ref="O830">_xlfn.IFS(J830="M","Medium",J830="L","Light",J830="D","Dark")</f>
        <v>Dark</v>
      </c>
      <c r="P830" t="str">
        <f>_xlfn.XLOOKUP(Order_Table[[#This Row],[Customer ID]],customers!$A$1:$A$1001,customers!$I$1:$I$1001,,0)</f>
        <v>Yes</v>
      </c>
    </row>
    <row r="831" spans="1:16" x14ac:dyDescent="0.3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6">
        <f>INDEX(products!$A$1:$G$49,MATCH(orders!$D831,products!$A$1:$A$49,0),MATCH(orders!L$1,products!$A$1:$G$1,0))</f>
        <v>2.9849999999999999</v>
      </c>
      <c r="M831" s="6">
        <f t="shared" si="12"/>
        <v>2.9849999999999999</v>
      </c>
      <c r="N831" t="str" cm="1">
        <f t="array" ref="N831">_xlfn.IFS(I831="Rob","Robusta",I831="Exc","Exelsa",I831="Ara","Arabia",I831="Lib","Liberica")</f>
        <v>Arabia</v>
      </c>
      <c r="O831" t="str" cm="1">
        <f t="array" ref="O831">_xlfn.IFS(J831="M","Medium",J831="L","Light",J831="D","Dark")</f>
        <v>Dark</v>
      </c>
      <c r="P831" t="str">
        <f>_xlfn.XLOOKUP(Order_Table[[#This Row],[Customer ID]],customers!$A$1:$A$1001,customers!$I$1:$I$1001,,0)</f>
        <v>No</v>
      </c>
    </row>
    <row r="832" spans="1:16" x14ac:dyDescent="0.3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6">
        <f>INDEX(products!$A$1:$G$49,MATCH(orders!$D832,products!$A$1:$A$49,0),MATCH(orders!L$1,products!$A$1:$G$1,0))</f>
        <v>13.75</v>
      </c>
      <c r="M832" s="6">
        <f t="shared" si="12"/>
        <v>27.5</v>
      </c>
      <c r="N832" t="str" cm="1">
        <f t="array" ref="N832">_xlfn.IFS(I832="Rob","Robusta",I832="Exc","Exelsa",I832="Ara","Arabia",I832="Lib","Liberica")</f>
        <v>Exelsa</v>
      </c>
      <c r="O832" t="str" cm="1">
        <f t="array" ref="O832">_xlfn.IFS(J832="M","Medium",J832="L","Light",J832="D","Dark")</f>
        <v>Medium</v>
      </c>
      <c r="P832" t="str">
        <f>_xlfn.XLOOKUP(Order_Table[[#This Row],[Customer ID]],customers!$A$1:$A$1001,customers!$I$1:$I$1001,,0)</f>
        <v>No</v>
      </c>
    </row>
    <row r="833" spans="1:16" x14ac:dyDescent="0.3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6">
        <f>INDEX(products!$A$1:$G$49,MATCH(orders!$D833,products!$A$1:$A$49,0),MATCH(orders!L$1,products!$A$1:$G$1,0))</f>
        <v>2.9849999999999999</v>
      </c>
      <c r="M833" s="6">
        <f t="shared" si="12"/>
        <v>5.97</v>
      </c>
      <c r="N833" t="str" cm="1">
        <f t="array" ref="N833">_xlfn.IFS(I833="Rob","Robusta",I833="Exc","Exelsa",I833="Ara","Arabia",I833="Lib","Liberica")</f>
        <v>Arabia</v>
      </c>
      <c r="O833" t="str" cm="1">
        <f t="array" ref="O833">_xlfn.IFS(J833="M","Medium",J833="L","Light",J833="D","Dark")</f>
        <v>Dark</v>
      </c>
      <c r="P833" t="str">
        <f>_xlfn.XLOOKUP(Order_Table[[#This Row],[Customer ID]],customers!$A$1:$A$1001,customers!$I$1:$I$1001,,0)</f>
        <v>No</v>
      </c>
    </row>
    <row r="834" spans="1:16" x14ac:dyDescent="0.3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6">
        <f>INDEX(products!$A$1:$G$49,MATCH(orders!$D834,products!$A$1:$A$49,0),MATCH(orders!L$1,products!$A$1:$G$1,0))</f>
        <v>9.9499999999999993</v>
      </c>
      <c r="M834" s="6">
        <f t="shared" si="12"/>
        <v>59.699999999999996</v>
      </c>
      <c r="N834" t="str" cm="1">
        <f t="array" ref="N834">_xlfn.IFS(I834="Rob","Robusta",I834="Exc","Exelsa",I834="Ara","Arabia",I834="Lib","Liberica")</f>
        <v>Robusta</v>
      </c>
      <c r="O834" t="str" cm="1">
        <f t="array" ref="O834">_xlfn.IFS(J834="M","Medium",J834="L","Light",J834="D","Dark")</f>
        <v>Medium</v>
      </c>
      <c r="P834" t="str">
        <f>_xlfn.XLOOKUP(Order_Table[[#This Row],[Customer ID]],customers!$A$1:$A$1001,customers!$I$1:$I$1001,,0)</f>
        <v>No</v>
      </c>
    </row>
    <row r="835" spans="1:16" x14ac:dyDescent="0.3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6">
        <f>INDEX(products!$A$1:$G$49,MATCH(orders!$D835,products!$A$1:$A$49,0),MATCH(orders!L$1,products!$A$1:$G$1,0))</f>
        <v>20.584999999999997</v>
      </c>
      <c r="M835" s="6">
        <f t="shared" ref="M835:M898" si="13">L835*E835</f>
        <v>82.339999999999989</v>
      </c>
      <c r="N835" t="str" cm="1">
        <f t="array" ref="N835">_xlfn.IFS(I835="Rob","Robusta",I835="Exc","Exelsa",I835="Ara","Arabia",I835="Lib","Liberica")</f>
        <v>Robusta</v>
      </c>
      <c r="O835" t="str" cm="1">
        <f t="array" ref="O835">_xlfn.IFS(J835="M","Medium",J835="L","Light",J835="D","Dark")</f>
        <v>Dark</v>
      </c>
      <c r="P835" t="str">
        <f>_xlfn.XLOOKUP(Order_Table[[#This Row],[Customer ID]],customers!$A$1:$A$1001,customers!$I$1:$I$1001,,0)</f>
        <v>Yes</v>
      </c>
    </row>
    <row r="836" spans="1:16" x14ac:dyDescent="0.3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6">
        <f>INDEX(products!$A$1:$G$49,MATCH(orders!$D836,products!$A$1:$A$49,0),MATCH(orders!L$1,products!$A$1:$G$1,0))</f>
        <v>22.884999999999998</v>
      </c>
      <c r="M836" s="6">
        <f t="shared" si="13"/>
        <v>22.884999999999998</v>
      </c>
      <c r="N836" t="str" cm="1">
        <f t="array" ref="N836">_xlfn.IFS(I836="Rob","Robusta",I836="Exc","Exelsa",I836="Ara","Arabia",I836="Lib","Liberica")</f>
        <v>Arabia</v>
      </c>
      <c r="O836" t="str" cm="1">
        <f t="array" ref="O836">_xlfn.IFS(J836="M","Medium",J836="L","Light",J836="D","Dark")</f>
        <v>Dark</v>
      </c>
      <c r="P836" t="str">
        <f>_xlfn.XLOOKUP(Order_Table[[#This Row],[Customer ID]],customers!$A$1:$A$1001,customers!$I$1:$I$1001,,0)</f>
        <v>No</v>
      </c>
    </row>
    <row r="837" spans="1:16" x14ac:dyDescent="0.3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6">
        <f>INDEX(products!$A$1:$G$49,MATCH(orders!$D837,products!$A$1:$A$49,0),MATCH(orders!L$1,products!$A$1:$G$1,0))</f>
        <v>8.91</v>
      </c>
      <c r="M837" s="6">
        <f t="shared" si="13"/>
        <v>8.91</v>
      </c>
      <c r="N837" t="str" cm="1">
        <f t="array" ref="N837">_xlfn.IFS(I837="Rob","Robusta",I837="Exc","Exelsa",I837="Ara","Arabia",I837="Lib","Liberica")</f>
        <v>Exelsa</v>
      </c>
      <c r="O837" t="str" cm="1">
        <f t="array" ref="O837">_xlfn.IFS(J837="M","Medium",J837="L","Light",J837="D","Dark")</f>
        <v>Light</v>
      </c>
      <c r="P837" t="str">
        <f>_xlfn.XLOOKUP(Order_Table[[#This Row],[Customer ID]],customers!$A$1:$A$1001,customers!$I$1:$I$1001,,0)</f>
        <v>Yes</v>
      </c>
    </row>
    <row r="838" spans="1:16" x14ac:dyDescent="0.3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6">
        <f>INDEX(products!$A$1:$G$49,MATCH(orders!$D838,products!$A$1:$A$49,0),MATCH(orders!L$1,products!$A$1:$G$1,0))</f>
        <v>2.9849999999999999</v>
      </c>
      <c r="M838" s="6">
        <f t="shared" si="13"/>
        <v>11.94</v>
      </c>
      <c r="N838" t="str" cm="1">
        <f t="array" ref="N838">_xlfn.IFS(I838="Rob","Robusta",I838="Exc","Exelsa",I838="Ara","Arabia",I838="Lib","Liberica")</f>
        <v>Arabia</v>
      </c>
      <c r="O838" t="str" cm="1">
        <f t="array" ref="O838">_xlfn.IFS(J838="M","Medium",J838="L","Light",J838="D","Dark")</f>
        <v>Dark</v>
      </c>
      <c r="P838" t="str">
        <f>_xlfn.XLOOKUP(Order_Table[[#This Row],[Customer ID]],customers!$A$1:$A$1001,customers!$I$1:$I$1001,,0)</f>
        <v>No</v>
      </c>
    </row>
    <row r="839" spans="1:16" x14ac:dyDescent="0.3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6">
        <f>INDEX(products!$A$1:$G$49,MATCH(orders!$D839,products!$A$1:$A$49,0),MATCH(orders!L$1,products!$A$1:$G$1,0))</f>
        <v>33.464999999999996</v>
      </c>
      <c r="M839" s="6">
        <f t="shared" si="13"/>
        <v>100.39499999999998</v>
      </c>
      <c r="N839" t="str" cm="1">
        <f t="array" ref="N839">_xlfn.IFS(I839="Rob","Robusta",I839="Exc","Exelsa",I839="Ara","Arabia",I839="Lib","Liberica")</f>
        <v>Liberica</v>
      </c>
      <c r="O839" t="str" cm="1">
        <f t="array" ref="O839">_xlfn.IFS(J839="M","Medium",J839="L","Light",J839="D","Dark")</f>
        <v>Medium</v>
      </c>
      <c r="P839" t="str">
        <f>_xlfn.XLOOKUP(Order_Table[[#This Row],[Customer ID]],customers!$A$1:$A$1001,customers!$I$1:$I$1001,,0)</f>
        <v>No</v>
      </c>
    </row>
    <row r="840" spans="1:16" x14ac:dyDescent="0.3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6">
        <f>INDEX(products!$A$1:$G$49,MATCH(orders!$D840,products!$A$1:$A$49,0),MATCH(orders!L$1,products!$A$1:$G$1,0))</f>
        <v>22.884999999999998</v>
      </c>
      <c r="M840" s="6">
        <f t="shared" si="13"/>
        <v>114.42499999999998</v>
      </c>
      <c r="N840" t="str" cm="1">
        <f t="array" ref="N840">_xlfn.IFS(I840="Rob","Robusta",I840="Exc","Exelsa",I840="Ara","Arabia",I840="Lib","Liberica")</f>
        <v>Arabia</v>
      </c>
      <c r="O840" t="str" cm="1">
        <f t="array" ref="O840">_xlfn.IFS(J840="M","Medium",J840="L","Light",J840="D","Dark")</f>
        <v>Dark</v>
      </c>
      <c r="P840" t="str">
        <f>_xlfn.XLOOKUP(Order_Table[[#This Row],[Customer ID]],customers!$A$1:$A$1001,customers!$I$1:$I$1001,,0)</f>
        <v>No</v>
      </c>
    </row>
    <row r="841" spans="1:16" x14ac:dyDescent="0.3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6">
        <f>INDEX(products!$A$1:$G$49,MATCH(orders!$D841,products!$A$1:$A$49,0),MATCH(orders!L$1,products!$A$1:$G$1,0))</f>
        <v>8.25</v>
      </c>
      <c r="M841" s="6">
        <f t="shared" si="13"/>
        <v>41.25</v>
      </c>
      <c r="N841" t="str" cm="1">
        <f t="array" ref="N841">_xlfn.IFS(I841="Rob","Robusta",I841="Exc","Exelsa",I841="Ara","Arabia",I841="Lib","Liberica")</f>
        <v>Exelsa</v>
      </c>
      <c r="O841" t="str" cm="1">
        <f t="array" ref="O841">_xlfn.IFS(J841="M","Medium",J841="L","Light",J841="D","Dark")</f>
        <v>Medium</v>
      </c>
      <c r="P841" t="str">
        <f>_xlfn.XLOOKUP(Order_Table[[#This Row],[Customer ID]],customers!$A$1:$A$1001,customers!$I$1:$I$1001,,0)</f>
        <v>No</v>
      </c>
    </row>
    <row r="842" spans="1:16" x14ac:dyDescent="0.3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6">
        <f>INDEX(products!$A$1:$G$49,MATCH(orders!$D842,products!$A$1:$A$49,0),MATCH(orders!L$1,products!$A$1:$G$1,0))</f>
        <v>7.169999999999999</v>
      </c>
      <c r="M842" s="6">
        <f t="shared" si="13"/>
        <v>28.679999999999996</v>
      </c>
      <c r="N842" t="str" cm="1">
        <f t="array" ref="N842">_xlfn.IFS(I842="Rob","Robusta",I842="Exc","Exelsa",I842="Ara","Arabia",I842="Lib","Liberica")</f>
        <v>Robusta</v>
      </c>
      <c r="O842" t="str" cm="1">
        <f t="array" ref="O842">_xlfn.IFS(J842="M","Medium",J842="L","Light",J842="D","Dark")</f>
        <v>Light</v>
      </c>
      <c r="P842" t="str">
        <f>_xlfn.XLOOKUP(Order_Table[[#This Row],[Customer ID]],customers!$A$1:$A$1001,customers!$I$1:$I$1001,,0)</f>
        <v>Yes</v>
      </c>
    </row>
    <row r="843" spans="1:16" x14ac:dyDescent="0.3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6">
        <f>INDEX(products!$A$1:$G$49,MATCH(orders!$D843,products!$A$1:$A$49,0),MATCH(orders!L$1,products!$A$1:$G$1,0))</f>
        <v>4.3650000000000002</v>
      </c>
      <c r="M843" s="6">
        <f t="shared" si="13"/>
        <v>4.3650000000000002</v>
      </c>
      <c r="N843" t="str" cm="1">
        <f t="array" ref="N843">_xlfn.IFS(I843="Rob","Robusta",I843="Exc","Exelsa",I843="Ara","Arabia",I843="Lib","Liberica")</f>
        <v>Liberica</v>
      </c>
      <c r="O843" t="str" cm="1">
        <f t="array" ref="O843">_xlfn.IFS(J843="M","Medium",J843="L","Light",J843="D","Dark")</f>
        <v>Medium</v>
      </c>
      <c r="P843" t="str">
        <f>_xlfn.XLOOKUP(Order_Table[[#This Row],[Customer ID]],customers!$A$1:$A$1001,customers!$I$1:$I$1001,,0)</f>
        <v>No</v>
      </c>
    </row>
    <row r="844" spans="1:16" x14ac:dyDescent="0.3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6">
        <f>INDEX(products!$A$1:$G$49,MATCH(orders!$D844,products!$A$1:$A$49,0),MATCH(orders!L$1,products!$A$1:$G$1,0))</f>
        <v>4.125</v>
      </c>
      <c r="M844" s="6">
        <f t="shared" si="13"/>
        <v>8.25</v>
      </c>
      <c r="N844" t="str" cm="1">
        <f t="array" ref="N844">_xlfn.IFS(I844="Rob","Robusta",I844="Exc","Exelsa",I844="Ara","Arabia",I844="Lib","Liberica")</f>
        <v>Exelsa</v>
      </c>
      <c r="O844" t="str" cm="1">
        <f t="array" ref="O844">_xlfn.IFS(J844="M","Medium",J844="L","Light",J844="D","Dark")</f>
        <v>Medium</v>
      </c>
      <c r="P844" t="str">
        <f>_xlfn.XLOOKUP(Order_Table[[#This Row],[Customer ID]],customers!$A$1:$A$1001,customers!$I$1:$I$1001,,0)</f>
        <v>Yes</v>
      </c>
    </row>
    <row r="845" spans="1:16" x14ac:dyDescent="0.3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6">
        <f>INDEX(products!$A$1:$G$49,MATCH(orders!$D845,products!$A$1:$A$49,0),MATCH(orders!L$1,products!$A$1:$G$1,0))</f>
        <v>4.125</v>
      </c>
      <c r="M845" s="6">
        <f t="shared" si="13"/>
        <v>8.25</v>
      </c>
      <c r="N845" t="str" cm="1">
        <f t="array" ref="N845">_xlfn.IFS(I845="Rob","Robusta",I845="Exc","Exelsa",I845="Ara","Arabia",I845="Lib","Liberica")</f>
        <v>Exelsa</v>
      </c>
      <c r="O845" t="str" cm="1">
        <f t="array" ref="O845">_xlfn.IFS(J845="M","Medium",J845="L","Light",J845="D","Dark")</f>
        <v>Medium</v>
      </c>
      <c r="P845" t="str">
        <f>_xlfn.XLOOKUP(Order_Table[[#This Row],[Customer ID]],customers!$A$1:$A$1001,customers!$I$1:$I$1001,,0)</f>
        <v>Yes</v>
      </c>
    </row>
    <row r="846" spans="1:16" x14ac:dyDescent="0.3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6">
        <f>INDEX(products!$A$1:$G$49,MATCH(orders!$D846,products!$A$1:$A$49,0),MATCH(orders!L$1,products!$A$1:$G$1,0))</f>
        <v>5.97</v>
      </c>
      <c r="M846" s="6">
        <f t="shared" si="13"/>
        <v>35.82</v>
      </c>
      <c r="N846" t="str" cm="1">
        <f t="array" ref="N846">_xlfn.IFS(I846="Rob","Robusta",I846="Exc","Exelsa",I846="Ara","Arabia",I846="Lib","Liberica")</f>
        <v>Arabia</v>
      </c>
      <c r="O846" t="str" cm="1">
        <f t="array" ref="O846">_xlfn.IFS(J846="M","Medium",J846="L","Light",J846="D","Dark")</f>
        <v>Dark</v>
      </c>
      <c r="P846" t="str">
        <f>_xlfn.XLOOKUP(Order_Table[[#This Row],[Customer ID]],customers!$A$1:$A$1001,customers!$I$1:$I$1001,,0)</f>
        <v>Yes</v>
      </c>
    </row>
    <row r="847" spans="1:16" x14ac:dyDescent="0.3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6">
        <f>INDEX(products!$A$1:$G$49,MATCH(orders!$D847,products!$A$1:$A$49,0),MATCH(orders!L$1,products!$A$1:$G$1,0))</f>
        <v>27.945</v>
      </c>
      <c r="M847" s="6">
        <f t="shared" si="13"/>
        <v>167.67000000000002</v>
      </c>
      <c r="N847" t="str" cm="1">
        <f t="array" ref="N847">_xlfn.IFS(I847="Rob","Robusta",I847="Exc","Exelsa",I847="Ara","Arabia",I847="Lib","Liberica")</f>
        <v>Exelsa</v>
      </c>
      <c r="O847" t="str" cm="1">
        <f t="array" ref="O847">_xlfn.IFS(J847="M","Medium",J847="L","Light",J847="D","Dark")</f>
        <v>Dark</v>
      </c>
      <c r="P847" t="str">
        <f>_xlfn.XLOOKUP(Order_Table[[#This Row],[Customer ID]],customers!$A$1:$A$1001,customers!$I$1:$I$1001,,0)</f>
        <v>No</v>
      </c>
    </row>
    <row r="848" spans="1:16" x14ac:dyDescent="0.3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6">
        <f>INDEX(products!$A$1:$G$49,MATCH(orders!$D848,products!$A$1:$A$49,0),MATCH(orders!L$1,products!$A$1:$G$1,0))</f>
        <v>25.874999999999996</v>
      </c>
      <c r="M848" s="6">
        <f t="shared" si="13"/>
        <v>51.749999999999993</v>
      </c>
      <c r="N848" t="str" cm="1">
        <f t="array" ref="N848">_xlfn.IFS(I848="Rob","Robusta",I848="Exc","Exelsa",I848="Ara","Arabia",I848="Lib","Liberica")</f>
        <v>Arabia</v>
      </c>
      <c r="O848" t="str" cm="1">
        <f t="array" ref="O848">_xlfn.IFS(J848="M","Medium",J848="L","Light",J848="D","Dark")</f>
        <v>Medium</v>
      </c>
      <c r="P848" t="str">
        <f>_xlfn.XLOOKUP(Order_Table[[#This Row],[Customer ID]],customers!$A$1:$A$1001,customers!$I$1:$I$1001,,0)</f>
        <v>Yes</v>
      </c>
    </row>
    <row r="849" spans="1:16" x14ac:dyDescent="0.3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6">
        <f>INDEX(products!$A$1:$G$49,MATCH(orders!$D849,products!$A$1:$A$49,0),MATCH(orders!L$1,products!$A$1:$G$1,0))</f>
        <v>2.9849999999999999</v>
      </c>
      <c r="M849" s="6">
        <f t="shared" si="13"/>
        <v>8.9550000000000001</v>
      </c>
      <c r="N849" t="str" cm="1">
        <f t="array" ref="N849">_xlfn.IFS(I849="Rob","Robusta",I849="Exc","Exelsa",I849="Ara","Arabia",I849="Lib","Liberica")</f>
        <v>Arabia</v>
      </c>
      <c r="O849" t="str" cm="1">
        <f t="array" ref="O849">_xlfn.IFS(J849="M","Medium",J849="L","Light",J849="D","Dark")</f>
        <v>Dark</v>
      </c>
      <c r="P849" t="str">
        <f>_xlfn.XLOOKUP(Order_Table[[#This Row],[Customer ID]],customers!$A$1:$A$1001,customers!$I$1:$I$1001,,0)</f>
        <v>Yes</v>
      </c>
    </row>
    <row r="850" spans="1:16" x14ac:dyDescent="0.3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6">
        <f>INDEX(products!$A$1:$G$49,MATCH(orders!$D850,products!$A$1:$A$49,0),MATCH(orders!L$1,products!$A$1:$G$1,0))</f>
        <v>8.91</v>
      </c>
      <c r="M850" s="6">
        <f t="shared" si="13"/>
        <v>53.46</v>
      </c>
      <c r="N850" t="str" cm="1">
        <f t="array" ref="N850">_xlfn.IFS(I850="Rob","Robusta",I850="Exc","Exelsa",I850="Ara","Arabia",I850="Lib","Liberica")</f>
        <v>Exelsa</v>
      </c>
      <c r="O850" t="str" cm="1">
        <f t="array" ref="O850">_xlfn.IFS(J850="M","Medium",J850="L","Light",J850="D","Dark")</f>
        <v>Light</v>
      </c>
      <c r="P850" t="str">
        <f>_xlfn.XLOOKUP(Order_Table[[#This Row],[Customer ID]],customers!$A$1:$A$1001,customers!$I$1:$I$1001,,0)</f>
        <v>No</v>
      </c>
    </row>
    <row r="851" spans="1:16" x14ac:dyDescent="0.3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6">
        <f>INDEX(products!$A$1:$G$49,MATCH(orders!$D851,products!$A$1:$A$49,0),MATCH(orders!L$1,products!$A$1:$G$1,0))</f>
        <v>3.8849999999999998</v>
      </c>
      <c r="M851" s="6">
        <f t="shared" si="13"/>
        <v>23.31</v>
      </c>
      <c r="N851" t="str" cm="1">
        <f t="array" ref="N851">_xlfn.IFS(I851="Rob","Robusta",I851="Exc","Exelsa",I851="Ara","Arabia",I851="Lib","Liberica")</f>
        <v>Arabia</v>
      </c>
      <c r="O851" t="str" cm="1">
        <f t="array" ref="O851">_xlfn.IFS(J851="M","Medium",J851="L","Light",J851="D","Dark")</f>
        <v>Light</v>
      </c>
      <c r="P851" t="str">
        <f>_xlfn.XLOOKUP(Order_Table[[#This Row],[Customer ID]],customers!$A$1:$A$1001,customers!$I$1:$I$1001,,0)</f>
        <v>Yes</v>
      </c>
    </row>
    <row r="852" spans="1:16" x14ac:dyDescent="0.3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6">
        <f>INDEX(products!$A$1:$G$49,MATCH(orders!$D852,products!$A$1:$A$49,0),MATCH(orders!L$1,products!$A$1:$G$1,0))</f>
        <v>3.375</v>
      </c>
      <c r="M852" s="6">
        <f t="shared" si="13"/>
        <v>6.75</v>
      </c>
      <c r="N852" t="str" cm="1">
        <f t="array" ref="N852">_xlfn.IFS(I852="Rob","Robusta",I852="Exc","Exelsa",I852="Ara","Arabia",I852="Lib","Liberica")</f>
        <v>Arabia</v>
      </c>
      <c r="O852" t="str" cm="1">
        <f t="array" ref="O852">_xlfn.IFS(J852="M","Medium",J852="L","Light",J852="D","Dark")</f>
        <v>Medium</v>
      </c>
      <c r="P852" t="str">
        <f>_xlfn.XLOOKUP(Order_Table[[#This Row],[Customer ID]],customers!$A$1:$A$1001,customers!$I$1:$I$1001,,0)</f>
        <v>Yes</v>
      </c>
    </row>
    <row r="853" spans="1:16" x14ac:dyDescent="0.3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6">
        <f>INDEX(products!$A$1:$G$49,MATCH(orders!$D853,products!$A$1:$A$49,0),MATCH(orders!L$1,products!$A$1:$G$1,0))</f>
        <v>7.77</v>
      </c>
      <c r="M853" s="6">
        <f t="shared" si="13"/>
        <v>7.77</v>
      </c>
      <c r="N853" t="str" cm="1">
        <f t="array" ref="N853">_xlfn.IFS(I853="Rob","Robusta",I853="Exc","Exelsa",I853="Ara","Arabia",I853="Lib","Liberica")</f>
        <v>Liberica</v>
      </c>
      <c r="O853" t="str" cm="1">
        <f t="array" ref="O853">_xlfn.IFS(J853="M","Medium",J853="L","Light",J853="D","Dark")</f>
        <v>Dark</v>
      </c>
      <c r="P853" t="str">
        <f>_xlfn.XLOOKUP(Order_Table[[#This Row],[Customer ID]],customers!$A$1:$A$1001,customers!$I$1:$I$1001,,0)</f>
        <v>Yes</v>
      </c>
    </row>
    <row r="854" spans="1:16" x14ac:dyDescent="0.3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6">
        <f>INDEX(products!$A$1:$G$49,MATCH(orders!$D854,products!$A$1:$A$49,0),MATCH(orders!L$1,products!$A$1:$G$1,0))</f>
        <v>29.784999999999997</v>
      </c>
      <c r="M854" s="6">
        <f t="shared" si="13"/>
        <v>119.13999999999999</v>
      </c>
      <c r="N854" t="str" cm="1">
        <f t="array" ref="N854">_xlfn.IFS(I854="Rob","Robusta",I854="Exc","Exelsa",I854="Ara","Arabia",I854="Lib","Liberica")</f>
        <v>Liberica</v>
      </c>
      <c r="O854" t="str" cm="1">
        <f t="array" ref="O854">_xlfn.IFS(J854="M","Medium",J854="L","Light",J854="D","Dark")</f>
        <v>Dark</v>
      </c>
      <c r="P854" t="str">
        <f>_xlfn.XLOOKUP(Order_Table[[#This Row],[Customer ID]],customers!$A$1:$A$1001,customers!$I$1:$I$1001,,0)</f>
        <v>Yes</v>
      </c>
    </row>
    <row r="855" spans="1:16" x14ac:dyDescent="0.3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6">
        <f>INDEX(products!$A$1:$G$49,MATCH(orders!$D855,products!$A$1:$A$49,0),MATCH(orders!L$1,products!$A$1:$G$1,0))</f>
        <v>9.9499999999999993</v>
      </c>
      <c r="M855" s="6">
        <f t="shared" si="13"/>
        <v>19.899999999999999</v>
      </c>
      <c r="N855" t="str" cm="1">
        <f t="array" ref="N855">_xlfn.IFS(I855="Rob","Robusta",I855="Exc","Exelsa",I855="Ara","Arabia",I855="Lib","Liberica")</f>
        <v>Arabia</v>
      </c>
      <c r="O855" t="str" cm="1">
        <f t="array" ref="O855">_xlfn.IFS(J855="M","Medium",J855="L","Light",J855="D","Dark")</f>
        <v>Dark</v>
      </c>
      <c r="P855" t="str">
        <f>_xlfn.XLOOKUP(Order_Table[[#This Row],[Customer ID]],customers!$A$1:$A$1001,customers!$I$1:$I$1001,,0)</f>
        <v>No</v>
      </c>
    </row>
    <row r="856" spans="1:16" x14ac:dyDescent="0.3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6">
        <f>INDEX(products!$A$1:$G$49,MATCH(orders!$D856,products!$A$1:$A$49,0),MATCH(orders!L$1,products!$A$1:$G$1,0))</f>
        <v>7.169999999999999</v>
      </c>
      <c r="M856" s="6">
        <f t="shared" si="13"/>
        <v>35.849999999999994</v>
      </c>
      <c r="N856" t="str" cm="1">
        <f t="array" ref="N856">_xlfn.IFS(I856="Rob","Robusta",I856="Exc","Exelsa",I856="Ara","Arabia",I856="Lib","Liberica")</f>
        <v>Robusta</v>
      </c>
      <c r="O856" t="str" cm="1">
        <f t="array" ref="O856">_xlfn.IFS(J856="M","Medium",J856="L","Light",J856="D","Dark")</f>
        <v>Light</v>
      </c>
      <c r="P856" t="str">
        <f>_xlfn.XLOOKUP(Order_Table[[#This Row],[Customer ID]],customers!$A$1:$A$1001,customers!$I$1:$I$1001,,0)</f>
        <v>Yes</v>
      </c>
    </row>
    <row r="857" spans="1:16" x14ac:dyDescent="0.3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6">
        <f>INDEX(products!$A$1:$G$49,MATCH(orders!$D857,products!$A$1:$A$49,0),MATCH(orders!L$1,products!$A$1:$G$1,0))</f>
        <v>29.784999999999997</v>
      </c>
      <c r="M857" s="6">
        <f t="shared" si="13"/>
        <v>89.35499999999999</v>
      </c>
      <c r="N857" t="str" cm="1">
        <f t="array" ref="N857">_xlfn.IFS(I857="Rob","Robusta",I857="Exc","Exelsa",I857="Ara","Arabia",I857="Lib","Liberica")</f>
        <v>Liberica</v>
      </c>
      <c r="O857" t="str" cm="1">
        <f t="array" ref="O857">_xlfn.IFS(J857="M","Medium",J857="L","Light",J857="D","Dark")</f>
        <v>Dark</v>
      </c>
      <c r="P857" t="str">
        <f>_xlfn.XLOOKUP(Order_Table[[#This Row],[Customer ID]],customers!$A$1:$A$1001,customers!$I$1:$I$1001,,0)</f>
        <v>No</v>
      </c>
    </row>
    <row r="858" spans="1:16" x14ac:dyDescent="0.3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6">
        <f>INDEX(products!$A$1:$G$49,MATCH(orders!$D858,products!$A$1:$A$49,0),MATCH(orders!L$1,products!$A$1:$G$1,0))</f>
        <v>4.3650000000000002</v>
      </c>
      <c r="M858" s="6">
        <f t="shared" si="13"/>
        <v>8.73</v>
      </c>
      <c r="N858" t="str" cm="1">
        <f t="array" ref="N858">_xlfn.IFS(I858="Rob","Robusta",I858="Exc","Exelsa",I858="Ara","Arabia",I858="Lib","Liberica")</f>
        <v>Liberica</v>
      </c>
      <c r="O858" t="str" cm="1">
        <f t="array" ref="O858">_xlfn.IFS(J858="M","Medium",J858="L","Light",J858="D","Dark")</f>
        <v>Medium</v>
      </c>
      <c r="P858" t="str">
        <f>_xlfn.XLOOKUP(Order_Table[[#This Row],[Customer ID]],customers!$A$1:$A$1001,customers!$I$1:$I$1001,,0)</f>
        <v>Yes</v>
      </c>
    </row>
    <row r="859" spans="1:16" x14ac:dyDescent="0.3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6">
        <f>INDEX(products!$A$1:$G$49,MATCH(orders!$D859,products!$A$1:$A$49,0),MATCH(orders!L$1,products!$A$1:$G$1,0))</f>
        <v>27.484999999999996</v>
      </c>
      <c r="M859" s="6">
        <f t="shared" si="13"/>
        <v>137.42499999999998</v>
      </c>
      <c r="N859" t="str" cm="1">
        <f t="array" ref="N859">_xlfn.IFS(I859="Rob","Robusta",I859="Exc","Exelsa",I859="Ara","Arabia",I859="Lib","Liberica")</f>
        <v>Robusta</v>
      </c>
      <c r="O859" t="str" cm="1">
        <f t="array" ref="O859">_xlfn.IFS(J859="M","Medium",J859="L","Light",J859="D","Dark")</f>
        <v>Light</v>
      </c>
      <c r="P859" t="str">
        <f>_xlfn.XLOOKUP(Order_Table[[#This Row],[Customer ID]],customers!$A$1:$A$1001,customers!$I$1:$I$1001,,0)</f>
        <v>No</v>
      </c>
    </row>
    <row r="860" spans="1:16" x14ac:dyDescent="0.3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6">
        <f>INDEX(products!$A$1:$G$49,MATCH(orders!$D860,products!$A$1:$A$49,0),MATCH(orders!L$1,products!$A$1:$G$1,0))</f>
        <v>8.73</v>
      </c>
      <c r="M860" s="6">
        <f t="shared" si="13"/>
        <v>34.92</v>
      </c>
      <c r="N860" t="str" cm="1">
        <f t="array" ref="N860">_xlfn.IFS(I860="Rob","Robusta",I860="Exc","Exelsa",I860="Ara","Arabia",I860="Lib","Liberica")</f>
        <v>Liberica</v>
      </c>
      <c r="O860" t="str" cm="1">
        <f t="array" ref="O860">_xlfn.IFS(J860="M","Medium",J860="L","Light",J860="D","Dark")</f>
        <v>Medium</v>
      </c>
      <c r="P860" t="str">
        <f>_xlfn.XLOOKUP(Order_Table[[#This Row],[Customer ID]],customers!$A$1:$A$1001,customers!$I$1:$I$1001,,0)</f>
        <v>No</v>
      </c>
    </row>
    <row r="861" spans="1:16" x14ac:dyDescent="0.3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6">
        <f>INDEX(products!$A$1:$G$49,MATCH(orders!$D861,products!$A$1:$A$49,0),MATCH(orders!L$1,products!$A$1:$G$1,0))</f>
        <v>29.784999999999997</v>
      </c>
      <c r="M861" s="6">
        <f t="shared" si="13"/>
        <v>178.70999999999998</v>
      </c>
      <c r="N861" t="str" cm="1">
        <f t="array" ref="N861">_xlfn.IFS(I861="Rob","Robusta",I861="Exc","Exelsa",I861="Ara","Arabia",I861="Lib","Liberica")</f>
        <v>Arabia</v>
      </c>
      <c r="O861" t="str" cm="1">
        <f t="array" ref="O861">_xlfn.IFS(J861="M","Medium",J861="L","Light",J861="D","Dark")</f>
        <v>Light</v>
      </c>
      <c r="P861" t="str">
        <f>_xlfn.XLOOKUP(Order_Table[[#This Row],[Customer ID]],customers!$A$1:$A$1001,customers!$I$1:$I$1001,,0)</f>
        <v>No</v>
      </c>
    </row>
    <row r="862" spans="1:16" x14ac:dyDescent="0.3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6">
        <f>INDEX(products!$A$1:$G$49,MATCH(orders!$D862,products!$A$1:$A$49,0),MATCH(orders!L$1,products!$A$1:$G$1,0))</f>
        <v>25.874999999999996</v>
      </c>
      <c r="M862" s="6">
        <f t="shared" si="13"/>
        <v>25.874999999999996</v>
      </c>
      <c r="N862" t="str" cm="1">
        <f t="array" ref="N862">_xlfn.IFS(I862="Rob","Robusta",I862="Exc","Exelsa",I862="Ara","Arabia",I862="Lib","Liberica")</f>
        <v>Arabia</v>
      </c>
      <c r="O862" t="str" cm="1">
        <f t="array" ref="O862">_xlfn.IFS(J862="M","Medium",J862="L","Light",J862="D","Dark")</f>
        <v>Medium</v>
      </c>
      <c r="P862" t="str">
        <f>_xlfn.XLOOKUP(Order_Table[[#This Row],[Customer ID]],customers!$A$1:$A$1001,customers!$I$1:$I$1001,,0)</f>
        <v>No</v>
      </c>
    </row>
    <row r="863" spans="1:16" x14ac:dyDescent="0.3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6">
        <f>INDEX(products!$A$1:$G$49,MATCH(orders!$D863,products!$A$1:$A$49,0),MATCH(orders!L$1,products!$A$1:$G$1,0))</f>
        <v>12.95</v>
      </c>
      <c r="M863" s="6">
        <f t="shared" si="13"/>
        <v>77.699999999999989</v>
      </c>
      <c r="N863" t="str" cm="1">
        <f t="array" ref="N863">_xlfn.IFS(I863="Rob","Robusta",I863="Exc","Exelsa",I863="Ara","Arabia",I863="Lib","Liberica")</f>
        <v>Liberica</v>
      </c>
      <c r="O863" t="str" cm="1">
        <f t="array" ref="O863">_xlfn.IFS(J863="M","Medium",J863="L","Light",J863="D","Dark")</f>
        <v>Dark</v>
      </c>
      <c r="P863" t="str">
        <f>_xlfn.XLOOKUP(Order_Table[[#This Row],[Customer ID]],customers!$A$1:$A$1001,customers!$I$1:$I$1001,,0)</f>
        <v>Yes</v>
      </c>
    </row>
    <row r="864" spans="1:16" x14ac:dyDescent="0.3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6">
        <f>INDEX(products!$A$1:$G$49,MATCH(orders!$D864,products!$A$1:$A$49,0),MATCH(orders!L$1,products!$A$1:$G$1,0))</f>
        <v>9.9499999999999993</v>
      </c>
      <c r="M864" s="6">
        <f t="shared" si="13"/>
        <v>9.9499999999999993</v>
      </c>
      <c r="N864" t="str" cm="1">
        <f t="array" ref="N864">_xlfn.IFS(I864="Rob","Robusta",I864="Exc","Exelsa",I864="Ara","Arabia",I864="Lib","Liberica")</f>
        <v>Robusta</v>
      </c>
      <c r="O864" t="str" cm="1">
        <f t="array" ref="O864">_xlfn.IFS(J864="M","Medium",J864="L","Light",J864="D","Dark")</f>
        <v>Medium</v>
      </c>
      <c r="P864" t="str">
        <f>_xlfn.XLOOKUP(Order_Table[[#This Row],[Customer ID]],customers!$A$1:$A$1001,customers!$I$1:$I$1001,,0)</f>
        <v>Yes</v>
      </c>
    </row>
    <row r="865" spans="1:16" x14ac:dyDescent="0.3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6">
        <f>INDEX(products!$A$1:$G$49,MATCH(orders!$D865,products!$A$1:$A$49,0),MATCH(orders!L$1,products!$A$1:$G$1,0))</f>
        <v>14.55</v>
      </c>
      <c r="M865" s="6">
        <f t="shared" si="13"/>
        <v>29.1</v>
      </c>
      <c r="N865" t="str" cm="1">
        <f t="array" ref="N865">_xlfn.IFS(I865="Rob","Robusta",I865="Exc","Exelsa",I865="Ara","Arabia",I865="Lib","Liberica")</f>
        <v>Liberica</v>
      </c>
      <c r="O865" t="str" cm="1">
        <f t="array" ref="O865">_xlfn.IFS(J865="M","Medium",J865="L","Light",J865="D","Dark")</f>
        <v>Medium</v>
      </c>
      <c r="P865" t="str">
        <f>_xlfn.XLOOKUP(Order_Table[[#This Row],[Customer ID]],customers!$A$1:$A$1001,customers!$I$1:$I$1001,,0)</f>
        <v>Yes</v>
      </c>
    </row>
    <row r="866" spans="1:16" x14ac:dyDescent="0.3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6">
        <f>INDEX(products!$A$1:$G$49,MATCH(orders!$D866,products!$A$1:$A$49,0),MATCH(orders!L$1,products!$A$1:$G$1,0))</f>
        <v>3.5849999999999995</v>
      </c>
      <c r="M866" s="6">
        <f t="shared" si="13"/>
        <v>21.509999999999998</v>
      </c>
      <c r="N866" t="str" cm="1">
        <f t="array" ref="N866">_xlfn.IFS(I866="Rob","Robusta",I866="Exc","Exelsa",I866="Ara","Arabia",I866="Lib","Liberica")</f>
        <v>Robusta</v>
      </c>
      <c r="O866" t="str" cm="1">
        <f t="array" ref="O866">_xlfn.IFS(J866="M","Medium",J866="L","Light",J866="D","Dark")</f>
        <v>Light</v>
      </c>
      <c r="P866" t="str">
        <f>_xlfn.XLOOKUP(Order_Table[[#This Row],[Customer ID]],customers!$A$1:$A$1001,customers!$I$1:$I$1001,,0)</f>
        <v>No</v>
      </c>
    </row>
    <row r="867" spans="1:16" x14ac:dyDescent="0.3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6">
        <f>INDEX(products!$A$1:$G$49,MATCH(orders!$D867,products!$A$1:$A$49,0),MATCH(orders!L$1,products!$A$1:$G$1,0))</f>
        <v>6.75</v>
      </c>
      <c r="M867" s="6">
        <f t="shared" si="13"/>
        <v>6.75</v>
      </c>
      <c r="N867" t="str" cm="1">
        <f t="array" ref="N867">_xlfn.IFS(I867="Rob","Robusta",I867="Exc","Exelsa",I867="Ara","Arabia",I867="Lib","Liberica")</f>
        <v>Arabia</v>
      </c>
      <c r="O867" t="str" cm="1">
        <f t="array" ref="O867">_xlfn.IFS(J867="M","Medium",J867="L","Light",J867="D","Dark")</f>
        <v>Medium</v>
      </c>
      <c r="P867" t="str">
        <f>_xlfn.XLOOKUP(Order_Table[[#This Row],[Customer ID]],customers!$A$1:$A$1001,customers!$I$1:$I$1001,,0)</f>
        <v>Yes</v>
      </c>
    </row>
    <row r="868" spans="1:16" x14ac:dyDescent="0.3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6">
        <f>INDEX(products!$A$1:$G$49,MATCH(orders!$D868,products!$A$1:$A$49,0),MATCH(orders!L$1,products!$A$1:$G$1,0))</f>
        <v>5.97</v>
      </c>
      <c r="M868" s="6">
        <f t="shared" si="13"/>
        <v>17.91</v>
      </c>
      <c r="N868" t="str" cm="1">
        <f t="array" ref="N868">_xlfn.IFS(I868="Rob","Robusta",I868="Exc","Exelsa",I868="Ara","Arabia",I868="Lib","Liberica")</f>
        <v>Arabia</v>
      </c>
      <c r="O868" t="str" cm="1">
        <f t="array" ref="O868">_xlfn.IFS(J868="M","Medium",J868="L","Light",J868="D","Dark")</f>
        <v>Dark</v>
      </c>
      <c r="P868" t="str">
        <f>_xlfn.XLOOKUP(Order_Table[[#This Row],[Customer ID]],customers!$A$1:$A$1001,customers!$I$1:$I$1001,,0)</f>
        <v>No</v>
      </c>
    </row>
    <row r="869" spans="1:16" x14ac:dyDescent="0.3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6">
        <f>INDEX(products!$A$1:$G$49,MATCH(orders!$D869,products!$A$1:$A$49,0),MATCH(orders!L$1,products!$A$1:$G$1,0))</f>
        <v>29.784999999999997</v>
      </c>
      <c r="M869" s="6">
        <f t="shared" si="13"/>
        <v>29.784999999999997</v>
      </c>
      <c r="N869" t="str" cm="1">
        <f t="array" ref="N869">_xlfn.IFS(I869="Rob","Robusta",I869="Exc","Exelsa",I869="Ara","Arabia",I869="Lib","Liberica")</f>
        <v>Arabia</v>
      </c>
      <c r="O869" t="str" cm="1">
        <f t="array" ref="O869">_xlfn.IFS(J869="M","Medium",J869="L","Light",J869="D","Dark")</f>
        <v>Light</v>
      </c>
      <c r="P869" t="str">
        <f>_xlfn.XLOOKUP(Order_Table[[#This Row],[Customer ID]],customers!$A$1:$A$1001,customers!$I$1:$I$1001,,0)</f>
        <v>Yes</v>
      </c>
    </row>
    <row r="870" spans="1:16" x14ac:dyDescent="0.3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6">
        <f>INDEX(products!$A$1:$G$49,MATCH(orders!$D870,products!$A$1:$A$49,0),MATCH(orders!L$1,products!$A$1:$G$1,0))</f>
        <v>8.25</v>
      </c>
      <c r="M870" s="6">
        <f t="shared" si="13"/>
        <v>41.25</v>
      </c>
      <c r="N870" t="str" cm="1">
        <f t="array" ref="N870">_xlfn.IFS(I870="Rob","Robusta",I870="Exc","Exelsa",I870="Ara","Arabia",I870="Lib","Liberica")</f>
        <v>Exelsa</v>
      </c>
      <c r="O870" t="str" cm="1">
        <f t="array" ref="O870">_xlfn.IFS(J870="M","Medium",J870="L","Light",J870="D","Dark")</f>
        <v>Medium</v>
      </c>
      <c r="P870" t="str">
        <f>_xlfn.XLOOKUP(Order_Table[[#This Row],[Customer ID]],customers!$A$1:$A$1001,customers!$I$1:$I$1001,,0)</f>
        <v>Yes</v>
      </c>
    </row>
    <row r="871" spans="1:16" x14ac:dyDescent="0.3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6">
        <f>INDEX(products!$A$1:$G$49,MATCH(orders!$D871,products!$A$1:$A$49,0),MATCH(orders!L$1,products!$A$1:$G$1,0))</f>
        <v>5.97</v>
      </c>
      <c r="M871" s="6">
        <f t="shared" si="13"/>
        <v>17.91</v>
      </c>
      <c r="N871" t="str" cm="1">
        <f t="array" ref="N871">_xlfn.IFS(I871="Rob","Robusta",I871="Exc","Exelsa",I871="Ara","Arabia",I871="Lib","Liberica")</f>
        <v>Robusta</v>
      </c>
      <c r="O871" t="str" cm="1">
        <f t="array" ref="O871">_xlfn.IFS(J871="M","Medium",J871="L","Light",J871="D","Dark")</f>
        <v>Medium</v>
      </c>
      <c r="P871" t="str">
        <f>_xlfn.XLOOKUP(Order_Table[[#This Row],[Customer ID]],customers!$A$1:$A$1001,customers!$I$1:$I$1001,,0)</f>
        <v>Yes</v>
      </c>
    </row>
    <row r="872" spans="1:16" x14ac:dyDescent="0.3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6">
        <f>INDEX(products!$A$1:$G$49,MATCH(orders!$D872,products!$A$1:$A$49,0),MATCH(orders!L$1,products!$A$1:$G$1,0))</f>
        <v>7.29</v>
      </c>
      <c r="M872" s="6">
        <f t="shared" si="13"/>
        <v>7.29</v>
      </c>
      <c r="N872" t="str" cm="1">
        <f t="array" ref="N872">_xlfn.IFS(I872="Rob","Robusta",I872="Exc","Exelsa",I872="Ara","Arabia",I872="Lib","Liberica")</f>
        <v>Exelsa</v>
      </c>
      <c r="O872" t="str" cm="1">
        <f t="array" ref="O872">_xlfn.IFS(J872="M","Medium",J872="L","Light",J872="D","Dark")</f>
        <v>Dark</v>
      </c>
      <c r="P872" t="str">
        <f>_xlfn.XLOOKUP(Order_Table[[#This Row],[Customer ID]],customers!$A$1:$A$1001,customers!$I$1:$I$1001,,0)</f>
        <v>Yes</v>
      </c>
    </row>
    <row r="873" spans="1:16" x14ac:dyDescent="0.3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6">
        <f>INDEX(products!$A$1:$G$49,MATCH(orders!$D873,products!$A$1:$A$49,0),MATCH(orders!L$1,products!$A$1:$G$1,0))</f>
        <v>14.85</v>
      </c>
      <c r="M873" s="6">
        <f t="shared" si="13"/>
        <v>29.7</v>
      </c>
      <c r="N873" t="str" cm="1">
        <f t="array" ref="N873">_xlfn.IFS(I873="Rob","Robusta",I873="Exc","Exelsa",I873="Ara","Arabia",I873="Lib","Liberica")</f>
        <v>Exelsa</v>
      </c>
      <c r="O873" t="str" cm="1">
        <f t="array" ref="O873">_xlfn.IFS(J873="M","Medium",J873="L","Light",J873="D","Dark")</f>
        <v>Light</v>
      </c>
      <c r="P873" t="str">
        <f>_xlfn.XLOOKUP(Order_Table[[#This Row],[Customer ID]],customers!$A$1:$A$1001,customers!$I$1:$I$1001,,0)</f>
        <v>Yes</v>
      </c>
    </row>
    <row r="874" spans="1:16" x14ac:dyDescent="0.3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6">
        <f>INDEX(products!$A$1:$G$49,MATCH(orders!$D874,products!$A$1:$A$49,0),MATCH(orders!L$1,products!$A$1:$G$1,0))</f>
        <v>11.25</v>
      </c>
      <c r="M874" s="6">
        <f t="shared" si="13"/>
        <v>22.5</v>
      </c>
      <c r="N874" t="str" cm="1">
        <f t="array" ref="N874">_xlfn.IFS(I874="Rob","Robusta",I874="Exc","Exelsa",I874="Ara","Arabia",I874="Lib","Liberica")</f>
        <v>Arabia</v>
      </c>
      <c r="O874" t="str" cm="1">
        <f t="array" ref="O874">_xlfn.IFS(J874="M","Medium",J874="L","Light",J874="D","Dark")</f>
        <v>Medium</v>
      </c>
      <c r="P874" t="str">
        <f>_xlfn.XLOOKUP(Order_Table[[#This Row],[Customer ID]],customers!$A$1:$A$1001,customers!$I$1:$I$1001,,0)</f>
        <v>No</v>
      </c>
    </row>
    <row r="875" spans="1:16" x14ac:dyDescent="0.3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6">
        <f>INDEX(products!$A$1:$G$49,MATCH(orders!$D875,products!$A$1:$A$49,0),MATCH(orders!L$1,products!$A$1:$G$1,0))</f>
        <v>2.9849999999999999</v>
      </c>
      <c r="M875" s="6">
        <f t="shared" si="13"/>
        <v>11.94</v>
      </c>
      <c r="N875" t="str" cm="1">
        <f t="array" ref="N875">_xlfn.IFS(I875="Rob","Robusta",I875="Exc","Exelsa",I875="Ara","Arabia",I875="Lib","Liberica")</f>
        <v>Robusta</v>
      </c>
      <c r="O875" t="str" cm="1">
        <f t="array" ref="O875">_xlfn.IFS(J875="M","Medium",J875="L","Light",J875="D","Dark")</f>
        <v>Medium</v>
      </c>
      <c r="P875" t="str">
        <f>_xlfn.XLOOKUP(Order_Table[[#This Row],[Customer ID]],customers!$A$1:$A$1001,customers!$I$1:$I$1001,,0)</f>
        <v>Yes</v>
      </c>
    </row>
    <row r="876" spans="1:16" x14ac:dyDescent="0.3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6">
        <f>INDEX(products!$A$1:$G$49,MATCH(orders!$D876,products!$A$1:$A$49,0),MATCH(orders!L$1,products!$A$1:$G$1,0))</f>
        <v>12.95</v>
      </c>
      <c r="M876" s="6">
        <f t="shared" si="13"/>
        <v>25.9</v>
      </c>
      <c r="N876" t="str" cm="1">
        <f t="array" ref="N876">_xlfn.IFS(I876="Rob","Robusta",I876="Exc","Exelsa",I876="Ara","Arabia",I876="Lib","Liberica")</f>
        <v>Arabia</v>
      </c>
      <c r="O876" t="str" cm="1">
        <f t="array" ref="O876">_xlfn.IFS(J876="M","Medium",J876="L","Light",J876="D","Dark")</f>
        <v>Light</v>
      </c>
      <c r="P876" t="str">
        <f>_xlfn.XLOOKUP(Order_Table[[#This Row],[Customer ID]],customers!$A$1:$A$1001,customers!$I$1:$I$1001,,0)</f>
        <v>No</v>
      </c>
    </row>
    <row r="877" spans="1:16" x14ac:dyDescent="0.3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6">
        <f>INDEX(products!$A$1:$G$49,MATCH(orders!$D877,products!$A$1:$A$49,0),MATCH(orders!L$1,products!$A$1:$G$1,0))</f>
        <v>8.73</v>
      </c>
      <c r="M877" s="6">
        <f t="shared" si="13"/>
        <v>43.650000000000006</v>
      </c>
      <c r="N877" t="str" cm="1">
        <f t="array" ref="N877">_xlfn.IFS(I877="Rob","Robusta",I877="Exc","Exelsa",I877="Ara","Arabia",I877="Lib","Liberica")</f>
        <v>Liberica</v>
      </c>
      <c r="O877" t="str" cm="1">
        <f t="array" ref="O877">_xlfn.IFS(J877="M","Medium",J877="L","Light",J877="D","Dark")</f>
        <v>Medium</v>
      </c>
      <c r="P877" t="str">
        <f>_xlfn.XLOOKUP(Order_Table[[#This Row],[Customer ID]],customers!$A$1:$A$1001,customers!$I$1:$I$1001,,0)</f>
        <v>No</v>
      </c>
    </row>
    <row r="878" spans="1:16" x14ac:dyDescent="0.3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6">
        <f>INDEX(products!$A$1:$G$49,MATCH(orders!$D878,products!$A$1:$A$49,0),MATCH(orders!L$1,products!$A$1:$G$1,0))</f>
        <v>7.77</v>
      </c>
      <c r="M878" s="6">
        <f t="shared" si="13"/>
        <v>46.62</v>
      </c>
      <c r="N878" t="str" cm="1">
        <f t="array" ref="N878">_xlfn.IFS(I878="Rob","Robusta",I878="Exc","Exelsa",I878="Ara","Arabia",I878="Lib","Liberica")</f>
        <v>Arabia</v>
      </c>
      <c r="O878" t="str" cm="1">
        <f t="array" ref="O878">_xlfn.IFS(J878="M","Medium",J878="L","Light",J878="D","Dark")</f>
        <v>Light</v>
      </c>
      <c r="P878" t="str">
        <f>_xlfn.XLOOKUP(Order_Table[[#This Row],[Customer ID]],customers!$A$1:$A$1001,customers!$I$1:$I$1001,,0)</f>
        <v>No</v>
      </c>
    </row>
    <row r="879" spans="1:16" x14ac:dyDescent="0.3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6">
        <f>INDEX(products!$A$1:$G$49,MATCH(orders!$D879,products!$A$1:$A$49,0),MATCH(orders!L$1,products!$A$1:$G$1,0))</f>
        <v>9.51</v>
      </c>
      <c r="M879" s="6">
        <f t="shared" si="13"/>
        <v>28.53</v>
      </c>
      <c r="N879" t="str" cm="1">
        <f t="array" ref="N879">_xlfn.IFS(I879="Rob","Robusta",I879="Exc","Exelsa",I879="Ara","Arabia",I879="Lib","Liberica")</f>
        <v>Liberica</v>
      </c>
      <c r="O879" t="str" cm="1">
        <f t="array" ref="O879">_xlfn.IFS(J879="M","Medium",J879="L","Light",J879="D","Dark")</f>
        <v>Light</v>
      </c>
      <c r="P879" t="str">
        <f>_xlfn.XLOOKUP(Order_Table[[#This Row],[Customer ID]],customers!$A$1:$A$1001,customers!$I$1:$I$1001,,0)</f>
        <v>No</v>
      </c>
    </row>
    <row r="880" spans="1:16" x14ac:dyDescent="0.3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6">
        <f>INDEX(products!$A$1:$G$49,MATCH(orders!$D880,products!$A$1:$A$49,0),MATCH(orders!L$1,products!$A$1:$G$1,0))</f>
        <v>27.484999999999996</v>
      </c>
      <c r="M880" s="6">
        <f t="shared" si="13"/>
        <v>27.484999999999996</v>
      </c>
      <c r="N880" t="str" cm="1">
        <f t="array" ref="N880">_xlfn.IFS(I880="Rob","Robusta",I880="Exc","Exelsa",I880="Ara","Arabia",I880="Lib","Liberica")</f>
        <v>Robusta</v>
      </c>
      <c r="O880" t="str" cm="1">
        <f t="array" ref="O880">_xlfn.IFS(J880="M","Medium",J880="L","Light",J880="D","Dark")</f>
        <v>Light</v>
      </c>
      <c r="P880" t="str">
        <f>_xlfn.XLOOKUP(Order_Table[[#This Row],[Customer ID]],customers!$A$1:$A$1001,customers!$I$1:$I$1001,,0)</f>
        <v>Yes</v>
      </c>
    </row>
    <row r="881" spans="1:16" x14ac:dyDescent="0.3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6">
        <f>INDEX(products!$A$1:$G$49,MATCH(orders!$D881,products!$A$1:$A$49,0),MATCH(orders!L$1,products!$A$1:$G$1,0))</f>
        <v>3.645</v>
      </c>
      <c r="M881" s="6">
        <f t="shared" si="13"/>
        <v>10.935</v>
      </c>
      <c r="N881" t="str" cm="1">
        <f t="array" ref="N881">_xlfn.IFS(I881="Rob","Robusta",I881="Exc","Exelsa",I881="Ara","Arabia",I881="Lib","Liberica")</f>
        <v>Exelsa</v>
      </c>
      <c r="O881" t="str" cm="1">
        <f t="array" ref="O881">_xlfn.IFS(J881="M","Medium",J881="L","Light",J881="D","Dark")</f>
        <v>Dark</v>
      </c>
      <c r="P881" t="str">
        <f>_xlfn.XLOOKUP(Order_Table[[#This Row],[Customer ID]],customers!$A$1:$A$1001,customers!$I$1:$I$1001,,0)</f>
        <v>No</v>
      </c>
    </row>
    <row r="882" spans="1:16" x14ac:dyDescent="0.3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6">
        <f>INDEX(products!$A$1:$G$49,MATCH(orders!$D882,products!$A$1:$A$49,0),MATCH(orders!L$1,products!$A$1:$G$1,0))</f>
        <v>3.5849999999999995</v>
      </c>
      <c r="M882" s="6">
        <f t="shared" si="13"/>
        <v>7.169999999999999</v>
      </c>
      <c r="N882" t="str" cm="1">
        <f t="array" ref="N882">_xlfn.IFS(I882="Rob","Robusta",I882="Exc","Exelsa",I882="Ara","Arabia",I882="Lib","Liberica")</f>
        <v>Robusta</v>
      </c>
      <c r="O882" t="str" cm="1">
        <f t="array" ref="O882">_xlfn.IFS(J882="M","Medium",J882="L","Light",J882="D","Dark")</f>
        <v>Light</v>
      </c>
      <c r="P882" t="str">
        <f>_xlfn.XLOOKUP(Order_Table[[#This Row],[Customer ID]],customers!$A$1:$A$1001,customers!$I$1:$I$1001,,0)</f>
        <v>No</v>
      </c>
    </row>
    <row r="883" spans="1:16" x14ac:dyDescent="0.3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6">
        <f>INDEX(products!$A$1:$G$49,MATCH(orders!$D883,products!$A$1:$A$49,0),MATCH(orders!L$1,products!$A$1:$G$1,0))</f>
        <v>3.8849999999999998</v>
      </c>
      <c r="M883" s="6">
        <f t="shared" si="13"/>
        <v>23.31</v>
      </c>
      <c r="N883" t="str" cm="1">
        <f t="array" ref="N883">_xlfn.IFS(I883="Rob","Robusta",I883="Exc","Exelsa",I883="Ara","Arabia",I883="Lib","Liberica")</f>
        <v>Arabia</v>
      </c>
      <c r="O883" t="str" cm="1">
        <f t="array" ref="O883">_xlfn.IFS(J883="M","Medium",J883="L","Light",J883="D","Dark")</f>
        <v>Light</v>
      </c>
      <c r="P883" t="str">
        <f>_xlfn.XLOOKUP(Order_Table[[#This Row],[Customer ID]],customers!$A$1:$A$1001,customers!$I$1:$I$1001,,0)</f>
        <v>Yes</v>
      </c>
    </row>
    <row r="884" spans="1:16" x14ac:dyDescent="0.3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6">
        <f>INDEX(products!$A$1:$G$49,MATCH(orders!$D884,products!$A$1:$A$49,0),MATCH(orders!L$1,products!$A$1:$G$1,0))</f>
        <v>22.884999999999998</v>
      </c>
      <c r="M884" s="6">
        <f t="shared" si="13"/>
        <v>114.42499999999998</v>
      </c>
      <c r="N884" t="str" cm="1">
        <f t="array" ref="N884">_xlfn.IFS(I884="Rob","Robusta",I884="Exc","Exelsa",I884="Ara","Arabia",I884="Lib","Liberica")</f>
        <v>Arabia</v>
      </c>
      <c r="O884" t="str" cm="1">
        <f t="array" ref="O884">_xlfn.IFS(J884="M","Medium",J884="L","Light",J884="D","Dark")</f>
        <v>Dark</v>
      </c>
      <c r="P884" t="str">
        <f>_xlfn.XLOOKUP(Order_Table[[#This Row],[Customer ID]],customers!$A$1:$A$1001,customers!$I$1:$I$1001,,0)</f>
        <v>Yes</v>
      </c>
    </row>
    <row r="885" spans="1:16" x14ac:dyDescent="0.3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6">
        <f>INDEX(products!$A$1:$G$49,MATCH(orders!$D885,products!$A$1:$A$49,0),MATCH(orders!L$1,products!$A$1:$G$1,0))</f>
        <v>25.874999999999996</v>
      </c>
      <c r="M885" s="6">
        <f t="shared" si="13"/>
        <v>77.624999999999986</v>
      </c>
      <c r="N885" t="str" cm="1">
        <f t="array" ref="N885">_xlfn.IFS(I885="Rob","Robusta",I885="Exc","Exelsa",I885="Ara","Arabia",I885="Lib","Liberica")</f>
        <v>Arabia</v>
      </c>
      <c r="O885" t="str" cm="1">
        <f t="array" ref="O885">_xlfn.IFS(J885="M","Medium",J885="L","Light",J885="D","Dark")</f>
        <v>Medium</v>
      </c>
      <c r="P885" t="str">
        <f>_xlfn.XLOOKUP(Order_Table[[#This Row],[Customer ID]],customers!$A$1:$A$1001,customers!$I$1:$I$1001,,0)</f>
        <v>Yes</v>
      </c>
    </row>
    <row r="886" spans="1:16" x14ac:dyDescent="0.3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6">
        <f>INDEX(products!$A$1:$G$49,MATCH(orders!$D886,products!$A$1:$A$49,0),MATCH(orders!L$1,products!$A$1:$G$1,0))</f>
        <v>5.3699999999999992</v>
      </c>
      <c r="M886" s="6">
        <f t="shared" si="13"/>
        <v>5.3699999999999992</v>
      </c>
      <c r="N886" t="str" cm="1">
        <f t="array" ref="N886">_xlfn.IFS(I886="Rob","Robusta",I886="Exc","Exelsa",I886="Ara","Arabia",I886="Lib","Liberica")</f>
        <v>Robusta</v>
      </c>
      <c r="O886" t="str" cm="1">
        <f t="array" ref="O886">_xlfn.IFS(J886="M","Medium",J886="L","Light",J886="D","Dark")</f>
        <v>Dark</v>
      </c>
      <c r="P886" t="str">
        <f>_xlfn.XLOOKUP(Order_Table[[#This Row],[Customer ID]],customers!$A$1:$A$1001,customers!$I$1:$I$1001,,0)</f>
        <v>Yes</v>
      </c>
    </row>
    <row r="887" spans="1:16" x14ac:dyDescent="0.3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6">
        <f>INDEX(products!$A$1:$G$49,MATCH(orders!$D887,products!$A$1:$A$49,0),MATCH(orders!L$1,products!$A$1:$G$1,0))</f>
        <v>20.584999999999997</v>
      </c>
      <c r="M887" s="6">
        <f t="shared" si="13"/>
        <v>123.50999999999999</v>
      </c>
      <c r="N887" t="str" cm="1">
        <f t="array" ref="N887">_xlfn.IFS(I887="Rob","Robusta",I887="Exc","Exelsa",I887="Ara","Arabia",I887="Lib","Liberica")</f>
        <v>Robusta</v>
      </c>
      <c r="O887" t="str" cm="1">
        <f t="array" ref="O887">_xlfn.IFS(J887="M","Medium",J887="L","Light",J887="D","Dark")</f>
        <v>Dark</v>
      </c>
      <c r="P887" t="str">
        <f>_xlfn.XLOOKUP(Order_Table[[#This Row],[Customer ID]],customers!$A$1:$A$1001,customers!$I$1:$I$1001,,0)</f>
        <v>No</v>
      </c>
    </row>
    <row r="888" spans="1:16" x14ac:dyDescent="0.3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6">
        <f>INDEX(products!$A$1:$G$49,MATCH(orders!$D888,products!$A$1:$A$49,0),MATCH(orders!L$1,products!$A$1:$G$1,0))</f>
        <v>8.73</v>
      </c>
      <c r="M888" s="6">
        <f t="shared" si="13"/>
        <v>17.46</v>
      </c>
      <c r="N888" t="str" cm="1">
        <f t="array" ref="N888">_xlfn.IFS(I888="Rob","Robusta",I888="Exc","Exelsa",I888="Ara","Arabia",I888="Lib","Liberica")</f>
        <v>Liberica</v>
      </c>
      <c r="O888" t="str" cm="1">
        <f t="array" ref="O888">_xlfn.IFS(J888="M","Medium",J888="L","Light",J888="D","Dark")</f>
        <v>Medium</v>
      </c>
      <c r="P888" t="str">
        <f>_xlfn.XLOOKUP(Order_Table[[#This Row],[Customer ID]],customers!$A$1:$A$1001,customers!$I$1:$I$1001,,0)</f>
        <v>No</v>
      </c>
    </row>
    <row r="889" spans="1:16" x14ac:dyDescent="0.3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6">
        <f>INDEX(products!$A$1:$G$49,MATCH(orders!$D889,products!$A$1:$A$49,0),MATCH(orders!L$1,products!$A$1:$G$1,0))</f>
        <v>4.4550000000000001</v>
      </c>
      <c r="M889" s="6">
        <f t="shared" si="13"/>
        <v>13.365</v>
      </c>
      <c r="N889" t="str" cm="1">
        <f t="array" ref="N889">_xlfn.IFS(I889="Rob","Robusta",I889="Exc","Exelsa",I889="Ara","Arabia",I889="Lib","Liberica")</f>
        <v>Exelsa</v>
      </c>
      <c r="O889" t="str" cm="1">
        <f t="array" ref="O889">_xlfn.IFS(J889="M","Medium",J889="L","Light",J889="D","Dark")</f>
        <v>Light</v>
      </c>
      <c r="P889" t="str">
        <f>_xlfn.XLOOKUP(Order_Table[[#This Row],[Customer ID]],customers!$A$1:$A$1001,customers!$I$1:$I$1001,,0)</f>
        <v>No</v>
      </c>
    </row>
    <row r="890" spans="1:16" x14ac:dyDescent="0.3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6">
        <f>INDEX(products!$A$1:$G$49,MATCH(orders!$D890,products!$A$1:$A$49,0),MATCH(orders!L$1,products!$A$1:$G$1,0))</f>
        <v>3.8849999999999998</v>
      </c>
      <c r="M890" s="6">
        <f t="shared" si="13"/>
        <v>7.77</v>
      </c>
      <c r="N890" t="str" cm="1">
        <f t="array" ref="N890">_xlfn.IFS(I890="Rob","Robusta",I890="Exc","Exelsa",I890="Ara","Arabia",I890="Lib","Liberica")</f>
        <v>Arabia</v>
      </c>
      <c r="O890" t="str" cm="1">
        <f t="array" ref="O890">_xlfn.IFS(J890="M","Medium",J890="L","Light",J890="D","Dark")</f>
        <v>Light</v>
      </c>
      <c r="P890" t="str">
        <f>_xlfn.XLOOKUP(Order_Table[[#This Row],[Customer ID]],customers!$A$1:$A$1001,customers!$I$1:$I$1001,,0)</f>
        <v>Yes</v>
      </c>
    </row>
    <row r="891" spans="1:16" x14ac:dyDescent="0.3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6">
        <f>INDEX(products!$A$1:$G$49,MATCH(orders!$D891,products!$A$1:$A$49,0),MATCH(orders!L$1,products!$A$1:$G$1,0))</f>
        <v>2.6849999999999996</v>
      </c>
      <c r="M891" s="6">
        <f t="shared" si="13"/>
        <v>2.6849999999999996</v>
      </c>
      <c r="N891" t="str" cm="1">
        <f t="array" ref="N891">_xlfn.IFS(I891="Rob","Robusta",I891="Exc","Exelsa",I891="Ara","Arabia",I891="Lib","Liberica")</f>
        <v>Robusta</v>
      </c>
      <c r="O891" t="str" cm="1">
        <f t="array" ref="O891">_xlfn.IFS(J891="M","Medium",J891="L","Light",J891="D","Dark")</f>
        <v>Dark</v>
      </c>
      <c r="P891" t="str">
        <f>_xlfn.XLOOKUP(Order_Table[[#This Row],[Customer ID]],customers!$A$1:$A$1001,customers!$I$1:$I$1001,,0)</f>
        <v>Yes</v>
      </c>
    </row>
    <row r="892" spans="1:16" x14ac:dyDescent="0.3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6">
        <f>INDEX(products!$A$1:$G$49,MATCH(orders!$D892,products!$A$1:$A$49,0),MATCH(orders!L$1,products!$A$1:$G$1,0))</f>
        <v>20.584999999999997</v>
      </c>
      <c r="M892" s="6">
        <f t="shared" si="13"/>
        <v>20.584999999999997</v>
      </c>
      <c r="N892" t="str" cm="1">
        <f t="array" ref="N892">_xlfn.IFS(I892="Rob","Robusta",I892="Exc","Exelsa",I892="Ara","Arabia",I892="Lib","Liberica")</f>
        <v>Robusta</v>
      </c>
      <c r="O892" t="str" cm="1">
        <f t="array" ref="O892">_xlfn.IFS(J892="M","Medium",J892="L","Light",J892="D","Dark")</f>
        <v>Dark</v>
      </c>
      <c r="P892" t="str">
        <f>_xlfn.XLOOKUP(Order_Table[[#This Row],[Customer ID]],customers!$A$1:$A$1001,customers!$I$1:$I$1001,,0)</f>
        <v>Yes</v>
      </c>
    </row>
    <row r="893" spans="1:16" x14ac:dyDescent="0.3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6">
        <f>INDEX(products!$A$1:$G$49,MATCH(orders!$D893,products!$A$1:$A$49,0),MATCH(orders!L$1,products!$A$1:$G$1,0))</f>
        <v>22.884999999999998</v>
      </c>
      <c r="M893" s="6">
        <f t="shared" si="13"/>
        <v>114.42499999999998</v>
      </c>
      <c r="N893" t="str" cm="1">
        <f t="array" ref="N893">_xlfn.IFS(I893="Rob","Robusta",I893="Exc","Exelsa",I893="Ara","Arabia",I893="Lib","Liberica")</f>
        <v>Arabia</v>
      </c>
      <c r="O893" t="str" cm="1">
        <f t="array" ref="O893">_xlfn.IFS(J893="M","Medium",J893="L","Light",J893="D","Dark")</f>
        <v>Dark</v>
      </c>
      <c r="P893" t="str">
        <f>_xlfn.XLOOKUP(Order_Table[[#This Row],[Customer ID]],customers!$A$1:$A$1001,customers!$I$1:$I$1001,,0)</f>
        <v>Yes</v>
      </c>
    </row>
    <row r="894" spans="1:16" x14ac:dyDescent="0.3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6">
        <f>INDEX(products!$A$1:$G$49,MATCH(orders!$D894,products!$A$1:$A$49,0),MATCH(orders!L$1,products!$A$1:$G$1,0))</f>
        <v>4.125</v>
      </c>
      <c r="M894" s="6">
        <f t="shared" si="13"/>
        <v>20.625</v>
      </c>
      <c r="N894" t="str" cm="1">
        <f t="array" ref="N894">_xlfn.IFS(I894="Rob","Robusta",I894="Exc","Exelsa",I894="Ara","Arabia",I894="Lib","Liberica")</f>
        <v>Exelsa</v>
      </c>
      <c r="O894" t="str" cm="1">
        <f t="array" ref="O894">_xlfn.IFS(J894="M","Medium",J894="L","Light",J894="D","Dark")</f>
        <v>Medium</v>
      </c>
      <c r="P894" t="str">
        <f>_xlfn.XLOOKUP(Order_Table[[#This Row],[Customer ID]],customers!$A$1:$A$1001,customers!$I$1:$I$1001,,0)</f>
        <v>No</v>
      </c>
    </row>
    <row r="895" spans="1:16" x14ac:dyDescent="0.3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6">
        <f>INDEX(products!$A$1:$G$49,MATCH(orders!$D895,products!$A$1:$A$49,0),MATCH(orders!L$1,products!$A$1:$G$1,0))</f>
        <v>9.51</v>
      </c>
      <c r="M895" s="6">
        <f t="shared" si="13"/>
        <v>57.06</v>
      </c>
      <c r="N895" t="str" cm="1">
        <f t="array" ref="N895">_xlfn.IFS(I895="Rob","Robusta",I895="Exc","Exelsa",I895="Ara","Arabia",I895="Lib","Liberica")</f>
        <v>Liberica</v>
      </c>
      <c r="O895" t="str" cm="1">
        <f t="array" ref="O895">_xlfn.IFS(J895="M","Medium",J895="L","Light",J895="D","Dark")</f>
        <v>Light</v>
      </c>
      <c r="P895" t="str">
        <f>_xlfn.XLOOKUP(Order_Table[[#This Row],[Customer ID]],customers!$A$1:$A$1001,customers!$I$1:$I$1001,,0)</f>
        <v>Yes</v>
      </c>
    </row>
    <row r="896" spans="1:16" x14ac:dyDescent="0.3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6">
        <f>INDEX(products!$A$1:$G$49,MATCH(orders!$D896,products!$A$1:$A$49,0),MATCH(orders!L$1,products!$A$1:$G$1,0))</f>
        <v>20.584999999999997</v>
      </c>
      <c r="M896" s="6">
        <f t="shared" si="13"/>
        <v>82.339999999999989</v>
      </c>
      <c r="N896" t="str" cm="1">
        <f t="array" ref="N896">_xlfn.IFS(I896="Rob","Robusta",I896="Exc","Exelsa",I896="Ara","Arabia",I896="Lib","Liberica")</f>
        <v>Robusta</v>
      </c>
      <c r="O896" t="str" cm="1">
        <f t="array" ref="O896">_xlfn.IFS(J896="M","Medium",J896="L","Light",J896="D","Dark")</f>
        <v>Dark</v>
      </c>
      <c r="P896" t="str">
        <f>_xlfn.XLOOKUP(Order_Table[[#This Row],[Customer ID]],customers!$A$1:$A$1001,customers!$I$1:$I$1001,,0)</f>
        <v>Yes</v>
      </c>
    </row>
    <row r="897" spans="1:16" x14ac:dyDescent="0.3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6">
        <f>INDEX(products!$A$1:$G$49,MATCH(orders!$D897,products!$A$1:$A$49,0),MATCH(orders!L$1,products!$A$1:$G$1,0))</f>
        <v>31.624999999999996</v>
      </c>
      <c r="M897" s="6">
        <f t="shared" si="13"/>
        <v>158.12499999999997</v>
      </c>
      <c r="N897" t="str" cm="1">
        <f t="array" ref="N897">_xlfn.IFS(I897="Rob","Robusta",I897="Exc","Exelsa",I897="Ara","Arabia",I897="Lib","Liberica")</f>
        <v>Exelsa</v>
      </c>
      <c r="O897" t="str" cm="1">
        <f t="array" ref="O897">_xlfn.IFS(J897="M","Medium",J897="L","Light",J897="D","Dark")</f>
        <v>Medium</v>
      </c>
      <c r="P897" t="str">
        <f>_xlfn.XLOOKUP(Order_Table[[#This Row],[Customer ID]],customers!$A$1:$A$1001,customers!$I$1:$I$1001,,0)</f>
        <v>No</v>
      </c>
    </row>
    <row r="898" spans="1:16" x14ac:dyDescent="0.3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6">
        <f>INDEX(products!$A$1:$G$49,MATCH(orders!$D898,products!$A$1:$A$49,0),MATCH(orders!L$1,products!$A$1:$G$1,0))</f>
        <v>5.3699999999999992</v>
      </c>
      <c r="M898" s="6">
        <f t="shared" si="13"/>
        <v>32.22</v>
      </c>
      <c r="N898" t="str" cm="1">
        <f t="array" ref="N898">_xlfn.IFS(I898="Rob","Robusta",I898="Exc","Exelsa",I898="Ara","Arabia",I898="Lib","Liberica")</f>
        <v>Robusta</v>
      </c>
      <c r="O898" t="str" cm="1">
        <f t="array" ref="O898">_xlfn.IFS(J898="M","Medium",J898="L","Light",J898="D","Dark")</f>
        <v>Dark</v>
      </c>
      <c r="P898" t="str">
        <f>_xlfn.XLOOKUP(Order_Table[[#This Row],[Customer ID]],customers!$A$1:$A$1001,customers!$I$1:$I$1001,,0)</f>
        <v>Yes</v>
      </c>
    </row>
    <row r="899" spans="1:16" x14ac:dyDescent="0.3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6">
        <f>INDEX(products!$A$1:$G$49,MATCH(orders!$D899,products!$A$1:$A$49,0),MATCH(orders!L$1,products!$A$1:$G$1,0))</f>
        <v>12.15</v>
      </c>
      <c r="M899" s="6">
        <f t="shared" ref="M899:M962" si="14">L899*E899</f>
        <v>24.3</v>
      </c>
      <c r="N899" t="str" cm="1">
        <f t="array" ref="N899">_xlfn.IFS(I899="Rob","Robusta",I899="Exc","Exelsa",I899="Ara","Arabia",I899="Lib","Liberica")</f>
        <v>Exelsa</v>
      </c>
      <c r="O899" t="str" cm="1">
        <f t="array" ref="O899">_xlfn.IFS(J899="M","Medium",J899="L","Light",J899="D","Dark")</f>
        <v>Dark</v>
      </c>
      <c r="P899" t="str">
        <f>_xlfn.XLOOKUP(Order_Table[[#This Row],[Customer ID]],customers!$A$1:$A$1001,customers!$I$1:$I$1001,,0)</f>
        <v>No</v>
      </c>
    </row>
    <row r="900" spans="1:16" x14ac:dyDescent="0.3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6">
        <f>INDEX(products!$A$1:$G$49,MATCH(orders!$D900,products!$A$1:$A$49,0),MATCH(orders!L$1,products!$A$1:$G$1,0))</f>
        <v>7.169999999999999</v>
      </c>
      <c r="M900" s="6">
        <f t="shared" si="14"/>
        <v>35.849999999999994</v>
      </c>
      <c r="N900" t="str" cm="1">
        <f t="array" ref="N900">_xlfn.IFS(I900="Rob","Robusta",I900="Exc","Exelsa",I900="Ara","Arabia",I900="Lib","Liberica")</f>
        <v>Robusta</v>
      </c>
      <c r="O900" t="str" cm="1">
        <f t="array" ref="O900">_xlfn.IFS(J900="M","Medium",J900="L","Light",J900="D","Dark")</f>
        <v>Light</v>
      </c>
      <c r="P900" t="str">
        <f>_xlfn.XLOOKUP(Order_Table[[#This Row],[Customer ID]],customers!$A$1:$A$1001,customers!$I$1:$I$1001,,0)</f>
        <v>No</v>
      </c>
    </row>
    <row r="901" spans="1:16" x14ac:dyDescent="0.3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6">
        <f>INDEX(products!$A$1:$G$49,MATCH(orders!$D901,products!$A$1:$A$49,0),MATCH(orders!L$1,products!$A$1:$G$1,0))</f>
        <v>14.55</v>
      </c>
      <c r="M901" s="6">
        <f t="shared" si="14"/>
        <v>72.75</v>
      </c>
      <c r="N901" t="str" cm="1">
        <f t="array" ref="N901">_xlfn.IFS(I901="Rob","Robusta",I901="Exc","Exelsa",I901="Ara","Arabia",I901="Lib","Liberica")</f>
        <v>Liberica</v>
      </c>
      <c r="O901" t="str" cm="1">
        <f t="array" ref="O901">_xlfn.IFS(J901="M","Medium",J901="L","Light",J901="D","Dark")</f>
        <v>Medium</v>
      </c>
      <c r="P901" t="str">
        <f>_xlfn.XLOOKUP(Order_Table[[#This Row],[Customer ID]],customers!$A$1:$A$1001,customers!$I$1:$I$1001,,0)</f>
        <v>No</v>
      </c>
    </row>
    <row r="902" spans="1:16" x14ac:dyDescent="0.3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6">
        <f>INDEX(products!$A$1:$G$49,MATCH(orders!$D902,products!$A$1:$A$49,0),MATCH(orders!L$1,products!$A$1:$G$1,0))</f>
        <v>15.85</v>
      </c>
      <c r="M902" s="6">
        <f t="shared" si="14"/>
        <v>47.55</v>
      </c>
      <c r="N902" t="str" cm="1">
        <f t="array" ref="N902">_xlfn.IFS(I902="Rob","Robusta",I902="Exc","Exelsa",I902="Ara","Arabia",I902="Lib","Liberica")</f>
        <v>Liberica</v>
      </c>
      <c r="O902" t="str" cm="1">
        <f t="array" ref="O902">_xlfn.IFS(J902="M","Medium",J902="L","Light",J902="D","Dark")</f>
        <v>Light</v>
      </c>
      <c r="P902" t="str">
        <f>_xlfn.XLOOKUP(Order_Table[[#This Row],[Customer ID]],customers!$A$1:$A$1001,customers!$I$1:$I$1001,,0)</f>
        <v>No</v>
      </c>
    </row>
    <row r="903" spans="1:16" x14ac:dyDescent="0.3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6">
        <f>INDEX(products!$A$1:$G$49,MATCH(orders!$D903,products!$A$1:$A$49,0),MATCH(orders!L$1,products!$A$1:$G$1,0))</f>
        <v>3.5849999999999995</v>
      </c>
      <c r="M903" s="6">
        <f t="shared" si="14"/>
        <v>3.5849999999999995</v>
      </c>
      <c r="N903" t="str" cm="1">
        <f t="array" ref="N903">_xlfn.IFS(I903="Rob","Robusta",I903="Exc","Exelsa",I903="Ara","Arabia",I903="Lib","Liberica")</f>
        <v>Robusta</v>
      </c>
      <c r="O903" t="str" cm="1">
        <f t="array" ref="O903">_xlfn.IFS(J903="M","Medium",J903="L","Light",J903="D","Dark")</f>
        <v>Light</v>
      </c>
      <c r="P903" t="str">
        <f>_xlfn.XLOOKUP(Order_Table[[#This Row],[Customer ID]],customers!$A$1:$A$1001,customers!$I$1:$I$1001,,0)</f>
        <v>Yes</v>
      </c>
    </row>
    <row r="904" spans="1:16" x14ac:dyDescent="0.3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6">
        <f>INDEX(products!$A$1:$G$49,MATCH(orders!$D904,products!$A$1:$A$49,0),MATCH(orders!L$1,products!$A$1:$G$1,0))</f>
        <v>31.624999999999996</v>
      </c>
      <c r="M904" s="6">
        <f t="shared" si="14"/>
        <v>158.12499999999997</v>
      </c>
      <c r="N904" t="str" cm="1">
        <f t="array" ref="N904">_xlfn.IFS(I904="Rob","Robusta",I904="Exc","Exelsa",I904="Ara","Arabia",I904="Lib","Liberica")</f>
        <v>Exelsa</v>
      </c>
      <c r="O904" t="str" cm="1">
        <f t="array" ref="O904">_xlfn.IFS(J904="M","Medium",J904="L","Light",J904="D","Dark")</f>
        <v>Medium</v>
      </c>
      <c r="P904" t="str">
        <f>_xlfn.XLOOKUP(Order_Table[[#This Row],[Customer ID]],customers!$A$1:$A$1001,customers!$I$1:$I$1001,,0)</f>
        <v>No</v>
      </c>
    </row>
    <row r="905" spans="1:16" x14ac:dyDescent="0.3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6">
        <f>INDEX(products!$A$1:$G$49,MATCH(orders!$D905,products!$A$1:$A$49,0),MATCH(orders!L$1,products!$A$1:$G$1,0))</f>
        <v>8.73</v>
      </c>
      <c r="M905" s="6">
        <f t="shared" si="14"/>
        <v>17.46</v>
      </c>
      <c r="N905" t="str" cm="1">
        <f t="array" ref="N905">_xlfn.IFS(I905="Rob","Robusta",I905="Exc","Exelsa",I905="Ara","Arabia",I905="Lib","Liberica")</f>
        <v>Liberica</v>
      </c>
      <c r="O905" t="str" cm="1">
        <f t="array" ref="O905">_xlfn.IFS(J905="M","Medium",J905="L","Light",J905="D","Dark")</f>
        <v>Medium</v>
      </c>
      <c r="P905" t="str">
        <f>_xlfn.XLOOKUP(Order_Table[[#This Row],[Customer ID]],customers!$A$1:$A$1001,customers!$I$1:$I$1001,,0)</f>
        <v>No</v>
      </c>
    </row>
    <row r="906" spans="1:16" x14ac:dyDescent="0.3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6">
        <f>INDEX(products!$A$1:$G$49,MATCH(orders!$D906,products!$A$1:$A$49,0),MATCH(orders!L$1,products!$A$1:$G$1,0))</f>
        <v>29.784999999999997</v>
      </c>
      <c r="M906" s="6">
        <f t="shared" si="14"/>
        <v>148.92499999999998</v>
      </c>
      <c r="N906" t="str" cm="1">
        <f t="array" ref="N906">_xlfn.IFS(I906="Rob","Robusta",I906="Exc","Exelsa",I906="Ara","Arabia",I906="Lib","Liberica")</f>
        <v>Arabia</v>
      </c>
      <c r="O906" t="str" cm="1">
        <f t="array" ref="O906">_xlfn.IFS(J906="M","Medium",J906="L","Light",J906="D","Dark")</f>
        <v>Light</v>
      </c>
      <c r="P906" t="str">
        <f>_xlfn.XLOOKUP(Order_Table[[#This Row],[Customer ID]],customers!$A$1:$A$1001,customers!$I$1:$I$1001,,0)</f>
        <v>No</v>
      </c>
    </row>
    <row r="907" spans="1:16" x14ac:dyDescent="0.3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6">
        <f>INDEX(products!$A$1:$G$49,MATCH(orders!$D907,products!$A$1:$A$49,0),MATCH(orders!L$1,products!$A$1:$G$1,0))</f>
        <v>6.75</v>
      </c>
      <c r="M907" s="6">
        <f t="shared" si="14"/>
        <v>40.5</v>
      </c>
      <c r="N907" t="str" cm="1">
        <f t="array" ref="N907">_xlfn.IFS(I907="Rob","Robusta",I907="Exc","Exelsa",I907="Ara","Arabia",I907="Lib","Liberica")</f>
        <v>Arabia</v>
      </c>
      <c r="O907" t="str" cm="1">
        <f t="array" ref="O907">_xlfn.IFS(J907="M","Medium",J907="L","Light",J907="D","Dark")</f>
        <v>Medium</v>
      </c>
      <c r="P907" t="str">
        <f>_xlfn.XLOOKUP(Order_Table[[#This Row],[Customer ID]],customers!$A$1:$A$1001,customers!$I$1:$I$1001,,0)</f>
        <v>Yes</v>
      </c>
    </row>
    <row r="908" spans="1:16" x14ac:dyDescent="0.3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6">
        <f>INDEX(products!$A$1:$G$49,MATCH(orders!$D908,products!$A$1:$A$49,0),MATCH(orders!L$1,products!$A$1:$G$1,0))</f>
        <v>6.75</v>
      </c>
      <c r="M908" s="6">
        <f t="shared" si="14"/>
        <v>27</v>
      </c>
      <c r="N908" t="str" cm="1">
        <f t="array" ref="N908">_xlfn.IFS(I908="Rob","Robusta",I908="Exc","Exelsa",I908="Ara","Arabia",I908="Lib","Liberica")</f>
        <v>Arabia</v>
      </c>
      <c r="O908" t="str" cm="1">
        <f t="array" ref="O908">_xlfn.IFS(J908="M","Medium",J908="L","Light",J908="D","Dark")</f>
        <v>Medium</v>
      </c>
      <c r="P908" t="str">
        <f>_xlfn.XLOOKUP(Order_Table[[#This Row],[Customer ID]],customers!$A$1:$A$1001,customers!$I$1:$I$1001,,0)</f>
        <v>Yes</v>
      </c>
    </row>
    <row r="909" spans="1:16" x14ac:dyDescent="0.3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6">
        <f>INDEX(products!$A$1:$G$49,MATCH(orders!$D909,products!$A$1:$A$49,0),MATCH(orders!L$1,products!$A$1:$G$1,0))</f>
        <v>12.95</v>
      </c>
      <c r="M909" s="6">
        <f t="shared" si="14"/>
        <v>38.849999999999994</v>
      </c>
      <c r="N909" t="str" cm="1">
        <f t="array" ref="N909">_xlfn.IFS(I909="Rob","Robusta",I909="Exc","Exelsa",I909="Ara","Arabia",I909="Lib","Liberica")</f>
        <v>Liberica</v>
      </c>
      <c r="O909" t="str" cm="1">
        <f t="array" ref="O909">_xlfn.IFS(J909="M","Medium",J909="L","Light",J909="D","Dark")</f>
        <v>Dark</v>
      </c>
      <c r="P909" t="str">
        <f>_xlfn.XLOOKUP(Order_Table[[#This Row],[Customer ID]],customers!$A$1:$A$1001,customers!$I$1:$I$1001,,0)</f>
        <v>No</v>
      </c>
    </row>
    <row r="910" spans="1:16" x14ac:dyDescent="0.3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6">
        <f>INDEX(products!$A$1:$G$49,MATCH(orders!$D910,products!$A$1:$A$49,0),MATCH(orders!L$1,products!$A$1:$G$1,0))</f>
        <v>11.95</v>
      </c>
      <c r="M910" s="6">
        <f t="shared" si="14"/>
        <v>59.75</v>
      </c>
      <c r="N910" t="str" cm="1">
        <f t="array" ref="N910">_xlfn.IFS(I910="Rob","Robusta",I910="Exc","Exelsa",I910="Ara","Arabia",I910="Lib","Liberica")</f>
        <v>Robusta</v>
      </c>
      <c r="O910" t="str" cm="1">
        <f t="array" ref="O910">_xlfn.IFS(J910="M","Medium",J910="L","Light",J910="D","Dark")</f>
        <v>Light</v>
      </c>
      <c r="P910" t="str">
        <f>_xlfn.XLOOKUP(Order_Table[[#This Row],[Customer ID]],customers!$A$1:$A$1001,customers!$I$1:$I$1001,,0)</f>
        <v>No</v>
      </c>
    </row>
    <row r="911" spans="1:16" x14ac:dyDescent="0.3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6">
        <f>INDEX(products!$A$1:$G$49,MATCH(orders!$D911,products!$A$1:$A$49,0),MATCH(orders!L$1,products!$A$1:$G$1,0))</f>
        <v>3.5849999999999995</v>
      </c>
      <c r="M911" s="6">
        <f t="shared" si="14"/>
        <v>10.754999999999999</v>
      </c>
      <c r="N911" t="str" cm="1">
        <f t="array" ref="N911">_xlfn.IFS(I911="Rob","Robusta",I911="Exc","Exelsa",I911="Ara","Arabia",I911="Lib","Liberica")</f>
        <v>Robusta</v>
      </c>
      <c r="O911" t="str" cm="1">
        <f t="array" ref="O911">_xlfn.IFS(J911="M","Medium",J911="L","Light",J911="D","Dark")</f>
        <v>Light</v>
      </c>
      <c r="P911" t="str">
        <f>_xlfn.XLOOKUP(Order_Table[[#This Row],[Customer ID]],customers!$A$1:$A$1001,customers!$I$1:$I$1001,,0)</f>
        <v>No</v>
      </c>
    </row>
    <row r="912" spans="1:16" x14ac:dyDescent="0.3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6">
        <f>INDEX(products!$A$1:$G$49,MATCH(orders!$D912,products!$A$1:$A$49,0),MATCH(orders!L$1,products!$A$1:$G$1,0))</f>
        <v>22.884999999999998</v>
      </c>
      <c r="M912" s="6">
        <f t="shared" si="14"/>
        <v>91.539999999999992</v>
      </c>
      <c r="N912" t="str" cm="1">
        <f t="array" ref="N912">_xlfn.IFS(I912="Rob","Robusta",I912="Exc","Exelsa",I912="Ara","Arabia",I912="Lib","Liberica")</f>
        <v>Arabia</v>
      </c>
      <c r="O912" t="str" cm="1">
        <f t="array" ref="O912">_xlfn.IFS(J912="M","Medium",J912="L","Light",J912="D","Dark")</f>
        <v>Dark</v>
      </c>
      <c r="P912" t="str">
        <f>_xlfn.XLOOKUP(Order_Table[[#This Row],[Customer ID]],customers!$A$1:$A$1001,customers!$I$1:$I$1001,,0)</f>
        <v>No</v>
      </c>
    </row>
    <row r="913" spans="1:16" x14ac:dyDescent="0.3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6">
        <f>INDEX(products!$A$1:$G$49,MATCH(orders!$D913,products!$A$1:$A$49,0),MATCH(orders!L$1,products!$A$1:$G$1,0))</f>
        <v>11.25</v>
      </c>
      <c r="M913" s="6">
        <f t="shared" si="14"/>
        <v>45</v>
      </c>
      <c r="N913" t="str" cm="1">
        <f t="array" ref="N913">_xlfn.IFS(I913="Rob","Robusta",I913="Exc","Exelsa",I913="Ara","Arabia",I913="Lib","Liberica")</f>
        <v>Arabia</v>
      </c>
      <c r="O913" t="str" cm="1">
        <f t="array" ref="O913">_xlfn.IFS(J913="M","Medium",J913="L","Light",J913="D","Dark")</f>
        <v>Medium</v>
      </c>
      <c r="P913" t="str">
        <f>_xlfn.XLOOKUP(Order_Table[[#This Row],[Customer ID]],customers!$A$1:$A$1001,customers!$I$1:$I$1001,,0)</f>
        <v>Yes</v>
      </c>
    </row>
    <row r="914" spans="1:16" x14ac:dyDescent="0.3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6">
        <f>INDEX(products!$A$1:$G$49,MATCH(orders!$D914,products!$A$1:$A$49,0),MATCH(orders!L$1,products!$A$1:$G$1,0))</f>
        <v>22.884999999999998</v>
      </c>
      <c r="M914" s="6">
        <f t="shared" si="14"/>
        <v>137.31</v>
      </c>
      <c r="N914" t="str" cm="1">
        <f t="array" ref="N914">_xlfn.IFS(I914="Rob","Robusta",I914="Exc","Exelsa",I914="Ara","Arabia",I914="Lib","Liberica")</f>
        <v>Robusta</v>
      </c>
      <c r="O914" t="str" cm="1">
        <f t="array" ref="O914">_xlfn.IFS(J914="M","Medium",J914="L","Light",J914="D","Dark")</f>
        <v>Medium</v>
      </c>
      <c r="P914" t="str">
        <f>_xlfn.XLOOKUP(Order_Table[[#This Row],[Customer ID]],customers!$A$1:$A$1001,customers!$I$1:$I$1001,,0)</f>
        <v>Yes</v>
      </c>
    </row>
    <row r="915" spans="1:16" x14ac:dyDescent="0.3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6">
        <f>INDEX(products!$A$1:$G$49,MATCH(orders!$D915,products!$A$1:$A$49,0),MATCH(orders!L$1,products!$A$1:$G$1,0))</f>
        <v>6.75</v>
      </c>
      <c r="M915" s="6">
        <f t="shared" si="14"/>
        <v>6.75</v>
      </c>
      <c r="N915" t="str" cm="1">
        <f t="array" ref="N915">_xlfn.IFS(I915="Rob","Robusta",I915="Exc","Exelsa",I915="Ara","Arabia",I915="Lib","Liberica")</f>
        <v>Arabia</v>
      </c>
      <c r="O915" t="str" cm="1">
        <f t="array" ref="O915">_xlfn.IFS(J915="M","Medium",J915="L","Light",J915="D","Dark")</f>
        <v>Medium</v>
      </c>
      <c r="P915" t="str">
        <f>_xlfn.XLOOKUP(Order_Table[[#This Row],[Customer ID]],customers!$A$1:$A$1001,customers!$I$1:$I$1001,,0)</f>
        <v>No</v>
      </c>
    </row>
    <row r="916" spans="1:16" x14ac:dyDescent="0.3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6">
        <f>INDEX(products!$A$1:$G$49,MATCH(orders!$D916,products!$A$1:$A$49,0),MATCH(orders!L$1,products!$A$1:$G$1,0))</f>
        <v>11.25</v>
      </c>
      <c r="M916" s="6">
        <f t="shared" si="14"/>
        <v>45</v>
      </c>
      <c r="N916" t="str" cm="1">
        <f t="array" ref="N916">_xlfn.IFS(I916="Rob","Robusta",I916="Exc","Exelsa",I916="Ara","Arabia",I916="Lib","Liberica")</f>
        <v>Arabia</v>
      </c>
      <c r="O916" t="str" cm="1">
        <f t="array" ref="O916">_xlfn.IFS(J916="M","Medium",J916="L","Light",J916="D","Dark")</f>
        <v>Medium</v>
      </c>
      <c r="P916" t="str">
        <f>_xlfn.XLOOKUP(Order_Table[[#This Row],[Customer ID]],customers!$A$1:$A$1001,customers!$I$1:$I$1001,,0)</f>
        <v>No</v>
      </c>
    </row>
    <row r="917" spans="1:16" x14ac:dyDescent="0.3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6">
        <f>INDEX(products!$A$1:$G$49,MATCH(orders!$D917,products!$A$1:$A$49,0),MATCH(orders!L$1,products!$A$1:$G$1,0))</f>
        <v>27.945</v>
      </c>
      <c r="M917" s="6">
        <f t="shared" si="14"/>
        <v>83.835000000000008</v>
      </c>
      <c r="N917" t="str" cm="1">
        <f t="array" ref="N917">_xlfn.IFS(I917="Rob","Robusta",I917="Exc","Exelsa",I917="Ara","Arabia",I917="Lib","Liberica")</f>
        <v>Exelsa</v>
      </c>
      <c r="O917" t="str" cm="1">
        <f t="array" ref="O917">_xlfn.IFS(J917="M","Medium",J917="L","Light",J917="D","Dark")</f>
        <v>Dark</v>
      </c>
      <c r="P917" t="str">
        <f>_xlfn.XLOOKUP(Order_Table[[#This Row],[Customer ID]],customers!$A$1:$A$1001,customers!$I$1:$I$1001,,0)</f>
        <v>Yes</v>
      </c>
    </row>
    <row r="918" spans="1:16" x14ac:dyDescent="0.3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6">
        <f>INDEX(products!$A$1:$G$49,MATCH(orders!$D918,products!$A$1:$A$49,0),MATCH(orders!L$1,products!$A$1:$G$1,0))</f>
        <v>3.645</v>
      </c>
      <c r="M918" s="6">
        <f t="shared" si="14"/>
        <v>3.645</v>
      </c>
      <c r="N918" t="str" cm="1">
        <f t="array" ref="N918">_xlfn.IFS(I918="Rob","Robusta",I918="Exc","Exelsa",I918="Ara","Arabia",I918="Lib","Liberica")</f>
        <v>Exelsa</v>
      </c>
      <c r="O918" t="str" cm="1">
        <f t="array" ref="O918">_xlfn.IFS(J918="M","Medium",J918="L","Light",J918="D","Dark")</f>
        <v>Dark</v>
      </c>
      <c r="P918" t="str">
        <f>_xlfn.XLOOKUP(Order_Table[[#This Row],[Customer ID]],customers!$A$1:$A$1001,customers!$I$1:$I$1001,,0)</f>
        <v>Yes</v>
      </c>
    </row>
    <row r="919" spans="1:16" x14ac:dyDescent="0.3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6">
        <f>INDEX(products!$A$1:$G$49,MATCH(orders!$D919,products!$A$1:$A$49,0),MATCH(orders!L$1,products!$A$1:$G$1,0))</f>
        <v>6.75</v>
      </c>
      <c r="M919" s="6">
        <f t="shared" si="14"/>
        <v>6.75</v>
      </c>
      <c r="N919" t="str" cm="1">
        <f t="array" ref="N919">_xlfn.IFS(I919="Rob","Robusta",I919="Exc","Exelsa",I919="Ara","Arabia",I919="Lib","Liberica")</f>
        <v>Arabia</v>
      </c>
      <c r="O919" t="str" cm="1">
        <f t="array" ref="O919">_xlfn.IFS(J919="M","Medium",J919="L","Light",J919="D","Dark")</f>
        <v>Medium</v>
      </c>
      <c r="P919" t="str">
        <f>_xlfn.XLOOKUP(Order_Table[[#This Row],[Customer ID]],customers!$A$1:$A$1001,customers!$I$1:$I$1001,,0)</f>
        <v>No</v>
      </c>
    </row>
    <row r="920" spans="1:16" x14ac:dyDescent="0.3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6">
        <f>INDEX(products!$A$1:$G$49,MATCH(orders!$D920,products!$A$1:$A$49,0),MATCH(orders!L$1,products!$A$1:$G$1,0))</f>
        <v>7.29</v>
      </c>
      <c r="M920" s="6">
        <f t="shared" si="14"/>
        <v>21.87</v>
      </c>
      <c r="N920" t="str" cm="1">
        <f t="array" ref="N920">_xlfn.IFS(I920="Rob","Robusta",I920="Exc","Exelsa",I920="Ara","Arabia",I920="Lib","Liberica")</f>
        <v>Exelsa</v>
      </c>
      <c r="O920" t="str" cm="1">
        <f t="array" ref="O920">_xlfn.IFS(J920="M","Medium",J920="L","Light",J920="D","Dark")</f>
        <v>Dark</v>
      </c>
      <c r="P920" t="str">
        <f>_xlfn.XLOOKUP(Order_Table[[#This Row],[Customer ID]],customers!$A$1:$A$1001,customers!$I$1:$I$1001,,0)</f>
        <v>No</v>
      </c>
    </row>
    <row r="921" spans="1:16" x14ac:dyDescent="0.3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6">
        <f>INDEX(products!$A$1:$G$49,MATCH(orders!$D921,products!$A$1:$A$49,0),MATCH(orders!L$1,products!$A$1:$G$1,0))</f>
        <v>2.6849999999999996</v>
      </c>
      <c r="M921" s="6">
        <f t="shared" si="14"/>
        <v>13.424999999999997</v>
      </c>
      <c r="N921" t="str" cm="1">
        <f t="array" ref="N921">_xlfn.IFS(I921="Rob","Robusta",I921="Exc","Exelsa",I921="Ara","Arabia",I921="Lib","Liberica")</f>
        <v>Robusta</v>
      </c>
      <c r="O921" t="str" cm="1">
        <f t="array" ref="O921">_xlfn.IFS(J921="M","Medium",J921="L","Light",J921="D","Dark")</f>
        <v>Dark</v>
      </c>
      <c r="P921" t="str">
        <f>_xlfn.XLOOKUP(Order_Table[[#This Row],[Customer ID]],customers!$A$1:$A$1001,customers!$I$1:$I$1001,,0)</f>
        <v>Yes</v>
      </c>
    </row>
    <row r="922" spans="1:16" x14ac:dyDescent="0.3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6">
        <f>INDEX(products!$A$1:$G$49,MATCH(orders!$D922,products!$A$1:$A$49,0),MATCH(orders!L$1,products!$A$1:$G$1,0))</f>
        <v>20.584999999999997</v>
      </c>
      <c r="M922" s="6">
        <f t="shared" si="14"/>
        <v>123.50999999999999</v>
      </c>
      <c r="N922" t="str" cm="1">
        <f t="array" ref="N922">_xlfn.IFS(I922="Rob","Robusta",I922="Exc","Exelsa",I922="Ara","Arabia",I922="Lib","Liberica")</f>
        <v>Robusta</v>
      </c>
      <c r="O922" t="str" cm="1">
        <f t="array" ref="O922">_xlfn.IFS(J922="M","Medium",J922="L","Light",J922="D","Dark")</f>
        <v>Dark</v>
      </c>
      <c r="P922" t="str">
        <f>_xlfn.XLOOKUP(Order_Table[[#This Row],[Customer ID]],customers!$A$1:$A$1001,customers!$I$1:$I$1001,,0)</f>
        <v>No</v>
      </c>
    </row>
    <row r="923" spans="1:16" x14ac:dyDescent="0.3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6">
        <f>INDEX(products!$A$1:$G$49,MATCH(orders!$D923,products!$A$1:$A$49,0),MATCH(orders!L$1,products!$A$1:$G$1,0))</f>
        <v>3.8849999999999998</v>
      </c>
      <c r="M923" s="6">
        <f t="shared" si="14"/>
        <v>7.77</v>
      </c>
      <c r="N923" t="str" cm="1">
        <f t="array" ref="N923">_xlfn.IFS(I923="Rob","Robusta",I923="Exc","Exelsa",I923="Ara","Arabia",I923="Lib","Liberica")</f>
        <v>Liberica</v>
      </c>
      <c r="O923" t="str" cm="1">
        <f t="array" ref="O923">_xlfn.IFS(J923="M","Medium",J923="L","Light",J923="D","Dark")</f>
        <v>Dark</v>
      </c>
      <c r="P923" t="str">
        <f>_xlfn.XLOOKUP(Order_Table[[#This Row],[Customer ID]],customers!$A$1:$A$1001,customers!$I$1:$I$1001,,0)</f>
        <v>No</v>
      </c>
    </row>
    <row r="924" spans="1:16" x14ac:dyDescent="0.3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6">
        <f>INDEX(products!$A$1:$G$49,MATCH(orders!$D924,products!$A$1:$A$49,0),MATCH(orders!L$1,products!$A$1:$G$1,0))</f>
        <v>11.25</v>
      </c>
      <c r="M924" s="6">
        <f t="shared" si="14"/>
        <v>67.5</v>
      </c>
      <c r="N924" t="str" cm="1">
        <f t="array" ref="N924">_xlfn.IFS(I924="Rob","Robusta",I924="Exc","Exelsa",I924="Ara","Arabia",I924="Lib","Liberica")</f>
        <v>Arabia</v>
      </c>
      <c r="O924" t="str" cm="1">
        <f t="array" ref="O924">_xlfn.IFS(J924="M","Medium",J924="L","Light",J924="D","Dark")</f>
        <v>Medium</v>
      </c>
      <c r="P924" t="str">
        <f>_xlfn.XLOOKUP(Order_Table[[#This Row],[Customer ID]],customers!$A$1:$A$1001,customers!$I$1:$I$1001,,0)</f>
        <v>Yes</v>
      </c>
    </row>
    <row r="925" spans="1:16" x14ac:dyDescent="0.3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6">
        <f>INDEX(products!$A$1:$G$49,MATCH(orders!$D925,products!$A$1:$A$49,0),MATCH(orders!L$1,products!$A$1:$G$1,0))</f>
        <v>27.945</v>
      </c>
      <c r="M925" s="6">
        <f t="shared" si="14"/>
        <v>27.945</v>
      </c>
      <c r="N925" t="str" cm="1">
        <f t="array" ref="N925">_xlfn.IFS(I925="Rob","Robusta",I925="Exc","Exelsa",I925="Ara","Arabia",I925="Lib","Liberica")</f>
        <v>Exelsa</v>
      </c>
      <c r="O925" t="str" cm="1">
        <f t="array" ref="O925">_xlfn.IFS(J925="M","Medium",J925="L","Light",J925="D","Dark")</f>
        <v>Dark</v>
      </c>
      <c r="P925" t="str">
        <f>_xlfn.XLOOKUP(Order_Table[[#This Row],[Customer ID]],customers!$A$1:$A$1001,customers!$I$1:$I$1001,,0)</f>
        <v>No</v>
      </c>
    </row>
    <row r="926" spans="1:16" x14ac:dyDescent="0.3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6">
        <f>INDEX(products!$A$1:$G$49,MATCH(orders!$D926,products!$A$1:$A$49,0),MATCH(orders!L$1,products!$A$1:$G$1,0))</f>
        <v>29.784999999999997</v>
      </c>
      <c r="M926" s="6">
        <f t="shared" si="14"/>
        <v>89.35499999999999</v>
      </c>
      <c r="N926" t="str" cm="1">
        <f t="array" ref="N926">_xlfn.IFS(I926="Rob","Robusta",I926="Exc","Exelsa",I926="Ara","Arabia",I926="Lib","Liberica")</f>
        <v>Arabia</v>
      </c>
      <c r="O926" t="str" cm="1">
        <f t="array" ref="O926">_xlfn.IFS(J926="M","Medium",J926="L","Light",J926="D","Dark")</f>
        <v>Light</v>
      </c>
      <c r="P926" t="str">
        <f>_xlfn.XLOOKUP(Order_Table[[#This Row],[Customer ID]],customers!$A$1:$A$1001,customers!$I$1:$I$1001,,0)</f>
        <v>No</v>
      </c>
    </row>
    <row r="927" spans="1:16" x14ac:dyDescent="0.3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6">
        <f>INDEX(products!$A$1:$G$49,MATCH(orders!$D927,products!$A$1:$A$49,0),MATCH(orders!L$1,products!$A$1:$G$1,0))</f>
        <v>6.75</v>
      </c>
      <c r="M927" s="6">
        <f t="shared" si="14"/>
        <v>20.25</v>
      </c>
      <c r="N927" t="str" cm="1">
        <f t="array" ref="N927">_xlfn.IFS(I927="Rob","Robusta",I927="Exc","Exelsa",I927="Ara","Arabia",I927="Lib","Liberica")</f>
        <v>Arabia</v>
      </c>
      <c r="O927" t="str" cm="1">
        <f t="array" ref="O927">_xlfn.IFS(J927="M","Medium",J927="L","Light",J927="D","Dark")</f>
        <v>Medium</v>
      </c>
      <c r="P927" t="str">
        <f>_xlfn.XLOOKUP(Order_Table[[#This Row],[Customer ID]],customers!$A$1:$A$1001,customers!$I$1:$I$1001,,0)</f>
        <v>No</v>
      </c>
    </row>
    <row r="928" spans="1:16" x14ac:dyDescent="0.3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6">
        <f>INDEX(products!$A$1:$G$49,MATCH(orders!$D928,products!$A$1:$A$49,0),MATCH(orders!L$1,products!$A$1:$G$1,0))</f>
        <v>6.75</v>
      </c>
      <c r="M928" s="6">
        <f t="shared" si="14"/>
        <v>33.75</v>
      </c>
      <c r="N928" t="str" cm="1">
        <f t="array" ref="N928">_xlfn.IFS(I928="Rob","Robusta",I928="Exc","Exelsa",I928="Ara","Arabia",I928="Lib","Liberica")</f>
        <v>Arabia</v>
      </c>
      <c r="O928" t="str" cm="1">
        <f t="array" ref="O928">_xlfn.IFS(J928="M","Medium",J928="L","Light",J928="D","Dark")</f>
        <v>Medium</v>
      </c>
      <c r="P928" t="str">
        <f>_xlfn.XLOOKUP(Order_Table[[#This Row],[Customer ID]],customers!$A$1:$A$1001,customers!$I$1:$I$1001,,0)</f>
        <v>Yes</v>
      </c>
    </row>
    <row r="929" spans="1:16" x14ac:dyDescent="0.3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6">
        <f>INDEX(products!$A$1:$G$49,MATCH(orders!$D929,products!$A$1:$A$49,0),MATCH(orders!L$1,products!$A$1:$G$1,0))</f>
        <v>27.945</v>
      </c>
      <c r="M929" s="6">
        <f t="shared" si="14"/>
        <v>111.78</v>
      </c>
      <c r="N929" t="str" cm="1">
        <f t="array" ref="N929">_xlfn.IFS(I929="Rob","Robusta",I929="Exc","Exelsa",I929="Ara","Arabia",I929="Lib","Liberica")</f>
        <v>Exelsa</v>
      </c>
      <c r="O929" t="str" cm="1">
        <f t="array" ref="O929">_xlfn.IFS(J929="M","Medium",J929="L","Light",J929="D","Dark")</f>
        <v>Dark</v>
      </c>
      <c r="P929" t="str">
        <f>_xlfn.XLOOKUP(Order_Table[[#This Row],[Customer ID]],customers!$A$1:$A$1001,customers!$I$1:$I$1001,,0)</f>
        <v>No</v>
      </c>
    </row>
    <row r="930" spans="1:16" x14ac:dyDescent="0.3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6">
        <f>INDEX(products!$A$1:$G$49,MATCH(orders!$D930,products!$A$1:$A$49,0),MATCH(orders!L$1,products!$A$1:$G$1,0))</f>
        <v>31.624999999999996</v>
      </c>
      <c r="M930" s="6">
        <f t="shared" si="14"/>
        <v>63.249999999999993</v>
      </c>
      <c r="N930" t="str" cm="1">
        <f t="array" ref="N930">_xlfn.IFS(I930="Rob","Robusta",I930="Exc","Exelsa",I930="Ara","Arabia",I930="Lib","Liberica")</f>
        <v>Exelsa</v>
      </c>
      <c r="O930" t="str" cm="1">
        <f t="array" ref="O930">_xlfn.IFS(J930="M","Medium",J930="L","Light",J930="D","Dark")</f>
        <v>Medium</v>
      </c>
      <c r="P930" t="str">
        <f>_xlfn.XLOOKUP(Order_Table[[#This Row],[Customer ID]],customers!$A$1:$A$1001,customers!$I$1:$I$1001,,0)</f>
        <v>Yes</v>
      </c>
    </row>
    <row r="931" spans="1:16" x14ac:dyDescent="0.3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6">
        <f>INDEX(products!$A$1:$G$49,MATCH(orders!$D931,products!$A$1:$A$49,0),MATCH(orders!L$1,products!$A$1:$G$1,0))</f>
        <v>4.4550000000000001</v>
      </c>
      <c r="M931" s="6">
        <f t="shared" si="14"/>
        <v>8.91</v>
      </c>
      <c r="N931" t="str" cm="1">
        <f t="array" ref="N931">_xlfn.IFS(I931="Rob","Robusta",I931="Exc","Exelsa",I931="Ara","Arabia",I931="Lib","Liberica")</f>
        <v>Exelsa</v>
      </c>
      <c r="O931" t="str" cm="1">
        <f t="array" ref="O931">_xlfn.IFS(J931="M","Medium",J931="L","Light",J931="D","Dark")</f>
        <v>Light</v>
      </c>
      <c r="P931" t="str">
        <f>_xlfn.XLOOKUP(Order_Table[[#This Row],[Customer ID]],customers!$A$1:$A$1001,customers!$I$1:$I$1001,,0)</f>
        <v>Yes</v>
      </c>
    </row>
    <row r="932" spans="1:16" x14ac:dyDescent="0.3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6">
        <f>INDEX(products!$A$1:$G$49,MATCH(orders!$D932,products!$A$1:$A$49,0),MATCH(orders!L$1,products!$A$1:$G$1,0))</f>
        <v>12.15</v>
      </c>
      <c r="M932" s="6">
        <f t="shared" si="14"/>
        <v>12.15</v>
      </c>
      <c r="N932" t="str" cm="1">
        <f t="array" ref="N932">_xlfn.IFS(I932="Rob","Robusta",I932="Exc","Exelsa",I932="Ara","Arabia",I932="Lib","Liberica")</f>
        <v>Exelsa</v>
      </c>
      <c r="O932" t="str" cm="1">
        <f t="array" ref="O932">_xlfn.IFS(J932="M","Medium",J932="L","Light",J932="D","Dark")</f>
        <v>Dark</v>
      </c>
      <c r="P932" t="str">
        <f>_xlfn.XLOOKUP(Order_Table[[#This Row],[Customer ID]],customers!$A$1:$A$1001,customers!$I$1:$I$1001,,0)</f>
        <v>Yes</v>
      </c>
    </row>
    <row r="933" spans="1:16" x14ac:dyDescent="0.3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6">
        <f>INDEX(products!$A$1:$G$49,MATCH(orders!$D933,products!$A$1:$A$49,0),MATCH(orders!L$1,products!$A$1:$G$1,0))</f>
        <v>5.97</v>
      </c>
      <c r="M933" s="6">
        <f t="shared" si="14"/>
        <v>23.88</v>
      </c>
      <c r="N933" t="str" cm="1">
        <f t="array" ref="N933">_xlfn.IFS(I933="Rob","Robusta",I933="Exc","Exelsa",I933="Ara","Arabia",I933="Lib","Liberica")</f>
        <v>Arabia</v>
      </c>
      <c r="O933" t="str" cm="1">
        <f t="array" ref="O933">_xlfn.IFS(J933="M","Medium",J933="L","Light",J933="D","Dark")</f>
        <v>Dark</v>
      </c>
      <c r="P933" t="str">
        <f>_xlfn.XLOOKUP(Order_Table[[#This Row],[Customer ID]],customers!$A$1:$A$1001,customers!$I$1:$I$1001,,0)</f>
        <v>Yes</v>
      </c>
    </row>
    <row r="934" spans="1:16" x14ac:dyDescent="0.3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6">
        <f>INDEX(products!$A$1:$G$49,MATCH(orders!$D934,products!$A$1:$A$49,0),MATCH(orders!L$1,products!$A$1:$G$1,0))</f>
        <v>13.75</v>
      </c>
      <c r="M934" s="6">
        <f t="shared" si="14"/>
        <v>55</v>
      </c>
      <c r="N934" t="str" cm="1">
        <f t="array" ref="N934">_xlfn.IFS(I934="Rob","Robusta",I934="Exc","Exelsa",I934="Ara","Arabia",I934="Lib","Liberica")</f>
        <v>Exelsa</v>
      </c>
      <c r="O934" t="str" cm="1">
        <f t="array" ref="O934">_xlfn.IFS(J934="M","Medium",J934="L","Light",J934="D","Dark")</f>
        <v>Medium</v>
      </c>
      <c r="P934" t="str">
        <f>_xlfn.XLOOKUP(Order_Table[[#This Row],[Customer ID]],customers!$A$1:$A$1001,customers!$I$1:$I$1001,,0)</f>
        <v>No</v>
      </c>
    </row>
    <row r="935" spans="1:16" x14ac:dyDescent="0.3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6">
        <f>INDEX(products!$A$1:$G$49,MATCH(orders!$D935,products!$A$1:$A$49,0),MATCH(orders!L$1,products!$A$1:$G$1,0))</f>
        <v>8.9499999999999993</v>
      </c>
      <c r="M935" s="6">
        <f t="shared" si="14"/>
        <v>26.849999999999998</v>
      </c>
      <c r="N935" t="str" cm="1">
        <f t="array" ref="N935">_xlfn.IFS(I935="Rob","Robusta",I935="Exc","Exelsa",I935="Ara","Arabia",I935="Lib","Liberica")</f>
        <v>Robusta</v>
      </c>
      <c r="O935" t="str" cm="1">
        <f t="array" ref="O935">_xlfn.IFS(J935="M","Medium",J935="L","Light",J935="D","Dark")</f>
        <v>Dark</v>
      </c>
      <c r="P935" t="str">
        <f>_xlfn.XLOOKUP(Order_Table[[#This Row],[Customer ID]],customers!$A$1:$A$1001,customers!$I$1:$I$1001,,0)</f>
        <v>Yes</v>
      </c>
    </row>
    <row r="936" spans="1:16" x14ac:dyDescent="0.3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6">
        <f>INDEX(products!$A$1:$G$49,MATCH(orders!$D936,products!$A$1:$A$49,0),MATCH(orders!L$1,products!$A$1:$G$1,0))</f>
        <v>22.884999999999998</v>
      </c>
      <c r="M936" s="6">
        <f t="shared" si="14"/>
        <v>114.42499999999998</v>
      </c>
      <c r="N936" t="str" cm="1">
        <f t="array" ref="N936">_xlfn.IFS(I936="Rob","Robusta",I936="Exc","Exelsa",I936="Ara","Arabia",I936="Lib","Liberica")</f>
        <v>Robusta</v>
      </c>
      <c r="O936" t="str" cm="1">
        <f t="array" ref="O936">_xlfn.IFS(J936="M","Medium",J936="L","Light",J936="D","Dark")</f>
        <v>Medium</v>
      </c>
      <c r="P936" t="str">
        <f>_xlfn.XLOOKUP(Order_Table[[#This Row],[Customer ID]],customers!$A$1:$A$1001,customers!$I$1:$I$1001,,0)</f>
        <v>No</v>
      </c>
    </row>
    <row r="937" spans="1:16" x14ac:dyDescent="0.3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6">
        <f>INDEX(products!$A$1:$G$49,MATCH(orders!$D937,products!$A$1:$A$49,0),MATCH(orders!L$1,products!$A$1:$G$1,0))</f>
        <v>25.874999999999996</v>
      </c>
      <c r="M937" s="6">
        <f t="shared" si="14"/>
        <v>155.24999999999997</v>
      </c>
      <c r="N937" t="str" cm="1">
        <f t="array" ref="N937">_xlfn.IFS(I937="Rob","Robusta",I937="Exc","Exelsa",I937="Ara","Arabia",I937="Lib","Liberica")</f>
        <v>Arabia</v>
      </c>
      <c r="O937" t="str" cm="1">
        <f t="array" ref="O937">_xlfn.IFS(J937="M","Medium",J937="L","Light",J937="D","Dark")</f>
        <v>Medium</v>
      </c>
      <c r="P937" t="str">
        <f>_xlfn.XLOOKUP(Order_Table[[#This Row],[Customer ID]],customers!$A$1:$A$1001,customers!$I$1:$I$1001,,0)</f>
        <v>Yes</v>
      </c>
    </row>
    <row r="938" spans="1:16" x14ac:dyDescent="0.3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6">
        <f>INDEX(products!$A$1:$G$49,MATCH(orders!$D938,products!$A$1:$A$49,0),MATCH(orders!L$1,products!$A$1:$G$1,0))</f>
        <v>7.77</v>
      </c>
      <c r="M938" s="6">
        <f t="shared" si="14"/>
        <v>23.31</v>
      </c>
      <c r="N938" t="str" cm="1">
        <f t="array" ref="N938">_xlfn.IFS(I938="Rob","Robusta",I938="Exc","Exelsa",I938="Ara","Arabia",I938="Lib","Liberica")</f>
        <v>Liberica</v>
      </c>
      <c r="O938" t="str" cm="1">
        <f t="array" ref="O938">_xlfn.IFS(J938="M","Medium",J938="L","Light",J938="D","Dark")</f>
        <v>Dark</v>
      </c>
      <c r="P938" t="str">
        <f>_xlfn.XLOOKUP(Order_Table[[#This Row],[Customer ID]],customers!$A$1:$A$1001,customers!$I$1:$I$1001,,0)</f>
        <v>Yes</v>
      </c>
    </row>
    <row r="939" spans="1:16" x14ac:dyDescent="0.3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6">
        <f>INDEX(products!$A$1:$G$49,MATCH(orders!$D939,products!$A$1:$A$49,0),MATCH(orders!L$1,products!$A$1:$G$1,0))</f>
        <v>22.884999999999998</v>
      </c>
      <c r="M939" s="6">
        <f t="shared" si="14"/>
        <v>91.539999999999992</v>
      </c>
      <c r="N939" t="str" cm="1">
        <f t="array" ref="N939">_xlfn.IFS(I939="Rob","Robusta",I939="Exc","Exelsa",I939="Ara","Arabia",I939="Lib","Liberica")</f>
        <v>Robusta</v>
      </c>
      <c r="O939" t="str" cm="1">
        <f t="array" ref="O939">_xlfn.IFS(J939="M","Medium",J939="L","Light",J939="D","Dark")</f>
        <v>Medium</v>
      </c>
      <c r="P939" t="str">
        <f>_xlfn.XLOOKUP(Order_Table[[#This Row],[Customer ID]],customers!$A$1:$A$1001,customers!$I$1:$I$1001,,0)</f>
        <v>Yes</v>
      </c>
    </row>
    <row r="940" spans="1:16" x14ac:dyDescent="0.3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6">
        <f>INDEX(products!$A$1:$G$49,MATCH(orders!$D940,products!$A$1:$A$49,0),MATCH(orders!L$1,products!$A$1:$G$1,0))</f>
        <v>14.85</v>
      </c>
      <c r="M940" s="6">
        <f t="shared" si="14"/>
        <v>74.25</v>
      </c>
      <c r="N940" t="str" cm="1">
        <f t="array" ref="N940">_xlfn.IFS(I940="Rob","Robusta",I940="Exc","Exelsa",I940="Ara","Arabia",I940="Lib","Liberica")</f>
        <v>Exelsa</v>
      </c>
      <c r="O940" t="str" cm="1">
        <f t="array" ref="O940">_xlfn.IFS(J940="M","Medium",J940="L","Light",J940="D","Dark")</f>
        <v>Light</v>
      </c>
      <c r="P940" t="str">
        <f>_xlfn.XLOOKUP(Order_Table[[#This Row],[Customer ID]],customers!$A$1:$A$1001,customers!$I$1:$I$1001,,0)</f>
        <v>Yes</v>
      </c>
    </row>
    <row r="941" spans="1:16" x14ac:dyDescent="0.3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6">
        <f>INDEX(products!$A$1:$G$49,MATCH(orders!$D941,products!$A$1:$A$49,0),MATCH(orders!L$1,products!$A$1:$G$1,0))</f>
        <v>4.7549999999999999</v>
      </c>
      <c r="M941" s="6">
        <f t="shared" si="14"/>
        <v>28.53</v>
      </c>
      <c r="N941" t="str" cm="1">
        <f t="array" ref="N941">_xlfn.IFS(I941="Rob","Robusta",I941="Exc","Exelsa",I941="Ara","Arabia",I941="Lib","Liberica")</f>
        <v>Liberica</v>
      </c>
      <c r="O941" t="str" cm="1">
        <f t="array" ref="O941">_xlfn.IFS(J941="M","Medium",J941="L","Light",J941="D","Dark")</f>
        <v>Light</v>
      </c>
      <c r="P941" t="str">
        <f>_xlfn.XLOOKUP(Order_Table[[#This Row],[Customer ID]],customers!$A$1:$A$1001,customers!$I$1:$I$1001,,0)</f>
        <v>No</v>
      </c>
    </row>
    <row r="942" spans="1:16" x14ac:dyDescent="0.3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6">
        <f>INDEX(products!$A$1:$G$49,MATCH(orders!$D942,products!$A$1:$A$49,0),MATCH(orders!L$1,products!$A$1:$G$1,0))</f>
        <v>7.169999999999999</v>
      </c>
      <c r="M942" s="6">
        <f t="shared" si="14"/>
        <v>14.339999999999998</v>
      </c>
      <c r="N942" t="str" cm="1">
        <f t="array" ref="N942">_xlfn.IFS(I942="Rob","Robusta",I942="Exc","Exelsa",I942="Ara","Arabia",I942="Lib","Liberica")</f>
        <v>Robusta</v>
      </c>
      <c r="O942" t="str" cm="1">
        <f t="array" ref="O942">_xlfn.IFS(J942="M","Medium",J942="L","Light",J942="D","Dark")</f>
        <v>Light</v>
      </c>
      <c r="P942" t="str">
        <f>_xlfn.XLOOKUP(Order_Table[[#This Row],[Customer ID]],customers!$A$1:$A$1001,customers!$I$1:$I$1001,,0)</f>
        <v>Yes</v>
      </c>
    </row>
    <row r="943" spans="1:16" x14ac:dyDescent="0.3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6">
        <f>INDEX(products!$A$1:$G$49,MATCH(orders!$D943,products!$A$1:$A$49,0),MATCH(orders!L$1,products!$A$1:$G$1,0))</f>
        <v>7.77</v>
      </c>
      <c r="M943" s="6">
        <f t="shared" si="14"/>
        <v>15.54</v>
      </c>
      <c r="N943" t="str" cm="1">
        <f t="array" ref="N943">_xlfn.IFS(I943="Rob","Robusta",I943="Exc","Exelsa",I943="Ara","Arabia",I943="Lib","Liberica")</f>
        <v>Arabia</v>
      </c>
      <c r="O943" t="str" cm="1">
        <f t="array" ref="O943">_xlfn.IFS(J943="M","Medium",J943="L","Light",J943="D","Dark")</f>
        <v>Light</v>
      </c>
      <c r="P943" t="str">
        <f>_xlfn.XLOOKUP(Order_Table[[#This Row],[Customer ID]],customers!$A$1:$A$1001,customers!$I$1:$I$1001,,0)</f>
        <v>Yes</v>
      </c>
    </row>
    <row r="944" spans="1:16" x14ac:dyDescent="0.3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6">
        <f>INDEX(products!$A$1:$G$49,MATCH(orders!$D944,products!$A$1:$A$49,0),MATCH(orders!L$1,products!$A$1:$G$1,0))</f>
        <v>11.95</v>
      </c>
      <c r="M944" s="6">
        <f t="shared" si="14"/>
        <v>35.849999999999994</v>
      </c>
      <c r="N944" t="str" cm="1">
        <f t="array" ref="N944">_xlfn.IFS(I944="Rob","Robusta",I944="Exc","Exelsa",I944="Ara","Arabia",I944="Lib","Liberica")</f>
        <v>Robusta</v>
      </c>
      <c r="O944" t="str" cm="1">
        <f t="array" ref="O944">_xlfn.IFS(J944="M","Medium",J944="L","Light",J944="D","Dark")</f>
        <v>Light</v>
      </c>
      <c r="P944" t="str">
        <f>_xlfn.XLOOKUP(Order_Table[[#This Row],[Customer ID]],customers!$A$1:$A$1001,customers!$I$1:$I$1001,,0)</f>
        <v>No</v>
      </c>
    </row>
    <row r="945" spans="1:16" x14ac:dyDescent="0.3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6">
        <f>INDEX(products!$A$1:$G$49,MATCH(orders!$D945,products!$A$1:$A$49,0),MATCH(orders!L$1,products!$A$1:$G$1,0))</f>
        <v>7.77</v>
      </c>
      <c r="M945" s="6">
        <f t="shared" si="14"/>
        <v>46.62</v>
      </c>
      <c r="N945" t="str" cm="1">
        <f t="array" ref="N945">_xlfn.IFS(I945="Rob","Robusta",I945="Exc","Exelsa",I945="Ara","Arabia",I945="Lib","Liberica")</f>
        <v>Arabia</v>
      </c>
      <c r="O945" t="str" cm="1">
        <f t="array" ref="O945">_xlfn.IFS(J945="M","Medium",J945="L","Light",J945="D","Dark")</f>
        <v>Light</v>
      </c>
      <c r="P945" t="str">
        <f>_xlfn.XLOOKUP(Order_Table[[#This Row],[Customer ID]],customers!$A$1:$A$1001,customers!$I$1:$I$1001,,0)</f>
        <v>No</v>
      </c>
    </row>
    <row r="946" spans="1:16" x14ac:dyDescent="0.3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6">
        <f>INDEX(products!$A$1:$G$49,MATCH(orders!$D946,products!$A$1:$A$49,0),MATCH(orders!L$1,products!$A$1:$G$1,0))</f>
        <v>7.169999999999999</v>
      </c>
      <c r="M946" s="6">
        <f t="shared" si="14"/>
        <v>35.849999999999994</v>
      </c>
      <c r="N946" t="str" cm="1">
        <f t="array" ref="N946">_xlfn.IFS(I946="Rob","Robusta",I946="Exc","Exelsa",I946="Ara","Arabia",I946="Lib","Liberica")</f>
        <v>Robusta</v>
      </c>
      <c r="O946" t="str" cm="1">
        <f t="array" ref="O946">_xlfn.IFS(J946="M","Medium",J946="L","Light",J946="D","Dark")</f>
        <v>Light</v>
      </c>
      <c r="P946" t="str">
        <f>_xlfn.XLOOKUP(Order_Table[[#This Row],[Customer ID]],customers!$A$1:$A$1001,customers!$I$1:$I$1001,,0)</f>
        <v>No</v>
      </c>
    </row>
    <row r="947" spans="1:16" x14ac:dyDescent="0.3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6">
        <f>INDEX(products!$A$1:$G$49,MATCH(orders!$D947,products!$A$1:$A$49,0),MATCH(orders!L$1,products!$A$1:$G$1,0))</f>
        <v>29.784999999999997</v>
      </c>
      <c r="M947" s="6">
        <f t="shared" si="14"/>
        <v>119.13999999999999</v>
      </c>
      <c r="N947" t="str" cm="1">
        <f t="array" ref="N947">_xlfn.IFS(I947="Rob","Robusta",I947="Exc","Exelsa",I947="Ara","Arabia",I947="Lib","Liberica")</f>
        <v>Liberica</v>
      </c>
      <c r="O947" t="str" cm="1">
        <f t="array" ref="O947">_xlfn.IFS(J947="M","Medium",J947="L","Light",J947="D","Dark")</f>
        <v>Dark</v>
      </c>
      <c r="P947" t="str">
        <f>_xlfn.XLOOKUP(Order_Table[[#This Row],[Customer ID]],customers!$A$1:$A$1001,customers!$I$1:$I$1001,,0)</f>
        <v>No</v>
      </c>
    </row>
    <row r="948" spans="1:16" x14ac:dyDescent="0.3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6">
        <f>INDEX(products!$A$1:$G$49,MATCH(orders!$D948,products!$A$1:$A$49,0),MATCH(orders!L$1,products!$A$1:$G$1,0))</f>
        <v>7.77</v>
      </c>
      <c r="M948" s="6">
        <f t="shared" si="14"/>
        <v>23.31</v>
      </c>
      <c r="N948" t="str" cm="1">
        <f t="array" ref="N948">_xlfn.IFS(I948="Rob","Robusta",I948="Exc","Exelsa",I948="Ara","Arabia",I948="Lib","Liberica")</f>
        <v>Liberica</v>
      </c>
      <c r="O948" t="str" cm="1">
        <f t="array" ref="O948">_xlfn.IFS(J948="M","Medium",J948="L","Light",J948="D","Dark")</f>
        <v>Dark</v>
      </c>
      <c r="P948" t="str">
        <f>_xlfn.XLOOKUP(Order_Table[[#This Row],[Customer ID]],customers!$A$1:$A$1001,customers!$I$1:$I$1001,,0)</f>
        <v>No</v>
      </c>
    </row>
    <row r="949" spans="1:16" x14ac:dyDescent="0.3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6">
        <f>INDEX(products!$A$1:$G$49,MATCH(orders!$D949,products!$A$1:$A$49,0),MATCH(orders!L$1,products!$A$1:$G$1,0))</f>
        <v>11.25</v>
      </c>
      <c r="M949" s="6">
        <f t="shared" si="14"/>
        <v>11.25</v>
      </c>
      <c r="N949" t="str" cm="1">
        <f t="array" ref="N949">_xlfn.IFS(I949="Rob","Robusta",I949="Exc","Exelsa",I949="Ara","Arabia",I949="Lib","Liberica")</f>
        <v>Arabia</v>
      </c>
      <c r="O949" t="str" cm="1">
        <f t="array" ref="O949">_xlfn.IFS(J949="M","Medium",J949="L","Light",J949="D","Dark")</f>
        <v>Medium</v>
      </c>
      <c r="P949" t="str">
        <f>_xlfn.XLOOKUP(Order_Table[[#This Row],[Customer ID]],customers!$A$1:$A$1001,customers!$I$1:$I$1001,,0)</f>
        <v>No</v>
      </c>
    </row>
    <row r="950" spans="1:16" x14ac:dyDescent="0.3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6">
        <f>INDEX(products!$A$1:$G$49,MATCH(orders!$D950,products!$A$1:$A$49,0),MATCH(orders!L$1,products!$A$1:$G$1,0))</f>
        <v>27.945</v>
      </c>
      <c r="M950" s="6">
        <f t="shared" si="14"/>
        <v>83.835000000000008</v>
      </c>
      <c r="N950" t="str" cm="1">
        <f t="array" ref="N950">_xlfn.IFS(I950="Rob","Robusta",I950="Exc","Exelsa",I950="Ara","Arabia",I950="Lib","Liberica")</f>
        <v>Exelsa</v>
      </c>
      <c r="O950" t="str" cm="1">
        <f t="array" ref="O950">_xlfn.IFS(J950="M","Medium",J950="L","Light",J950="D","Dark")</f>
        <v>Dark</v>
      </c>
      <c r="P950" t="str">
        <f>_xlfn.XLOOKUP(Order_Table[[#This Row],[Customer ID]],customers!$A$1:$A$1001,customers!$I$1:$I$1001,,0)</f>
        <v>Yes</v>
      </c>
    </row>
    <row r="951" spans="1:16" x14ac:dyDescent="0.3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6">
        <f>INDEX(products!$A$1:$G$49,MATCH(orders!$D951,products!$A$1:$A$49,0),MATCH(orders!L$1,products!$A$1:$G$1,0))</f>
        <v>27.484999999999996</v>
      </c>
      <c r="M951" s="6">
        <f t="shared" si="14"/>
        <v>109.93999999999998</v>
      </c>
      <c r="N951" t="str" cm="1">
        <f t="array" ref="N951">_xlfn.IFS(I951="Rob","Robusta",I951="Exc","Exelsa",I951="Ara","Arabia",I951="Lib","Liberica")</f>
        <v>Robusta</v>
      </c>
      <c r="O951" t="str" cm="1">
        <f t="array" ref="O951">_xlfn.IFS(J951="M","Medium",J951="L","Light",J951="D","Dark")</f>
        <v>Light</v>
      </c>
      <c r="P951" t="str">
        <f>_xlfn.XLOOKUP(Order_Table[[#This Row],[Customer ID]],customers!$A$1:$A$1001,customers!$I$1:$I$1001,,0)</f>
        <v>No</v>
      </c>
    </row>
    <row r="952" spans="1:16" x14ac:dyDescent="0.3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6">
        <f>INDEX(products!$A$1:$G$49,MATCH(orders!$D952,products!$A$1:$A$49,0),MATCH(orders!L$1,products!$A$1:$G$1,0))</f>
        <v>3.5849999999999995</v>
      </c>
      <c r="M952" s="6">
        <f t="shared" si="14"/>
        <v>14.339999999999998</v>
      </c>
      <c r="N952" t="str" cm="1">
        <f t="array" ref="N952">_xlfn.IFS(I952="Rob","Robusta",I952="Exc","Exelsa",I952="Ara","Arabia",I952="Lib","Liberica")</f>
        <v>Robusta</v>
      </c>
      <c r="O952" t="str" cm="1">
        <f t="array" ref="O952">_xlfn.IFS(J952="M","Medium",J952="L","Light",J952="D","Dark")</f>
        <v>Light</v>
      </c>
      <c r="P952" t="str">
        <f>_xlfn.XLOOKUP(Order_Table[[#This Row],[Customer ID]],customers!$A$1:$A$1001,customers!$I$1:$I$1001,,0)</f>
        <v>Yes</v>
      </c>
    </row>
    <row r="953" spans="1:16" x14ac:dyDescent="0.3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6">
        <f>INDEX(products!$A$1:$G$49,MATCH(orders!$D953,products!$A$1:$A$49,0),MATCH(orders!L$1,products!$A$1:$G$1,0))</f>
        <v>3.5849999999999995</v>
      </c>
      <c r="M953" s="6">
        <f t="shared" si="14"/>
        <v>21.509999999999998</v>
      </c>
      <c r="N953" t="str" cm="1">
        <f t="array" ref="N953">_xlfn.IFS(I953="Rob","Robusta",I953="Exc","Exelsa",I953="Ara","Arabia",I953="Lib","Liberica")</f>
        <v>Robusta</v>
      </c>
      <c r="O953" t="str" cm="1">
        <f t="array" ref="O953">_xlfn.IFS(J953="M","Medium",J953="L","Light",J953="D","Dark")</f>
        <v>Light</v>
      </c>
      <c r="P953" t="str">
        <f>_xlfn.XLOOKUP(Order_Table[[#This Row],[Customer ID]],customers!$A$1:$A$1001,customers!$I$1:$I$1001,,0)</f>
        <v>No</v>
      </c>
    </row>
    <row r="954" spans="1:16" x14ac:dyDescent="0.3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6">
        <f>INDEX(products!$A$1:$G$49,MATCH(orders!$D954,products!$A$1:$A$49,0),MATCH(orders!L$1,products!$A$1:$G$1,0))</f>
        <v>11.25</v>
      </c>
      <c r="M954" s="6">
        <f t="shared" si="14"/>
        <v>22.5</v>
      </c>
      <c r="N954" t="str" cm="1">
        <f t="array" ref="N954">_xlfn.IFS(I954="Rob","Robusta",I954="Exc","Exelsa",I954="Ara","Arabia",I954="Lib","Liberica")</f>
        <v>Arabia</v>
      </c>
      <c r="O954" t="str" cm="1">
        <f t="array" ref="O954">_xlfn.IFS(J954="M","Medium",J954="L","Light",J954="D","Dark")</f>
        <v>Medium</v>
      </c>
      <c r="P954" t="str">
        <f>_xlfn.XLOOKUP(Order_Table[[#This Row],[Customer ID]],customers!$A$1:$A$1001,customers!$I$1:$I$1001,,0)</f>
        <v>Yes</v>
      </c>
    </row>
    <row r="955" spans="1:16" x14ac:dyDescent="0.3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6">
        <f>INDEX(products!$A$1:$G$49,MATCH(orders!$D955,products!$A$1:$A$49,0),MATCH(orders!L$1,products!$A$1:$G$1,0))</f>
        <v>3.8849999999999998</v>
      </c>
      <c r="M955" s="6">
        <f t="shared" si="14"/>
        <v>3.8849999999999998</v>
      </c>
      <c r="N955" t="str" cm="1">
        <f t="array" ref="N955">_xlfn.IFS(I955="Rob","Robusta",I955="Exc","Exelsa",I955="Ara","Arabia",I955="Lib","Liberica")</f>
        <v>Arabia</v>
      </c>
      <c r="O955" t="str" cm="1">
        <f t="array" ref="O955">_xlfn.IFS(J955="M","Medium",J955="L","Light",J955="D","Dark")</f>
        <v>Light</v>
      </c>
      <c r="P955" t="str">
        <f>_xlfn.XLOOKUP(Order_Table[[#This Row],[Customer ID]],customers!$A$1:$A$1001,customers!$I$1:$I$1001,,0)</f>
        <v>Yes</v>
      </c>
    </row>
    <row r="956" spans="1:16" x14ac:dyDescent="0.3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6">
        <f>INDEX(products!$A$1:$G$49,MATCH(orders!$D956,products!$A$1:$A$49,0),MATCH(orders!L$1,products!$A$1:$G$1,0))</f>
        <v>27.945</v>
      </c>
      <c r="M956" s="6">
        <f t="shared" si="14"/>
        <v>27.945</v>
      </c>
      <c r="N956" t="str" cm="1">
        <f t="array" ref="N956">_xlfn.IFS(I956="Rob","Robusta",I956="Exc","Exelsa",I956="Ara","Arabia",I956="Lib","Liberica")</f>
        <v>Exelsa</v>
      </c>
      <c r="O956" t="str" cm="1">
        <f t="array" ref="O956">_xlfn.IFS(J956="M","Medium",J956="L","Light",J956="D","Dark")</f>
        <v>Dark</v>
      </c>
      <c r="P956" t="str">
        <f>_xlfn.XLOOKUP(Order_Table[[#This Row],[Customer ID]],customers!$A$1:$A$1001,customers!$I$1:$I$1001,,0)</f>
        <v>Yes</v>
      </c>
    </row>
    <row r="957" spans="1:16" x14ac:dyDescent="0.3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6">
        <f>INDEX(products!$A$1:$G$49,MATCH(orders!$D957,products!$A$1:$A$49,0),MATCH(orders!L$1,products!$A$1:$G$1,0))</f>
        <v>34.154999999999994</v>
      </c>
      <c r="M957" s="6">
        <f t="shared" si="14"/>
        <v>170.77499999999998</v>
      </c>
      <c r="N957" t="str" cm="1">
        <f t="array" ref="N957">_xlfn.IFS(I957="Rob","Robusta",I957="Exc","Exelsa",I957="Ara","Arabia",I957="Lib","Liberica")</f>
        <v>Exelsa</v>
      </c>
      <c r="O957" t="str" cm="1">
        <f t="array" ref="O957">_xlfn.IFS(J957="M","Medium",J957="L","Light",J957="D","Dark")</f>
        <v>Light</v>
      </c>
      <c r="P957" t="str">
        <f>_xlfn.XLOOKUP(Order_Table[[#This Row],[Customer ID]],customers!$A$1:$A$1001,customers!$I$1:$I$1001,,0)</f>
        <v>Yes</v>
      </c>
    </row>
    <row r="958" spans="1:16" x14ac:dyDescent="0.3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6">
        <f>INDEX(products!$A$1:$G$49,MATCH(orders!$D958,products!$A$1:$A$49,0),MATCH(orders!L$1,products!$A$1:$G$1,0))</f>
        <v>27.484999999999996</v>
      </c>
      <c r="M958" s="6">
        <f t="shared" si="14"/>
        <v>54.969999999999992</v>
      </c>
      <c r="N958" t="str" cm="1">
        <f t="array" ref="N958">_xlfn.IFS(I958="Rob","Robusta",I958="Exc","Exelsa",I958="Ara","Arabia",I958="Lib","Liberica")</f>
        <v>Robusta</v>
      </c>
      <c r="O958" t="str" cm="1">
        <f t="array" ref="O958">_xlfn.IFS(J958="M","Medium",J958="L","Light",J958="D","Dark")</f>
        <v>Light</v>
      </c>
      <c r="P958" t="str">
        <f>_xlfn.XLOOKUP(Order_Table[[#This Row],[Customer ID]],customers!$A$1:$A$1001,customers!$I$1:$I$1001,,0)</f>
        <v>Yes</v>
      </c>
    </row>
    <row r="959" spans="1:16" x14ac:dyDescent="0.3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6">
        <f>INDEX(products!$A$1:$G$49,MATCH(orders!$D959,products!$A$1:$A$49,0),MATCH(orders!L$1,products!$A$1:$G$1,0))</f>
        <v>14.85</v>
      </c>
      <c r="M959" s="6">
        <f t="shared" si="14"/>
        <v>14.85</v>
      </c>
      <c r="N959" t="str" cm="1">
        <f t="array" ref="N959">_xlfn.IFS(I959="Rob","Robusta",I959="Exc","Exelsa",I959="Ara","Arabia",I959="Lib","Liberica")</f>
        <v>Exelsa</v>
      </c>
      <c r="O959" t="str" cm="1">
        <f t="array" ref="O959">_xlfn.IFS(J959="M","Medium",J959="L","Light",J959="D","Dark")</f>
        <v>Light</v>
      </c>
      <c r="P959" t="str">
        <f>_xlfn.XLOOKUP(Order_Table[[#This Row],[Customer ID]],customers!$A$1:$A$1001,customers!$I$1:$I$1001,,0)</f>
        <v>Yes</v>
      </c>
    </row>
    <row r="960" spans="1:16" x14ac:dyDescent="0.3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6">
        <f>INDEX(products!$A$1:$G$49,MATCH(orders!$D960,products!$A$1:$A$49,0),MATCH(orders!L$1,products!$A$1:$G$1,0))</f>
        <v>3.8849999999999998</v>
      </c>
      <c r="M960" s="6">
        <f t="shared" si="14"/>
        <v>7.77</v>
      </c>
      <c r="N960" t="str" cm="1">
        <f t="array" ref="N960">_xlfn.IFS(I960="Rob","Robusta",I960="Exc","Exelsa",I960="Ara","Arabia",I960="Lib","Liberica")</f>
        <v>Arabia</v>
      </c>
      <c r="O960" t="str" cm="1">
        <f t="array" ref="O960">_xlfn.IFS(J960="M","Medium",J960="L","Light",J960="D","Dark")</f>
        <v>Light</v>
      </c>
      <c r="P960" t="str">
        <f>_xlfn.XLOOKUP(Order_Table[[#This Row],[Customer ID]],customers!$A$1:$A$1001,customers!$I$1:$I$1001,,0)</f>
        <v>Yes</v>
      </c>
    </row>
    <row r="961" spans="1:16" x14ac:dyDescent="0.3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6">
        <f>INDEX(products!$A$1:$G$49,MATCH(orders!$D961,products!$A$1:$A$49,0),MATCH(orders!L$1,products!$A$1:$G$1,0))</f>
        <v>4.7549999999999999</v>
      </c>
      <c r="M961" s="6">
        <f t="shared" si="14"/>
        <v>23.774999999999999</v>
      </c>
      <c r="N961" t="str" cm="1">
        <f t="array" ref="N961">_xlfn.IFS(I961="Rob","Robusta",I961="Exc","Exelsa",I961="Ara","Arabia",I961="Lib","Liberica")</f>
        <v>Liberica</v>
      </c>
      <c r="O961" t="str" cm="1">
        <f t="array" ref="O961">_xlfn.IFS(J961="M","Medium",J961="L","Light",J961="D","Dark")</f>
        <v>Light</v>
      </c>
      <c r="P961" t="str">
        <f>_xlfn.XLOOKUP(Order_Table[[#This Row],[Customer ID]],customers!$A$1:$A$1001,customers!$I$1:$I$1001,,0)</f>
        <v>Yes</v>
      </c>
    </row>
    <row r="962" spans="1:16" x14ac:dyDescent="0.3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6">
        <f>INDEX(products!$A$1:$G$49,MATCH(orders!$D962,products!$A$1:$A$49,0),MATCH(orders!L$1,products!$A$1:$G$1,0))</f>
        <v>15.85</v>
      </c>
      <c r="M962" s="6">
        <f t="shared" si="14"/>
        <v>79.25</v>
      </c>
      <c r="N962" t="str" cm="1">
        <f t="array" ref="N962">_xlfn.IFS(I962="Rob","Robusta",I962="Exc","Exelsa",I962="Ara","Arabia",I962="Lib","Liberica")</f>
        <v>Liberica</v>
      </c>
      <c r="O962" t="str" cm="1">
        <f t="array" ref="O962">_xlfn.IFS(J962="M","Medium",J962="L","Light",J962="D","Dark")</f>
        <v>Light</v>
      </c>
      <c r="P962" t="str">
        <f>_xlfn.XLOOKUP(Order_Table[[#This Row],[Customer ID]],customers!$A$1:$A$1001,customers!$I$1:$I$1001,,0)</f>
        <v>Yes</v>
      </c>
    </row>
    <row r="963" spans="1:16" x14ac:dyDescent="0.3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6">
        <f>INDEX(products!$A$1:$G$49,MATCH(orders!$D963,products!$A$1:$A$49,0),MATCH(orders!L$1,products!$A$1:$G$1,0))</f>
        <v>22.884999999999998</v>
      </c>
      <c r="M963" s="6">
        <f t="shared" ref="M963:M1001" si="15">L963*E963</f>
        <v>45.769999999999996</v>
      </c>
      <c r="N963" t="str" cm="1">
        <f t="array" ref="N963">_xlfn.IFS(I963="Rob","Robusta",I963="Exc","Exelsa",I963="Ara","Arabia",I963="Lib","Liberica")</f>
        <v>Arabia</v>
      </c>
      <c r="O963" t="str" cm="1">
        <f t="array" ref="O963">_xlfn.IFS(J963="M","Medium",J963="L","Light",J963="D","Dark")</f>
        <v>Dark</v>
      </c>
      <c r="P963" t="str">
        <f>_xlfn.XLOOKUP(Order_Table[[#This Row],[Customer ID]],customers!$A$1:$A$1001,customers!$I$1:$I$1001,,0)</f>
        <v>Yes</v>
      </c>
    </row>
    <row r="964" spans="1:16" x14ac:dyDescent="0.3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6">
        <f>INDEX(products!$A$1:$G$49,MATCH(orders!$D964,products!$A$1:$A$49,0),MATCH(orders!L$1,products!$A$1:$G$1,0))</f>
        <v>8.9499999999999993</v>
      </c>
      <c r="M964" s="6">
        <f t="shared" si="15"/>
        <v>8.9499999999999993</v>
      </c>
      <c r="N964" t="str" cm="1">
        <f t="array" ref="N964">_xlfn.IFS(I964="Rob","Robusta",I964="Exc","Exelsa",I964="Ara","Arabia",I964="Lib","Liberica")</f>
        <v>Robusta</v>
      </c>
      <c r="O964" t="str" cm="1">
        <f t="array" ref="O964">_xlfn.IFS(J964="M","Medium",J964="L","Light",J964="D","Dark")</f>
        <v>Dark</v>
      </c>
      <c r="P964" t="str">
        <f>_xlfn.XLOOKUP(Order_Table[[#This Row],[Customer ID]],customers!$A$1:$A$1001,customers!$I$1:$I$1001,,0)</f>
        <v>Yes</v>
      </c>
    </row>
    <row r="965" spans="1:16" x14ac:dyDescent="0.3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6">
        <f>INDEX(products!$A$1:$G$49,MATCH(orders!$D965,products!$A$1:$A$49,0),MATCH(orders!L$1,products!$A$1:$G$1,0))</f>
        <v>5.97</v>
      </c>
      <c r="M965" s="6">
        <f t="shared" si="15"/>
        <v>23.88</v>
      </c>
      <c r="N965" t="str" cm="1">
        <f t="array" ref="N965">_xlfn.IFS(I965="Rob","Robusta",I965="Exc","Exelsa",I965="Ara","Arabia",I965="Lib","Liberica")</f>
        <v>Robusta</v>
      </c>
      <c r="O965" t="str" cm="1">
        <f t="array" ref="O965">_xlfn.IFS(J965="M","Medium",J965="L","Light",J965="D","Dark")</f>
        <v>Medium</v>
      </c>
      <c r="P965" t="str">
        <f>_xlfn.XLOOKUP(Order_Table[[#This Row],[Customer ID]],customers!$A$1:$A$1001,customers!$I$1:$I$1001,,0)</f>
        <v>Yes</v>
      </c>
    </row>
    <row r="966" spans="1:16" x14ac:dyDescent="0.3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6">
        <f>INDEX(products!$A$1:$G$49,MATCH(orders!$D966,products!$A$1:$A$49,0),MATCH(orders!L$1,products!$A$1:$G$1,0))</f>
        <v>4.4550000000000001</v>
      </c>
      <c r="M966" s="6">
        <f t="shared" si="15"/>
        <v>22.274999999999999</v>
      </c>
      <c r="N966" t="str" cm="1">
        <f t="array" ref="N966">_xlfn.IFS(I966="Rob","Robusta",I966="Exc","Exelsa",I966="Ara","Arabia",I966="Lib","Liberica")</f>
        <v>Exelsa</v>
      </c>
      <c r="O966" t="str" cm="1">
        <f t="array" ref="O966">_xlfn.IFS(J966="M","Medium",J966="L","Light",J966="D","Dark")</f>
        <v>Light</v>
      </c>
      <c r="P966" t="str">
        <f>_xlfn.XLOOKUP(Order_Table[[#This Row],[Customer ID]],customers!$A$1:$A$1001,customers!$I$1:$I$1001,,0)</f>
        <v>No</v>
      </c>
    </row>
    <row r="967" spans="1:16" x14ac:dyDescent="0.3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6">
        <f>INDEX(products!$A$1:$G$49,MATCH(orders!$D967,products!$A$1:$A$49,0),MATCH(orders!L$1,products!$A$1:$G$1,0))</f>
        <v>9.9499999999999993</v>
      </c>
      <c r="M967" s="6">
        <f t="shared" si="15"/>
        <v>29.849999999999998</v>
      </c>
      <c r="N967" t="str" cm="1">
        <f t="array" ref="N967">_xlfn.IFS(I967="Rob","Robusta",I967="Exc","Exelsa",I967="Ara","Arabia",I967="Lib","Liberica")</f>
        <v>Robusta</v>
      </c>
      <c r="O967" t="str" cm="1">
        <f t="array" ref="O967">_xlfn.IFS(J967="M","Medium",J967="L","Light",J967="D","Dark")</f>
        <v>Medium</v>
      </c>
      <c r="P967" t="str">
        <f>_xlfn.XLOOKUP(Order_Table[[#This Row],[Customer ID]],customers!$A$1:$A$1001,customers!$I$1:$I$1001,,0)</f>
        <v>Yes</v>
      </c>
    </row>
    <row r="968" spans="1:16" x14ac:dyDescent="0.3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6">
        <f>INDEX(products!$A$1:$G$49,MATCH(orders!$D968,products!$A$1:$A$49,0),MATCH(orders!L$1,products!$A$1:$G$1,0))</f>
        <v>8.91</v>
      </c>
      <c r="M968" s="6">
        <f t="shared" si="15"/>
        <v>53.46</v>
      </c>
      <c r="N968" t="str" cm="1">
        <f t="array" ref="N968">_xlfn.IFS(I968="Rob","Robusta",I968="Exc","Exelsa",I968="Ara","Arabia",I968="Lib","Liberica")</f>
        <v>Exelsa</v>
      </c>
      <c r="O968" t="str" cm="1">
        <f t="array" ref="O968">_xlfn.IFS(J968="M","Medium",J968="L","Light",J968="D","Dark")</f>
        <v>Light</v>
      </c>
      <c r="P968" t="str">
        <f>_xlfn.XLOOKUP(Order_Table[[#This Row],[Customer ID]],customers!$A$1:$A$1001,customers!$I$1:$I$1001,,0)</f>
        <v>Yes</v>
      </c>
    </row>
    <row r="969" spans="1:16" x14ac:dyDescent="0.3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6">
        <f>INDEX(products!$A$1:$G$49,MATCH(orders!$D969,products!$A$1:$A$49,0),MATCH(orders!L$1,products!$A$1:$G$1,0))</f>
        <v>2.6849999999999996</v>
      </c>
      <c r="M969" s="6">
        <f t="shared" si="15"/>
        <v>2.6849999999999996</v>
      </c>
      <c r="N969" t="str" cm="1">
        <f t="array" ref="N969">_xlfn.IFS(I969="Rob","Robusta",I969="Exc","Exelsa",I969="Ara","Arabia",I969="Lib","Liberica")</f>
        <v>Robusta</v>
      </c>
      <c r="O969" t="str" cm="1">
        <f t="array" ref="O969">_xlfn.IFS(J969="M","Medium",J969="L","Light",J969="D","Dark")</f>
        <v>Dark</v>
      </c>
      <c r="P969" t="str">
        <f>_xlfn.XLOOKUP(Order_Table[[#This Row],[Customer ID]],customers!$A$1:$A$1001,customers!$I$1:$I$1001,,0)</f>
        <v>Yes</v>
      </c>
    </row>
    <row r="970" spans="1:16" x14ac:dyDescent="0.3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6">
        <f>INDEX(products!$A$1:$G$49,MATCH(orders!$D970,products!$A$1:$A$49,0),MATCH(orders!L$1,products!$A$1:$G$1,0))</f>
        <v>2.9849999999999999</v>
      </c>
      <c r="M970" s="6">
        <f t="shared" si="15"/>
        <v>5.97</v>
      </c>
      <c r="N970" t="str" cm="1">
        <f t="array" ref="N970">_xlfn.IFS(I970="Rob","Robusta",I970="Exc","Exelsa",I970="Ara","Arabia",I970="Lib","Liberica")</f>
        <v>Robusta</v>
      </c>
      <c r="O970" t="str" cm="1">
        <f t="array" ref="O970">_xlfn.IFS(J970="M","Medium",J970="L","Light",J970="D","Dark")</f>
        <v>Medium</v>
      </c>
      <c r="P970" t="str">
        <f>_xlfn.XLOOKUP(Order_Table[[#This Row],[Customer ID]],customers!$A$1:$A$1001,customers!$I$1:$I$1001,,0)</f>
        <v>No</v>
      </c>
    </row>
    <row r="971" spans="1:16" x14ac:dyDescent="0.3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6">
        <f>INDEX(products!$A$1:$G$49,MATCH(orders!$D971,products!$A$1:$A$49,0),MATCH(orders!L$1,products!$A$1:$G$1,0))</f>
        <v>12.95</v>
      </c>
      <c r="M971" s="6">
        <f t="shared" si="15"/>
        <v>12.95</v>
      </c>
      <c r="N971" t="str" cm="1">
        <f t="array" ref="N971">_xlfn.IFS(I971="Rob","Robusta",I971="Exc","Exelsa",I971="Ara","Arabia",I971="Lib","Liberica")</f>
        <v>Liberica</v>
      </c>
      <c r="O971" t="str" cm="1">
        <f t="array" ref="O971">_xlfn.IFS(J971="M","Medium",J971="L","Light",J971="D","Dark")</f>
        <v>Dark</v>
      </c>
      <c r="P971" t="str">
        <f>_xlfn.XLOOKUP(Order_Table[[#This Row],[Customer ID]],customers!$A$1:$A$1001,customers!$I$1:$I$1001,,0)</f>
        <v>Yes</v>
      </c>
    </row>
    <row r="972" spans="1:16" x14ac:dyDescent="0.3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6">
        <f>INDEX(products!$A$1:$G$49,MATCH(orders!$D972,products!$A$1:$A$49,0),MATCH(orders!L$1,products!$A$1:$G$1,0))</f>
        <v>8.25</v>
      </c>
      <c r="M972" s="6">
        <f t="shared" si="15"/>
        <v>8.25</v>
      </c>
      <c r="N972" t="str" cm="1">
        <f t="array" ref="N972">_xlfn.IFS(I972="Rob","Robusta",I972="Exc","Exelsa",I972="Ara","Arabia",I972="Lib","Liberica")</f>
        <v>Exelsa</v>
      </c>
      <c r="O972" t="str" cm="1">
        <f t="array" ref="O972">_xlfn.IFS(J972="M","Medium",J972="L","Light",J972="D","Dark")</f>
        <v>Medium</v>
      </c>
      <c r="P972" t="str">
        <f>_xlfn.XLOOKUP(Order_Table[[#This Row],[Customer ID]],customers!$A$1:$A$1001,customers!$I$1:$I$1001,,0)</f>
        <v>No</v>
      </c>
    </row>
    <row r="973" spans="1:16" x14ac:dyDescent="0.3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6">
        <f>INDEX(products!$A$1:$G$49,MATCH(orders!$D973,products!$A$1:$A$49,0),MATCH(orders!L$1,products!$A$1:$G$1,0))</f>
        <v>29.784999999999997</v>
      </c>
      <c r="M973" s="6">
        <f t="shared" si="15"/>
        <v>148.92499999999998</v>
      </c>
      <c r="N973" t="str" cm="1">
        <f t="array" ref="N973">_xlfn.IFS(I973="Rob","Robusta",I973="Exc","Exelsa",I973="Ara","Arabia",I973="Lib","Liberica")</f>
        <v>Arabia</v>
      </c>
      <c r="O973" t="str" cm="1">
        <f t="array" ref="O973">_xlfn.IFS(J973="M","Medium",J973="L","Light",J973="D","Dark")</f>
        <v>Light</v>
      </c>
      <c r="P973" t="str">
        <f>_xlfn.XLOOKUP(Order_Table[[#This Row],[Customer ID]],customers!$A$1:$A$1001,customers!$I$1:$I$1001,,0)</f>
        <v>No</v>
      </c>
    </row>
    <row r="974" spans="1:16" x14ac:dyDescent="0.3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6">
        <f>INDEX(products!$A$1:$G$49,MATCH(orders!$D974,products!$A$1:$A$49,0),MATCH(orders!L$1,products!$A$1:$G$1,0))</f>
        <v>29.784999999999997</v>
      </c>
      <c r="M974" s="6">
        <f t="shared" si="15"/>
        <v>89.35499999999999</v>
      </c>
      <c r="N974" t="str" cm="1">
        <f t="array" ref="N974">_xlfn.IFS(I974="Rob","Robusta",I974="Exc","Exelsa",I974="Ara","Arabia",I974="Lib","Liberica")</f>
        <v>Arabia</v>
      </c>
      <c r="O974" t="str" cm="1">
        <f t="array" ref="O974">_xlfn.IFS(J974="M","Medium",J974="L","Light",J974="D","Dark")</f>
        <v>Light</v>
      </c>
      <c r="P974" t="str">
        <f>_xlfn.XLOOKUP(Order_Table[[#This Row],[Customer ID]],customers!$A$1:$A$1001,customers!$I$1:$I$1001,,0)</f>
        <v>Yes</v>
      </c>
    </row>
    <row r="975" spans="1:16" x14ac:dyDescent="0.3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6">
        <f>INDEX(products!$A$1:$G$49,MATCH(orders!$D975,products!$A$1:$A$49,0),MATCH(orders!L$1,products!$A$1:$G$1,0))</f>
        <v>14.55</v>
      </c>
      <c r="M975" s="6">
        <f t="shared" si="15"/>
        <v>87.300000000000011</v>
      </c>
      <c r="N975" t="str" cm="1">
        <f t="array" ref="N975">_xlfn.IFS(I975="Rob","Robusta",I975="Exc","Exelsa",I975="Ara","Arabia",I975="Lib","Liberica")</f>
        <v>Liberica</v>
      </c>
      <c r="O975" t="str" cm="1">
        <f t="array" ref="O975">_xlfn.IFS(J975="M","Medium",J975="L","Light",J975="D","Dark")</f>
        <v>Medium</v>
      </c>
      <c r="P975" t="str">
        <f>_xlfn.XLOOKUP(Order_Table[[#This Row],[Customer ID]],customers!$A$1:$A$1001,customers!$I$1:$I$1001,,0)</f>
        <v>No</v>
      </c>
    </row>
    <row r="976" spans="1:16" x14ac:dyDescent="0.3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6">
        <f>INDEX(products!$A$1:$G$49,MATCH(orders!$D976,products!$A$1:$A$49,0),MATCH(orders!L$1,products!$A$1:$G$1,0))</f>
        <v>5.3699999999999992</v>
      </c>
      <c r="M976" s="6">
        <f t="shared" si="15"/>
        <v>5.3699999999999992</v>
      </c>
      <c r="N976" t="str" cm="1">
        <f t="array" ref="N976">_xlfn.IFS(I976="Rob","Robusta",I976="Exc","Exelsa",I976="Ara","Arabia",I976="Lib","Liberica")</f>
        <v>Robusta</v>
      </c>
      <c r="O976" t="str" cm="1">
        <f t="array" ref="O976">_xlfn.IFS(J976="M","Medium",J976="L","Light",J976="D","Dark")</f>
        <v>Dark</v>
      </c>
      <c r="P976" t="str">
        <f>_xlfn.XLOOKUP(Order_Table[[#This Row],[Customer ID]],customers!$A$1:$A$1001,customers!$I$1:$I$1001,,0)</f>
        <v>Yes</v>
      </c>
    </row>
    <row r="977" spans="1:16" x14ac:dyDescent="0.3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6">
        <f>INDEX(products!$A$1:$G$49,MATCH(orders!$D977,products!$A$1:$A$49,0),MATCH(orders!L$1,products!$A$1:$G$1,0))</f>
        <v>2.9849999999999999</v>
      </c>
      <c r="M977" s="6">
        <f t="shared" si="15"/>
        <v>8.9550000000000001</v>
      </c>
      <c r="N977" t="str" cm="1">
        <f t="array" ref="N977">_xlfn.IFS(I977="Rob","Robusta",I977="Exc","Exelsa",I977="Ara","Arabia",I977="Lib","Liberica")</f>
        <v>Arabia</v>
      </c>
      <c r="O977" t="str" cm="1">
        <f t="array" ref="O977">_xlfn.IFS(J977="M","Medium",J977="L","Light",J977="D","Dark")</f>
        <v>Dark</v>
      </c>
      <c r="P977" t="str">
        <f>_xlfn.XLOOKUP(Order_Table[[#This Row],[Customer ID]],customers!$A$1:$A$1001,customers!$I$1:$I$1001,,0)</f>
        <v>Yes</v>
      </c>
    </row>
    <row r="978" spans="1:16" x14ac:dyDescent="0.3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6">
        <f>INDEX(products!$A$1:$G$49,MATCH(orders!$D978,products!$A$1:$A$49,0),MATCH(orders!L$1,products!$A$1:$G$1,0))</f>
        <v>27.484999999999996</v>
      </c>
      <c r="M978" s="6">
        <f t="shared" si="15"/>
        <v>137.42499999999998</v>
      </c>
      <c r="N978" t="str" cm="1">
        <f t="array" ref="N978">_xlfn.IFS(I978="Rob","Robusta",I978="Exc","Exelsa",I978="Ara","Arabia",I978="Lib","Liberica")</f>
        <v>Robusta</v>
      </c>
      <c r="O978" t="str" cm="1">
        <f t="array" ref="O978">_xlfn.IFS(J978="M","Medium",J978="L","Light",J978="D","Dark")</f>
        <v>Light</v>
      </c>
      <c r="P978" t="str">
        <f>_xlfn.XLOOKUP(Order_Table[[#This Row],[Customer ID]],customers!$A$1:$A$1001,customers!$I$1:$I$1001,,0)</f>
        <v>Yes</v>
      </c>
    </row>
    <row r="979" spans="1:16" x14ac:dyDescent="0.3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6">
        <f>INDEX(products!$A$1:$G$49,MATCH(orders!$D979,products!$A$1:$A$49,0),MATCH(orders!L$1,products!$A$1:$G$1,0))</f>
        <v>11.95</v>
      </c>
      <c r="M979" s="6">
        <f t="shared" si="15"/>
        <v>59.75</v>
      </c>
      <c r="N979" t="str" cm="1">
        <f t="array" ref="N979">_xlfn.IFS(I979="Rob","Robusta",I979="Exc","Exelsa",I979="Ara","Arabia",I979="Lib","Liberica")</f>
        <v>Robusta</v>
      </c>
      <c r="O979" t="str" cm="1">
        <f t="array" ref="O979">_xlfn.IFS(J979="M","Medium",J979="L","Light",J979="D","Dark")</f>
        <v>Light</v>
      </c>
      <c r="P979" t="str">
        <f>_xlfn.XLOOKUP(Order_Table[[#This Row],[Customer ID]],customers!$A$1:$A$1001,customers!$I$1:$I$1001,,0)</f>
        <v>No</v>
      </c>
    </row>
    <row r="980" spans="1:16" x14ac:dyDescent="0.3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6">
        <f>INDEX(products!$A$1:$G$49,MATCH(orders!$D980,products!$A$1:$A$49,0),MATCH(orders!L$1,products!$A$1:$G$1,0))</f>
        <v>7.77</v>
      </c>
      <c r="M980" s="6">
        <f t="shared" si="15"/>
        <v>23.31</v>
      </c>
      <c r="N980" t="str" cm="1">
        <f t="array" ref="N980">_xlfn.IFS(I980="Rob","Robusta",I980="Exc","Exelsa",I980="Ara","Arabia",I980="Lib","Liberica")</f>
        <v>Arabia</v>
      </c>
      <c r="O980" t="str" cm="1">
        <f t="array" ref="O980">_xlfn.IFS(J980="M","Medium",J980="L","Light",J980="D","Dark")</f>
        <v>Light</v>
      </c>
      <c r="P980" t="str">
        <f>_xlfn.XLOOKUP(Order_Table[[#This Row],[Customer ID]],customers!$A$1:$A$1001,customers!$I$1:$I$1001,,0)</f>
        <v>No</v>
      </c>
    </row>
    <row r="981" spans="1:16" x14ac:dyDescent="0.3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6">
        <f>INDEX(products!$A$1:$G$49,MATCH(orders!$D981,products!$A$1:$A$49,0),MATCH(orders!L$1,products!$A$1:$G$1,0))</f>
        <v>5.3699999999999992</v>
      </c>
      <c r="M981" s="6">
        <f t="shared" si="15"/>
        <v>10.739999999999998</v>
      </c>
      <c r="N981" t="str" cm="1">
        <f t="array" ref="N981">_xlfn.IFS(I981="Rob","Robusta",I981="Exc","Exelsa",I981="Ara","Arabia",I981="Lib","Liberica")</f>
        <v>Robusta</v>
      </c>
      <c r="O981" t="str" cm="1">
        <f t="array" ref="O981">_xlfn.IFS(J981="M","Medium",J981="L","Light",J981="D","Dark")</f>
        <v>Dark</v>
      </c>
      <c r="P981" t="str">
        <f>_xlfn.XLOOKUP(Order_Table[[#This Row],[Customer ID]],customers!$A$1:$A$1001,customers!$I$1:$I$1001,,0)</f>
        <v>No</v>
      </c>
    </row>
    <row r="982" spans="1:16" x14ac:dyDescent="0.3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6">
        <f>INDEX(products!$A$1:$G$49,MATCH(orders!$D982,products!$A$1:$A$49,0),MATCH(orders!L$1,products!$A$1:$G$1,0))</f>
        <v>27.945</v>
      </c>
      <c r="M982" s="6">
        <f t="shared" si="15"/>
        <v>167.67000000000002</v>
      </c>
      <c r="N982" t="str" cm="1">
        <f t="array" ref="N982">_xlfn.IFS(I982="Rob","Robusta",I982="Exc","Exelsa",I982="Ara","Arabia",I982="Lib","Liberica")</f>
        <v>Exelsa</v>
      </c>
      <c r="O982" t="str" cm="1">
        <f t="array" ref="O982">_xlfn.IFS(J982="M","Medium",J982="L","Light",J982="D","Dark")</f>
        <v>Dark</v>
      </c>
      <c r="P982" t="str">
        <f>_xlfn.XLOOKUP(Order_Table[[#This Row],[Customer ID]],customers!$A$1:$A$1001,customers!$I$1:$I$1001,,0)</f>
        <v>Yes</v>
      </c>
    </row>
    <row r="983" spans="1:16" x14ac:dyDescent="0.3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6">
        <f>INDEX(products!$A$1:$G$49,MATCH(orders!$D983,products!$A$1:$A$49,0),MATCH(orders!L$1,products!$A$1:$G$1,0))</f>
        <v>3.645</v>
      </c>
      <c r="M983" s="6">
        <f t="shared" si="15"/>
        <v>21.87</v>
      </c>
      <c r="N983" t="str" cm="1">
        <f t="array" ref="N983">_xlfn.IFS(I983="Rob","Robusta",I983="Exc","Exelsa",I983="Ara","Arabia",I983="Lib","Liberica")</f>
        <v>Exelsa</v>
      </c>
      <c r="O983" t="str" cm="1">
        <f t="array" ref="O983">_xlfn.IFS(J983="M","Medium",J983="L","Light",J983="D","Dark")</f>
        <v>Dark</v>
      </c>
      <c r="P983" t="str">
        <f>_xlfn.XLOOKUP(Order_Table[[#This Row],[Customer ID]],customers!$A$1:$A$1001,customers!$I$1:$I$1001,,0)</f>
        <v>Yes</v>
      </c>
    </row>
    <row r="984" spans="1:16" x14ac:dyDescent="0.3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6">
        <f>INDEX(products!$A$1:$G$49,MATCH(orders!$D984,products!$A$1:$A$49,0),MATCH(orders!L$1,products!$A$1:$G$1,0))</f>
        <v>11.95</v>
      </c>
      <c r="M984" s="6">
        <f t="shared" si="15"/>
        <v>23.9</v>
      </c>
      <c r="N984" t="str" cm="1">
        <f t="array" ref="N984">_xlfn.IFS(I984="Rob","Robusta",I984="Exc","Exelsa",I984="Ara","Arabia",I984="Lib","Liberica")</f>
        <v>Robusta</v>
      </c>
      <c r="O984" t="str" cm="1">
        <f t="array" ref="O984">_xlfn.IFS(J984="M","Medium",J984="L","Light",J984="D","Dark")</f>
        <v>Light</v>
      </c>
      <c r="P984" t="str">
        <f>_xlfn.XLOOKUP(Order_Table[[#This Row],[Customer ID]],customers!$A$1:$A$1001,customers!$I$1:$I$1001,,0)</f>
        <v>Yes</v>
      </c>
    </row>
    <row r="985" spans="1:16" x14ac:dyDescent="0.3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6">
        <f>INDEX(products!$A$1:$G$49,MATCH(orders!$D985,products!$A$1:$A$49,0),MATCH(orders!L$1,products!$A$1:$G$1,0))</f>
        <v>3.375</v>
      </c>
      <c r="M985" s="6">
        <f t="shared" si="15"/>
        <v>6.75</v>
      </c>
      <c r="N985" t="str" cm="1">
        <f t="array" ref="N985">_xlfn.IFS(I985="Rob","Robusta",I985="Exc","Exelsa",I985="Ara","Arabia",I985="Lib","Liberica")</f>
        <v>Arabia</v>
      </c>
      <c r="O985" t="str" cm="1">
        <f t="array" ref="O985">_xlfn.IFS(J985="M","Medium",J985="L","Light",J985="D","Dark")</f>
        <v>Medium</v>
      </c>
      <c r="P985" t="str">
        <f>_xlfn.XLOOKUP(Order_Table[[#This Row],[Customer ID]],customers!$A$1:$A$1001,customers!$I$1:$I$1001,,0)</f>
        <v>Yes</v>
      </c>
    </row>
    <row r="986" spans="1:16" x14ac:dyDescent="0.3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6">
        <f>INDEX(products!$A$1:$G$49,MATCH(orders!$D986,products!$A$1:$A$49,0),MATCH(orders!L$1,products!$A$1:$G$1,0))</f>
        <v>31.624999999999996</v>
      </c>
      <c r="M986" s="6">
        <f t="shared" si="15"/>
        <v>31.624999999999996</v>
      </c>
      <c r="N986" t="str" cm="1">
        <f t="array" ref="N986">_xlfn.IFS(I986="Rob","Robusta",I986="Exc","Exelsa",I986="Ara","Arabia",I986="Lib","Liberica")</f>
        <v>Exelsa</v>
      </c>
      <c r="O986" t="str" cm="1">
        <f t="array" ref="O986">_xlfn.IFS(J986="M","Medium",J986="L","Light",J986="D","Dark")</f>
        <v>Medium</v>
      </c>
      <c r="P986" t="str">
        <f>_xlfn.XLOOKUP(Order_Table[[#This Row],[Customer ID]],customers!$A$1:$A$1001,customers!$I$1:$I$1001,,0)</f>
        <v>Yes</v>
      </c>
    </row>
    <row r="987" spans="1:16" x14ac:dyDescent="0.3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6">
        <f>INDEX(products!$A$1:$G$49,MATCH(orders!$D987,products!$A$1:$A$49,0),MATCH(orders!L$1,products!$A$1:$G$1,0))</f>
        <v>11.95</v>
      </c>
      <c r="M987" s="6">
        <f t="shared" si="15"/>
        <v>47.8</v>
      </c>
      <c r="N987" t="str" cm="1">
        <f t="array" ref="N987">_xlfn.IFS(I987="Rob","Robusta",I987="Exc","Exelsa",I987="Ara","Arabia",I987="Lib","Liberica")</f>
        <v>Robusta</v>
      </c>
      <c r="O987" t="str" cm="1">
        <f t="array" ref="O987">_xlfn.IFS(J987="M","Medium",J987="L","Light",J987="D","Dark")</f>
        <v>Light</v>
      </c>
      <c r="P987" t="str">
        <f>_xlfn.XLOOKUP(Order_Table[[#This Row],[Customer ID]],customers!$A$1:$A$1001,customers!$I$1:$I$1001,,0)</f>
        <v>No</v>
      </c>
    </row>
    <row r="988" spans="1:16" x14ac:dyDescent="0.3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6">
        <f>INDEX(products!$A$1:$G$49,MATCH(orders!$D988,products!$A$1:$A$49,0),MATCH(orders!L$1,products!$A$1:$G$1,0))</f>
        <v>33.464999999999996</v>
      </c>
      <c r="M988" s="6">
        <f t="shared" si="15"/>
        <v>33.464999999999996</v>
      </c>
      <c r="N988" t="str" cm="1">
        <f t="array" ref="N988">_xlfn.IFS(I988="Rob","Robusta",I988="Exc","Exelsa",I988="Ara","Arabia",I988="Lib","Liberica")</f>
        <v>Liberica</v>
      </c>
      <c r="O988" t="str" cm="1">
        <f t="array" ref="O988">_xlfn.IFS(J988="M","Medium",J988="L","Light",J988="D","Dark")</f>
        <v>Medium</v>
      </c>
      <c r="P988" t="str">
        <f>_xlfn.XLOOKUP(Order_Table[[#This Row],[Customer ID]],customers!$A$1:$A$1001,customers!$I$1:$I$1001,,0)</f>
        <v>No</v>
      </c>
    </row>
    <row r="989" spans="1:16" x14ac:dyDescent="0.3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6">
        <f>INDEX(products!$A$1:$G$49,MATCH(orders!$D989,products!$A$1:$A$49,0),MATCH(orders!L$1,products!$A$1:$G$1,0))</f>
        <v>5.97</v>
      </c>
      <c r="M989" s="6">
        <f t="shared" si="15"/>
        <v>29.849999999999998</v>
      </c>
      <c r="N989" t="str" cm="1">
        <f t="array" ref="N989">_xlfn.IFS(I989="Rob","Robusta",I989="Exc","Exelsa",I989="Ara","Arabia",I989="Lib","Liberica")</f>
        <v>Arabia</v>
      </c>
      <c r="O989" t="str" cm="1">
        <f t="array" ref="O989">_xlfn.IFS(J989="M","Medium",J989="L","Light",J989="D","Dark")</f>
        <v>Dark</v>
      </c>
      <c r="P989" t="str">
        <f>_xlfn.XLOOKUP(Order_Table[[#This Row],[Customer ID]],customers!$A$1:$A$1001,customers!$I$1:$I$1001,,0)</f>
        <v>Yes</v>
      </c>
    </row>
    <row r="990" spans="1:16" x14ac:dyDescent="0.3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6">
        <f>INDEX(products!$A$1:$G$49,MATCH(orders!$D990,products!$A$1:$A$49,0),MATCH(orders!L$1,products!$A$1:$G$1,0))</f>
        <v>9.9499999999999993</v>
      </c>
      <c r="M990" s="6">
        <f t="shared" si="15"/>
        <v>29.849999999999998</v>
      </c>
      <c r="N990" t="str" cm="1">
        <f t="array" ref="N990">_xlfn.IFS(I990="Rob","Robusta",I990="Exc","Exelsa",I990="Ara","Arabia",I990="Lib","Liberica")</f>
        <v>Robusta</v>
      </c>
      <c r="O990" t="str" cm="1">
        <f t="array" ref="O990">_xlfn.IFS(J990="M","Medium",J990="L","Light",J990="D","Dark")</f>
        <v>Medium</v>
      </c>
      <c r="P990" t="str">
        <f>_xlfn.XLOOKUP(Order_Table[[#This Row],[Customer ID]],customers!$A$1:$A$1001,customers!$I$1:$I$1001,,0)</f>
        <v>Yes</v>
      </c>
    </row>
    <row r="991" spans="1:16" x14ac:dyDescent="0.3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6">
        <f>INDEX(products!$A$1:$G$49,MATCH(orders!$D991,products!$A$1:$A$49,0),MATCH(orders!L$1,products!$A$1:$G$1,0))</f>
        <v>25.874999999999996</v>
      </c>
      <c r="M991" s="6">
        <f t="shared" si="15"/>
        <v>155.24999999999997</v>
      </c>
      <c r="N991" t="str" cm="1">
        <f t="array" ref="N991">_xlfn.IFS(I991="Rob","Robusta",I991="Exc","Exelsa",I991="Ara","Arabia",I991="Lib","Liberica")</f>
        <v>Arabia</v>
      </c>
      <c r="O991" t="str" cm="1">
        <f t="array" ref="O991">_xlfn.IFS(J991="M","Medium",J991="L","Light",J991="D","Dark")</f>
        <v>Medium</v>
      </c>
      <c r="P991" t="str">
        <f>_xlfn.XLOOKUP(Order_Table[[#This Row],[Customer ID]],customers!$A$1:$A$1001,customers!$I$1:$I$1001,,0)</f>
        <v>Yes</v>
      </c>
    </row>
    <row r="992" spans="1:16" x14ac:dyDescent="0.3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6">
        <f>INDEX(products!$A$1:$G$49,MATCH(orders!$D992,products!$A$1:$A$49,0),MATCH(orders!L$1,products!$A$1:$G$1,0))</f>
        <v>3.645</v>
      </c>
      <c r="M992" s="6">
        <f t="shared" si="15"/>
        <v>18.225000000000001</v>
      </c>
      <c r="N992" t="str" cm="1">
        <f t="array" ref="N992">_xlfn.IFS(I992="Rob","Robusta",I992="Exc","Exelsa",I992="Ara","Arabia",I992="Lib","Liberica")</f>
        <v>Exelsa</v>
      </c>
      <c r="O992" t="str" cm="1">
        <f t="array" ref="O992">_xlfn.IFS(J992="M","Medium",J992="L","Light",J992="D","Dark")</f>
        <v>Dark</v>
      </c>
      <c r="P992" t="str">
        <f>_xlfn.XLOOKUP(Order_Table[[#This Row],[Customer ID]],customers!$A$1:$A$1001,customers!$I$1:$I$1001,,0)</f>
        <v>No</v>
      </c>
    </row>
    <row r="993" spans="1:16" x14ac:dyDescent="0.3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6">
        <f>INDEX(products!$A$1:$G$49,MATCH(orders!$D993,products!$A$1:$A$49,0),MATCH(orders!L$1,products!$A$1:$G$1,0))</f>
        <v>7.77</v>
      </c>
      <c r="M993" s="6">
        <f t="shared" si="15"/>
        <v>15.54</v>
      </c>
      <c r="N993" t="str" cm="1">
        <f t="array" ref="N993">_xlfn.IFS(I993="Rob","Robusta",I993="Exc","Exelsa",I993="Ara","Arabia",I993="Lib","Liberica")</f>
        <v>Liberica</v>
      </c>
      <c r="O993" t="str" cm="1">
        <f t="array" ref="O993">_xlfn.IFS(J993="M","Medium",J993="L","Light",J993="D","Dark")</f>
        <v>Dark</v>
      </c>
      <c r="P993" t="str">
        <f>_xlfn.XLOOKUP(Order_Table[[#This Row],[Customer ID]],customers!$A$1:$A$1001,customers!$I$1:$I$1001,,0)</f>
        <v>No</v>
      </c>
    </row>
    <row r="994" spans="1:16" x14ac:dyDescent="0.3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6">
        <f>INDEX(products!$A$1:$G$49,MATCH(orders!$D994,products!$A$1:$A$49,0),MATCH(orders!L$1,products!$A$1:$G$1,0))</f>
        <v>36.454999999999998</v>
      </c>
      <c r="M994" s="6">
        <f t="shared" si="15"/>
        <v>109.36499999999999</v>
      </c>
      <c r="N994" t="str" cm="1">
        <f t="array" ref="N994">_xlfn.IFS(I994="Rob","Robusta",I994="Exc","Exelsa",I994="Ara","Arabia",I994="Lib","Liberica")</f>
        <v>Liberica</v>
      </c>
      <c r="O994" t="str" cm="1">
        <f t="array" ref="O994">_xlfn.IFS(J994="M","Medium",J994="L","Light",J994="D","Dark")</f>
        <v>Light</v>
      </c>
      <c r="P994" t="str">
        <f>_xlfn.XLOOKUP(Order_Table[[#This Row],[Customer ID]],customers!$A$1:$A$1001,customers!$I$1:$I$1001,,0)</f>
        <v>No</v>
      </c>
    </row>
    <row r="995" spans="1:16" x14ac:dyDescent="0.3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6">
        <f>INDEX(products!$A$1:$G$49,MATCH(orders!$D995,products!$A$1:$A$49,0),MATCH(orders!L$1,products!$A$1:$G$1,0))</f>
        <v>12.95</v>
      </c>
      <c r="M995" s="6">
        <f t="shared" si="15"/>
        <v>77.699999999999989</v>
      </c>
      <c r="N995" t="str" cm="1">
        <f t="array" ref="N995">_xlfn.IFS(I995="Rob","Robusta",I995="Exc","Exelsa",I995="Ara","Arabia",I995="Lib","Liberica")</f>
        <v>Arabia</v>
      </c>
      <c r="O995" t="str" cm="1">
        <f t="array" ref="O995">_xlfn.IFS(J995="M","Medium",J995="L","Light",J995="D","Dark")</f>
        <v>Light</v>
      </c>
      <c r="P995" t="str">
        <f>_xlfn.XLOOKUP(Order_Table[[#This Row],[Customer ID]],customers!$A$1:$A$1001,customers!$I$1:$I$1001,,0)</f>
        <v>No</v>
      </c>
    </row>
    <row r="996" spans="1:16" x14ac:dyDescent="0.3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6">
        <f>INDEX(products!$A$1:$G$49,MATCH(orders!$D996,products!$A$1:$A$49,0),MATCH(orders!L$1,products!$A$1:$G$1,0))</f>
        <v>2.9849999999999999</v>
      </c>
      <c r="M996" s="6">
        <f t="shared" si="15"/>
        <v>8.9550000000000001</v>
      </c>
      <c r="N996" t="str" cm="1">
        <f t="array" ref="N996">_xlfn.IFS(I996="Rob","Robusta",I996="Exc","Exelsa",I996="Ara","Arabia",I996="Lib","Liberica")</f>
        <v>Arabia</v>
      </c>
      <c r="O996" t="str" cm="1">
        <f t="array" ref="O996">_xlfn.IFS(J996="M","Medium",J996="L","Light",J996="D","Dark")</f>
        <v>Dark</v>
      </c>
      <c r="P996" t="str">
        <f>_xlfn.XLOOKUP(Order_Table[[#This Row],[Customer ID]],customers!$A$1:$A$1001,customers!$I$1:$I$1001,,0)</f>
        <v>No</v>
      </c>
    </row>
    <row r="997" spans="1:16" x14ac:dyDescent="0.3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6">
        <f>INDEX(products!$A$1:$G$49,MATCH(orders!$D997,products!$A$1:$A$49,0),MATCH(orders!L$1,products!$A$1:$G$1,0))</f>
        <v>27.484999999999996</v>
      </c>
      <c r="M997" s="6">
        <f t="shared" si="15"/>
        <v>27.484999999999996</v>
      </c>
      <c r="N997" t="str" cm="1">
        <f t="array" ref="N997">_xlfn.IFS(I997="Rob","Robusta",I997="Exc","Exelsa",I997="Ara","Arabia",I997="Lib","Liberica")</f>
        <v>Robusta</v>
      </c>
      <c r="O997" t="str" cm="1">
        <f t="array" ref="O997">_xlfn.IFS(J997="M","Medium",J997="L","Light",J997="D","Dark")</f>
        <v>Light</v>
      </c>
      <c r="P997" t="str">
        <f>_xlfn.XLOOKUP(Order_Table[[#This Row],[Customer ID]],customers!$A$1:$A$1001,customers!$I$1:$I$1001,,0)</f>
        <v>No</v>
      </c>
    </row>
    <row r="998" spans="1:16" x14ac:dyDescent="0.3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6">
        <f>INDEX(products!$A$1:$G$49,MATCH(orders!$D998,products!$A$1:$A$49,0),MATCH(orders!L$1,products!$A$1:$G$1,0))</f>
        <v>5.97</v>
      </c>
      <c r="M998" s="6">
        <f t="shared" si="15"/>
        <v>29.849999999999998</v>
      </c>
      <c r="N998" t="str" cm="1">
        <f t="array" ref="N998">_xlfn.IFS(I998="Rob","Robusta",I998="Exc","Exelsa",I998="Ara","Arabia",I998="Lib","Liberica")</f>
        <v>Robusta</v>
      </c>
      <c r="O998" t="str" cm="1">
        <f t="array" ref="O998">_xlfn.IFS(J998="M","Medium",J998="L","Light",J998="D","Dark")</f>
        <v>Medium</v>
      </c>
      <c r="P998" t="str">
        <f>_xlfn.XLOOKUP(Order_Table[[#This Row],[Customer ID]],customers!$A$1:$A$1001,customers!$I$1:$I$1001,,0)</f>
        <v>No</v>
      </c>
    </row>
    <row r="999" spans="1:16" x14ac:dyDescent="0.3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6">
        <f>INDEX(products!$A$1:$G$49,MATCH(orders!$D999,products!$A$1:$A$49,0),MATCH(orders!L$1,products!$A$1:$G$1,0))</f>
        <v>6.75</v>
      </c>
      <c r="M999" s="6">
        <f t="shared" si="15"/>
        <v>27</v>
      </c>
      <c r="N999" t="str" cm="1">
        <f t="array" ref="N999">_xlfn.IFS(I999="Rob","Robusta",I999="Exc","Exelsa",I999="Ara","Arabia",I999="Lib","Liberica")</f>
        <v>Arabia</v>
      </c>
      <c r="O999" t="str" cm="1">
        <f t="array" ref="O999">_xlfn.IFS(J999="M","Medium",J999="L","Light",J999="D","Dark")</f>
        <v>Medium</v>
      </c>
      <c r="P999" t="str">
        <f>_xlfn.XLOOKUP(Order_Table[[#This Row],[Customer ID]],customers!$A$1:$A$1001,customers!$I$1:$I$1001,,0)</f>
        <v>No</v>
      </c>
    </row>
    <row r="1000" spans="1:16" x14ac:dyDescent="0.3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6">
        <f>INDEX(products!$A$1:$G$49,MATCH(orders!$D1000,products!$A$1:$A$49,0),MATCH(orders!L$1,products!$A$1:$G$1,0))</f>
        <v>9.9499999999999993</v>
      </c>
      <c r="M1000" s="6">
        <f t="shared" si="15"/>
        <v>9.9499999999999993</v>
      </c>
      <c r="N1000" t="str" cm="1">
        <f t="array" ref="N1000">_xlfn.IFS(I1000="Rob","Robusta",I1000="Exc","Exelsa",I1000="Ara","Arabia",I1000="Lib","Liberica")</f>
        <v>Arabia</v>
      </c>
      <c r="O1000" t="str" cm="1">
        <f t="array" ref="O1000">_xlfn.IFS(J1000="M","Medium",J1000="L","Light",J1000="D","Dark")</f>
        <v>Dark</v>
      </c>
      <c r="P1000" t="str">
        <f>_xlfn.XLOOKUP(Order_Table[[#This Row],[Customer ID]],customers!$A$1:$A$1001,customers!$I$1:$I$1001,,0)</f>
        <v>No</v>
      </c>
    </row>
    <row r="1001" spans="1:16" x14ac:dyDescent="0.3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6">
        <f>INDEX(products!$A$1:$G$49,MATCH(orders!$D1001,products!$A$1:$A$49,0),MATCH(orders!L$1,products!$A$1:$G$1,0))</f>
        <v>4.125</v>
      </c>
      <c r="M1001" s="6">
        <f t="shared" si="15"/>
        <v>12.375</v>
      </c>
      <c r="N1001" t="str" cm="1">
        <f t="array" ref="N1001">_xlfn.IFS(I1001="Rob","Robusta",I1001="Exc","Exelsa",I1001="Ara","Arabia",I1001="Lib","Liberica")</f>
        <v>Exelsa</v>
      </c>
      <c r="O1001" t="str" cm="1">
        <f t="array" ref="O1001">_xlfn.IFS(J1001="M","Medium",J1001="L","Light",J1001="D","Dark")</f>
        <v>Medium</v>
      </c>
      <c r="P1001" t="str">
        <f>_xlfn.XLOOKUP(Order_Table[[#This Row],[Customer ID]],customers!$A$1:$A$1001,customers!$I$1:$I$1001,,0)</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2" workbookViewId="0"/>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CountryBarChart</vt:lpstr>
      <vt:lpstr>Top5Customers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annng</dc:creator>
  <cp:keywords/>
  <dc:description/>
  <cp:lastModifiedBy>Nguyen, An Duc Thien</cp:lastModifiedBy>
  <cp:revision/>
  <dcterms:created xsi:type="dcterms:W3CDTF">2022-11-26T09:51:45Z</dcterms:created>
  <dcterms:modified xsi:type="dcterms:W3CDTF">2024-08-12T20:05:32Z</dcterms:modified>
  <cp:category/>
  <cp:contentStatus/>
</cp:coreProperties>
</file>