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date1904="1" showInkAnnotation="0" checkCompatibility="1" autoCompressPictures="0"/>
  <bookViews>
    <workbookView xWindow="23980" yWindow="560" windowWidth="25480" windowHeight="23260" tabRatio="990" firstSheet="11" activeTab="12"/>
  </bookViews>
  <sheets>
    <sheet name="1 Control Samples" sheetId="84" r:id="rId1"/>
    <sheet name="2 T1D Samples" sheetId="85" r:id="rId2"/>
    <sheet name="3 Antibodies" sheetId="72" r:id="rId3"/>
    <sheet name="4 Summary of Sections Analyzed" sheetId="63" r:id="rId4"/>
    <sheet name="5 Intraislet Proliferat" sheetId="100" r:id="rId5"/>
    <sheet name="6 Beta Cell Counts -% Intra" sheetId="92" r:id="rId6"/>
    <sheet name="7 Control Proliferation" sheetId="16" r:id="rId7"/>
    <sheet name="8 T1D Proliferation" sheetId="54" r:id="rId8"/>
    <sheet name="9 Endo Cell Counts -% Intrais" sheetId="87" r:id="rId9"/>
    <sheet name="10 Intra-Pancreatic Proliferati" sheetId="94" r:id="rId10"/>
    <sheet name="11 Alpha Cells per Crosssection" sheetId="105" r:id="rId11"/>
    <sheet name="12 Alpha Cell Counts -% Intrais" sheetId="90" r:id="rId12"/>
    <sheet name="13 PP, SS, Ghrelin" sheetId="73" r:id="rId13"/>
    <sheet name="14 PP, SS, Ghrelin Pie Chart" sheetId="77" r:id="rId14"/>
    <sheet name="15 Control Transit &amp; ICU Stay" sheetId="98" r:id="rId15"/>
    <sheet name="16 Sox9 Counts" sheetId="74" r:id="rId16"/>
    <sheet name="17 Sox9 Duct Counts " sheetId="78" r:id="rId17"/>
    <sheet name="18 Sox9 Syn" sheetId="101" r:id="rId18"/>
    <sheet name="19 Sox9 ARX" sheetId="102" r:id="rId19"/>
    <sheet name="20 Gcg ARX Ki67" sheetId="103" r:id="rId20"/>
    <sheet name="21 TUNEL Islet Endocrine Cells" sheetId="75" r:id="rId21"/>
    <sheet name="22 TUNEL Sox9 Cells" sheetId="76" r:id="rId22"/>
    <sheet name="23 Islet Cell Mass" sheetId="93" r:id="rId23"/>
  </sheets>
  <definedNames>
    <definedName name="_xlnm.Print_Area" localSheetId="0">'1 Control Samples'!$B$2:$O$64</definedName>
    <definedName name="_xlnm.Print_Area" localSheetId="9">'10 Intra-Pancreatic Proliferati'!$B$2:$N$66</definedName>
    <definedName name="_xlnm.Print_Area" localSheetId="10">'11 Alpha Cells per Crosssection'!$B$2:$I$69</definedName>
    <definedName name="_xlnm.Print_Area" localSheetId="11">'12 Alpha Cell Counts -% Intrais'!$B$2:$N$74</definedName>
    <definedName name="_xlnm.Print_Area" localSheetId="12">'13 PP, SS, Ghrelin'!$B$2:$N$26</definedName>
    <definedName name="_xlnm.Print_Area" localSheetId="13">'14 PP, SS, Ghrelin Pie Chart'!$B$2:$N$25</definedName>
    <definedName name="_xlnm.Print_Area" localSheetId="14">'15 Control Transit &amp; ICU Stay'!$B$2:$O$77</definedName>
    <definedName name="_xlnm.Print_Area" localSheetId="15">'16 Sox9 Counts'!$B$2:$J$22</definedName>
    <definedName name="_xlnm.Print_Area" localSheetId="16">'17 Sox9 Duct Counts '!$B$2:$H$22</definedName>
    <definedName name="_xlnm.Print_Area" localSheetId="1">'2 T1D Samples'!$B$2:$U$52</definedName>
    <definedName name="_xlnm.Print_Area" localSheetId="20">'21 TUNEL Islet Endocrine Cells'!$B$2:$H$40</definedName>
    <definedName name="_xlnm.Print_Area" localSheetId="2">'3 Antibodies'!$B$2:$F$41</definedName>
    <definedName name="_xlnm.Print_Area" localSheetId="3">'4 Summary of Sections Analyzed'!$B$2:$H$11</definedName>
    <definedName name="_xlnm.Print_Area" localSheetId="4">'5 Intraislet Proliferat'!$B$2:$G$80</definedName>
    <definedName name="_xlnm.Print_Area" localSheetId="5">'6 Beta Cell Counts -% Intra'!$B$2:$N$74</definedName>
    <definedName name="_xlnm.Print_Area" localSheetId="6">'7 Control Proliferation'!$B$2:$J$80</definedName>
    <definedName name="_xlnm.Print_Area" localSheetId="7">'8 T1D Proliferation'!$B$2:$K$69</definedName>
    <definedName name="_xlnm.Print_Area" localSheetId="8">'9 Endo Cell Counts -% Intrais'!$B$2:$N$74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2" i="92" l="1"/>
  <c r="F17" i="90"/>
  <c r="M11" i="90"/>
  <c r="R56" i="105"/>
  <c r="P37" i="105"/>
  <c r="H56" i="105"/>
  <c r="M21" i="100"/>
  <c r="L21" i="100"/>
  <c r="K21" i="100"/>
  <c r="M31" i="100"/>
  <c r="L31" i="100"/>
  <c r="K31" i="100"/>
  <c r="M30" i="100"/>
  <c r="L30" i="100"/>
  <c r="K30" i="100"/>
  <c r="J30" i="100"/>
  <c r="M29" i="100"/>
  <c r="L29" i="100"/>
  <c r="K29" i="100"/>
  <c r="J29" i="100"/>
  <c r="M28" i="100"/>
  <c r="L28" i="100"/>
  <c r="K28" i="100"/>
  <c r="J28" i="100"/>
  <c r="I31" i="100"/>
  <c r="I30" i="100"/>
  <c r="I29" i="100"/>
  <c r="I28" i="100"/>
  <c r="M20" i="100"/>
  <c r="L20" i="100"/>
  <c r="K20" i="100"/>
  <c r="J20" i="100"/>
  <c r="M19" i="100"/>
  <c r="L19" i="100"/>
  <c r="K19" i="100"/>
  <c r="J19" i="100"/>
  <c r="M18" i="100"/>
  <c r="L18" i="100"/>
  <c r="K18" i="100"/>
  <c r="J18" i="100"/>
  <c r="I21" i="100"/>
  <c r="I20" i="100"/>
  <c r="I19" i="100"/>
  <c r="I18" i="100"/>
  <c r="F46" i="100"/>
  <c r="E46" i="100"/>
  <c r="D46" i="100"/>
  <c r="F45" i="100"/>
  <c r="E45" i="100"/>
  <c r="D45" i="100"/>
  <c r="F44" i="100"/>
  <c r="E44" i="100"/>
  <c r="D44" i="100"/>
  <c r="C46" i="100"/>
  <c r="C45" i="100"/>
  <c r="C44" i="100"/>
  <c r="F26" i="100"/>
  <c r="E26" i="100"/>
  <c r="D26" i="100"/>
  <c r="F25" i="100"/>
  <c r="E25" i="100"/>
  <c r="D25" i="100"/>
  <c r="F24" i="100"/>
  <c r="E24" i="100"/>
  <c r="D24" i="100"/>
  <c r="C26" i="100"/>
  <c r="C25" i="100"/>
  <c r="C24" i="100"/>
  <c r="F12" i="100"/>
  <c r="E12" i="100"/>
  <c r="D12" i="100"/>
  <c r="F11" i="100"/>
  <c r="E11" i="100"/>
  <c r="D11" i="100"/>
  <c r="F10" i="100"/>
  <c r="E10" i="100"/>
  <c r="D10" i="100"/>
  <c r="C12" i="100"/>
  <c r="C11" i="100"/>
  <c r="C10" i="100"/>
  <c r="F13" i="100"/>
  <c r="M17" i="100"/>
  <c r="M16" i="100"/>
  <c r="M15" i="100"/>
  <c r="M14" i="100"/>
  <c r="M13" i="100"/>
  <c r="M12" i="100"/>
  <c r="M11" i="100"/>
  <c r="M22" i="100"/>
  <c r="M23" i="100"/>
  <c r="M24" i="100"/>
  <c r="M25" i="100"/>
  <c r="M26" i="100"/>
  <c r="M27" i="100"/>
  <c r="M8" i="100"/>
  <c r="M9" i="100"/>
  <c r="M10" i="100"/>
  <c r="F5" i="100"/>
  <c r="F6" i="100"/>
  <c r="F7" i="100"/>
  <c r="F8" i="100"/>
  <c r="F9" i="100"/>
  <c r="F14" i="100"/>
  <c r="F15" i="100"/>
  <c r="F16" i="100"/>
  <c r="F17" i="100"/>
  <c r="F18" i="100"/>
  <c r="F19" i="100"/>
  <c r="F20" i="100"/>
  <c r="F21" i="100"/>
  <c r="F22" i="100"/>
  <c r="F23" i="100"/>
  <c r="F27" i="100"/>
  <c r="F28" i="100"/>
  <c r="F29" i="100"/>
  <c r="F30" i="100"/>
  <c r="F31" i="100"/>
  <c r="F32" i="100"/>
  <c r="F33" i="100"/>
  <c r="F34" i="100"/>
  <c r="F35" i="100"/>
  <c r="F36" i="100"/>
  <c r="F37" i="100"/>
  <c r="F38" i="100"/>
  <c r="F39" i="100"/>
  <c r="F40" i="100"/>
  <c r="F41" i="100"/>
  <c r="F42" i="100"/>
  <c r="F43" i="100"/>
  <c r="Q68" i="105"/>
  <c r="P68" i="105"/>
  <c r="O68" i="105"/>
  <c r="M68" i="105"/>
  <c r="I57" i="105"/>
  <c r="I58" i="105"/>
  <c r="I59" i="105"/>
  <c r="I60" i="105"/>
  <c r="I61" i="105"/>
  <c r="I62" i="105"/>
  <c r="I63" i="105"/>
  <c r="I64" i="105"/>
  <c r="I65" i="105"/>
  <c r="I68" i="105"/>
  <c r="H57" i="105"/>
  <c r="H58" i="105"/>
  <c r="H59" i="105"/>
  <c r="H60" i="105"/>
  <c r="H61" i="105"/>
  <c r="H62" i="105"/>
  <c r="H63" i="105"/>
  <c r="H64" i="105"/>
  <c r="H65" i="105"/>
  <c r="H68" i="105"/>
  <c r="G68" i="105"/>
  <c r="F68" i="105"/>
  <c r="E68" i="105"/>
  <c r="D68" i="105"/>
  <c r="S60" i="105"/>
  <c r="S61" i="105"/>
  <c r="S62" i="105"/>
  <c r="S63" i="105"/>
  <c r="S64" i="105"/>
  <c r="S67" i="105"/>
  <c r="R60" i="105"/>
  <c r="R61" i="105"/>
  <c r="R62" i="105"/>
  <c r="R63" i="105"/>
  <c r="R64" i="105"/>
  <c r="R67" i="105"/>
  <c r="Q67" i="105"/>
  <c r="P67" i="105"/>
  <c r="O67" i="105"/>
  <c r="N67" i="105"/>
  <c r="M67" i="105"/>
  <c r="I67" i="105"/>
  <c r="H67" i="105"/>
  <c r="G67" i="105"/>
  <c r="F67" i="105"/>
  <c r="E67" i="105"/>
  <c r="D67" i="105"/>
  <c r="S66" i="105"/>
  <c r="R66" i="105"/>
  <c r="Q66" i="105"/>
  <c r="P66" i="105"/>
  <c r="O66" i="105"/>
  <c r="N66" i="105"/>
  <c r="M66" i="105"/>
  <c r="I66" i="105"/>
  <c r="H66" i="105"/>
  <c r="G66" i="105"/>
  <c r="F66" i="105"/>
  <c r="E66" i="105"/>
  <c r="D66" i="105"/>
  <c r="S65" i="105"/>
  <c r="R65" i="105"/>
  <c r="Q65" i="105"/>
  <c r="P65" i="105"/>
  <c r="O65" i="105"/>
  <c r="N65" i="105"/>
  <c r="M65" i="105"/>
  <c r="Q59" i="105"/>
  <c r="P59" i="105"/>
  <c r="O59" i="105"/>
  <c r="M59" i="105"/>
  <c r="S38" i="105"/>
  <c r="S39" i="105"/>
  <c r="S40" i="105"/>
  <c r="S41" i="105"/>
  <c r="S42" i="105"/>
  <c r="S43" i="105"/>
  <c r="S44" i="105"/>
  <c r="S45" i="105"/>
  <c r="S46" i="105"/>
  <c r="S47" i="105"/>
  <c r="S48" i="105"/>
  <c r="S49" i="105"/>
  <c r="S50" i="105"/>
  <c r="S51" i="105"/>
  <c r="S52" i="105"/>
  <c r="S53" i="105"/>
  <c r="S54" i="105"/>
  <c r="S55" i="105"/>
  <c r="S58" i="105"/>
  <c r="R38" i="105"/>
  <c r="R39" i="105"/>
  <c r="R40" i="105"/>
  <c r="R41" i="105"/>
  <c r="R42" i="105"/>
  <c r="R43" i="105"/>
  <c r="R44" i="105"/>
  <c r="R45" i="105"/>
  <c r="R46" i="105"/>
  <c r="R47" i="105"/>
  <c r="R48" i="105"/>
  <c r="R49" i="105"/>
  <c r="R50" i="105"/>
  <c r="R51" i="105"/>
  <c r="R52" i="105"/>
  <c r="R53" i="105"/>
  <c r="R54" i="105"/>
  <c r="R55" i="105"/>
  <c r="R58" i="105"/>
  <c r="Q58" i="105"/>
  <c r="P58" i="105"/>
  <c r="O58" i="105"/>
  <c r="N58" i="105"/>
  <c r="M58" i="105"/>
  <c r="S57" i="105"/>
  <c r="R57" i="105"/>
  <c r="Q57" i="105"/>
  <c r="P57" i="105"/>
  <c r="O57" i="105"/>
  <c r="N57" i="105"/>
  <c r="M57" i="105"/>
  <c r="S56" i="105"/>
  <c r="Q56" i="105"/>
  <c r="P56" i="105"/>
  <c r="O56" i="105"/>
  <c r="N56" i="105"/>
  <c r="M56" i="105"/>
  <c r="I35" i="105"/>
  <c r="I36" i="105"/>
  <c r="I37" i="105"/>
  <c r="I38" i="105"/>
  <c r="I39" i="105"/>
  <c r="I40" i="105"/>
  <c r="I41" i="105"/>
  <c r="I42" i="105"/>
  <c r="I43" i="105"/>
  <c r="I44" i="105"/>
  <c r="I45" i="105"/>
  <c r="I46" i="105"/>
  <c r="I47" i="105"/>
  <c r="I48" i="105"/>
  <c r="I49" i="105"/>
  <c r="I50" i="105"/>
  <c r="I51" i="105"/>
  <c r="I52" i="105"/>
  <c r="I53" i="105"/>
  <c r="I56" i="105"/>
  <c r="H35" i="105"/>
  <c r="H36" i="105"/>
  <c r="H37" i="105"/>
  <c r="H38" i="105"/>
  <c r="H39" i="105"/>
  <c r="H40" i="105"/>
  <c r="H41" i="105"/>
  <c r="H42" i="105"/>
  <c r="H43" i="105"/>
  <c r="H44" i="105"/>
  <c r="H45" i="105"/>
  <c r="H46" i="105"/>
  <c r="H47" i="105"/>
  <c r="H48" i="105"/>
  <c r="H49" i="105"/>
  <c r="H50" i="105"/>
  <c r="H51" i="105"/>
  <c r="H52" i="105"/>
  <c r="H53" i="105"/>
  <c r="G56" i="105"/>
  <c r="F56" i="105"/>
  <c r="E56" i="105"/>
  <c r="D56" i="105"/>
  <c r="I55" i="105"/>
  <c r="H55" i="105"/>
  <c r="G55" i="105"/>
  <c r="F55" i="105"/>
  <c r="E55" i="105"/>
  <c r="D55" i="105"/>
  <c r="I54" i="105"/>
  <c r="H54" i="105"/>
  <c r="G54" i="105"/>
  <c r="F54" i="105"/>
  <c r="E54" i="105"/>
  <c r="D54" i="105"/>
  <c r="Q37" i="105"/>
  <c r="O37" i="105"/>
  <c r="M37" i="105"/>
  <c r="S20" i="105"/>
  <c r="S21" i="105"/>
  <c r="S22" i="105"/>
  <c r="S23" i="105"/>
  <c r="S24" i="105"/>
  <c r="S25" i="105"/>
  <c r="S26" i="105"/>
  <c r="S27" i="105"/>
  <c r="S28" i="105"/>
  <c r="S29" i="105"/>
  <c r="S30" i="105"/>
  <c r="S31" i="105"/>
  <c r="S32" i="105"/>
  <c r="S33" i="105"/>
  <c r="S36" i="105"/>
  <c r="R20" i="105"/>
  <c r="R21" i="105"/>
  <c r="R22" i="105"/>
  <c r="R23" i="105"/>
  <c r="R24" i="105"/>
  <c r="R25" i="105"/>
  <c r="R26" i="105"/>
  <c r="R27" i="105"/>
  <c r="R28" i="105"/>
  <c r="R29" i="105"/>
  <c r="R30" i="105"/>
  <c r="R31" i="105"/>
  <c r="R32" i="105"/>
  <c r="R33" i="105"/>
  <c r="R36" i="105"/>
  <c r="Q36" i="105"/>
  <c r="P36" i="105"/>
  <c r="O36" i="105"/>
  <c r="N36" i="105"/>
  <c r="M36" i="105"/>
  <c r="S35" i="105"/>
  <c r="R35" i="105"/>
  <c r="Q35" i="105"/>
  <c r="P35" i="105"/>
  <c r="O35" i="105"/>
  <c r="N35" i="105"/>
  <c r="M35" i="105"/>
  <c r="S34" i="105"/>
  <c r="R34" i="105"/>
  <c r="Q34" i="105"/>
  <c r="P34" i="105"/>
  <c r="O34" i="105"/>
  <c r="N34" i="105"/>
  <c r="M34" i="105"/>
  <c r="I17" i="105"/>
  <c r="I18" i="105"/>
  <c r="I19" i="105"/>
  <c r="I20" i="105"/>
  <c r="I21" i="105"/>
  <c r="I22" i="105"/>
  <c r="I23" i="105"/>
  <c r="I24" i="105"/>
  <c r="I25" i="105"/>
  <c r="I26" i="105"/>
  <c r="I27" i="105"/>
  <c r="I28" i="105"/>
  <c r="I29" i="105"/>
  <c r="I30" i="105"/>
  <c r="I31" i="105"/>
  <c r="I34" i="105"/>
  <c r="H17" i="105"/>
  <c r="H18" i="105"/>
  <c r="H19" i="105"/>
  <c r="H20" i="105"/>
  <c r="H21" i="105"/>
  <c r="H22" i="105"/>
  <c r="H23" i="105"/>
  <c r="H24" i="105"/>
  <c r="H25" i="105"/>
  <c r="H26" i="105"/>
  <c r="H27" i="105"/>
  <c r="H28" i="105"/>
  <c r="H29" i="105"/>
  <c r="H30" i="105"/>
  <c r="H31" i="105"/>
  <c r="H34" i="105"/>
  <c r="G34" i="105"/>
  <c r="F34" i="105"/>
  <c r="E34" i="105"/>
  <c r="D34" i="105"/>
  <c r="I33" i="105"/>
  <c r="H33" i="105"/>
  <c r="G33" i="105"/>
  <c r="F33" i="105"/>
  <c r="E33" i="105"/>
  <c r="D33" i="105"/>
  <c r="I32" i="105"/>
  <c r="H32" i="105"/>
  <c r="G32" i="105"/>
  <c r="F32" i="105"/>
  <c r="E32" i="105"/>
  <c r="D32" i="105"/>
  <c r="Q19" i="105"/>
  <c r="P19" i="105"/>
  <c r="O19" i="105"/>
  <c r="M19" i="105"/>
  <c r="S6" i="105"/>
  <c r="S7" i="105"/>
  <c r="S8" i="105"/>
  <c r="S9" i="105"/>
  <c r="S10" i="105"/>
  <c r="S11" i="105"/>
  <c r="S12" i="105"/>
  <c r="S13" i="105"/>
  <c r="S14" i="105"/>
  <c r="S15" i="105"/>
  <c r="S16" i="105"/>
  <c r="S18" i="105"/>
  <c r="R6" i="105"/>
  <c r="R7" i="105"/>
  <c r="R8" i="105"/>
  <c r="R9" i="105"/>
  <c r="R10" i="105"/>
  <c r="R11" i="105"/>
  <c r="R12" i="105"/>
  <c r="R13" i="105"/>
  <c r="R14" i="105"/>
  <c r="R15" i="105"/>
  <c r="R16" i="105"/>
  <c r="R18" i="105"/>
  <c r="Q16" i="105"/>
  <c r="Q18" i="105"/>
  <c r="P16" i="105"/>
  <c r="P18" i="105"/>
  <c r="O16" i="105"/>
  <c r="O18" i="105"/>
  <c r="N16" i="105"/>
  <c r="N18" i="105"/>
  <c r="M16" i="105"/>
  <c r="M18" i="105"/>
  <c r="S17" i="105"/>
  <c r="R17" i="105"/>
  <c r="Q17" i="105"/>
  <c r="P17" i="105"/>
  <c r="O17" i="105"/>
  <c r="N17" i="105"/>
  <c r="M17" i="105"/>
  <c r="I6" i="105"/>
  <c r="I7" i="105"/>
  <c r="I8" i="105"/>
  <c r="I9" i="105"/>
  <c r="I10" i="105"/>
  <c r="I11" i="105"/>
  <c r="I12" i="105"/>
  <c r="I13" i="105"/>
  <c r="I16" i="105"/>
  <c r="H6" i="105"/>
  <c r="H7" i="105"/>
  <c r="H8" i="105"/>
  <c r="H9" i="105"/>
  <c r="H10" i="105"/>
  <c r="H11" i="105"/>
  <c r="H12" i="105"/>
  <c r="H13" i="105"/>
  <c r="H16" i="105"/>
  <c r="G16" i="105"/>
  <c r="F16" i="105"/>
  <c r="E16" i="105"/>
  <c r="D16" i="105"/>
  <c r="I15" i="105"/>
  <c r="H15" i="105"/>
  <c r="G15" i="105"/>
  <c r="F15" i="105"/>
  <c r="E15" i="105"/>
  <c r="D15" i="105"/>
  <c r="I14" i="105"/>
  <c r="H14" i="105"/>
  <c r="G14" i="105"/>
  <c r="F14" i="105"/>
  <c r="E14" i="105"/>
  <c r="D14" i="105"/>
  <c r="O52" i="93"/>
  <c r="N52" i="93"/>
  <c r="M52" i="93"/>
  <c r="L52" i="93"/>
  <c r="K52" i="93"/>
  <c r="O51" i="93"/>
  <c r="N51" i="93"/>
  <c r="M51" i="93"/>
  <c r="L51" i="93"/>
  <c r="K51" i="93"/>
  <c r="O43" i="93"/>
  <c r="N43" i="93"/>
  <c r="M43" i="93"/>
  <c r="L43" i="93"/>
  <c r="K43" i="93"/>
  <c r="O42" i="93"/>
  <c r="N42" i="93"/>
  <c r="M42" i="93"/>
  <c r="L42" i="93"/>
  <c r="K42" i="93"/>
  <c r="O21" i="93"/>
  <c r="N21" i="93"/>
  <c r="M21" i="93"/>
  <c r="L21" i="93"/>
  <c r="K21" i="93"/>
  <c r="O20" i="93"/>
  <c r="N20" i="93"/>
  <c r="M20" i="93"/>
  <c r="L20" i="93"/>
  <c r="K20" i="93"/>
  <c r="F55" i="93"/>
  <c r="D55" i="93"/>
  <c r="G43" i="93"/>
  <c r="F43" i="93"/>
  <c r="E43" i="93"/>
  <c r="D43" i="93"/>
  <c r="G21" i="93"/>
  <c r="F21" i="93"/>
  <c r="E21" i="93"/>
  <c r="D21" i="93"/>
  <c r="G12" i="76"/>
  <c r="F12" i="76"/>
  <c r="E12" i="76"/>
  <c r="D12" i="76"/>
  <c r="C12" i="76"/>
  <c r="H37" i="75"/>
  <c r="G37" i="75"/>
  <c r="F37" i="75"/>
  <c r="E37" i="75"/>
  <c r="D37" i="75"/>
  <c r="H23" i="75"/>
  <c r="G23" i="75"/>
  <c r="F23" i="75"/>
  <c r="D23" i="75"/>
  <c r="H22" i="78"/>
  <c r="G22" i="78"/>
  <c r="F22" i="78"/>
  <c r="D22" i="78"/>
  <c r="D21" i="78"/>
  <c r="D20" i="78"/>
  <c r="H20" i="78"/>
  <c r="G20" i="78"/>
  <c r="F20" i="78"/>
  <c r="E20" i="78"/>
  <c r="H11" i="78"/>
  <c r="G11" i="78"/>
  <c r="F11" i="78"/>
  <c r="D11" i="78"/>
  <c r="J22" i="74"/>
  <c r="I22" i="74"/>
  <c r="H22" i="74"/>
  <c r="G22" i="74"/>
  <c r="F22" i="74"/>
  <c r="D22" i="74"/>
  <c r="J21" i="74"/>
  <c r="H21" i="74"/>
  <c r="F21" i="74"/>
  <c r="D21" i="74"/>
  <c r="J20" i="74"/>
  <c r="I20" i="74"/>
  <c r="H20" i="74"/>
  <c r="G20" i="74"/>
  <c r="F20" i="74"/>
  <c r="E20" i="74"/>
  <c r="D20" i="74"/>
  <c r="J11" i="74"/>
  <c r="I11" i="74"/>
  <c r="H11" i="74"/>
  <c r="G11" i="74"/>
  <c r="F11" i="74"/>
  <c r="D11" i="74"/>
  <c r="K65" i="98"/>
  <c r="O65" i="98"/>
  <c r="N65" i="98"/>
  <c r="M65" i="98"/>
  <c r="L65" i="98"/>
  <c r="O56" i="98"/>
  <c r="N56" i="98"/>
  <c r="M56" i="98"/>
  <c r="L56" i="98"/>
  <c r="K56" i="98"/>
  <c r="O34" i="98"/>
  <c r="N34" i="98"/>
  <c r="M34" i="98"/>
  <c r="L34" i="98"/>
  <c r="K34" i="98"/>
  <c r="K36" i="98"/>
  <c r="K18" i="98"/>
  <c r="K17" i="98"/>
  <c r="O16" i="98"/>
  <c r="N16" i="98"/>
  <c r="M16" i="98"/>
  <c r="L16" i="98"/>
  <c r="K16" i="98"/>
  <c r="G77" i="98"/>
  <c r="F77" i="98"/>
  <c r="D77" i="98"/>
  <c r="G65" i="98"/>
  <c r="F65" i="98"/>
  <c r="E65" i="98"/>
  <c r="D65" i="98"/>
  <c r="G43" i="98"/>
  <c r="F43" i="98"/>
  <c r="E43" i="98"/>
  <c r="D43" i="98"/>
  <c r="G25" i="98"/>
  <c r="F25" i="98"/>
  <c r="E25" i="98"/>
  <c r="D25" i="98"/>
  <c r="G14" i="98"/>
  <c r="F14" i="98"/>
  <c r="E14" i="98"/>
  <c r="D14" i="98"/>
  <c r="D15" i="98"/>
  <c r="M17" i="77"/>
  <c r="J17" i="77"/>
  <c r="H17" i="77"/>
  <c r="F17" i="77"/>
  <c r="D17" i="77"/>
  <c r="J16" i="77"/>
  <c r="J15" i="77"/>
  <c r="N16" i="77"/>
  <c r="M16" i="77"/>
  <c r="L16" i="77"/>
  <c r="K16" i="77"/>
  <c r="I16" i="77"/>
  <c r="H16" i="77"/>
  <c r="G16" i="77"/>
  <c r="F16" i="77"/>
  <c r="E16" i="77"/>
  <c r="N15" i="77"/>
  <c r="M15" i="77"/>
  <c r="L15" i="77"/>
  <c r="K15" i="77"/>
  <c r="I15" i="77"/>
  <c r="H15" i="77"/>
  <c r="G15" i="77"/>
  <c r="F15" i="77"/>
  <c r="E15" i="77"/>
  <c r="D15" i="77"/>
  <c r="N10" i="77"/>
  <c r="M10" i="77"/>
  <c r="L10" i="77"/>
  <c r="K10" i="77"/>
  <c r="J10" i="77"/>
  <c r="I10" i="77"/>
  <c r="H10" i="77"/>
  <c r="G10" i="77"/>
  <c r="F10" i="77"/>
  <c r="N9" i="77"/>
  <c r="M9" i="77"/>
  <c r="L9" i="77"/>
  <c r="K9" i="77"/>
  <c r="J9" i="77"/>
  <c r="I9" i="77"/>
  <c r="H9" i="77"/>
  <c r="G9" i="77"/>
  <c r="F9" i="77"/>
  <c r="D10" i="77"/>
  <c r="D9" i="77"/>
  <c r="J26" i="73"/>
  <c r="I26" i="73"/>
  <c r="H26" i="73"/>
  <c r="G26" i="73"/>
  <c r="N26" i="73"/>
  <c r="M26" i="73"/>
  <c r="L26" i="73"/>
  <c r="K26" i="73"/>
  <c r="F26" i="73"/>
  <c r="D26" i="73"/>
  <c r="N25" i="73"/>
  <c r="M25" i="73"/>
  <c r="L25" i="73"/>
  <c r="K25" i="73"/>
  <c r="J25" i="73"/>
  <c r="I25" i="73"/>
  <c r="H25" i="73"/>
  <c r="G25" i="73"/>
  <c r="F25" i="73"/>
  <c r="E25" i="73"/>
  <c r="N24" i="73"/>
  <c r="M24" i="73"/>
  <c r="L24" i="73"/>
  <c r="K24" i="73"/>
  <c r="J24" i="73"/>
  <c r="I24" i="73"/>
  <c r="H24" i="73"/>
  <c r="G24" i="73"/>
  <c r="F24" i="73"/>
  <c r="E24" i="73"/>
  <c r="N23" i="73"/>
  <c r="M23" i="73"/>
  <c r="L23" i="73"/>
  <c r="K23" i="73"/>
  <c r="J23" i="73"/>
  <c r="I23" i="73"/>
  <c r="H23" i="73"/>
  <c r="G23" i="73"/>
  <c r="F23" i="73"/>
  <c r="E23" i="73"/>
  <c r="D25" i="73"/>
  <c r="D24" i="73"/>
  <c r="N13" i="73"/>
  <c r="M13" i="73"/>
  <c r="L13" i="73"/>
  <c r="K13" i="73"/>
  <c r="J13" i="73"/>
  <c r="I13" i="73"/>
  <c r="H13" i="73"/>
  <c r="G13" i="73"/>
  <c r="F13" i="73"/>
  <c r="N12" i="73"/>
  <c r="M12" i="73"/>
  <c r="L12" i="73"/>
  <c r="K12" i="73"/>
  <c r="J12" i="73"/>
  <c r="I12" i="73"/>
  <c r="H12" i="73"/>
  <c r="G12" i="73"/>
  <c r="F12" i="73"/>
  <c r="D13" i="73"/>
  <c r="D12" i="73"/>
  <c r="M14" i="90"/>
  <c r="L14" i="90"/>
  <c r="K14" i="90"/>
  <c r="M13" i="90"/>
  <c r="L13" i="90"/>
  <c r="K13" i="90"/>
  <c r="J13" i="90"/>
  <c r="M12" i="90"/>
  <c r="L12" i="90"/>
  <c r="K12" i="90"/>
  <c r="J12" i="90"/>
  <c r="I13" i="90"/>
  <c r="I12" i="90"/>
  <c r="I14" i="90"/>
  <c r="F19" i="90"/>
  <c r="E19" i="90"/>
  <c r="D19" i="90"/>
  <c r="F18" i="90"/>
  <c r="E18" i="90"/>
  <c r="D18" i="90"/>
  <c r="C19" i="90"/>
  <c r="C18" i="90"/>
  <c r="K9" i="94"/>
  <c r="J9" i="94"/>
  <c r="I9" i="94"/>
  <c r="G9" i="94"/>
  <c r="F9" i="94"/>
  <c r="E9" i="94"/>
  <c r="C9" i="94"/>
  <c r="C10" i="94"/>
  <c r="M14" i="87"/>
  <c r="L14" i="87"/>
  <c r="K14" i="87"/>
  <c r="I14" i="87"/>
  <c r="M13" i="87"/>
  <c r="L13" i="87"/>
  <c r="K13" i="87"/>
  <c r="J13" i="87"/>
  <c r="I13" i="87"/>
  <c r="M12" i="87"/>
  <c r="L12" i="87"/>
  <c r="K12" i="87"/>
  <c r="J12" i="87"/>
  <c r="I12" i="87"/>
  <c r="F19" i="87"/>
  <c r="E19" i="87"/>
  <c r="D19" i="87"/>
  <c r="F18" i="87"/>
  <c r="E18" i="87"/>
  <c r="D18" i="87"/>
  <c r="C18" i="87"/>
  <c r="C19" i="87"/>
  <c r="K67" i="54"/>
  <c r="J67" i="54"/>
  <c r="I67" i="54"/>
  <c r="H67" i="54"/>
  <c r="G67" i="54"/>
  <c r="F67" i="54"/>
  <c r="E67" i="54"/>
  <c r="K66" i="54"/>
  <c r="J66" i="54"/>
  <c r="I66" i="54"/>
  <c r="H66" i="54"/>
  <c r="G66" i="54"/>
  <c r="F66" i="54"/>
  <c r="E66" i="54"/>
  <c r="D67" i="54"/>
  <c r="D66" i="54"/>
  <c r="K58" i="54"/>
  <c r="J58" i="54"/>
  <c r="I58" i="54"/>
  <c r="H58" i="54"/>
  <c r="G58" i="54"/>
  <c r="F58" i="54"/>
  <c r="E58" i="54"/>
  <c r="K57" i="54"/>
  <c r="J57" i="54"/>
  <c r="I57" i="54"/>
  <c r="H57" i="54"/>
  <c r="G57" i="54"/>
  <c r="F57" i="54"/>
  <c r="E57" i="54"/>
  <c r="D58" i="54"/>
  <c r="D57" i="54"/>
  <c r="K36" i="54"/>
  <c r="J36" i="54"/>
  <c r="I36" i="54"/>
  <c r="H36" i="54"/>
  <c r="G36" i="54"/>
  <c r="F36" i="54"/>
  <c r="E36" i="54"/>
  <c r="K35" i="54"/>
  <c r="J35" i="54"/>
  <c r="I35" i="54"/>
  <c r="H35" i="54"/>
  <c r="G35" i="54"/>
  <c r="F35" i="54"/>
  <c r="E35" i="54"/>
  <c r="D35" i="54"/>
  <c r="D36" i="54"/>
  <c r="E18" i="54"/>
  <c r="K17" i="54"/>
  <c r="J17" i="54"/>
  <c r="I17" i="54"/>
  <c r="H17" i="54"/>
  <c r="G17" i="54"/>
  <c r="F17" i="54"/>
  <c r="E17" i="54"/>
  <c r="D17" i="54"/>
  <c r="D18" i="54"/>
  <c r="J79" i="16"/>
  <c r="I79" i="16"/>
  <c r="H79" i="16"/>
  <c r="G79" i="16"/>
  <c r="F79" i="16"/>
  <c r="E79" i="16"/>
  <c r="J78" i="16"/>
  <c r="I78" i="16"/>
  <c r="H78" i="16"/>
  <c r="G78" i="16"/>
  <c r="F78" i="16"/>
  <c r="E78" i="16"/>
  <c r="D79" i="16"/>
  <c r="D78" i="16"/>
  <c r="H67" i="16"/>
  <c r="H66" i="16"/>
  <c r="H77" i="16"/>
  <c r="E67" i="16"/>
  <c r="E66" i="16"/>
  <c r="J67" i="16"/>
  <c r="I67" i="16"/>
  <c r="G67" i="16"/>
  <c r="F67" i="16"/>
  <c r="J66" i="16"/>
  <c r="I66" i="16"/>
  <c r="G66" i="16"/>
  <c r="F66" i="16"/>
  <c r="D66" i="16"/>
  <c r="J16" i="16"/>
  <c r="I16" i="16"/>
  <c r="H16" i="16"/>
  <c r="G16" i="16"/>
  <c r="F16" i="16"/>
  <c r="E16" i="16"/>
  <c r="J15" i="16"/>
  <c r="I15" i="16"/>
  <c r="H15" i="16"/>
  <c r="G15" i="16"/>
  <c r="F15" i="16"/>
  <c r="E15" i="16"/>
  <c r="J27" i="16"/>
  <c r="I27" i="16"/>
  <c r="H27" i="16"/>
  <c r="G27" i="16"/>
  <c r="F27" i="16"/>
  <c r="E27" i="16"/>
  <c r="J26" i="16"/>
  <c r="I26" i="16"/>
  <c r="H26" i="16"/>
  <c r="G26" i="16"/>
  <c r="F26" i="16"/>
  <c r="E26" i="16"/>
  <c r="J45" i="16"/>
  <c r="I45" i="16"/>
  <c r="H45" i="16"/>
  <c r="G45" i="16"/>
  <c r="F45" i="16"/>
  <c r="E45" i="16"/>
  <c r="J44" i="16"/>
  <c r="I44" i="16"/>
  <c r="H44" i="16"/>
  <c r="G44" i="16"/>
  <c r="F44" i="16"/>
  <c r="E44" i="16"/>
  <c r="D45" i="16"/>
  <c r="D44" i="16"/>
  <c r="D26" i="16"/>
  <c r="D25" i="16"/>
  <c r="D27" i="16"/>
  <c r="D15" i="16"/>
  <c r="D16" i="16"/>
  <c r="M14" i="92"/>
  <c r="L14" i="92"/>
  <c r="K14" i="92"/>
  <c r="M13" i="92"/>
  <c r="L13" i="92"/>
  <c r="K13" i="92"/>
  <c r="J13" i="92"/>
  <c r="M12" i="92"/>
  <c r="L12" i="92"/>
  <c r="K12" i="92"/>
  <c r="J12" i="92"/>
  <c r="M11" i="92"/>
  <c r="L11" i="92"/>
  <c r="K11" i="92"/>
  <c r="J11" i="92"/>
  <c r="I14" i="92"/>
  <c r="I13" i="92"/>
  <c r="I12" i="92"/>
  <c r="F19" i="92"/>
  <c r="E19" i="92"/>
  <c r="D19" i="92"/>
  <c r="C19" i="92"/>
  <c r="F18" i="92"/>
  <c r="E18" i="92"/>
  <c r="D18" i="92"/>
  <c r="C18" i="92"/>
  <c r="M5" i="100"/>
  <c r="M6" i="100"/>
  <c r="M7" i="100"/>
  <c r="F13" i="76"/>
  <c r="E13" i="76"/>
  <c r="C13" i="76"/>
  <c r="D38" i="75"/>
  <c r="G16" i="103"/>
  <c r="F16" i="103"/>
  <c r="D16" i="103"/>
  <c r="H10" i="103"/>
  <c r="H11" i="103"/>
  <c r="H12" i="103"/>
  <c r="H15" i="103"/>
  <c r="G15" i="103"/>
  <c r="F15" i="103"/>
  <c r="E15" i="103"/>
  <c r="D15" i="103"/>
  <c r="H14" i="103"/>
  <c r="G14" i="103"/>
  <c r="F14" i="103"/>
  <c r="E14" i="103"/>
  <c r="D14" i="103"/>
  <c r="H13" i="103"/>
  <c r="G13" i="103"/>
  <c r="F13" i="103"/>
  <c r="E13" i="103"/>
  <c r="D13" i="103"/>
  <c r="H4" i="103"/>
  <c r="H5" i="103"/>
  <c r="H6" i="103"/>
  <c r="H9" i="103"/>
  <c r="G9" i="103"/>
  <c r="F9" i="103"/>
  <c r="D9" i="103"/>
  <c r="H8" i="103"/>
  <c r="G8" i="103"/>
  <c r="F8" i="103"/>
  <c r="D8" i="103"/>
  <c r="H7" i="103"/>
  <c r="G7" i="103"/>
  <c r="F7" i="103"/>
  <c r="D7" i="103"/>
  <c r="H16" i="102"/>
  <c r="G16" i="102"/>
  <c r="F16" i="102"/>
  <c r="D16" i="102"/>
  <c r="J10" i="102"/>
  <c r="J11" i="102"/>
  <c r="J12" i="102"/>
  <c r="J15" i="102"/>
  <c r="I10" i="102"/>
  <c r="I11" i="102"/>
  <c r="I12" i="102"/>
  <c r="I15" i="102"/>
  <c r="H15" i="102"/>
  <c r="G15" i="102"/>
  <c r="F15" i="102"/>
  <c r="E15" i="102"/>
  <c r="D15" i="102"/>
  <c r="J14" i="102"/>
  <c r="I14" i="102"/>
  <c r="H14" i="102"/>
  <c r="G14" i="102"/>
  <c r="F14" i="102"/>
  <c r="E14" i="102"/>
  <c r="D14" i="102"/>
  <c r="J13" i="102"/>
  <c r="I13" i="102"/>
  <c r="H13" i="102"/>
  <c r="G13" i="102"/>
  <c r="F13" i="102"/>
  <c r="E13" i="102"/>
  <c r="D13" i="102"/>
  <c r="J4" i="102"/>
  <c r="J5" i="102"/>
  <c r="J6" i="102"/>
  <c r="J9" i="102"/>
  <c r="I4" i="102"/>
  <c r="I5" i="102"/>
  <c r="I6" i="102"/>
  <c r="I9" i="102"/>
  <c r="H9" i="102"/>
  <c r="G9" i="102"/>
  <c r="F9" i="102"/>
  <c r="D9" i="102"/>
  <c r="J8" i="102"/>
  <c r="I8" i="102"/>
  <c r="H8" i="102"/>
  <c r="G8" i="102"/>
  <c r="F8" i="102"/>
  <c r="D8" i="102"/>
  <c r="J7" i="102"/>
  <c r="I7" i="102"/>
  <c r="H7" i="102"/>
  <c r="G7" i="102"/>
  <c r="F7" i="102"/>
  <c r="D7" i="102"/>
  <c r="H17" i="101"/>
  <c r="G17" i="101"/>
  <c r="F17" i="101"/>
  <c r="D17" i="101"/>
  <c r="J11" i="101"/>
  <c r="J12" i="101"/>
  <c r="J13" i="101"/>
  <c r="J16" i="101"/>
  <c r="I11" i="101"/>
  <c r="I12" i="101"/>
  <c r="I13" i="101"/>
  <c r="I16" i="101"/>
  <c r="H16" i="101"/>
  <c r="G16" i="101"/>
  <c r="F16" i="101"/>
  <c r="E16" i="101"/>
  <c r="D16" i="101"/>
  <c r="J15" i="101"/>
  <c r="I15" i="101"/>
  <c r="H15" i="101"/>
  <c r="G15" i="101"/>
  <c r="F15" i="101"/>
  <c r="E15" i="101"/>
  <c r="D15" i="101"/>
  <c r="J14" i="101"/>
  <c r="I14" i="101"/>
  <c r="H14" i="101"/>
  <c r="G14" i="101"/>
  <c r="F14" i="101"/>
  <c r="E14" i="101"/>
  <c r="D14" i="101"/>
  <c r="J5" i="101"/>
  <c r="J6" i="101"/>
  <c r="J7" i="101"/>
  <c r="J10" i="101"/>
  <c r="I5" i="101"/>
  <c r="I6" i="101"/>
  <c r="I7" i="101"/>
  <c r="I10" i="101"/>
  <c r="H10" i="101"/>
  <c r="G10" i="101"/>
  <c r="F10" i="101"/>
  <c r="D10" i="101"/>
  <c r="J9" i="101"/>
  <c r="I9" i="101"/>
  <c r="H9" i="101"/>
  <c r="G9" i="101"/>
  <c r="F9" i="101"/>
  <c r="D9" i="101"/>
  <c r="J8" i="101"/>
  <c r="I8" i="101"/>
  <c r="H8" i="101"/>
  <c r="G8" i="101"/>
  <c r="F8" i="101"/>
  <c r="D8" i="101"/>
  <c r="H9" i="73"/>
  <c r="H19" i="73"/>
  <c r="F37" i="54"/>
  <c r="D16" i="54"/>
  <c r="D77" i="16"/>
  <c r="D65" i="16"/>
  <c r="D43" i="16"/>
  <c r="E14" i="16"/>
  <c r="D14" i="16"/>
  <c r="I11" i="92"/>
  <c r="F17" i="92"/>
  <c r="E17" i="92"/>
  <c r="D17" i="92"/>
  <c r="C17" i="92"/>
  <c r="E20" i="93"/>
  <c r="G17" i="77"/>
  <c r="N11" i="77"/>
  <c r="N12" i="77"/>
  <c r="N13" i="77"/>
  <c r="K11" i="77"/>
  <c r="K12" i="77"/>
  <c r="K13" i="77"/>
  <c r="H11" i="77"/>
  <c r="H12" i="77"/>
  <c r="H13" i="77"/>
  <c r="H5" i="77"/>
  <c r="H6" i="77"/>
  <c r="H7" i="77"/>
  <c r="K5" i="77"/>
  <c r="K6" i="77"/>
  <c r="K7" i="77"/>
  <c r="N5" i="77"/>
  <c r="N6" i="77"/>
  <c r="N7" i="77"/>
  <c r="G8" i="77"/>
  <c r="H8" i="77"/>
  <c r="I8" i="77"/>
  <c r="J8" i="77"/>
  <c r="K8" i="77"/>
  <c r="L8" i="77"/>
  <c r="M8" i="77"/>
  <c r="F8" i="77"/>
  <c r="N14" i="73"/>
  <c r="N15" i="73"/>
  <c r="N16" i="73"/>
  <c r="N17" i="73"/>
  <c r="N18" i="73"/>
  <c r="N19" i="73"/>
  <c r="N20" i="73"/>
  <c r="N21" i="73"/>
  <c r="N22" i="73"/>
  <c r="H7" i="73"/>
  <c r="H8" i="73"/>
  <c r="H10" i="73"/>
  <c r="N7" i="73"/>
  <c r="N8" i="73"/>
  <c r="N9" i="73"/>
  <c r="N10" i="73"/>
  <c r="K5" i="73"/>
  <c r="K6" i="73"/>
  <c r="K7" i="73"/>
  <c r="K8" i="73"/>
  <c r="K9" i="73"/>
  <c r="K10" i="73"/>
  <c r="K14" i="73"/>
  <c r="K15" i="73"/>
  <c r="K16" i="73"/>
  <c r="K17" i="73"/>
  <c r="K18" i="73"/>
  <c r="K19" i="73"/>
  <c r="K21" i="73"/>
  <c r="H14" i="73"/>
  <c r="H15" i="73"/>
  <c r="H16" i="73"/>
  <c r="H17" i="73"/>
  <c r="H20" i="73"/>
  <c r="H21" i="73"/>
  <c r="H22" i="73"/>
  <c r="J18" i="16"/>
  <c r="J19" i="16"/>
  <c r="J20" i="16"/>
  <c r="J21" i="16"/>
  <c r="J22" i="16"/>
  <c r="J23" i="16"/>
  <c r="J24" i="16"/>
  <c r="J7" i="16"/>
  <c r="J8" i="16"/>
  <c r="J9" i="16"/>
  <c r="J10" i="16"/>
  <c r="J11" i="16"/>
  <c r="J12" i="16"/>
  <c r="J13" i="16"/>
  <c r="M6" i="92"/>
  <c r="M7" i="92"/>
  <c r="M8" i="92"/>
  <c r="M9" i="92"/>
  <c r="M10" i="92"/>
  <c r="F5" i="92"/>
  <c r="F7" i="92"/>
  <c r="F9" i="92"/>
  <c r="F8" i="92"/>
  <c r="F10" i="92"/>
  <c r="F11" i="92"/>
  <c r="F13" i="92"/>
  <c r="F14" i="92"/>
  <c r="F15" i="92"/>
  <c r="F16" i="92"/>
  <c r="G78" i="98"/>
  <c r="F78" i="98"/>
  <c r="D78" i="98"/>
  <c r="G76" i="98"/>
  <c r="F76" i="98"/>
  <c r="E76" i="98"/>
  <c r="D76" i="98"/>
  <c r="O67" i="98"/>
  <c r="N67" i="98"/>
  <c r="K67" i="98"/>
  <c r="O66" i="98"/>
  <c r="N66" i="98"/>
  <c r="M66" i="98"/>
  <c r="L66" i="98"/>
  <c r="K66" i="98"/>
  <c r="G66" i="98"/>
  <c r="F66" i="98"/>
  <c r="E66" i="98"/>
  <c r="D66" i="98"/>
  <c r="O64" i="98"/>
  <c r="N64" i="98"/>
  <c r="M64" i="98"/>
  <c r="L64" i="98"/>
  <c r="K64" i="98"/>
  <c r="G64" i="98"/>
  <c r="F64" i="98"/>
  <c r="E64" i="98"/>
  <c r="D64" i="98"/>
  <c r="O58" i="98"/>
  <c r="N58" i="98"/>
  <c r="M58" i="98"/>
  <c r="K58" i="98"/>
  <c r="O57" i="98"/>
  <c r="N57" i="98"/>
  <c r="M57" i="98"/>
  <c r="L57" i="98"/>
  <c r="K57" i="98"/>
  <c r="O55" i="98"/>
  <c r="N55" i="98"/>
  <c r="M55" i="98"/>
  <c r="L55" i="98"/>
  <c r="K55" i="98"/>
  <c r="G44" i="98"/>
  <c r="F44" i="98"/>
  <c r="E44" i="98"/>
  <c r="D44" i="98"/>
  <c r="G42" i="98"/>
  <c r="F42" i="98"/>
  <c r="E42" i="98"/>
  <c r="D42" i="98"/>
  <c r="O36" i="98"/>
  <c r="N36" i="98"/>
  <c r="M36" i="98"/>
  <c r="O35" i="98"/>
  <c r="N35" i="98"/>
  <c r="M35" i="98"/>
  <c r="L35" i="98"/>
  <c r="K35" i="98"/>
  <c r="O33" i="98"/>
  <c r="N33" i="98"/>
  <c r="M33" i="98"/>
  <c r="L33" i="98"/>
  <c r="K33" i="98"/>
  <c r="G26" i="98"/>
  <c r="F26" i="98"/>
  <c r="E26" i="98"/>
  <c r="D26" i="98"/>
  <c r="G24" i="98"/>
  <c r="F24" i="98"/>
  <c r="E24" i="98"/>
  <c r="D24" i="98"/>
  <c r="O18" i="98"/>
  <c r="N18" i="98"/>
  <c r="M18" i="98"/>
  <c r="O17" i="98"/>
  <c r="N17" i="98"/>
  <c r="M17" i="98"/>
  <c r="L17" i="98"/>
  <c r="O15" i="98"/>
  <c r="N15" i="98"/>
  <c r="M15" i="98"/>
  <c r="L15" i="98"/>
  <c r="K15" i="98"/>
  <c r="G15" i="98"/>
  <c r="F15" i="98"/>
  <c r="E15" i="98"/>
  <c r="G13" i="98"/>
  <c r="F13" i="98"/>
  <c r="E13" i="98"/>
  <c r="D13" i="98"/>
  <c r="K4" i="94"/>
  <c r="K5" i="94"/>
  <c r="K6" i="94"/>
  <c r="K7" i="94"/>
  <c r="K10" i="94"/>
  <c r="J10" i="94"/>
  <c r="I10" i="94"/>
  <c r="G4" i="94"/>
  <c r="G5" i="94"/>
  <c r="G6" i="94"/>
  <c r="G7" i="94"/>
  <c r="G10" i="94"/>
  <c r="F10" i="94"/>
  <c r="E10" i="94"/>
  <c r="K8" i="94"/>
  <c r="J8" i="94"/>
  <c r="I8" i="94"/>
  <c r="G8" i="94"/>
  <c r="F8" i="94"/>
  <c r="E8" i="94"/>
  <c r="C8" i="94"/>
  <c r="K53" i="93"/>
  <c r="G24" i="93"/>
  <c r="G26" i="93"/>
  <c r="G27" i="93"/>
  <c r="G29" i="93"/>
  <c r="G30" i="93"/>
  <c r="G32" i="93"/>
  <c r="G33" i="93"/>
  <c r="G35" i="93"/>
  <c r="G34" i="93"/>
  <c r="G36" i="93"/>
  <c r="G37" i="93"/>
  <c r="G38" i="93"/>
  <c r="O23" i="93"/>
  <c r="O27" i="93"/>
  <c r="O26" i="93"/>
  <c r="O28" i="93"/>
  <c r="O25" i="93"/>
  <c r="O31" i="93"/>
  <c r="O30" i="93"/>
  <c r="O33" i="93"/>
  <c r="O32" i="93"/>
  <c r="O34" i="93"/>
  <c r="O35" i="93"/>
  <c r="O36" i="93"/>
  <c r="O37" i="93"/>
  <c r="O38" i="93"/>
  <c r="O39" i="93"/>
  <c r="O40" i="93"/>
  <c r="O44" i="93"/>
  <c r="N44" i="93"/>
  <c r="M44" i="93"/>
  <c r="K44" i="93"/>
  <c r="M22" i="93"/>
  <c r="K22" i="93"/>
  <c r="O46" i="93"/>
  <c r="O47" i="93"/>
  <c r="O45" i="93"/>
  <c r="O48" i="93"/>
  <c r="O49" i="93"/>
  <c r="O50" i="93"/>
  <c r="N50" i="93"/>
  <c r="M50" i="93"/>
  <c r="L50" i="93"/>
  <c r="K50" i="93"/>
  <c r="O41" i="93"/>
  <c r="N41" i="93"/>
  <c r="M41" i="93"/>
  <c r="L41" i="93"/>
  <c r="K41" i="93"/>
  <c r="O6" i="93"/>
  <c r="O7" i="93"/>
  <c r="O8" i="93"/>
  <c r="O9" i="93"/>
  <c r="O12" i="93"/>
  <c r="O11" i="93"/>
  <c r="O13" i="93"/>
  <c r="O14" i="93"/>
  <c r="O17" i="93"/>
  <c r="O15" i="93"/>
  <c r="O16" i="93"/>
  <c r="O18" i="93"/>
  <c r="O19" i="93"/>
  <c r="N19" i="93"/>
  <c r="M19" i="93"/>
  <c r="L19" i="93"/>
  <c r="K19" i="93"/>
  <c r="D56" i="93"/>
  <c r="G49" i="93"/>
  <c r="G54" i="93"/>
  <c r="F54" i="93"/>
  <c r="E54" i="93"/>
  <c r="D54" i="93"/>
  <c r="G44" i="93"/>
  <c r="F44" i="93"/>
  <c r="E44" i="93"/>
  <c r="D44" i="93"/>
  <c r="G42" i="93"/>
  <c r="F42" i="93"/>
  <c r="E42" i="93"/>
  <c r="D42" i="93"/>
  <c r="G6" i="93"/>
  <c r="G5" i="93"/>
  <c r="G7" i="93"/>
  <c r="G8" i="93"/>
  <c r="G9" i="93"/>
  <c r="G10" i="93"/>
  <c r="G11" i="93"/>
  <c r="G13" i="93"/>
  <c r="G12" i="93"/>
  <c r="G14" i="93"/>
  <c r="G16" i="93"/>
  <c r="G15" i="93"/>
  <c r="G18" i="93"/>
  <c r="G17" i="93"/>
  <c r="G19" i="93"/>
  <c r="G22" i="93"/>
  <c r="F22" i="93"/>
  <c r="E22" i="93"/>
  <c r="D22" i="93"/>
  <c r="G20" i="93"/>
  <c r="F20" i="93"/>
  <c r="D20" i="93"/>
  <c r="N5" i="73"/>
  <c r="F14" i="77"/>
  <c r="I16" i="74"/>
  <c r="J16" i="74"/>
  <c r="I17" i="74"/>
  <c r="J17" i="74"/>
  <c r="I18" i="74"/>
  <c r="J18" i="74"/>
  <c r="I7" i="74"/>
  <c r="J7" i="74"/>
  <c r="I8" i="74"/>
  <c r="J8" i="74"/>
  <c r="I4" i="74"/>
  <c r="J4" i="74"/>
  <c r="M5" i="92"/>
  <c r="F6" i="92"/>
  <c r="M5" i="90"/>
  <c r="M6" i="90"/>
  <c r="M7" i="90"/>
  <c r="M8" i="90"/>
  <c r="M9" i="90"/>
  <c r="M10" i="90"/>
  <c r="L11" i="90"/>
  <c r="K11" i="90"/>
  <c r="J11" i="90"/>
  <c r="I11" i="90"/>
  <c r="F6" i="90"/>
  <c r="F5" i="90"/>
  <c r="F9" i="90"/>
  <c r="F7" i="90"/>
  <c r="F8" i="90"/>
  <c r="F10" i="90"/>
  <c r="F11" i="90"/>
  <c r="F12" i="90"/>
  <c r="F13" i="90"/>
  <c r="F14" i="90"/>
  <c r="F15" i="90"/>
  <c r="F16" i="90"/>
  <c r="E17" i="90"/>
  <c r="D17" i="90"/>
  <c r="C17" i="90"/>
  <c r="E13" i="87"/>
  <c r="E15" i="87"/>
  <c r="L7" i="87"/>
  <c r="L10" i="87"/>
  <c r="M5" i="87"/>
  <c r="M6" i="87"/>
  <c r="M7" i="87"/>
  <c r="M8" i="87"/>
  <c r="M9" i="87"/>
  <c r="M10" i="87"/>
  <c r="F6" i="87"/>
  <c r="F5" i="87"/>
  <c r="F9" i="87"/>
  <c r="F7" i="87"/>
  <c r="F8" i="87"/>
  <c r="F10" i="87"/>
  <c r="F11" i="87"/>
  <c r="F12" i="87"/>
  <c r="F13" i="87"/>
  <c r="F14" i="87"/>
  <c r="F15" i="87"/>
  <c r="F16" i="87"/>
  <c r="F17" i="87"/>
  <c r="E17" i="87"/>
  <c r="D17" i="87"/>
  <c r="M11" i="87"/>
  <c r="L11" i="87"/>
  <c r="K11" i="87"/>
  <c r="J11" i="87"/>
  <c r="I11" i="87"/>
  <c r="C17" i="87"/>
  <c r="G6" i="16"/>
  <c r="J6" i="16"/>
  <c r="G7" i="16"/>
  <c r="G8" i="16"/>
  <c r="G9" i="16"/>
  <c r="G10" i="16"/>
  <c r="G11" i="16"/>
  <c r="G12" i="16"/>
  <c r="G13" i="16"/>
  <c r="F14" i="16"/>
  <c r="G14" i="16"/>
  <c r="H14" i="16"/>
  <c r="I14" i="16"/>
  <c r="J14" i="16"/>
  <c r="G17" i="16"/>
  <c r="J17" i="16"/>
  <c r="G18" i="16"/>
  <c r="G19" i="16"/>
  <c r="G20" i="16"/>
  <c r="G21" i="16"/>
  <c r="G22" i="16"/>
  <c r="G23" i="16"/>
  <c r="G24" i="16"/>
  <c r="E25" i="16"/>
  <c r="F25" i="16"/>
  <c r="G25" i="16"/>
  <c r="H25" i="16"/>
  <c r="I25" i="16"/>
  <c r="J25" i="16"/>
  <c r="F21" i="78"/>
  <c r="F19" i="78"/>
  <c r="E21" i="78"/>
  <c r="E19" i="78"/>
  <c r="D19" i="78"/>
  <c r="H17" i="78"/>
  <c r="H16" i="78"/>
  <c r="H13" i="78"/>
  <c r="H14" i="78"/>
  <c r="H15" i="78"/>
  <c r="H18" i="78"/>
  <c r="H21" i="78"/>
  <c r="G21" i="78"/>
  <c r="H19" i="78"/>
  <c r="G19" i="78"/>
  <c r="H4" i="78"/>
  <c r="H5" i="78"/>
  <c r="H6" i="78"/>
  <c r="H7" i="78"/>
  <c r="H8" i="78"/>
  <c r="H9" i="78"/>
  <c r="H12" i="78"/>
  <c r="G12" i="78"/>
  <c r="F12" i="78"/>
  <c r="D12" i="78"/>
  <c r="H10" i="78"/>
  <c r="G10" i="78"/>
  <c r="F10" i="78"/>
  <c r="D10" i="78"/>
  <c r="K61" i="54"/>
  <c r="K62" i="54"/>
  <c r="K63" i="54"/>
  <c r="K64" i="54"/>
  <c r="K60" i="54"/>
  <c r="K65" i="54"/>
  <c r="J65" i="54"/>
  <c r="I65" i="54"/>
  <c r="H61" i="54"/>
  <c r="H62" i="54"/>
  <c r="H63" i="54"/>
  <c r="H64" i="54"/>
  <c r="H60" i="54"/>
  <c r="H65" i="54"/>
  <c r="G65" i="54"/>
  <c r="F65" i="54"/>
  <c r="K39" i="54"/>
  <c r="K40" i="54"/>
  <c r="K41" i="54"/>
  <c r="K42" i="54"/>
  <c r="K43" i="54"/>
  <c r="K44" i="54"/>
  <c r="K46" i="54"/>
  <c r="K45" i="54"/>
  <c r="K47" i="54"/>
  <c r="K48" i="54"/>
  <c r="K49" i="54"/>
  <c r="K50" i="54"/>
  <c r="K51" i="54"/>
  <c r="K52" i="54"/>
  <c r="K53" i="54"/>
  <c r="K54" i="54"/>
  <c r="K55" i="54"/>
  <c r="K38" i="54"/>
  <c r="K56" i="54"/>
  <c r="J56" i="54"/>
  <c r="I56" i="54"/>
  <c r="H39" i="54"/>
  <c r="H40" i="54"/>
  <c r="H41" i="54"/>
  <c r="H42" i="54"/>
  <c r="H43" i="54"/>
  <c r="H44" i="54"/>
  <c r="H46" i="54"/>
  <c r="H45" i="54"/>
  <c r="H47" i="54"/>
  <c r="H48" i="54"/>
  <c r="H49" i="54"/>
  <c r="H50" i="54"/>
  <c r="H51" i="54"/>
  <c r="H52" i="54"/>
  <c r="H53" i="54"/>
  <c r="H54" i="54"/>
  <c r="H55" i="54"/>
  <c r="H38" i="54"/>
  <c r="H56" i="54"/>
  <c r="G56" i="54"/>
  <c r="F56" i="54"/>
  <c r="K21" i="54"/>
  <c r="K22" i="54"/>
  <c r="K23" i="54"/>
  <c r="K24" i="54"/>
  <c r="K25" i="54"/>
  <c r="K26" i="54"/>
  <c r="K27" i="54"/>
  <c r="K28" i="54"/>
  <c r="K29" i="54"/>
  <c r="K30" i="54"/>
  <c r="K31" i="54"/>
  <c r="K32" i="54"/>
  <c r="K33" i="54"/>
  <c r="K20" i="54"/>
  <c r="K34" i="54"/>
  <c r="J34" i="54"/>
  <c r="I34" i="54"/>
  <c r="H21" i="54"/>
  <c r="H22" i="54"/>
  <c r="H23" i="54"/>
  <c r="H24" i="54"/>
  <c r="H25" i="54"/>
  <c r="H26" i="54"/>
  <c r="H27" i="54"/>
  <c r="H28" i="54"/>
  <c r="H29" i="54"/>
  <c r="H31" i="54"/>
  <c r="H32" i="54"/>
  <c r="H33" i="54"/>
  <c r="H20" i="54"/>
  <c r="H34" i="54"/>
  <c r="G34" i="54"/>
  <c r="F34" i="54"/>
  <c r="K7" i="54"/>
  <c r="K8" i="54"/>
  <c r="K9" i="54"/>
  <c r="K10" i="54"/>
  <c r="K12" i="54"/>
  <c r="K11" i="54"/>
  <c r="K13" i="54"/>
  <c r="K14" i="54"/>
  <c r="K15" i="54"/>
  <c r="K6" i="54"/>
  <c r="K18" i="54"/>
  <c r="K16" i="54"/>
  <c r="J18" i="54"/>
  <c r="J16" i="54"/>
  <c r="I18" i="54"/>
  <c r="I16" i="54"/>
  <c r="H7" i="54"/>
  <c r="H8" i="54"/>
  <c r="H9" i="54"/>
  <c r="H10" i="54"/>
  <c r="H12" i="54"/>
  <c r="H11" i="54"/>
  <c r="H13" i="54"/>
  <c r="H14" i="54"/>
  <c r="H15" i="54"/>
  <c r="H6" i="54"/>
  <c r="H19" i="54"/>
  <c r="H18" i="54"/>
  <c r="H16" i="54"/>
  <c r="G18" i="54"/>
  <c r="G16" i="54"/>
  <c r="F19" i="54"/>
  <c r="F18" i="54"/>
  <c r="F16" i="54"/>
  <c r="G13" i="76"/>
  <c r="G11" i="76"/>
  <c r="F6" i="76"/>
  <c r="F7" i="76"/>
  <c r="F8" i="76"/>
  <c r="F9" i="76"/>
  <c r="F10" i="76"/>
  <c r="F5" i="76"/>
  <c r="F11" i="76"/>
  <c r="E11" i="76"/>
  <c r="H5" i="75"/>
  <c r="H6" i="75"/>
  <c r="H7" i="75"/>
  <c r="H8" i="75"/>
  <c r="H9" i="75"/>
  <c r="H10" i="75"/>
  <c r="H11" i="75"/>
  <c r="H12" i="75"/>
  <c r="H13" i="75"/>
  <c r="H14" i="75"/>
  <c r="H15" i="75"/>
  <c r="H16" i="75"/>
  <c r="H17" i="75"/>
  <c r="H18" i="75"/>
  <c r="H19" i="75"/>
  <c r="H20" i="75"/>
  <c r="H21" i="75"/>
  <c r="H26" i="75"/>
  <c r="H27" i="75"/>
  <c r="H28" i="75"/>
  <c r="H29" i="75"/>
  <c r="H30" i="75"/>
  <c r="H31" i="75"/>
  <c r="H32" i="75"/>
  <c r="H33" i="75"/>
  <c r="H34" i="75"/>
  <c r="H35" i="75"/>
  <c r="H4" i="75"/>
  <c r="H25" i="75"/>
  <c r="H39" i="75"/>
  <c r="H38" i="75"/>
  <c r="H36" i="75"/>
  <c r="F39" i="75"/>
  <c r="F38" i="75"/>
  <c r="F36" i="75"/>
  <c r="G39" i="75"/>
  <c r="G38" i="75"/>
  <c r="G36" i="75"/>
  <c r="H24" i="75"/>
  <c r="H22" i="75"/>
  <c r="F24" i="75"/>
  <c r="F22" i="75"/>
  <c r="G24" i="75"/>
  <c r="G22" i="75"/>
  <c r="J5" i="74"/>
  <c r="J6" i="74"/>
  <c r="J9" i="74"/>
  <c r="J12" i="74"/>
  <c r="J10" i="74"/>
  <c r="I5" i="74"/>
  <c r="I6" i="74"/>
  <c r="I9" i="74"/>
  <c r="I12" i="74"/>
  <c r="I10" i="74"/>
  <c r="F12" i="74"/>
  <c r="F10" i="74"/>
  <c r="H12" i="74"/>
  <c r="H10" i="74"/>
  <c r="G12" i="74"/>
  <c r="G10" i="74"/>
  <c r="J13" i="74"/>
  <c r="J14" i="74"/>
  <c r="J15" i="74"/>
  <c r="J19" i="74"/>
  <c r="I13" i="74"/>
  <c r="I14" i="74"/>
  <c r="I15" i="74"/>
  <c r="I21" i="74"/>
  <c r="I19" i="74"/>
  <c r="F19" i="74"/>
  <c r="H19" i="74"/>
  <c r="G21" i="74"/>
  <c r="G19" i="74"/>
  <c r="I17" i="77"/>
  <c r="K17" i="77"/>
  <c r="N14" i="77"/>
  <c r="N8" i="77"/>
  <c r="K14" i="77"/>
  <c r="J14" i="77"/>
  <c r="H14" i="77"/>
  <c r="G14" i="77"/>
  <c r="M14" i="77"/>
  <c r="N11" i="73"/>
  <c r="H11" i="73"/>
  <c r="K11" i="73"/>
  <c r="I11" i="73"/>
  <c r="J11" i="73"/>
  <c r="M11" i="73"/>
  <c r="L11" i="73"/>
  <c r="F11" i="73"/>
  <c r="G11" i="73"/>
  <c r="L14" i="77"/>
  <c r="I14" i="77"/>
  <c r="D16" i="77"/>
  <c r="E14" i="77"/>
  <c r="D14" i="77"/>
  <c r="D8" i="77"/>
  <c r="D23" i="73"/>
  <c r="E38" i="75"/>
  <c r="E36" i="75"/>
  <c r="E21" i="74"/>
  <c r="E19" i="74"/>
  <c r="D10" i="74"/>
  <c r="D12" i="74"/>
  <c r="D19" i="74"/>
  <c r="D11" i="73"/>
  <c r="E65" i="54"/>
  <c r="D65" i="54"/>
  <c r="E56" i="54"/>
  <c r="D56" i="54"/>
  <c r="E34" i="54"/>
  <c r="D34" i="54"/>
  <c r="E16" i="54"/>
  <c r="D67" i="16"/>
  <c r="J76" i="16"/>
  <c r="J75" i="16"/>
  <c r="J74" i="16"/>
  <c r="J73" i="16"/>
  <c r="J72" i="16"/>
  <c r="J71" i="16"/>
  <c r="J70" i="16"/>
  <c r="J69" i="16"/>
  <c r="J68" i="16"/>
  <c r="G76" i="16"/>
  <c r="G75" i="16"/>
  <c r="G74" i="16"/>
  <c r="G73" i="16"/>
  <c r="G72" i="16"/>
  <c r="G71" i="16"/>
  <c r="G70" i="16"/>
  <c r="G69" i="16"/>
  <c r="G68" i="16"/>
  <c r="J64" i="16"/>
  <c r="J63" i="16"/>
  <c r="J62" i="16"/>
  <c r="J61" i="16"/>
  <c r="J60" i="16"/>
  <c r="J59" i="16"/>
  <c r="J57" i="16"/>
  <c r="J58" i="16"/>
  <c r="J56" i="16"/>
  <c r="J55" i="16"/>
  <c r="J54" i="16"/>
  <c r="J53" i="16"/>
  <c r="J52" i="16"/>
  <c r="J51" i="16"/>
  <c r="J50" i="16"/>
  <c r="J49" i="16"/>
  <c r="J48" i="16"/>
  <c r="J47" i="16"/>
  <c r="J46" i="16"/>
  <c r="G64" i="16"/>
  <c r="G63" i="16"/>
  <c r="G62" i="16"/>
  <c r="G61" i="16"/>
  <c r="G60" i="16"/>
  <c r="G59" i="16"/>
  <c r="G57" i="16"/>
  <c r="G58" i="16"/>
  <c r="G56" i="16"/>
  <c r="G55" i="16"/>
  <c r="G54" i="16"/>
  <c r="G53" i="16"/>
  <c r="G52" i="16"/>
  <c r="G51" i="16"/>
  <c r="G50" i="16"/>
  <c r="G49" i="16"/>
  <c r="G48" i="16"/>
  <c r="G47" i="16"/>
  <c r="G46" i="16"/>
  <c r="J42" i="16"/>
  <c r="J40" i="16"/>
  <c r="J41" i="16"/>
  <c r="J38" i="16"/>
  <c r="J39" i="16"/>
  <c r="J37" i="16"/>
  <c r="J35" i="16"/>
  <c r="J36" i="16"/>
  <c r="J34" i="16"/>
  <c r="J33" i="16"/>
  <c r="J32" i="16"/>
  <c r="J31" i="16"/>
  <c r="J30" i="16"/>
  <c r="J28" i="16"/>
  <c r="J29" i="16"/>
  <c r="G42" i="16"/>
  <c r="G40" i="16"/>
  <c r="G41" i="16"/>
  <c r="G38" i="16"/>
  <c r="G39" i="16"/>
  <c r="G37" i="16"/>
  <c r="G35" i="16"/>
  <c r="G36" i="16"/>
  <c r="G34" i="16"/>
  <c r="G33" i="16"/>
  <c r="G32" i="16"/>
  <c r="G31" i="16"/>
  <c r="G30" i="16"/>
  <c r="G28" i="16"/>
  <c r="G29" i="16"/>
  <c r="D11" i="76"/>
  <c r="C11" i="76"/>
  <c r="D39" i="75"/>
  <c r="D36" i="75"/>
  <c r="D24" i="75"/>
  <c r="D22" i="75"/>
  <c r="J77" i="16"/>
  <c r="K68" i="54"/>
  <c r="F59" i="54"/>
  <c r="K37" i="54"/>
  <c r="J37" i="54"/>
  <c r="I37" i="54"/>
  <c r="H37" i="54"/>
  <c r="G37" i="54"/>
  <c r="F77" i="16"/>
  <c r="G68" i="54"/>
  <c r="I77" i="16"/>
  <c r="J68" i="54"/>
  <c r="I68" i="54"/>
  <c r="K59" i="54"/>
  <c r="J59" i="54"/>
  <c r="I59" i="54"/>
  <c r="J19" i="54"/>
  <c r="I19" i="54"/>
  <c r="J65" i="16"/>
  <c r="I65" i="16"/>
  <c r="H65" i="16"/>
  <c r="J43" i="16"/>
  <c r="I43" i="16"/>
  <c r="H43" i="16"/>
  <c r="G43" i="16"/>
  <c r="G65" i="16"/>
  <c r="E77" i="16"/>
  <c r="F68" i="54"/>
  <c r="G59" i="54"/>
  <c r="G19" i="54"/>
  <c r="G77" i="16"/>
  <c r="F65" i="16"/>
  <c r="E65" i="16"/>
  <c r="F43" i="16"/>
  <c r="E43" i="16"/>
  <c r="H59" i="54"/>
  <c r="H68" i="54"/>
  <c r="K19" i="54"/>
  <c r="N22" i="93"/>
  <c r="O22" i="93"/>
  <c r="I17" i="101"/>
  <c r="J17" i="101"/>
  <c r="I16" i="102"/>
  <c r="J16" i="102"/>
  <c r="H16" i="103"/>
  <c r="R19" i="105"/>
  <c r="S19" i="105"/>
  <c r="R37" i="105"/>
  <c r="S37" i="105"/>
  <c r="R59" i="105"/>
  <c r="S59" i="105"/>
  <c r="R68" i="105"/>
  <c r="S68" i="105"/>
</calcChain>
</file>

<file path=xl/sharedStrings.xml><?xml version="1.0" encoding="utf-8"?>
<sst xmlns="http://schemas.openxmlformats.org/spreadsheetml/2006/main" count="1942" uniqueCount="309">
  <si>
    <t>BMI</t>
  </si>
  <si>
    <t>Sex</t>
  </si>
  <si>
    <t>F</t>
  </si>
  <si>
    <t>Hispanic</t>
  </si>
  <si>
    <t>M</t>
  </si>
  <si>
    <t>Caucasian</t>
  </si>
  <si>
    <t>n/a</t>
  </si>
  <si>
    <t>African American</t>
  </si>
  <si>
    <t>Age (Years)</t>
  </si>
  <si>
    <t>Cerebrovascular/Stroke</t>
  </si>
  <si>
    <t>Head Trauma</t>
  </si>
  <si>
    <t>Anoxia</t>
  </si>
  <si>
    <t>Years with Diabetes</t>
  </si>
  <si>
    <t>C-peptide (ng/ml)</t>
  </si>
  <si>
    <t xml:space="preserve">Caucasian </t>
  </si>
  <si>
    <t>&lt;0.05</t>
  </si>
  <si>
    <t xml:space="preserve">African American </t>
  </si>
  <si>
    <t>Ethnicity</t>
  </si>
  <si>
    <t>Ethinicity</t>
  </si>
  <si>
    <t>T1D</t>
  </si>
  <si>
    <t>Average</t>
  </si>
  <si>
    <t>Control</t>
  </si>
  <si>
    <t>Cause of Death</t>
  </si>
  <si>
    <t>Pulmonary Hypoplasia</t>
  </si>
  <si>
    <t>Pancreas Sample Region</t>
  </si>
  <si>
    <t>Age 
(Years)</t>
  </si>
  <si>
    <t>SEM</t>
  </si>
  <si>
    <t>GADA</t>
  </si>
  <si>
    <t>IA 2A</t>
  </si>
  <si>
    <t>M IAA</t>
  </si>
  <si>
    <t>+</t>
  </si>
  <si>
    <t>-</t>
  </si>
  <si>
    <t>DKA, Cerebral Edema</t>
  </si>
  <si>
    <t>Cerebral Edema</t>
  </si>
  <si>
    <t>HbA1c (%)</t>
  </si>
  <si>
    <t>Hispanic/Latino</t>
  </si>
  <si>
    <t>DKA</t>
  </si>
  <si>
    <t>Older Adults (≥40)</t>
  </si>
  <si>
    <t xml:space="preserve">PanTail </t>
  </si>
  <si>
    <t xml:space="preserve">PanBody </t>
  </si>
  <si>
    <t>PanTail</t>
  </si>
  <si>
    <t>PanBody</t>
  </si>
  <si>
    <t>PanOther</t>
  </si>
  <si>
    <t>PanHead</t>
  </si>
  <si>
    <t>02</t>
  </si>
  <si>
    <t>11</t>
  </si>
  <si>
    <t>10</t>
  </si>
  <si>
    <t>04</t>
  </si>
  <si>
    <t>08</t>
  </si>
  <si>
    <t xml:space="preserve">PanHead </t>
  </si>
  <si>
    <t>06</t>
  </si>
  <si>
    <t>01/02</t>
  </si>
  <si>
    <t>03</t>
  </si>
  <si>
    <t>01A</t>
  </si>
  <si>
    <t>05</t>
  </si>
  <si>
    <t>01</t>
  </si>
  <si>
    <t>09</t>
  </si>
  <si>
    <t>Panhead</t>
  </si>
  <si>
    <t>Block #</t>
  </si>
  <si>
    <t>Infants (0-1.4)</t>
  </si>
  <si>
    <t>p-value (v. control)</t>
  </si>
  <si>
    <t>Young Adults (21-39)</t>
  </si>
  <si>
    <t>Children (1.5-13.9)</t>
  </si>
  <si>
    <t>Adolescents (14-20.9)</t>
  </si>
  <si>
    <t xml:space="preserve"> α-cells</t>
  </si>
  <si>
    <t>Body Weight (kg)</t>
  </si>
  <si>
    <t>nPOD Case #</t>
  </si>
  <si>
    <t>1</t>
  </si>
  <si>
    <t xml:space="preserve">Total Auto Ab Count (out of 4) </t>
  </si>
  <si>
    <t>Tissue Recovery</t>
  </si>
  <si>
    <t>Organ Donor</t>
  </si>
  <si>
    <t>Autopsy</t>
  </si>
  <si>
    <t>X</t>
  </si>
  <si>
    <t>Fibrosis Dx'd by nPOD</t>
  </si>
  <si>
    <t>Acinar Atrophy Dx'd by nPOD</t>
  </si>
  <si>
    <t>ZnT8A</t>
  </si>
  <si>
    <t>PRIMARY ANTIBODIES</t>
  </si>
  <si>
    <t xml:space="preserve">Antigen </t>
  </si>
  <si>
    <t>Dilution</t>
  </si>
  <si>
    <t>Manufacturer</t>
  </si>
  <si>
    <t>Catalog Number</t>
  </si>
  <si>
    <t>ARX</t>
  </si>
  <si>
    <t>Sheep</t>
  </si>
  <si>
    <t>1:100</t>
  </si>
  <si>
    <t>R&amp;D Systems</t>
  </si>
  <si>
    <t>AF7068</t>
  </si>
  <si>
    <t>CD3</t>
  </si>
  <si>
    <t>Mouse</t>
  </si>
  <si>
    <t>Abcam</t>
  </si>
  <si>
    <t>Rabbit</t>
  </si>
  <si>
    <t>Thermo Fisher</t>
  </si>
  <si>
    <t>PA1-37282</t>
  </si>
  <si>
    <t>CD31</t>
  </si>
  <si>
    <t>ab28364</t>
  </si>
  <si>
    <t>Chromagranin A</t>
  </si>
  <si>
    <t>ab8204</t>
  </si>
  <si>
    <t>Glucagon</t>
  </si>
  <si>
    <t>1:250</t>
  </si>
  <si>
    <t>ab8055</t>
  </si>
  <si>
    <t>ab10988</t>
  </si>
  <si>
    <t>INSM1</t>
  </si>
  <si>
    <t>Santa Cruz</t>
  </si>
  <si>
    <t>sc-271408</t>
  </si>
  <si>
    <t>Insulin</t>
  </si>
  <si>
    <t>Guinea Pig</t>
  </si>
  <si>
    <t>1:1500</t>
  </si>
  <si>
    <t>Dako</t>
  </si>
  <si>
    <t>A0564</t>
  </si>
  <si>
    <t>Ki67</t>
  </si>
  <si>
    <t>BD Biosciences</t>
  </si>
  <si>
    <t>#550609</t>
  </si>
  <si>
    <t>PCNA</t>
  </si>
  <si>
    <t>Cell Signaling</t>
  </si>
  <si>
    <t>2586S</t>
  </si>
  <si>
    <t>Pdx1</t>
  </si>
  <si>
    <t xml:space="preserve">Phospho-Histone H3 </t>
  </si>
  <si>
    <t>9701S</t>
  </si>
  <si>
    <t>Pancreatic Polypeptide</t>
  </si>
  <si>
    <t>Invitrogen</t>
  </si>
  <si>
    <t>18-0043</t>
  </si>
  <si>
    <t>Somatostatin</t>
  </si>
  <si>
    <t>18-0078</t>
  </si>
  <si>
    <t>Sox9</t>
  </si>
  <si>
    <t>AB5535</t>
  </si>
  <si>
    <t>Synaptophysin</t>
  </si>
  <si>
    <t>18-0130</t>
  </si>
  <si>
    <t>AB6245</t>
  </si>
  <si>
    <t>SECONDARY ANTIBODIES</t>
  </si>
  <si>
    <t>Secondary  Antibody</t>
  </si>
  <si>
    <t xml:space="preserve">Donkey α-Guinea Pig </t>
  </si>
  <si>
    <t>Jackson ImmunoResearch</t>
  </si>
  <si>
    <t xml:space="preserve">Donkey α-Mouse </t>
  </si>
  <si>
    <t xml:space="preserve">Donkey α-Rabbit </t>
  </si>
  <si>
    <t xml:space="preserve">Donkey α-Sheep </t>
  </si>
  <si>
    <t xml:space="preserve"> α-cell Proliferation</t>
  </si>
  <si>
    <t>Islet Endocrine Cell Proliferation</t>
  </si>
  <si>
    <t>PP Proliferation</t>
  </si>
  <si>
    <t>SS Proliferation</t>
  </si>
  <si>
    <t xml:space="preserve">Ghrelin Proliferation </t>
  </si>
  <si>
    <t xml:space="preserve">Sox9 Proliferation </t>
  </si>
  <si>
    <t xml:space="preserve">Sox9 TUNEL </t>
  </si>
  <si>
    <t>PP Cells</t>
  </si>
  <si>
    <t xml:space="preserve"> Ki67+      PP+                       Cells</t>
  </si>
  <si>
    <t xml:space="preserve"> Ki67+     Ghrelin+                   Cells</t>
  </si>
  <si>
    <t>Ki67+          α-cells</t>
  </si>
  <si>
    <t>α-cells</t>
  </si>
  <si>
    <t>Islet Endocrine Cells</t>
  </si>
  <si>
    <t>Syn+ cells</t>
  </si>
  <si>
    <t>Ki67+ Syn+ cells</t>
  </si>
  <si>
    <t xml:space="preserve">Ki67+      
α-cells           (% Total) </t>
  </si>
  <si>
    <t>993 islets</t>
  </si>
  <si>
    <r>
      <t>Ki67+ Sox9</t>
    </r>
    <r>
      <rPr>
        <b/>
        <vertAlign val="superscript"/>
        <sz val="10"/>
        <rFont val="Arial"/>
      </rPr>
      <t>Cyt</t>
    </r>
    <r>
      <rPr>
        <b/>
        <sz val="10"/>
        <rFont val="Arial"/>
        <family val="2"/>
      </rPr>
      <t>+       (% Total Intraislet Ki67+)</t>
    </r>
  </si>
  <si>
    <r>
      <t>TUNEL+ Sox9</t>
    </r>
    <r>
      <rPr>
        <b/>
        <vertAlign val="superscript"/>
        <sz val="11"/>
        <color theme="1"/>
        <rFont val="Arial"/>
      </rPr>
      <t>Cyt</t>
    </r>
    <r>
      <rPr>
        <b/>
        <sz val="11"/>
        <color theme="1"/>
        <rFont val="Arial"/>
      </rPr>
      <t>+ cells 
(# per Islet)</t>
    </r>
  </si>
  <si>
    <t>Ki67+ Syn+ 
(% Total Syn+)</t>
  </si>
  <si>
    <t xml:space="preserve">TUNEL+ Sox9+ cells </t>
  </si>
  <si>
    <r>
      <t>Ki67+ Sox9</t>
    </r>
    <r>
      <rPr>
        <b/>
        <vertAlign val="superscript"/>
        <sz val="10"/>
        <rFont val="Arial"/>
      </rPr>
      <t>Cyt</t>
    </r>
    <r>
      <rPr>
        <b/>
        <sz val="10"/>
        <rFont val="Arial"/>
        <family val="2"/>
      </rPr>
      <t>+ Cells          
 (% Total Sox9</t>
    </r>
    <r>
      <rPr>
        <b/>
        <vertAlign val="superscript"/>
        <sz val="10"/>
        <rFont val="Arial"/>
      </rPr>
      <t>Cyt</t>
    </r>
    <r>
      <rPr>
        <b/>
        <sz val="10"/>
        <rFont val="Arial"/>
        <family val="2"/>
      </rPr>
      <t>)</t>
    </r>
  </si>
  <si>
    <t>Pancreas Sections</t>
  </si>
  <si>
    <t>Cells</t>
  </si>
  <si>
    <t>Age</t>
  </si>
  <si>
    <t>NBP2-38865</t>
  </si>
  <si>
    <t>Novus Biologicals</t>
  </si>
  <si>
    <t>Intraislet Ki67+ Cells</t>
  </si>
  <si>
    <t>Ductal Cells</t>
  </si>
  <si>
    <t>Islet Endocrine Cell TUNEL</t>
  </si>
  <si>
    <t xml:space="preserve"> Ki67+      PP+                       Cells (% Total)</t>
  </si>
  <si>
    <t>Ki67+      Somatostatin+                       Cells (% Total)</t>
  </si>
  <si>
    <t xml:space="preserve">  Ki67+      Ghrelin+                Cells (% Total)</t>
  </si>
  <si>
    <t xml:space="preserve"> α-cell Proliferation (% Intraislet Ki67)</t>
  </si>
  <si>
    <t>PP Proliferation (% Intraislet Ki67)</t>
  </si>
  <si>
    <t>SS Proliferation (% Intraislet Ki67)</t>
  </si>
  <si>
    <t xml:space="preserve">Ghrelin Proliferation (% Intraislet Ki67) </t>
  </si>
  <si>
    <r>
      <t>Sox9</t>
    </r>
    <r>
      <rPr>
        <b/>
        <vertAlign val="superscript"/>
        <sz val="10"/>
        <rFont val="Arial"/>
      </rPr>
      <t>Cyt</t>
    </r>
    <r>
      <rPr>
        <b/>
        <sz val="10"/>
        <rFont val="Arial"/>
        <family val="2"/>
      </rPr>
      <t xml:space="preserve"> Proliferation (% Intraislet Ki67) </t>
    </r>
  </si>
  <si>
    <r>
      <t>Sox9</t>
    </r>
    <r>
      <rPr>
        <b/>
        <vertAlign val="superscript"/>
        <sz val="10"/>
        <rFont val="Arial"/>
      </rPr>
      <t>Nuc</t>
    </r>
    <r>
      <rPr>
        <b/>
        <sz val="10"/>
        <rFont val="Arial"/>
        <family val="2"/>
      </rPr>
      <t xml:space="preserve"> Ductal Proliferation (% Intraislet Ki67)</t>
    </r>
  </si>
  <si>
    <t xml:space="preserve"> β-cell Proliferation (% Intraislet Ki67)</t>
  </si>
  <si>
    <t>Total Intraislet Ki67+ cells</t>
  </si>
  <si>
    <t>Ki67+ Syn+  cells</t>
  </si>
  <si>
    <t>Ki67+ Syn+  (% Total)</t>
  </si>
  <si>
    <t xml:space="preserve">Ki67+ 
β-cells </t>
  </si>
  <si>
    <t>Total Intraislet Ki67+ Cells</t>
  </si>
  <si>
    <r>
      <t>Ki67+ Sox9</t>
    </r>
    <r>
      <rPr>
        <b/>
        <vertAlign val="superscript"/>
        <sz val="10"/>
        <rFont val="Arial"/>
      </rPr>
      <t>Cyt</t>
    </r>
    <r>
      <rPr>
        <b/>
        <sz val="10"/>
        <rFont val="Arial"/>
        <family val="2"/>
      </rPr>
      <t>+ Cells</t>
    </r>
  </si>
  <si>
    <t>SNAP25</t>
  </si>
  <si>
    <t>Chicken</t>
  </si>
  <si>
    <t>Ki67+ Syn+ cells           (% Total)</t>
  </si>
  <si>
    <t>Ki67+ 
β-cells 
(% Total)</t>
  </si>
  <si>
    <t>Pancreas Weight (g)</t>
  </si>
  <si>
    <t>Islet Endocrine Area               (% Total)</t>
  </si>
  <si>
    <t>Islet Endocrine Mass (g)</t>
  </si>
  <si>
    <t>Pancreas Sample Region 1</t>
  </si>
  <si>
    <t>Ki67+ Syn+           (% Total)</t>
  </si>
  <si>
    <t>Pancreas Sample Region 2</t>
  </si>
  <si>
    <t>Head</t>
  </si>
  <si>
    <t>Tail</t>
  </si>
  <si>
    <t>Body</t>
  </si>
  <si>
    <t>Pancreas Weight</t>
  </si>
  <si>
    <t>Pancreas Transit Time (h)</t>
  </si>
  <si>
    <t>Duration of ICU Stay (Days)</t>
  </si>
  <si>
    <t xml:space="preserve">Average </t>
  </si>
  <si>
    <t>ab133856</t>
  </si>
  <si>
    <t>MAB331</t>
  </si>
  <si>
    <t>706-155-148
706-545-148
706-165-148
706-605-148</t>
  </si>
  <si>
    <t>715-155-150
715-545-150
715-165-150
715-605-150</t>
  </si>
  <si>
    <t>713-155-147
713-545-147
713-165-147
713-605-147</t>
  </si>
  <si>
    <t>GLUT1</t>
  </si>
  <si>
    <t>PC1/3</t>
  </si>
  <si>
    <t>AB10553</t>
  </si>
  <si>
    <t>07-1401</t>
  </si>
  <si>
    <t>712-155-153
712-545-153 
712-165-153 712-605-153</t>
  </si>
  <si>
    <t xml:space="preserve">Donkey α-Rat </t>
  </si>
  <si>
    <t>1:3000</t>
  </si>
  <si>
    <t>Ghrelin</t>
  </si>
  <si>
    <t>Nkx6.1</t>
  </si>
  <si>
    <t>DSHB</t>
  </si>
  <si>
    <t>F55A12</t>
  </si>
  <si>
    <t>Proinsulin</t>
  </si>
  <si>
    <t>Rat</t>
  </si>
  <si>
    <t>GN-ID4</t>
  </si>
  <si>
    <t>Phoenix Pharmaceuticals</t>
  </si>
  <si>
    <t>H-031-77</t>
  </si>
  <si>
    <t>Synaptotagmin 1A</t>
  </si>
  <si>
    <t>703-155-155
703-545-155
703-165-155
703-605-155</t>
  </si>
  <si>
    <t xml:space="preserve">Donkey α-Chicken </t>
  </si>
  <si>
    <t>Nkx2.2</t>
  </si>
  <si>
    <t>ab191077</t>
  </si>
  <si>
    <t>ISL1 &amp; 2</t>
  </si>
  <si>
    <t>39.4D5</t>
  </si>
  <si>
    <t>Ki67+ Intraislet        (% Total)</t>
  </si>
  <si>
    <r>
      <t>Intraislet Ki67+</t>
    </r>
    <r>
      <rPr>
        <b/>
        <vertAlign val="superscript"/>
        <sz val="10"/>
        <rFont val="Arial"/>
      </rPr>
      <t xml:space="preserve"> </t>
    </r>
    <r>
      <rPr>
        <b/>
        <sz val="10"/>
        <rFont val="Arial"/>
        <family val="2"/>
      </rPr>
      <t>cells</t>
    </r>
  </si>
  <si>
    <t>Total Intraislet cells</t>
  </si>
  <si>
    <t xml:space="preserve"> Ki67+      PP+                       Cells (% total)</t>
  </si>
  <si>
    <t>Total PP+ Cells</t>
  </si>
  <si>
    <t>Total Ghrelin+              Cells</t>
  </si>
  <si>
    <t xml:space="preserve">  Ki67+      Ghrelin+                Cells (% total)</t>
  </si>
  <si>
    <r>
      <t>Total Sox9</t>
    </r>
    <r>
      <rPr>
        <b/>
        <vertAlign val="superscript"/>
        <sz val="10"/>
        <rFont val="Arial"/>
      </rPr>
      <t>Cyt</t>
    </r>
    <r>
      <rPr>
        <b/>
        <sz val="10"/>
        <rFont val="Arial"/>
        <family val="2"/>
      </rPr>
      <t>+ Cells</t>
    </r>
  </si>
  <si>
    <t xml:space="preserve">Ki67+ 
α-cells </t>
  </si>
  <si>
    <t>Ki67+ 
α-cells 
(% Total)</t>
  </si>
  <si>
    <t xml:space="preserve">Islets (#) </t>
  </si>
  <si>
    <t>Islet Endocrine  Proliferation (% Intraislet Ki67)</t>
  </si>
  <si>
    <t>711-155-152
711-545-152 
711-165-152 
711-605-152</t>
  </si>
  <si>
    <t xml:space="preserve"> </t>
  </si>
  <si>
    <t>Ki67+ Somatostatin+        Cells</t>
  </si>
  <si>
    <t>Total Somatostatin+  Cells</t>
  </si>
  <si>
    <t>Ki67+      Somatostatin+                       Cells (% total)</t>
  </si>
  <si>
    <t>Delta Cells</t>
  </si>
  <si>
    <t>Epsilon Cells</t>
  </si>
  <si>
    <r>
      <t>Supplemental Table 1. Non-Diabetic Sample Population</t>
    </r>
    <r>
      <rPr>
        <sz val="12"/>
        <color theme="1"/>
        <rFont val="Arial"/>
        <family val="2"/>
      </rPr>
      <t>. nPOD case number, age (years), sex, ethnicity, cause of death, C-peptide (ng/ml), HbA1c (%), BMI, body weight (kg), pancreas sample region, corresponding block number, and method of tissue recovery. "n/a" indicates C-peptide measurements were not measured for that case.</t>
    </r>
  </si>
  <si>
    <r>
      <t>Supplemental Table 2. T1D Sample Population.</t>
    </r>
    <r>
      <rPr>
        <sz val="12"/>
        <color theme="1"/>
        <rFont val="Arial"/>
        <family val="2"/>
      </rPr>
      <t xml:space="preserve"> nPOD case number, age (years), duration of diabetes (years), sex, ethnicity, cause of death, C-peptide (ng/ml), HbA1c (%), positive autoantibodies and total autoantibody count (out of the 4 autoantibodies tested), BMI, body weight (kg), pancreas sample region, corresponding block number, method of tissue recovery. T1D diagnosis for nPOD cases was based on review of terminal charts, clinical and biochemical testing, and histopathology. Consideration from medical records includes the donor’s admission course, age, BMI, body weight, laboratory profiles (chemistry, urinalysis, toxicology), diagnoses, and medications. nPOD expert clinicians and pathologists assessed medical records in conjunction with the results of biochemical tests and histopathological analysis. These include autoantibody and C-peptide testing in addition to high-resolution HLA typing. Tissue sections were screened for histological features such as presence of amyloid, islet hormones, inflammation, and fibrosis. Pancreatic tissue diagnosed (Dx'd) by nPOD for fibrosis and acinar atrophy are marked by "X." "&lt;0.05 ng/ml" C-peptide infers that C-peptide levels were not measured using an ultra-sensitive C-peptide kit; "n/a" indicates C-peptide measurements were not measured for that case.</t>
    </r>
    <r>
      <rPr>
        <b/>
        <sz val="12"/>
        <color theme="1"/>
        <rFont val="Arial"/>
        <family val="2"/>
      </rPr>
      <t xml:space="preserve"> </t>
    </r>
    <r>
      <rPr>
        <sz val="12"/>
        <color theme="1"/>
        <rFont val="Arial"/>
        <family val="2"/>
      </rPr>
      <t>GADA - Glutamic acid decarboxylase autoantibodies; IA 2A - Insulinoma-2-associated autoantibodies; M IAA - insulin autoantibodies; ZnT8A - Zinc transporter 8 autoantibodies.</t>
    </r>
  </si>
  <si>
    <r>
      <t xml:space="preserve">Supplemental Table 3. Immunohistochemistry Antibodies. </t>
    </r>
    <r>
      <rPr>
        <sz val="12"/>
        <rFont val="Arial"/>
        <family val="2"/>
      </rPr>
      <t>Antibody antigen, host, dilution, manufacturer, and catalog number.</t>
    </r>
  </si>
  <si>
    <t>Pancreas Donors</t>
  </si>
  <si>
    <r>
      <t>Ki67+ Sox9</t>
    </r>
    <r>
      <rPr>
        <b/>
        <vertAlign val="superscript"/>
        <sz val="10"/>
        <rFont val="Arial"/>
      </rPr>
      <t>Nuc</t>
    </r>
    <r>
      <rPr>
        <b/>
        <sz val="10"/>
        <rFont val="Arial"/>
        <family val="2"/>
      </rPr>
      <t xml:space="preserve">+ Ductal Cells
</t>
    </r>
  </si>
  <si>
    <r>
      <t>Ki67+ Sox9</t>
    </r>
    <r>
      <rPr>
        <b/>
        <vertAlign val="superscript"/>
        <sz val="10"/>
        <rFont val="Arial"/>
      </rPr>
      <t>Nuc</t>
    </r>
    <r>
      <rPr>
        <b/>
        <sz val="10"/>
        <rFont val="Arial"/>
        <family val="2"/>
      </rPr>
      <t>+ Ductal Cells          
 (% Total Duct Cells)</t>
    </r>
  </si>
  <si>
    <t>TUNEL+ Syn+ Cells</t>
  </si>
  <si>
    <t xml:space="preserve">Total Syn+ Cells </t>
  </si>
  <si>
    <t>TUNEL+ Syn+ Cell Death
 (% Total)</t>
  </si>
  <si>
    <t xml:space="preserve">Alexa Fluor </t>
  </si>
  <si>
    <t>Alexa Fluor</t>
  </si>
  <si>
    <t>HbA1c (mmol/mol)</t>
  </si>
  <si>
    <t>b.a</t>
  </si>
  <si>
    <t xml:space="preserve">Years with Diabetes </t>
  </si>
  <si>
    <r>
      <t>Sox9</t>
    </r>
    <r>
      <rPr>
        <b/>
        <vertAlign val="superscript"/>
        <sz val="10"/>
        <rFont val="Arial"/>
      </rPr>
      <t>Cyt</t>
    </r>
    <r>
      <rPr>
        <b/>
        <sz val="10"/>
        <rFont val="Arial"/>
        <family val="2"/>
      </rPr>
      <t>+ Cells</t>
    </r>
  </si>
  <si>
    <t>SD</t>
  </si>
  <si>
    <t>ARX+ Cells</t>
  </si>
  <si>
    <t>ARX+ Gcg- Cells</t>
  </si>
  <si>
    <r>
      <t>Syn+ Sox9</t>
    </r>
    <r>
      <rPr>
        <b/>
        <vertAlign val="superscript"/>
        <sz val="10"/>
        <rFont val="Arial"/>
      </rPr>
      <t xml:space="preserve">Cyt </t>
    </r>
    <r>
      <rPr>
        <b/>
        <sz val="10"/>
        <rFont val="Arial"/>
        <family val="2"/>
      </rPr>
      <t>Proliferation  (% Sox9</t>
    </r>
    <r>
      <rPr>
        <b/>
        <vertAlign val="superscript"/>
        <sz val="10"/>
        <rFont val="Arial"/>
      </rPr>
      <t>Cyt</t>
    </r>
    <r>
      <rPr>
        <b/>
        <sz val="10"/>
        <rFont val="Arial"/>
        <family val="2"/>
      </rPr>
      <t xml:space="preserve">) </t>
    </r>
  </si>
  <si>
    <r>
      <t xml:space="preserve"> Sox9</t>
    </r>
    <r>
      <rPr>
        <b/>
        <vertAlign val="superscript"/>
        <sz val="10"/>
        <rFont val="Arial"/>
      </rPr>
      <t>Cyt</t>
    </r>
    <r>
      <rPr>
        <b/>
        <sz val="10"/>
        <rFont val="Arial"/>
        <family val="2"/>
      </rPr>
      <t xml:space="preserve"> ARX+ Proliferation (% Intraislet Ki67) </t>
    </r>
  </si>
  <si>
    <r>
      <t>Ki67+ ARX+ Gcg-</t>
    </r>
    <r>
      <rPr>
        <b/>
        <sz val="10"/>
        <rFont val="Arial"/>
        <family val="2"/>
      </rPr>
      <t xml:space="preserve"> Proliferation (% Intraislet Ki67) </t>
    </r>
  </si>
  <si>
    <t>Host</t>
  </si>
  <si>
    <t>Catalog #</t>
  </si>
  <si>
    <t>Islets</t>
  </si>
  <si>
    <t xml:space="preserve"> α-cells (per islet)</t>
  </si>
  <si>
    <t xml:space="preserve">Ki67+      
α-cells          (per islet) </t>
  </si>
  <si>
    <t xml:space="preserve"> α-cells/islet cross section </t>
  </si>
  <si>
    <t xml:space="preserve"> Ki67+ ARX+ Gcg- Cells</t>
  </si>
  <si>
    <t>Syn+ Cells</t>
  </si>
  <si>
    <r>
      <t>Syn+ Sox9</t>
    </r>
    <r>
      <rPr>
        <b/>
        <vertAlign val="superscript"/>
        <sz val="10"/>
        <rFont val="Arial"/>
      </rPr>
      <t>Cyt</t>
    </r>
    <r>
      <rPr>
        <b/>
        <sz val="10"/>
        <rFont val="Arial"/>
        <family val="2"/>
      </rPr>
      <t xml:space="preserve">+ Cells </t>
    </r>
  </si>
  <si>
    <r>
      <t>Sox9</t>
    </r>
    <r>
      <rPr>
        <b/>
        <vertAlign val="superscript"/>
        <sz val="10"/>
        <rFont val="Arial"/>
      </rPr>
      <t>Cyt</t>
    </r>
    <r>
      <rPr>
        <b/>
        <sz val="10"/>
        <rFont val="Arial"/>
        <family val="2"/>
      </rPr>
      <t>+ ARX+  Cells</t>
    </r>
  </si>
  <si>
    <t>Ki67+ ARX+  Gcg- Cells 
(% of ARX+ Gcg- Cells)</t>
  </si>
  <si>
    <r>
      <t>Sox9</t>
    </r>
    <r>
      <rPr>
        <b/>
        <vertAlign val="superscript"/>
        <sz val="10"/>
        <rFont val="Arial"/>
      </rPr>
      <t>Cyt</t>
    </r>
    <r>
      <rPr>
        <b/>
        <sz val="10"/>
        <rFont val="Arial"/>
        <family val="2"/>
      </rPr>
      <t>+ARX+ Cells (% of Sox9</t>
    </r>
    <r>
      <rPr>
        <b/>
        <vertAlign val="superscript"/>
        <sz val="10"/>
        <rFont val="Arial"/>
      </rPr>
      <t>Cyt</t>
    </r>
    <r>
      <rPr>
        <b/>
        <sz val="10"/>
        <rFont val="Arial"/>
        <family val="2"/>
      </rPr>
      <t>+ Cells)</t>
    </r>
  </si>
  <si>
    <r>
      <t>Sox9</t>
    </r>
    <r>
      <rPr>
        <b/>
        <vertAlign val="superscript"/>
        <sz val="10"/>
        <rFont val="Arial"/>
      </rPr>
      <t>Cyt</t>
    </r>
    <r>
      <rPr>
        <b/>
        <sz val="10"/>
        <rFont val="Arial"/>
        <family val="2"/>
      </rPr>
      <t>+ Cells 
(% of ARX+ Cells)</t>
    </r>
  </si>
  <si>
    <r>
      <t>Syn+ Sox9</t>
    </r>
    <r>
      <rPr>
        <b/>
        <vertAlign val="superscript"/>
        <sz val="10"/>
        <rFont val="Arial"/>
      </rPr>
      <t>Cyt</t>
    </r>
    <r>
      <rPr>
        <b/>
        <sz val="10"/>
        <rFont val="Arial"/>
        <family val="2"/>
      </rPr>
      <t>+ Cells  
(% Sox9</t>
    </r>
    <r>
      <rPr>
        <b/>
        <vertAlign val="superscript"/>
        <sz val="10"/>
        <rFont val="Arial"/>
      </rPr>
      <t>Cyt</t>
    </r>
    <r>
      <rPr>
        <b/>
        <sz val="10"/>
        <rFont val="Arial"/>
        <family val="2"/>
      </rPr>
      <t>+ Cells)</t>
    </r>
  </si>
  <si>
    <r>
      <t>Sox9</t>
    </r>
    <r>
      <rPr>
        <b/>
        <vertAlign val="superscript"/>
        <sz val="10"/>
        <rFont val="Arial"/>
      </rPr>
      <t>Cyt</t>
    </r>
    <r>
      <rPr>
        <b/>
        <sz val="10"/>
        <rFont val="Arial"/>
        <family val="2"/>
      </rPr>
      <t>+ Cells
(% Syn+ Cells)</t>
    </r>
  </si>
  <si>
    <t>NeuN</t>
  </si>
  <si>
    <t>MAB377</t>
  </si>
  <si>
    <t>NB100-1612</t>
  </si>
  <si>
    <t>β3 Tubulin</t>
  </si>
  <si>
    <r>
      <t xml:space="preserve">Supplemental Table 4. Summary of experimental details. </t>
    </r>
    <r>
      <rPr>
        <sz val="12"/>
        <rFont val="Arial"/>
        <family val="2"/>
      </rPr>
      <t>The number of pancreas donors, pancreas sections, and cells counted for each analysis performed. "n/a" indicates that data analysis is not available or not performed for the indiciated cohort.</t>
    </r>
  </si>
  <si>
    <r>
      <t xml:space="preserve">Supplemental Table 5. Individual intraislet proliferation from non-diabetic and T1D pancreata. </t>
    </r>
    <r>
      <rPr>
        <sz val="12"/>
        <rFont val="Arial"/>
        <family val="2"/>
      </rPr>
      <t>Intraislet Ki67+ cells (number and % total), total intraislet cells (number).</t>
    </r>
  </si>
  <si>
    <r>
      <rPr>
        <b/>
        <sz val="12"/>
        <rFont val="Arial"/>
        <family val="2"/>
      </rPr>
      <t>Supplemental Table 6. Individual β-cell proliferation expressed as % of intraislet Ki67+ cells in non-diabetic and T1D pancreata.</t>
    </r>
    <r>
      <rPr>
        <sz val="12"/>
        <rFont val="Arial"/>
        <family val="2"/>
      </rPr>
      <t xml:space="preserve"> Ki67+ β-cell (number; % total intraislet Ki67+ cells), total intraislet Ki67+ cells (number) from highly proliferative samples.</t>
    </r>
  </si>
  <si>
    <r>
      <t xml:space="preserve">Supplemental Table 7. Individual islet endocrine and α-cell proliferation from non-diabetic pancreata. </t>
    </r>
    <r>
      <rPr>
        <sz val="12"/>
        <rFont val="Arial"/>
        <family val="2"/>
      </rPr>
      <t>Total synaptophysin+ (Syn) islet endocrine cells (number), Ki67+ Syn+ cells (number and % total), α-cells (number), Ki67+ α-cells (number and % Total).</t>
    </r>
  </si>
  <si>
    <r>
      <t xml:space="preserve">Supplemental Table 8. Individual islet endocrine and α-cell proliferation from T1D pancreta. </t>
    </r>
    <r>
      <rPr>
        <sz val="12"/>
        <rFont val="Arial"/>
        <family val="2"/>
      </rPr>
      <t>Total synaptophysin+ (Syn) islet endocrine cells (number), Ki67+ Syn+ cells (number and % total), α-cells (number), Ki67+ α-cells (number and % total). "n/a" indicates that the case sample was not available for this analysis.</t>
    </r>
  </si>
  <si>
    <r>
      <rPr>
        <b/>
        <sz val="12"/>
        <rFont val="Arial"/>
        <family val="2"/>
      </rPr>
      <t>Supplemental Table 9. Individual synaptophysin cell proliferation expressed as % of intraislet Ki67+ cells in non-diabetic and T1D pancreata.</t>
    </r>
    <r>
      <rPr>
        <sz val="12"/>
        <rFont val="Arial"/>
        <family val="2"/>
      </rPr>
      <t xml:space="preserve"> Ki67+ Syn+ cells (number; % total intraislet Ki67+ cells), total intraislet Ki67+ cells (number) from highly proliferative samples.</t>
    </r>
  </si>
  <si>
    <r>
      <rPr>
        <b/>
        <sz val="12"/>
        <rFont val="Arial"/>
        <family val="2"/>
      </rPr>
      <t>Supplemental Table 10. Regional islet endocrine cell proliferation.</t>
    </r>
    <r>
      <rPr>
        <sz val="12"/>
        <rFont val="Arial"/>
        <family val="2"/>
      </rPr>
      <t xml:space="preserve"> Pancreas region, Syn+ cells (number), total Ki67+ Syn+ cells (number; % total).</t>
    </r>
  </si>
  <si>
    <r>
      <rPr>
        <b/>
        <sz val="12"/>
        <rFont val="Arial"/>
        <family val="2"/>
      </rPr>
      <t>Supplemental Table 12. Individual α-cell proliferation expressed as % of intraislet Ki67+ cells in non-diabetic and T1D pancreata.</t>
    </r>
    <r>
      <rPr>
        <sz val="12"/>
        <rFont val="Arial"/>
        <family val="2"/>
      </rPr>
      <t xml:space="preserve"> Ki67+ α-cells (number; % total intraislet Ki67+ cells), total intraislet Ki67+ cells (number) from highly proliferative samples.</t>
    </r>
  </si>
  <si>
    <r>
      <t>Supplemental Table 13. Individual PP, somatostatin, and ghrelin cell proliferation from non-diabetic and T1D pancreta.</t>
    </r>
    <r>
      <rPr>
        <sz val="12"/>
        <rFont val="Arial"/>
        <family val="2"/>
      </rPr>
      <t xml:space="preserve"> Ki67+ PP+ cells (number; % total PP cells), total PP+ cells (number), Ki67+ somatostatin+ cells (number: % total somatostatin cells), total somatostatin+ cells (number), Ki67+ ghrelin+ cells (numbers; % total ghrelin cells), total ghrelin+ cells (number) counted. "n/a" indicates the measurement is not applicable for the case or the case sample was not available for this analysis.</t>
    </r>
  </si>
  <si>
    <r>
      <t xml:space="preserve">Supplemental Table 14. Individual PP, somatostatin, and ghrelin cell proliferation as a percentage of intraislet proliferation from non-diabetic and T1D pancreta. </t>
    </r>
    <r>
      <rPr>
        <sz val="12"/>
        <rFont val="Arial"/>
        <family val="2"/>
      </rPr>
      <t xml:space="preserve">Ki67+ PP cells (number; % Total), total Intraislet Ki67+ cells per sample analysis (number), Ki67+ somatostatin+ cells (number: % Total), Ki67+ ghrelin+ cells (numbers; % Total) from highly proliferative samples. "n/a" indicates the measurement is not applicable for the case or the case sample was not available for this analysis. Cross-hatched boxes indicates that the measurement could not be calculated. </t>
    </r>
  </si>
  <si>
    <r>
      <t xml:space="preserve">Supplemental Table 15. Individual pancreas weights, pancreas transit times, and duration of ICU stay for non-diabetic and T1D individuals. </t>
    </r>
    <r>
      <rPr>
        <sz val="12"/>
        <color theme="1"/>
        <rFont val="Arial"/>
        <family val="2"/>
      </rPr>
      <t xml:space="preserve">Case number, age (years), pancreas weight (g), pancreas transit time (h), and duration of ICU stay (days)."n/a" indicates measurements were not available for that case. Cross-hatched boxes indicates that the measurement could not be calculated. </t>
    </r>
  </si>
  <si>
    <r>
      <rPr>
        <b/>
        <sz val="12"/>
        <rFont val="Arial"/>
        <family val="2"/>
      </rPr>
      <t>Supplemental Table 16: Individual cytoplasmic Sox9 cell proliferation from non-diabetic and T1D samples.</t>
    </r>
    <r>
      <rPr>
        <sz val="12"/>
        <rFont val="Arial"/>
        <family val="2"/>
      </rPr>
      <t xml:space="preserve"> Ki67+ cytoplasmic Sox9+ cells (number; % total cytoplasmic Sox9; % total Intraislet Ki67+), total cytoplasmic Sox9+ cells (number), total intraislet Ki67+ cells (number).</t>
    </r>
  </si>
  <si>
    <r>
      <rPr>
        <b/>
        <sz val="12"/>
        <rFont val="Arial"/>
        <family val="2"/>
      </rPr>
      <t>Supplemental Table 17: Nuclear Sox9 ductal cell proliferation from non-diabetic and T1D samples.</t>
    </r>
    <r>
      <rPr>
        <sz val="12"/>
        <rFont val="Arial"/>
        <family val="2"/>
      </rPr>
      <t xml:space="preserve"> Total ductal cells (number), Ki67+ nuclear Sox9+ ductal cells (number; % total).</t>
    </r>
  </si>
  <si>
    <r>
      <t>Supplemental Table 18. Sox9</t>
    </r>
    <r>
      <rPr>
        <b/>
        <vertAlign val="superscript"/>
        <sz val="12"/>
        <rFont val="Arial"/>
      </rPr>
      <t>Cyt</t>
    </r>
    <r>
      <rPr>
        <b/>
        <sz val="12"/>
        <rFont val="Arial"/>
        <family val="2"/>
      </rPr>
      <t xml:space="preserve">+ islet endocrine cells cells from non-diabetic and T1D samples. </t>
    </r>
    <r>
      <rPr>
        <sz val="12"/>
        <rFont val="Arial"/>
        <family val="2"/>
      </rPr>
      <t>Total Syn+ cells (number), Sox9</t>
    </r>
    <r>
      <rPr>
        <vertAlign val="superscript"/>
        <sz val="12"/>
        <rFont val="Arial"/>
      </rPr>
      <t>Cyt</t>
    </r>
    <r>
      <rPr>
        <sz val="12"/>
        <rFont val="Arial"/>
        <family val="2"/>
      </rPr>
      <t>+ cells (number; % of syn+ cells), and Syn+ Sox9</t>
    </r>
    <r>
      <rPr>
        <vertAlign val="superscript"/>
        <sz val="12"/>
        <rFont val="Arial"/>
      </rPr>
      <t>Cyt</t>
    </r>
    <r>
      <rPr>
        <sz val="12"/>
        <rFont val="Arial"/>
        <family val="2"/>
      </rPr>
      <t>+ cells (number; % of Sox9</t>
    </r>
    <r>
      <rPr>
        <vertAlign val="superscript"/>
        <sz val="12"/>
        <rFont val="Arial"/>
      </rPr>
      <t>Cyt</t>
    </r>
    <r>
      <rPr>
        <sz val="12"/>
        <rFont val="Arial"/>
        <family val="2"/>
      </rPr>
      <t xml:space="preserve">+ cells). "n/a" indicates the measurement is not applicable for the case. Cross-hatched boxes indicates that the measurement could not be calculated. </t>
    </r>
  </si>
  <si>
    <r>
      <t>Supplemental Table 19. Sox9</t>
    </r>
    <r>
      <rPr>
        <b/>
        <vertAlign val="superscript"/>
        <sz val="12"/>
        <rFont val="Arial"/>
      </rPr>
      <t>Cyt</t>
    </r>
    <r>
      <rPr>
        <b/>
        <sz val="12"/>
        <rFont val="Arial"/>
        <family val="2"/>
      </rPr>
      <t xml:space="preserve"> ARX co-positive cells from non-diabetic and T1D samples. </t>
    </r>
    <r>
      <rPr>
        <sz val="12"/>
        <rFont val="Arial"/>
        <family val="2"/>
      </rPr>
      <t>Total ARX+ cells, Sox9</t>
    </r>
    <r>
      <rPr>
        <vertAlign val="superscript"/>
        <sz val="12"/>
        <rFont val="Arial"/>
      </rPr>
      <t>Cyt</t>
    </r>
    <r>
      <rPr>
        <sz val="12"/>
        <rFont val="Arial"/>
        <family val="2"/>
      </rPr>
      <t>+ cells (number; % of ARX+ cells), Sox9</t>
    </r>
    <r>
      <rPr>
        <vertAlign val="superscript"/>
        <sz val="12"/>
        <rFont val="Arial"/>
      </rPr>
      <t>Cyt</t>
    </r>
    <r>
      <rPr>
        <sz val="12"/>
        <rFont val="Arial"/>
        <family val="2"/>
      </rPr>
      <t>+ ARX+ cells (number; % of Sox9</t>
    </r>
    <r>
      <rPr>
        <vertAlign val="superscript"/>
        <sz val="12"/>
        <rFont val="Arial"/>
      </rPr>
      <t>Cyt</t>
    </r>
    <r>
      <rPr>
        <sz val="12"/>
        <rFont val="Arial"/>
        <family val="2"/>
      </rPr>
      <t xml:space="preserve">+ cells). "n/a" indicates the measurement is not applicable for the case. Cross-hatched boxes indicates that the measurement could not be calculated. </t>
    </r>
  </si>
  <si>
    <r>
      <t xml:space="preserve">Supplemental Table 20. Proliferating ARX+ glucagon negative cells from non-diabetic and T1D samples. </t>
    </r>
    <r>
      <rPr>
        <sz val="12"/>
        <rFont val="Arial"/>
        <family val="2"/>
      </rPr>
      <t xml:space="preserve">Total ARX+ Gcg- (number), Ki67+ ARX+ Gcg- Cells (number; % of ARX+ Gcg- cells). "n/a" indicates the measurement is not applicable for the case. Cross-hatched boxes indicates that the measurement could not be calculated. </t>
    </r>
  </si>
  <si>
    <r>
      <rPr>
        <b/>
        <sz val="12"/>
        <rFont val="Arial"/>
        <family val="2"/>
      </rPr>
      <t>Supplemental Table 21. Adolescent synaptophysin cell death.</t>
    </r>
    <r>
      <rPr>
        <sz val="12"/>
        <rFont val="Arial"/>
        <family val="2"/>
      </rPr>
      <t xml:space="preserve"> TUNEL+ synaptophysin (Syn+) cell proliferation (number; % total), total islet endocrine cell (number). </t>
    </r>
  </si>
  <si>
    <r>
      <t>Supplemental 22. TUNEL+ Sox9</t>
    </r>
    <r>
      <rPr>
        <b/>
        <vertAlign val="superscript"/>
        <sz val="12"/>
        <color theme="1"/>
        <rFont val="Arial"/>
      </rPr>
      <t>Cyt</t>
    </r>
    <r>
      <rPr>
        <b/>
        <sz val="12"/>
        <color theme="1"/>
        <rFont val="Arial"/>
        <family val="2"/>
      </rPr>
      <t xml:space="preserve">+ Analysis. </t>
    </r>
    <r>
      <rPr>
        <sz val="12"/>
        <color theme="1"/>
        <rFont val="Arial"/>
        <family val="2"/>
      </rPr>
      <t>Total Sox9</t>
    </r>
    <r>
      <rPr>
        <vertAlign val="superscript"/>
        <sz val="12"/>
        <color theme="1"/>
        <rFont val="Arial"/>
      </rPr>
      <t>Cyt</t>
    </r>
    <r>
      <rPr>
        <sz val="12"/>
        <color theme="1"/>
        <rFont val="Arial"/>
        <family val="2"/>
      </rPr>
      <t>+ cells (number), islets (number), TUNEL+ Sox9</t>
    </r>
    <r>
      <rPr>
        <vertAlign val="superscript"/>
        <sz val="12"/>
        <color theme="1"/>
        <rFont val="Arial"/>
      </rPr>
      <t>Cyt</t>
    </r>
    <r>
      <rPr>
        <sz val="12"/>
        <color theme="1"/>
        <rFont val="Arial"/>
        <family val="2"/>
      </rPr>
      <t>+ cells (number per islet), and islet endocrine proliferation as measured by Ki67+ Syn+ cells (% total).</t>
    </r>
  </si>
  <si>
    <r>
      <t xml:space="preserve">Supplemental Table 23 Control and T1D Islet Cell Area &amp; Mass. </t>
    </r>
    <r>
      <rPr>
        <sz val="12"/>
        <rFont val="Arial"/>
        <family val="2"/>
      </rPr>
      <t xml:space="preserve">Pancreas weight (g), islet endocrine cell area (% total), and islet endocrine cell mass (g). "n/a" indicates pancreas weight was not measured for that case. Cross-hatched boxes indicates that the measurement could not be calculated. </t>
    </r>
  </si>
  <si>
    <t>Sox9 (pS181)</t>
  </si>
  <si>
    <t>ab59252</t>
  </si>
  <si>
    <t>Millipore</t>
  </si>
  <si>
    <r>
      <t xml:space="preserve">Supplemental Table 11. Average α-cell number per islet cross section of non-diabetic and T1D samples. </t>
    </r>
    <r>
      <rPr>
        <sz val="12"/>
        <rFont val="Arial"/>
        <family val="2"/>
      </rPr>
      <t>α-cells (number; per islet), Ki67+ α-cells (number; per islet), and islets (number).</t>
    </r>
  </si>
  <si>
    <t>SS Cells</t>
  </si>
  <si>
    <t>Ghrelin Cells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</si>
</sst>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47" x14ac:knownFonts="1">
    <font>
      <sz val="10"/>
      <name val="Verdana"/>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sz val="8"/>
      <name val="Verdana"/>
      <family val="2"/>
    </font>
    <font>
      <b/>
      <sz val="10"/>
      <name val="Arial"/>
      <family val="2"/>
    </font>
    <font>
      <u/>
      <sz val="10"/>
      <color indexed="12"/>
      <name val="Verdana"/>
      <family val="2"/>
    </font>
    <font>
      <u/>
      <sz val="10"/>
      <color indexed="20"/>
      <name val="Verdana"/>
      <family val="2"/>
    </font>
    <font>
      <u/>
      <sz val="10"/>
      <color theme="10"/>
      <name val="Verdana"/>
      <family val="2"/>
    </font>
    <font>
      <u/>
      <sz val="10"/>
      <color theme="11"/>
      <name val="Verdana"/>
      <family val="2"/>
    </font>
    <font>
      <sz val="10"/>
      <color theme="1"/>
      <name val="Arial"/>
      <family val="2"/>
    </font>
    <font>
      <sz val="12"/>
      <color rgb="FF3F3F76"/>
      <name val="Calibri"/>
      <family val="2"/>
      <scheme val="minor"/>
    </font>
    <font>
      <sz val="10"/>
      <name val="Verdana"/>
      <family val="2"/>
    </font>
    <font>
      <b/>
      <sz val="10"/>
      <color theme="1"/>
      <name val="Arial"/>
      <family val="2"/>
    </font>
    <font>
      <sz val="10"/>
      <color indexed="8"/>
      <name val="Arial"/>
      <family val="2"/>
    </font>
    <font>
      <sz val="10"/>
      <color rgb="FF000000"/>
      <name val="Arial"/>
      <family val="2"/>
    </font>
    <font>
      <sz val="12"/>
      <color theme="1"/>
      <name val="Arial"/>
      <family val="2"/>
    </font>
    <font>
      <b/>
      <sz val="12"/>
      <color theme="1"/>
      <name val="Arial"/>
      <family val="2"/>
    </font>
    <font>
      <b/>
      <sz val="12"/>
      <name val="Arial"/>
      <family val="2"/>
    </font>
    <font>
      <sz val="12"/>
      <name val="Arial"/>
      <family val="2"/>
    </font>
    <font>
      <b/>
      <sz val="10"/>
      <color rgb="FFFF0000"/>
      <name val="Arial"/>
      <family val="2"/>
    </font>
    <font>
      <sz val="11"/>
      <color theme="1"/>
      <name val="Calibri"/>
      <family val="2"/>
      <scheme val="minor"/>
    </font>
    <font>
      <b/>
      <sz val="11"/>
      <name val="Arial"/>
    </font>
    <font>
      <sz val="10"/>
      <color rgb="FFFF0000"/>
      <name val="Arial"/>
    </font>
    <font>
      <sz val="10"/>
      <color rgb="FF008000"/>
      <name val="Arial"/>
    </font>
    <font>
      <b/>
      <sz val="11"/>
      <color theme="3"/>
      <name val="Calibri"/>
      <family val="2"/>
      <scheme val="minor"/>
    </font>
    <font>
      <b/>
      <sz val="12"/>
      <color rgb="FF3F3F3F"/>
      <name val="Calibri"/>
      <family val="2"/>
      <scheme val="minor"/>
    </font>
    <font>
      <sz val="12"/>
      <color rgb="FFFF0000"/>
      <name val="Arial"/>
    </font>
    <font>
      <b/>
      <sz val="10"/>
      <color indexed="8"/>
      <name val="Arial"/>
      <family val="2"/>
    </font>
    <font>
      <b/>
      <sz val="11"/>
      <color theme="1"/>
      <name val="Arial"/>
    </font>
    <font>
      <sz val="11"/>
      <color theme="1"/>
      <name val="Arial"/>
    </font>
    <font>
      <b/>
      <vertAlign val="superscript"/>
      <sz val="10"/>
      <name val="Arial"/>
    </font>
    <font>
      <b/>
      <vertAlign val="superscript"/>
      <sz val="11"/>
      <color theme="1"/>
      <name val="Arial"/>
    </font>
    <font>
      <b/>
      <vertAlign val="superscript"/>
      <sz val="12"/>
      <color theme="1"/>
      <name val="Arial"/>
    </font>
    <font>
      <vertAlign val="superscript"/>
      <sz val="12"/>
      <color theme="1"/>
      <name val="Arial"/>
    </font>
    <font>
      <b/>
      <sz val="10"/>
      <color rgb="FF000000"/>
      <name val="Arial"/>
    </font>
    <font>
      <b/>
      <sz val="12"/>
      <color rgb="FF000000"/>
      <name val="Arial"/>
      <family val="2"/>
    </font>
    <font>
      <b/>
      <vertAlign val="superscript"/>
      <sz val="12"/>
      <name val="Arial"/>
    </font>
    <font>
      <vertAlign val="superscript"/>
      <sz val="12"/>
      <name val="Arial"/>
    </font>
  </fonts>
  <fills count="13">
    <fill>
      <patternFill patternType="none"/>
    </fill>
    <fill>
      <patternFill patternType="gray125"/>
    </fill>
    <fill>
      <patternFill patternType="solid">
        <fgColor theme="0" tint="-0.14999847407452621"/>
        <bgColor indexed="64"/>
      </patternFill>
    </fill>
    <fill>
      <patternFill patternType="solid">
        <fgColor rgb="FFFFCC99"/>
      </patternFill>
    </fill>
    <fill>
      <patternFill patternType="lightUp">
        <bgColor theme="0" tint="-0.14999847407452621"/>
      </patternFill>
    </fill>
    <fill>
      <patternFill patternType="solid">
        <fgColor theme="0"/>
        <bgColor indexed="64"/>
      </patternFill>
    </fill>
    <fill>
      <patternFill patternType="solid">
        <fgColor rgb="FFF2F2F2"/>
      </patternFill>
    </fill>
    <fill>
      <patternFill patternType="lightUp"/>
    </fill>
    <fill>
      <patternFill patternType="solid">
        <fgColor theme="0" tint="-0.14999847407452621"/>
        <bgColor rgb="FF000000"/>
      </patternFill>
    </fill>
    <fill>
      <patternFill patternType="lightUp">
        <fgColor rgb="FF000000"/>
      </patternFill>
    </fill>
    <fill>
      <patternFill patternType="lightUp">
        <fgColor rgb="FF000000"/>
        <bgColor rgb="FFD9D9D9"/>
      </patternFill>
    </fill>
    <fill>
      <patternFill patternType="solid">
        <fgColor indexed="65"/>
        <bgColor indexed="64"/>
      </patternFill>
    </fill>
    <fill>
      <patternFill patternType="lightUp">
        <fgColor rgb="FF000000"/>
        <bgColor theme="0" tint="-0.14999847407452621"/>
      </patternFill>
    </fill>
  </fills>
  <borders count="131">
    <border>
      <left/>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medium">
        <color auto="1"/>
      </top>
      <bottom style="medium">
        <color auto="1"/>
      </bottom>
      <diagonal/>
    </border>
    <border>
      <left/>
      <right style="medium">
        <color rgb="FF000000"/>
      </right>
      <top style="medium">
        <color auto="1"/>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bottom style="thin">
        <color auto="1"/>
      </bottom>
      <diagonal/>
    </border>
    <border>
      <left style="medium">
        <color auto="1"/>
      </left>
      <right style="medium">
        <color auto="1"/>
      </right>
      <top/>
      <bottom style="medium">
        <color rgb="FF000000"/>
      </bottom>
      <diagonal/>
    </border>
    <border>
      <left style="medium">
        <color rgb="FF000000"/>
      </left>
      <right/>
      <top style="medium">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right style="medium">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auto="1"/>
      </left>
      <right style="thin">
        <color auto="1"/>
      </right>
      <top/>
      <bottom style="medium">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right style="medium">
        <color auto="1"/>
      </right>
      <top style="thin">
        <color auto="1"/>
      </top>
      <bottom/>
      <diagonal/>
    </border>
    <border>
      <left/>
      <right style="thin">
        <color auto="1"/>
      </right>
      <top/>
      <bottom/>
      <diagonal/>
    </border>
    <border>
      <left/>
      <right style="medium">
        <color auto="1"/>
      </right>
      <top/>
      <bottom/>
      <diagonal/>
    </border>
    <border>
      <left style="thin">
        <color auto="1"/>
      </left>
      <right style="thin">
        <color auto="1"/>
      </right>
      <top/>
      <bottom/>
      <diagonal/>
    </border>
    <border>
      <left style="medium">
        <color auto="1"/>
      </left>
      <right style="thin">
        <color auto="1"/>
      </right>
      <top/>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bottom/>
      <diagonal/>
    </border>
    <border>
      <left style="thin">
        <color auto="1"/>
      </left>
      <right style="medium">
        <color auto="1"/>
      </right>
      <top style="thin">
        <color auto="1"/>
      </top>
      <bottom/>
      <diagonal/>
    </border>
    <border>
      <left style="thin">
        <color auto="1"/>
      </left>
      <right/>
      <top style="thin">
        <color auto="1"/>
      </top>
      <bottom/>
      <diagonal/>
    </border>
    <border>
      <left/>
      <right/>
      <top style="medium">
        <color auto="1"/>
      </top>
      <bottom style="thin">
        <color auto="1"/>
      </bottom>
      <diagonal/>
    </border>
    <border>
      <left style="medium">
        <color auto="1"/>
      </left>
      <right/>
      <top/>
      <bottom style="medium">
        <color auto="1"/>
      </bottom>
      <diagonal/>
    </border>
    <border>
      <left style="thin">
        <color auto="1"/>
      </left>
      <right style="medium">
        <color auto="1"/>
      </right>
      <top/>
      <bottom style="medium">
        <color auto="1"/>
      </bottom>
      <diagonal/>
    </border>
    <border>
      <left style="thin">
        <color auto="1"/>
      </left>
      <right/>
      <top/>
      <bottom/>
      <diagonal/>
    </border>
    <border>
      <left/>
      <right/>
      <top style="thin">
        <color auto="1"/>
      </top>
      <bottom style="medium">
        <color auto="1"/>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medium">
        <color auto="1"/>
      </top>
      <bottom style="thin">
        <color rgb="FF7F7F7F"/>
      </bottom>
      <diagonal/>
    </border>
    <border>
      <left style="thin">
        <color rgb="FF7F7F7F"/>
      </left>
      <right style="thin">
        <color auto="1"/>
      </right>
      <top style="medium">
        <color auto="1"/>
      </top>
      <bottom style="thin">
        <color rgb="FF7F7F7F"/>
      </bottom>
      <diagonal/>
    </border>
    <border>
      <left/>
      <right style="medium">
        <color auto="1"/>
      </right>
      <top style="medium">
        <color auto="1"/>
      </top>
      <bottom style="thin">
        <color rgb="FF7F7F7F"/>
      </bottom>
      <diagonal/>
    </border>
    <border>
      <left style="thin">
        <color rgb="FF7F7F7F"/>
      </left>
      <right style="thin">
        <color auto="1"/>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style="thin">
        <color rgb="FF7F7F7F"/>
      </left>
      <right style="thin">
        <color auto="1"/>
      </right>
      <top/>
      <bottom style="thin">
        <color rgb="FF7F7F7F"/>
      </bottom>
      <diagonal/>
    </border>
    <border>
      <left/>
      <right style="medium">
        <color auto="1"/>
      </right>
      <top/>
      <bottom style="thin">
        <color rgb="FF7F7F7F"/>
      </bottom>
      <diagonal/>
    </border>
    <border>
      <left style="thin">
        <color rgb="FF7F7F7F"/>
      </left>
      <right style="thin">
        <color rgb="FF7F7F7F"/>
      </right>
      <top style="thin">
        <color rgb="FF7F7F7F"/>
      </top>
      <bottom/>
      <diagonal/>
    </border>
    <border>
      <left style="thin">
        <color rgb="FF7F7F7F"/>
      </left>
      <right style="thin">
        <color auto="1"/>
      </right>
      <top style="thin">
        <color rgb="FF7F7F7F"/>
      </top>
      <bottom/>
      <diagonal/>
    </border>
    <border>
      <left/>
      <right style="medium">
        <color auto="1"/>
      </right>
      <top style="thin">
        <color rgb="FF7F7F7F"/>
      </top>
      <bottom/>
      <diagonal/>
    </border>
    <border>
      <left style="thin">
        <color rgb="FF3F3F3F"/>
      </left>
      <right style="thin">
        <color rgb="FF3F3F3F"/>
      </right>
      <top style="medium">
        <color auto="1"/>
      </top>
      <bottom style="thin">
        <color rgb="FF3F3F3F"/>
      </bottom>
      <diagonal/>
    </border>
    <border>
      <left style="thin">
        <color rgb="FF3F3F3F"/>
      </left>
      <right style="thin">
        <color auto="1"/>
      </right>
      <top style="medium">
        <color auto="1"/>
      </top>
      <bottom style="thin">
        <color rgb="FF3F3F3F"/>
      </bottom>
      <diagonal/>
    </border>
    <border>
      <left/>
      <right style="medium">
        <color auto="1"/>
      </right>
      <top style="medium">
        <color auto="1"/>
      </top>
      <bottom style="thin">
        <color rgb="FF3F3F3F"/>
      </bottom>
      <diagonal/>
    </border>
    <border>
      <left style="thin">
        <color rgb="FF3F3F3F"/>
      </left>
      <right style="thin">
        <color rgb="FF3F3F3F"/>
      </right>
      <top style="thin">
        <color rgb="FF3F3F3F"/>
      </top>
      <bottom style="medium">
        <color auto="1"/>
      </bottom>
      <diagonal/>
    </border>
    <border>
      <left style="thin">
        <color rgb="FF3F3F3F"/>
      </left>
      <right style="thin">
        <color auto="1"/>
      </right>
      <top style="thin">
        <color rgb="FF3F3F3F"/>
      </top>
      <bottom style="medium">
        <color auto="1"/>
      </bottom>
      <diagonal/>
    </border>
    <border>
      <left/>
      <right style="medium">
        <color auto="1"/>
      </right>
      <top style="thin">
        <color rgb="FF3F3F3F"/>
      </top>
      <bottom style="medium">
        <color auto="1"/>
      </bottom>
      <diagonal/>
    </border>
    <border>
      <left style="thin">
        <color rgb="FF3F3F3F"/>
      </left>
      <right style="thin">
        <color auto="1"/>
      </right>
      <top style="thin">
        <color rgb="FF3F3F3F"/>
      </top>
      <bottom style="thin">
        <color auto="1"/>
      </bottom>
      <diagonal/>
    </border>
    <border>
      <left/>
      <right style="medium">
        <color auto="1"/>
      </right>
      <top style="thin">
        <color rgb="FF3F3F3F"/>
      </top>
      <bottom style="thin">
        <color auto="1"/>
      </bottom>
      <diagonal/>
    </border>
    <border>
      <left style="thin">
        <color rgb="FF3F3F3F"/>
      </left>
      <right style="thin">
        <color rgb="FF3F3F3F"/>
      </right>
      <top/>
      <bottom style="medium">
        <color auto="1"/>
      </bottom>
      <diagonal/>
    </border>
    <border>
      <left style="thin">
        <color rgb="FF3F3F3F"/>
      </left>
      <right style="thin">
        <color auto="1"/>
      </right>
      <top/>
      <bottom style="medium">
        <color auto="1"/>
      </bottom>
      <diagonal/>
    </border>
    <border>
      <left style="thin">
        <color auto="1"/>
      </left>
      <right/>
      <top style="medium">
        <color auto="1"/>
      </top>
      <bottom style="medium">
        <color auto="1"/>
      </bottom>
      <diagonal/>
    </border>
    <border>
      <left/>
      <right/>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rgb="FF3F3F3F"/>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medium">
        <color auto="1"/>
      </top>
      <bottom style="thin">
        <color rgb="FF3F3F3F"/>
      </bottom>
      <diagonal/>
    </border>
    <border>
      <left style="medium">
        <color auto="1"/>
      </left>
      <right/>
      <top style="thin">
        <color rgb="FF3F3F3F"/>
      </top>
      <bottom style="medium">
        <color auto="1"/>
      </bottom>
      <diagonal/>
    </border>
    <border>
      <left style="medium">
        <color auto="1"/>
      </left>
      <right/>
      <top/>
      <bottom style="thin">
        <color auto="1"/>
      </bottom>
      <diagonal/>
    </border>
    <border>
      <left style="medium">
        <color auto="1"/>
      </left>
      <right/>
      <top style="thin">
        <color rgb="FF3F3F3F"/>
      </top>
      <bottom style="thin">
        <color auto="1"/>
      </bottom>
      <diagonal/>
    </border>
    <border>
      <left/>
      <right style="thin">
        <color rgb="FF7F7F7F"/>
      </right>
      <top style="thin">
        <color rgb="FF7F7F7F"/>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right style="thin">
        <color rgb="FF3F3F3F"/>
      </right>
      <top style="medium">
        <color auto="1"/>
      </top>
      <bottom style="thin">
        <color rgb="FF3F3F3F"/>
      </bottom>
      <diagonal/>
    </border>
    <border>
      <left/>
      <right style="thin">
        <color rgb="FF3F3F3F"/>
      </right>
      <top style="thin">
        <color rgb="FF3F3F3F"/>
      </top>
      <bottom style="medium">
        <color auto="1"/>
      </bottom>
      <diagonal/>
    </border>
    <border>
      <left/>
      <right style="thin">
        <color rgb="FF3F3F3F"/>
      </right>
      <top style="thin">
        <color rgb="FF3F3F3F"/>
      </top>
      <bottom style="thin">
        <color auto="1"/>
      </bottom>
      <diagonal/>
    </border>
    <border>
      <left/>
      <right style="thin">
        <color rgb="FF3F3F3F"/>
      </right>
      <top/>
      <bottom style="medium">
        <color auto="1"/>
      </bottom>
      <diagonal/>
    </border>
    <border>
      <left style="thin">
        <color auto="1"/>
      </left>
      <right style="medium">
        <color auto="1"/>
      </right>
      <top style="medium">
        <color auto="1"/>
      </top>
      <bottom style="thin">
        <color rgb="FF3F3F3F"/>
      </bottom>
      <diagonal/>
    </border>
    <border>
      <left style="thin">
        <color auto="1"/>
      </left>
      <right style="medium">
        <color auto="1"/>
      </right>
      <top style="thin">
        <color rgb="FF3F3F3F"/>
      </top>
      <bottom style="thin">
        <color auto="1"/>
      </bottom>
      <diagonal/>
    </border>
    <border>
      <left style="thin">
        <color auto="1"/>
      </left>
      <right style="thin">
        <color auto="1"/>
      </right>
      <top style="medium">
        <color auto="1"/>
      </top>
      <bottom style="thin">
        <color rgb="FF3F3F3F"/>
      </bottom>
      <diagonal/>
    </border>
    <border>
      <left style="thin">
        <color auto="1"/>
      </left>
      <right style="thin">
        <color auto="1"/>
      </right>
      <top style="thin">
        <color rgb="FF3F3F3F"/>
      </top>
      <bottom style="medium">
        <color auto="1"/>
      </bottom>
      <diagonal/>
    </border>
    <border>
      <left style="thin">
        <color auto="1"/>
      </left>
      <right style="thin">
        <color auto="1"/>
      </right>
      <top style="thin">
        <color rgb="FF3F3F3F"/>
      </top>
      <bottom style="thin">
        <color auto="1"/>
      </bottom>
      <diagonal/>
    </border>
    <border>
      <left style="medium">
        <color auto="1"/>
      </left>
      <right/>
      <top style="thin">
        <color auto="1"/>
      </top>
      <bottom style="medium">
        <color auto="1"/>
      </bottom>
      <diagonal/>
    </border>
    <border>
      <left style="thin">
        <color auto="1"/>
      </left>
      <right style="medium">
        <color auto="1"/>
      </right>
      <top style="medium">
        <color auto="1"/>
      </top>
      <bottom/>
      <diagonal/>
    </border>
    <border>
      <left style="thin">
        <color auto="1"/>
      </left>
      <right/>
      <top style="medium">
        <color auto="1"/>
      </top>
      <bottom/>
      <diagonal/>
    </border>
    <border>
      <left style="medium">
        <color auto="1"/>
      </left>
      <right/>
      <top/>
      <bottom/>
      <diagonal/>
    </border>
    <border>
      <left style="thin">
        <color auto="1"/>
      </left>
      <right/>
      <top/>
      <bottom style="medium">
        <color auto="1"/>
      </bottom>
      <diagonal/>
    </border>
    <border>
      <left style="thin">
        <color rgb="FF7F7F7F"/>
      </left>
      <right style="thin">
        <color rgb="FF7F7F7F"/>
      </right>
      <top style="medium">
        <color auto="1"/>
      </top>
      <bottom style="thin">
        <color auto="1"/>
      </bottom>
      <diagonal/>
    </border>
    <border>
      <left style="thin">
        <color rgb="FF7F7F7F"/>
      </left>
      <right style="thin">
        <color auto="1"/>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style="medium">
        <color auto="1"/>
      </top>
      <bottom style="thin">
        <color rgb="FF3F3F3F"/>
      </bottom>
      <diagonal/>
    </border>
    <border>
      <left style="medium">
        <color rgb="FF3F3F3F"/>
      </left>
      <right style="thin">
        <color rgb="FF3F3F3F"/>
      </right>
      <top style="medium">
        <color auto="1"/>
      </top>
      <bottom style="thin">
        <color rgb="FF3F3F3F"/>
      </bottom>
      <diagonal/>
    </border>
    <border>
      <left style="thin">
        <color rgb="FF3F3F3F"/>
      </left>
      <right/>
      <top style="medium">
        <color auto="1"/>
      </top>
      <bottom style="thin">
        <color rgb="FF3F3F3F"/>
      </bottom>
      <diagonal/>
    </border>
    <border>
      <left style="thin">
        <color auto="1"/>
      </left>
      <right style="medium">
        <color auto="1"/>
      </right>
      <top style="thin">
        <color rgb="FF3F3F3F"/>
      </top>
      <bottom style="medium">
        <color auto="1"/>
      </bottom>
      <diagonal/>
    </border>
    <border>
      <left/>
      <right style="thin">
        <color auto="1"/>
      </right>
      <top style="thin">
        <color rgb="FF3F3F3F"/>
      </top>
      <bottom style="medium">
        <color auto="1"/>
      </bottom>
      <diagonal/>
    </border>
    <border>
      <left style="thin">
        <color rgb="FF3F3F3F"/>
      </left>
      <right style="thin">
        <color auto="1"/>
      </right>
      <top/>
      <bottom/>
      <diagonal/>
    </border>
    <border>
      <left/>
      <right style="thin">
        <color rgb="FF3F3F3F"/>
      </right>
      <top/>
      <bottom/>
      <diagonal/>
    </border>
    <border>
      <left style="thin">
        <color rgb="FF3F3F3F"/>
      </left>
      <right style="thin">
        <color rgb="FF3F3F3F"/>
      </right>
      <top/>
      <bottom/>
      <diagonal/>
    </border>
    <border>
      <left style="medium">
        <color auto="1"/>
      </left>
      <right style="thin">
        <color auto="1"/>
      </right>
      <top style="thin">
        <color rgb="FF3F3F3F"/>
      </top>
      <bottom style="thin">
        <color rgb="FF3F3F3F"/>
      </bottom>
      <diagonal/>
    </border>
    <border>
      <left style="thin">
        <color auto="1"/>
      </left>
      <right style="thin">
        <color auto="1"/>
      </right>
      <top style="thin">
        <color rgb="FF3F3F3F"/>
      </top>
      <bottom style="thin">
        <color rgb="FF3F3F3F"/>
      </bottom>
      <diagonal/>
    </border>
    <border>
      <left style="thin">
        <color auto="1"/>
      </left>
      <right style="medium">
        <color rgb="FF3F3F3F"/>
      </right>
      <top style="thin">
        <color rgb="FF3F3F3F"/>
      </top>
      <bottom style="thin">
        <color rgb="FF3F3F3F"/>
      </bottom>
      <diagonal/>
    </border>
  </borders>
  <cellStyleXfs count="12260">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9" fillId="3" borderId="41"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20" fillId="0" borderId="0"/>
    <xf numFmtId="0" fontId="1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9"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8"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9" fillId="3" borderId="41" applyNumberFormat="0" applyAlignment="0" applyProtection="0"/>
    <xf numFmtId="0" fontId="29"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7" fillId="0" borderId="0"/>
    <xf numFmtId="0" fontId="7" fillId="0" borderId="0"/>
    <xf numFmtId="0" fontId="7"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xf numFmtId="0" fontId="6" fillId="0" borderId="0"/>
    <xf numFmtId="0" fontId="6"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33" fillId="0" borderId="66" applyNumberFormat="0" applyFill="0" applyAlignment="0" applyProtection="0"/>
    <xf numFmtId="0" fontId="34" fillId="6" borderId="67"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5"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4"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3"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2"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22"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22" fillId="0" borderId="0"/>
    <xf numFmtId="0" fontId="1" fillId="0" borderId="0"/>
    <xf numFmtId="0" fontId="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1123">
    <xf numFmtId="0" fontId="0" fillId="0" borderId="0" xfId="0"/>
    <xf numFmtId="0" fontId="11" fillId="0" borderId="0" xfId="0" applyFont="1"/>
    <xf numFmtId="0" fontId="11" fillId="0" borderId="10" xfId="0" applyFont="1" applyBorder="1" applyAlignment="1">
      <alignment horizontal="center" vertical="center"/>
    </xf>
    <xf numFmtId="0" fontId="11" fillId="0" borderId="7" xfId="0" applyFont="1" applyBorder="1" applyAlignment="1">
      <alignment horizontal="center" vertic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49" fontId="13" fillId="0" borderId="31" xfId="0" applyNumberFormat="1" applyFont="1" applyBorder="1" applyAlignment="1">
      <alignment horizontal="center" vertical="center" wrapText="1"/>
    </xf>
    <xf numFmtId="164" fontId="11" fillId="0" borderId="0" xfId="0" applyNumberFormat="1" applyFont="1"/>
    <xf numFmtId="0" fontId="11" fillId="0" borderId="0" xfId="0" applyFont="1" applyFill="1"/>
    <xf numFmtId="0" fontId="11" fillId="0" borderId="0" xfId="0" applyFont="1" applyAlignment="1">
      <alignment horizontal="center" vertical="center"/>
    </xf>
    <xf numFmtId="0" fontId="13" fillId="2" borderId="21"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27" fillId="0" borderId="0" xfId="0" applyFont="1"/>
    <xf numFmtId="0" fontId="13" fillId="2" borderId="27" xfId="0" applyFont="1" applyFill="1" applyBorder="1" applyAlignment="1">
      <alignment horizontal="center" vertical="center" wrapText="1"/>
    </xf>
    <xf numFmtId="1" fontId="11" fillId="0" borderId="0" xfId="0" applyNumberFormat="1" applyFont="1"/>
    <xf numFmtId="0" fontId="11" fillId="0" borderId="0" xfId="0" applyFont="1" applyAlignment="1">
      <alignment wrapText="1"/>
    </xf>
    <xf numFmtId="0" fontId="13" fillId="0" borderId="0" xfId="0" applyFont="1"/>
    <xf numFmtId="0" fontId="11" fillId="0" borderId="0" xfId="0" applyFont="1" applyAlignment="1">
      <alignment horizontal="left" vertical="top" wrapText="1"/>
    </xf>
    <xf numFmtId="164" fontId="13" fillId="0" borderId="0" xfId="0" applyNumberFormat="1" applyFont="1"/>
    <xf numFmtId="0" fontId="11" fillId="2" borderId="39" xfId="0" applyFont="1" applyFill="1" applyBorder="1" applyAlignment="1">
      <alignment horizontal="center" vertical="top"/>
    </xf>
    <xf numFmtId="0" fontId="11" fillId="2" borderId="3" xfId="0" applyFont="1" applyFill="1" applyBorder="1" applyAlignment="1">
      <alignment horizontal="center" vertical="top"/>
    </xf>
    <xf numFmtId="0" fontId="11" fillId="2" borderId="10" xfId="0" applyFont="1" applyFill="1" applyBorder="1" applyAlignment="1">
      <alignment horizontal="center" vertical="top"/>
    </xf>
    <xf numFmtId="0" fontId="11" fillId="2" borderId="55" xfId="0" applyFont="1" applyFill="1" applyBorder="1" applyAlignment="1">
      <alignment horizontal="center" vertical="top"/>
    </xf>
    <xf numFmtId="0" fontId="11" fillId="2" borderId="6" xfId="0" applyFont="1" applyFill="1" applyBorder="1" applyAlignment="1">
      <alignment horizontal="center" vertical="top"/>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1" fillId="0" borderId="1" xfId="0" applyFont="1" applyBorder="1" applyAlignment="1">
      <alignment horizontal="center" vertical="center"/>
    </xf>
    <xf numFmtId="0" fontId="11" fillId="0" borderId="10" xfId="0" applyFont="1" applyBorder="1" applyAlignment="1">
      <alignment horizontal="center" vertical="top"/>
    </xf>
    <xf numFmtId="0" fontId="11" fillId="0" borderId="7" xfId="0" applyFont="1" applyFill="1" applyBorder="1" applyAlignment="1">
      <alignment horizontal="center" vertical="top"/>
    </xf>
    <xf numFmtId="2" fontId="11" fillId="0" borderId="2" xfId="0" applyNumberFormat="1" applyFont="1" applyBorder="1" applyAlignment="1">
      <alignment horizontal="center" vertical="top"/>
    </xf>
    <xf numFmtId="2" fontId="11" fillId="0" borderId="8" xfId="0" applyNumberFormat="1" applyFont="1" applyBorder="1" applyAlignment="1">
      <alignment horizontal="center" vertical="top"/>
    </xf>
    <xf numFmtId="164" fontId="11" fillId="2" borderId="35" xfId="0" applyNumberFormat="1" applyFont="1" applyFill="1" applyBorder="1" applyAlignment="1">
      <alignment horizontal="center" vertical="top"/>
    </xf>
    <xf numFmtId="164" fontId="11" fillId="2" borderId="48" xfId="0" applyNumberFormat="1" applyFont="1" applyFill="1" applyBorder="1" applyAlignment="1">
      <alignment horizontal="center" vertical="top"/>
    </xf>
    <xf numFmtId="2" fontId="11" fillId="0" borderId="5" xfId="0" applyNumberFormat="1" applyFont="1" applyFill="1" applyBorder="1" applyAlignment="1">
      <alignment horizontal="center" vertical="top"/>
    </xf>
    <xf numFmtId="2" fontId="11" fillId="0" borderId="43" xfId="0" applyNumberFormat="1" applyFont="1" applyFill="1" applyBorder="1" applyAlignment="1">
      <alignment horizontal="center" vertical="top"/>
    </xf>
    <xf numFmtId="2" fontId="11" fillId="0" borderId="8" xfId="0" applyNumberFormat="1" applyFont="1" applyFill="1" applyBorder="1" applyAlignment="1">
      <alignment horizontal="center" vertical="top"/>
    </xf>
    <xf numFmtId="164" fontId="11" fillId="2" borderId="38" xfId="0" applyNumberFormat="1" applyFont="1" applyFill="1" applyBorder="1" applyAlignment="1">
      <alignment horizontal="center" vertical="top"/>
    </xf>
    <xf numFmtId="0" fontId="13" fillId="0" borderId="29" xfId="3220" applyFont="1" applyBorder="1" applyAlignment="1">
      <alignment horizontal="center" vertical="center" wrapText="1"/>
    </xf>
    <xf numFmtId="0" fontId="13" fillId="2" borderId="49" xfId="3220" applyFont="1" applyFill="1" applyBorder="1" applyAlignment="1">
      <alignment horizontal="center" vertical="center" wrapText="1"/>
    </xf>
    <xf numFmtId="0" fontId="13" fillId="0" borderId="0" xfId="0" applyFont="1" applyAlignment="1">
      <alignment horizontal="left" vertical="top" wrapText="1"/>
    </xf>
    <xf numFmtId="164" fontId="11" fillId="2" borderId="16" xfId="0" applyNumberFormat="1" applyFont="1" applyFill="1" applyBorder="1" applyAlignment="1">
      <alignment horizontal="center" vertical="top"/>
    </xf>
    <xf numFmtId="164" fontId="11" fillId="2" borderId="1" xfId="0" applyNumberFormat="1" applyFont="1" applyFill="1" applyBorder="1" applyAlignment="1">
      <alignment horizontal="center" vertical="top"/>
    </xf>
    <xf numFmtId="164" fontId="11" fillId="2" borderId="7" xfId="0" applyNumberFormat="1" applyFont="1" applyFill="1" applyBorder="1" applyAlignment="1">
      <alignment horizontal="center" vertical="top"/>
    </xf>
    <xf numFmtId="164" fontId="11" fillId="2" borderId="54" xfId="0" applyNumberFormat="1" applyFont="1" applyFill="1" applyBorder="1" applyAlignment="1">
      <alignment horizontal="center" vertical="top"/>
    </xf>
    <xf numFmtId="0" fontId="13" fillId="2" borderId="39" xfId="0" applyFont="1" applyFill="1" applyBorder="1" applyAlignment="1">
      <alignment horizontal="left" vertical="top"/>
    </xf>
    <xf numFmtId="0" fontId="13" fillId="2" borderId="10" xfId="0" applyFont="1" applyFill="1" applyBorder="1" applyAlignment="1">
      <alignment horizontal="left" vertical="top"/>
    </xf>
    <xf numFmtId="0" fontId="13" fillId="2" borderId="62" xfId="0" applyFont="1" applyFill="1" applyBorder="1" applyAlignment="1">
      <alignment horizontal="left" vertical="top" wrapText="1"/>
    </xf>
    <xf numFmtId="0" fontId="11" fillId="0" borderId="3" xfId="0" applyFont="1" applyBorder="1" applyAlignment="1">
      <alignment horizontal="center" vertical="top"/>
    </xf>
    <xf numFmtId="0" fontId="11" fillId="0" borderId="10" xfId="0" applyFont="1" applyFill="1" applyBorder="1" applyAlignment="1">
      <alignment horizontal="center" vertical="top"/>
    </xf>
    <xf numFmtId="0" fontId="13" fillId="2" borderId="47" xfId="0" applyFont="1" applyFill="1" applyBorder="1" applyAlignment="1">
      <alignment horizontal="left" vertical="top" wrapText="1"/>
    </xf>
    <xf numFmtId="0" fontId="13" fillId="2" borderId="17" xfId="0" applyFont="1" applyFill="1" applyBorder="1" applyAlignment="1">
      <alignment horizontal="center" vertical="center" wrapText="1"/>
    </xf>
    <xf numFmtId="164" fontId="11" fillId="2" borderId="42" xfId="0" applyNumberFormat="1" applyFont="1" applyFill="1" applyBorder="1" applyAlignment="1">
      <alignment horizontal="center" vertical="top"/>
    </xf>
    <xf numFmtId="0" fontId="11" fillId="0" borderId="39" xfId="0" applyFont="1" applyFill="1" applyBorder="1" applyAlignment="1">
      <alignment horizontal="center" vertical="top"/>
    </xf>
    <xf numFmtId="0" fontId="11" fillId="0" borderId="44" xfId="0" applyFont="1" applyFill="1" applyBorder="1" applyAlignment="1">
      <alignment horizontal="center" vertical="top"/>
    </xf>
    <xf numFmtId="0" fontId="11" fillId="0" borderId="16" xfId="0" applyFont="1" applyFill="1" applyBorder="1" applyAlignment="1">
      <alignment horizontal="center" vertical="top"/>
    </xf>
    <xf numFmtId="2" fontId="11" fillId="0" borderId="42" xfId="0" applyNumberFormat="1" applyFont="1" applyFill="1" applyBorder="1" applyAlignment="1">
      <alignment horizontal="center" vertical="top"/>
    </xf>
    <xf numFmtId="0" fontId="11" fillId="0" borderId="13" xfId="0" applyFont="1" applyFill="1" applyBorder="1" applyAlignment="1">
      <alignment horizontal="center" vertical="top"/>
    </xf>
    <xf numFmtId="2" fontId="11" fillId="0" borderId="35" xfId="0" applyNumberFormat="1" applyFont="1" applyFill="1" applyBorder="1" applyAlignment="1">
      <alignment horizontal="center" vertical="top"/>
    </xf>
    <xf numFmtId="2" fontId="11" fillId="0" borderId="48" xfId="0" applyNumberFormat="1" applyFont="1" applyFill="1" applyBorder="1" applyAlignment="1">
      <alignment horizontal="center" vertical="top"/>
    </xf>
    <xf numFmtId="164" fontId="11" fillId="2" borderId="53" xfId="0" applyNumberFormat="1" applyFont="1" applyFill="1" applyBorder="1" applyAlignment="1">
      <alignment horizontal="center" vertical="top"/>
    </xf>
    <xf numFmtId="0" fontId="11" fillId="0" borderId="55" xfId="0" applyFont="1" applyFill="1" applyBorder="1" applyAlignment="1">
      <alignment horizontal="center" vertical="top"/>
    </xf>
    <xf numFmtId="0" fontId="11" fillId="0" borderId="64" xfId="0" applyFont="1" applyFill="1" applyBorder="1" applyAlignment="1">
      <alignment horizontal="center" vertical="top"/>
    </xf>
    <xf numFmtId="2" fontId="11" fillId="0" borderId="58" xfId="0" applyNumberFormat="1" applyFont="1" applyFill="1" applyBorder="1" applyAlignment="1">
      <alignment horizontal="center" vertical="top"/>
    </xf>
    <xf numFmtId="0" fontId="11" fillId="0" borderId="54" xfId="0" applyFont="1" applyFill="1" applyBorder="1" applyAlignment="1">
      <alignment horizontal="center" vertical="top"/>
    </xf>
    <xf numFmtId="2" fontId="11" fillId="0" borderId="53" xfId="0" applyNumberFormat="1" applyFont="1" applyFill="1" applyBorder="1" applyAlignment="1">
      <alignment horizontal="center" vertical="top"/>
    </xf>
    <xf numFmtId="164" fontId="11" fillId="2" borderId="43" xfId="0" applyNumberFormat="1" applyFont="1" applyFill="1" applyBorder="1" applyAlignment="1">
      <alignment horizontal="center" vertical="top"/>
    </xf>
    <xf numFmtId="1" fontId="11" fillId="2" borderId="39" xfId="0" applyNumberFormat="1" applyFont="1" applyFill="1" applyBorder="1" applyAlignment="1">
      <alignment horizontal="center" vertical="top"/>
    </xf>
    <xf numFmtId="1" fontId="11" fillId="2" borderId="16" xfId="0" applyNumberFormat="1" applyFont="1" applyFill="1" applyBorder="1" applyAlignment="1">
      <alignment horizontal="center" vertical="top"/>
    </xf>
    <xf numFmtId="2" fontId="11" fillId="2" borderId="43" xfId="0" applyNumberFormat="1" applyFont="1" applyFill="1" applyBorder="1" applyAlignment="1">
      <alignment horizontal="center" vertical="top"/>
    </xf>
    <xf numFmtId="1" fontId="11" fillId="2" borderId="45" xfId="0" applyNumberFormat="1" applyFont="1" applyFill="1" applyBorder="1" applyAlignment="1">
      <alignment horizontal="center" vertical="top"/>
    </xf>
    <xf numFmtId="164" fontId="11" fillId="2" borderId="8" xfId="0" applyNumberFormat="1" applyFont="1" applyFill="1" applyBorder="1" applyAlignment="1">
      <alignment horizontal="center" vertical="top"/>
    </xf>
    <xf numFmtId="1" fontId="11" fillId="2" borderId="10" xfId="0" applyNumberFormat="1" applyFont="1" applyFill="1" applyBorder="1" applyAlignment="1">
      <alignment horizontal="center" vertical="top"/>
    </xf>
    <xf numFmtId="1" fontId="11" fillId="2" borderId="7" xfId="0" applyNumberFormat="1" applyFont="1" applyFill="1" applyBorder="1" applyAlignment="1">
      <alignment horizontal="center" vertical="top"/>
    </xf>
    <xf numFmtId="2" fontId="11" fillId="2" borderId="8" xfId="0" applyNumberFormat="1" applyFont="1" applyFill="1" applyBorder="1" applyAlignment="1">
      <alignment horizontal="center" vertical="top"/>
    </xf>
    <xf numFmtId="1" fontId="11" fillId="2" borderId="9" xfId="0" applyNumberFormat="1" applyFont="1" applyFill="1" applyBorder="1" applyAlignment="1">
      <alignment horizontal="center" vertical="top"/>
    </xf>
    <xf numFmtId="0" fontId="11" fillId="0" borderId="56" xfId="0" applyFont="1" applyFill="1" applyBorder="1" applyAlignment="1">
      <alignment horizontal="center" vertical="top"/>
    </xf>
    <xf numFmtId="0" fontId="11" fillId="0" borderId="60" xfId="0" applyFont="1" applyFill="1" applyBorder="1" applyAlignment="1">
      <alignment horizontal="center" vertical="top"/>
    </xf>
    <xf numFmtId="2" fontId="11" fillId="0" borderId="59" xfId="0" applyNumberFormat="1" applyFont="1" applyFill="1" applyBorder="1" applyAlignment="1">
      <alignment horizontal="center" vertical="top"/>
    </xf>
    <xf numFmtId="0" fontId="11" fillId="0" borderId="26" xfId="0" applyFont="1" applyFill="1" applyBorder="1" applyAlignment="1">
      <alignment horizontal="center" vertical="top" wrapText="1"/>
    </xf>
    <xf numFmtId="2" fontId="11" fillId="0" borderId="38" xfId="0" applyNumberFormat="1" applyFont="1" applyFill="1" applyBorder="1" applyAlignment="1">
      <alignment horizontal="center" vertical="top"/>
    </xf>
    <xf numFmtId="0" fontId="11" fillId="0" borderId="12" xfId="0" applyFont="1" applyBorder="1" applyAlignment="1">
      <alignment horizontal="center" vertical="top"/>
    </xf>
    <xf numFmtId="0" fontId="11" fillId="0" borderId="11" xfId="0" applyFont="1" applyBorder="1" applyAlignment="1">
      <alignment horizontal="center" vertical="top"/>
    </xf>
    <xf numFmtId="0" fontId="11" fillId="0" borderId="26" xfId="0" applyFont="1" applyFill="1" applyBorder="1" applyAlignment="1">
      <alignment horizontal="center" vertical="top"/>
    </xf>
    <xf numFmtId="0" fontId="11" fillId="0" borderId="55" xfId="0" applyFont="1" applyBorder="1" applyAlignment="1">
      <alignment horizontal="center" vertical="top"/>
    </xf>
    <xf numFmtId="0" fontId="11" fillId="0" borderId="0" xfId="0" applyFont="1" applyAlignment="1">
      <alignment horizontal="center" vertical="top"/>
    </xf>
    <xf numFmtId="2" fontId="11" fillId="0" borderId="58" xfId="0" applyNumberFormat="1" applyFont="1" applyBorder="1" applyAlignment="1">
      <alignment horizontal="center" vertical="top"/>
    </xf>
    <xf numFmtId="2" fontId="11" fillId="2" borderId="31" xfId="0" applyNumberFormat="1" applyFont="1" applyFill="1" applyBorder="1" applyAlignment="1">
      <alignment horizontal="center" vertical="top"/>
    </xf>
    <xf numFmtId="2" fontId="11" fillId="2" borderId="63" xfId="0" applyNumberFormat="1" applyFont="1" applyFill="1" applyBorder="1" applyAlignment="1">
      <alignment horizontal="center" vertical="top"/>
    </xf>
    <xf numFmtId="0" fontId="11" fillId="0" borderId="39" xfId="0" applyFont="1" applyBorder="1" applyAlignment="1">
      <alignment horizontal="center" vertical="center"/>
    </xf>
    <xf numFmtId="0" fontId="11" fillId="0" borderId="16" xfId="0" applyFont="1" applyBorder="1" applyAlignment="1">
      <alignment horizontal="center" vertical="center"/>
    </xf>
    <xf numFmtId="0" fontId="11" fillId="0" borderId="43" xfId="0" applyFont="1" applyBorder="1" applyAlignment="1">
      <alignment horizontal="center" vertical="center"/>
    </xf>
    <xf numFmtId="0" fontId="11" fillId="2" borderId="12" xfId="0" applyFont="1" applyFill="1" applyBorder="1" applyAlignment="1">
      <alignment horizontal="center" vertical="center" wrapText="1"/>
    </xf>
    <xf numFmtId="0" fontId="11" fillId="0" borderId="8" xfId="0" applyFont="1" applyBorder="1" applyAlignment="1">
      <alignment horizontal="center" vertical="center"/>
    </xf>
    <xf numFmtId="0" fontId="11" fillId="2" borderId="65" xfId="0" applyFont="1" applyFill="1" applyBorder="1" applyAlignment="1">
      <alignment horizontal="center" vertical="center" wrapText="1"/>
    </xf>
    <xf numFmtId="0" fontId="11" fillId="0" borderId="5" xfId="0" applyFont="1" applyBorder="1" applyAlignment="1">
      <alignment horizontal="center" vertical="center"/>
    </xf>
    <xf numFmtId="165" fontId="11" fillId="2" borderId="4" xfId="0" applyNumberFormat="1" applyFont="1" applyFill="1" applyBorder="1" applyAlignment="1">
      <alignment horizontal="center" vertical="top"/>
    </xf>
    <xf numFmtId="2" fontId="11" fillId="2" borderId="25" xfId="0" applyNumberFormat="1" applyFont="1" applyFill="1" applyBorder="1" applyAlignment="1">
      <alignment horizontal="center" vertical="top"/>
    </xf>
    <xf numFmtId="164" fontId="11" fillId="4" borderId="63" xfId="0" applyNumberFormat="1" applyFont="1" applyFill="1" applyBorder="1" applyAlignment="1">
      <alignment horizontal="center" vertical="top"/>
    </xf>
    <xf numFmtId="1" fontId="11" fillId="0" borderId="0" xfId="0" applyNumberFormat="1" applyFont="1" applyFill="1"/>
    <xf numFmtId="0" fontId="13" fillId="0" borderId="29" xfId="0" applyFont="1" applyFill="1" applyBorder="1" applyAlignment="1">
      <alignment horizontal="center" vertical="center" wrapText="1"/>
    </xf>
    <xf numFmtId="0" fontId="13" fillId="0" borderId="17" xfId="0" applyFont="1" applyFill="1" applyBorder="1" applyAlignment="1">
      <alignment horizontal="center" vertical="center" wrapText="1"/>
    </xf>
    <xf numFmtId="2" fontId="11" fillId="0" borderId="2" xfId="0" applyNumberFormat="1" applyFont="1" applyFill="1" applyBorder="1" applyAlignment="1">
      <alignment horizontal="center" vertical="top"/>
    </xf>
    <xf numFmtId="0" fontId="13" fillId="0" borderId="18" xfId="0" applyFont="1" applyFill="1" applyBorder="1" applyAlignment="1">
      <alignment horizontal="center" vertical="center" wrapText="1"/>
    </xf>
    <xf numFmtId="0" fontId="31" fillId="0" borderId="0" xfId="0" applyFont="1"/>
    <xf numFmtId="0" fontId="32" fillId="0" borderId="0" xfId="0" applyFont="1"/>
    <xf numFmtId="0" fontId="11" fillId="2" borderId="45" xfId="0" applyFont="1" applyFill="1" applyBorder="1" applyAlignment="1">
      <alignment horizontal="center" vertical="center" wrapText="1"/>
    </xf>
    <xf numFmtId="165" fontId="11" fillId="2" borderId="42" xfId="0" applyNumberFormat="1" applyFont="1" applyFill="1" applyBorder="1" applyAlignment="1">
      <alignment horizontal="center" vertical="center"/>
    </xf>
    <xf numFmtId="0" fontId="11" fillId="0" borderId="45" xfId="0" applyFont="1" applyBorder="1" applyAlignment="1">
      <alignment horizontal="center" vertical="center"/>
    </xf>
    <xf numFmtId="0" fontId="11" fillId="2" borderId="28" xfId="0" applyFont="1" applyFill="1" applyBorder="1" applyAlignment="1">
      <alignment horizontal="center" vertical="center" wrapText="1"/>
    </xf>
    <xf numFmtId="165" fontId="11" fillId="2" borderId="35" xfId="0" applyNumberFormat="1" applyFont="1" applyFill="1" applyBorder="1" applyAlignment="1">
      <alignment horizontal="center" vertical="center"/>
    </xf>
    <xf numFmtId="0" fontId="11" fillId="0" borderId="28" xfId="0" applyFont="1" applyFill="1" applyBorder="1" applyAlignment="1">
      <alignment horizontal="center" vertical="center"/>
    </xf>
    <xf numFmtId="2" fontId="11" fillId="0" borderId="35" xfId="0" applyNumberFormat="1" applyFont="1" applyFill="1" applyBorder="1" applyAlignment="1">
      <alignment horizontal="center" vertical="center"/>
    </xf>
    <xf numFmtId="0" fontId="11" fillId="0" borderId="7" xfId="0" applyFont="1" applyFill="1" applyBorder="1" applyAlignment="1">
      <alignment horizontal="center" vertical="center"/>
    </xf>
    <xf numFmtId="0" fontId="11" fillId="2" borderId="56" xfId="0" applyFont="1" applyFill="1" applyBorder="1" applyAlignment="1">
      <alignment horizontal="center" vertical="center" wrapText="1"/>
    </xf>
    <xf numFmtId="165" fontId="11" fillId="2" borderId="51" xfId="0" applyNumberFormat="1" applyFont="1" applyFill="1" applyBorder="1" applyAlignment="1">
      <alignment horizontal="center" vertical="center"/>
    </xf>
    <xf numFmtId="0" fontId="11" fillId="0" borderId="26" xfId="0" applyFont="1" applyBorder="1" applyAlignment="1">
      <alignment horizontal="center" vertical="center"/>
    </xf>
    <xf numFmtId="164" fontId="11" fillId="2" borderId="43" xfId="0" applyNumberFormat="1" applyFont="1" applyFill="1" applyBorder="1" applyAlignment="1">
      <alignment horizontal="center" vertical="center"/>
    </xf>
    <xf numFmtId="1" fontId="11" fillId="2" borderId="16" xfId="0" applyNumberFormat="1" applyFont="1" applyFill="1" applyBorder="1" applyAlignment="1">
      <alignment horizontal="center" vertical="center"/>
    </xf>
    <xf numFmtId="2" fontId="11" fillId="2" borderId="43" xfId="0" applyNumberFormat="1" applyFont="1" applyFill="1" applyBorder="1" applyAlignment="1">
      <alignment horizontal="center" vertical="center"/>
    </xf>
    <xf numFmtId="164" fontId="11" fillId="2" borderId="5" xfId="0" applyNumberFormat="1" applyFont="1" applyFill="1" applyBorder="1" applyAlignment="1">
      <alignment horizontal="center" vertical="center"/>
    </xf>
    <xf numFmtId="1" fontId="11" fillId="2" borderId="4" xfId="0" applyNumberFormat="1" applyFont="1" applyFill="1" applyBorder="1" applyAlignment="1">
      <alignment horizontal="center" vertical="center"/>
    </xf>
    <xf numFmtId="2" fontId="11" fillId="2" borderId="5" xfId="0" applyNumberFormat="1" applyFont="1" applyFill="1" applyBorder="1" applyAlignment="1">
      <alignment horizontal="center" vertical="center"/>
    </xf>
    <xf numFmtId="164" fontId="11" fillId="2" borderId="42" xfId="0" applyNumberFormat="1" applyFont="1" applyFill="1" applyBorder="1" applyAlignment="1">
      <alignment horizontal="center" vertical="center"/>
    </xf>
    <xf numFmtId="164" fontId="11" fillId="2" borderId="35" xfId="0" applyNumberFormat="1" applyFont="1" applyFill="1" applyBorder="1" applyAlignment="1">
      <alignment horizontal="center" vertical="center"/>
    </xf>
    <xf numFmtId="0" fontId="11" fillId="2" borderId="10" xfId="0" applyFont="1" applyFill="1" applyBorder="1" applyAlignment="1">
      <alignment horizontal="center" vertical="center" wrapText="1"/>
    </xf>
    <xf numFmtId="164" fontId="11" fillId="2" borderId="48" xfId="0" applyNumberFormat="1" applyFont="1" applyFill="1" applyBorder="1" applyAlignment="1">
      <alignment horizontal="center" vertical="center"/>
    </xf>
    <xf numFmtId="0" fontId="11" fillId="2" borderId="52" xfId="0" applyFont="1" applyFill="1" applyBorder="1" applyAlignment="1">
      <alignment horizontal="center" vertical="center" wrapText="1"/>
    </xf>
    <xf numFmtId="164" fontId="11" fillId="2" borderId="53" xfId="0" applyNumberFormat="1" applyFont="1" applyFill="1" applyBorder="1" applyAlignment="1">
      <alignment horizontal="center" vertical="center"/>
    </xf>
    <xf numFmtId="2" fontId="11" fillId="0" borderId="53" xfId="0" applyNumberFormat="1" applyFont="1" applyFill="1" applyBorder="1" applyAlignment="1">
      <alignment horizontal="center" vertical="center"/>
    </xf>
    <xf numFmtId="164" fontId="11" fillId="2" borderId="38" xfId="0" applyNumberFormat="1" applyFont="1" applyFill="1" applyBorder="1" applyAlignment="1">
      <alignment horizontal="center" vertical="center"/>
    </xf>
    <xf numFmtId="1" fontId="11" fillId="0" borderId="9" xfId="1473" applyNumberFormat="1" applyFont="1" applyFill="1" applyBorder="1" applyAlignment="1">
      <alignment horizontal="center" vertical="center"/>
    </xf>
    <xf numFmtId="1" fontId="11" fillId="0" borderId="7" xfId="1473" applyNumberFormat="1" applyFont="1" applyFill="1" applyBorder="1" applyAlignment="1">
      <alignment horizontal="center" vertical="center"/>
    </xf>
    <xf numFmtId="2" fontId="11" fillId="0" borderId="8" xfId="0" applyNumberFormat="1" applyFont="1" applyBorder="1" applyAlignment="1">
      <alignment horizontal="center" vertical="center"/>
    </xf>
    <xf numFmtId="0" fontId="11" fillId="0" borderId="9" xfId="0" applyFont="1" applyFill="1" applyBorder="1" applyAlignment="1">
      <alignment horizontal="center" vertical="center"/>
    </xf>
    <xf numFmtId="164" fontId="11" fillId="2" borderId="51" xfId="0" applyNumberFormat="1" applyFont="1" applyFill="1" applyBorder="1" applyAlignment="1">
      <alignment horizontal="center" vertical="center"/>
    </xf>
    <xf numFmtId="1" fontId="11" fillId="2" borderId="45" xfId="0" applyNumberFormat="1" applyFont="1" applyFill="1" applyBorder="1" applyAlignment="1">
      <alignment horizontal="center" vertical="center"/>
    </xf>
    <xf numFmtId="1" fontId="11" fillId="2" borderId="16" xfId="0" applyNumberFormat="1" applyFont="1" applyFill="1" applyBorder="1" applyAlignment="1">
      <alignment horizontal="center" vertical="center" wrapText="1"/>
    </xf>
    <xf numFmtId="1" fontId="11" fillId="2" borderId="46" xfId="0" applyNumberFormat="1" applyFont="1" applyFill="1" applyBorder="1" applyAlignment="1">
      <alignment horizontal="center" vertical="center"/>
    </xf>
    <xf numFmtId="1" fontId="11" fillId="2" borderId="4" xfId="0" applyNumberFormat="1" applyFont="1" applyFill="1" applyBorder="1" applyAlignment="1">
      <alignment horizontal="center" vertical="center" wrapText="1"/>
    </xf>
    <xf numFmtId="0" fontId="13" fillId="0" borderId="0" xfId="0" applyFont="1" applyAlignment="1">
      <alignment horizontal="center" vertical="center" wrapText="1"/>
    </xf>
    <xf numFmtId="0" fontId="11" fillId="0" borderId="0" xfId="0" applyFont="1" applyAlignment="1">
      <alignment horizontal="center" vertical="center" wrapText="1"/>
    </xf>
    <xf numFmtId="0" fontId="11" fillId="2" borderId="22" xfId="0" applyFont="1" applyFill="1" applyBorder="1" applyAlignment="1">
      <alignment horizontal="center" vertical="center"/>
    </xf>
    <xf numFmtId="0" fontId="11" fillId="2" borderId="50" xfId="0" applyFont="1" applyFill="1" applyBorder="1" applyAlignment="1">
      <alignment horizontal="center" vertical="center"/>
    </xf>
    <xf numFmtId="0" fontId="23" fillId="0" borderId="7" xfId="0" applyFont="1" applyBorder="1" applyAlignment="1">
      <alignment horizontal="center" vertical="center"/>
    </xf>
    <xf numFmtId="0" fontId="11" fillId="2" borderId="23" xfId="0" applyFont="1" applyFill="1" applyBorder="1" applyAlignment="1">
      <alignment horizontal="center" vertical="center"/>
    </xf>
    <xf numFmtId="0" fontId="11" fillId="2" borderId="40" xfId="0" applyFont="1" applyFill="1" applyBorder="1" applyAlignment="1">
      <alignment horizontal="center" vertical="center"/>
    </xf>
    <xf numFmtId="0" fontId="23" fillId="0" borderId="4" xfId="0" applyFont="1" applyBorder="1" applyAlignment="1">
      <alignment horizontal="center" vertical="center"/>
    </xf>
    <xf numFmtId="0" fontId="11" fillId="2" borderId="34" xfId="0" applyFont="1" applyFill="1" applyBorder="1" applyAlignment="1">
      <alignment horizontal="center" vertical="center"/>
    </xf>
    <xf numFmtId="0" fontId="11" fillId="2" borderId="24" xfId="0" applyFont="1" applyFill="1" applyBorder="1" applyAlignment="1">
      <alignment horizontal="center" vertical="center"/>
    </xf>
    <xf numFmtId="0" fontId="11" fillId="2" borderId="22" xfId="3220" applyFont="1" applyFill="1" applyBorder="1" applyAlignment="1">
      <alignment horizontal="center" vertical="center"/>
    </xf>
    <xf numFmtId="165" fontId="11" fillId="0" borderId="45" xfId="3220" applyNumberFormat="1" applyFont="1" applyFill="1" applyBorder="1" applyAlignment="1">
      <alignment horizontal="center" vertical="center"/>
    </xf>
    <xf numFmtId="0" fontId="11" fillId="2" borderId="50" xfId="3220" applyFont="1" applyFill="1" applyBorder="1" applyAlignment="1">
      <alignment horizontal="center" vertical="center"/>
    </xf>
    <xf numFmtId="165" fontId="11" fillId="0" borderId="28" xfId="3220" applyNumberFormat="1" applyFont="1" applyFill="1" applyBorder="1" applyAlignment="1">
      <alignment horizontal="center" vertical="center"/>
    </xf>
    <xf numFmtId="0" fontId="11" fillId="2" borderId="40" xfId="3220" applyFont="1" applyFill="1" applyBorder="1" applyAlignment="1">
      <alignment horizontal="center" vertical="center"/>
    </xf>
    <xf numFmtId="165" fontId="11" fillId="0" borderId="31" xfId="3220" applyNumberFormat="1" applyFont="1" applyFill="1" applyBorder="1" applyAlignment="1">
      <alignment horizontal="center" vertical="center"/>
    </xf>
    <xf numFmtId="164" fontId="11" fillId="0" borderId="28" xfId="3220" applyNumberFormat="1" applyFont="1" applyFill="1" applyBorder="1" applyAlignment="1">
      <alignment horizontal="center" vertical="center"/>
    </xf>
    <xf numFmtId="0" fontId="11" fillId="2" borderId="23" xfId="3220" applyFont="1" applyFill="1" applyBorder="1" applyAlignment="1">
      <alignment horizontal="center" vertical="center"/>
    </xf>
    <xf numFmtId="164" fontId="11" fillId="0" borderId="9" xfId="3220" applyNumberFormat="1" applyFont="1" applyFill="1" applyBorder="1" applyAlignment="1">
      <alignment horizontal="center" vertical="center"/>
    </xf>
    <xf numFmtId="164" fontId="11" fillId="0" borderId="31" xfId="3220" applyNumberFormat="1" applyFont="1" applyFill="1" applyBorder="1" applyAlignment="1">
      <alignment horizontal="center" vertical="center"/>
    </xf>
    <xf numFmtId="164" fontId="11" fillId="0" borderId="46" xfId="3220" applyNumberFormat="1" applyFont="1" applyFill="1" applyBorder="1" applyAlignment="1">
      <alignment horizontal="center" vertical="center"/>
    </xf>
    <xf numFmtId="0" fontId="11" fillId="0" borderId="0" xfId="3220" applyFont="1" applyAlignment="1">
      <alignment horizontal="center" vertical="center"/>
    </xf>
    <xf numFmtId="2" fontId="11" fillId="2" borderId="16" xfId="0" applyNumberFormat="1" applyFont="1" applyFill="1" applyBorder="1" applyAlignment="1">
      <alignment horizontal="center" vertical="center"/>
    </xf>
    <xf numFmtId="2" fontId="11" fillId="0" borderId="7" xfId="0" applyNumberFormat="1" applyFont="1" applyFill="1" applyBorder="1" applyAlignment="1">
      <alignment horizontal="center" vertical="center"/>
    </xf>
    <xf numFmtId="2" fontId="11" fillId="0" borderId="4" xfId="0" applyNumberFormat="1" applyFont="1" applyFill="1" applyBorder="1" applyAlignment="1">
      <alignment horizontal="center" vertical="center"/>
    </xf>
    <xf numFmtId="2" fontId="11" fillId="2" borderId="4" xfId="0" applyNumberFormat="1" applyFont="1" applyFill="1" applyBorder="1" applyAlignment="1">
      <alignment horizontal="center" vertical="center"/>
    </xf>
    <xf numFmtId="1" fontId="11" fillId="0" borderId="16" xfId="1473" applyNumberFormat="1" applyFont="1" applyFill="1" applyBorder="1" applyAlignment="1">
      <alignment horizontal="center" vertical="center"/>
    </xf>
    <xf numFmtId="2" fontId="11" fillId="0" borderId="43" xfId="0" applyNumberFormat="1" applyFont="1" applyFill="1" applyBorder="1" applyAlignment="1">
      <alignment horizontal="center" vertical="center"/>
    </xf>
    <xf numFmtId="1" fontId="11" fillId="0" borderId="1" xfId="1473" applyNumberFormat="1" applyFont="1" applyFill="1" applyBorder="1" applyAlignment="1">
      <alignment horizontal="center" vertical="center"/>
    </xf>
    <xf numFmtId="2" fontId="11" fillId="0" borderId="2" xfId="0" applyNumberFormat="1" applyFont="1" applyFill="1" applyBorder="1" applyAlignment="1">
      <alignment horizontal="center" vertical="center"/>
    </xf>
    <xf numFmtId="2" fontId="11" fillId="0" borderId="8" xfId="0" applyNumberFormat="1" applyFont="1" applyFill="1" applyBorder="1" applyAlignment="1">
      <alignment horizontal="center" vertical="center"/>
    </xf>
    <xf numFmtId="0" fontId="11" fillId="0" borderId="25" xfId="0" applyFont="1" applyFill="1" applyBorder="1" applyAlignment="1">
      <alignment horizontal="center" vertical="center"/>
    </xf>
    <xf numFmtId="2" fontId="11" fillId="0" borderId="63" xfId="0" applyNumberFormat="1" applyFont="1" applyFill="1" applyBorder="1" applyAlignment="1">
      <alignment horizontal="center" vertical="center"/>
    </xf>
    <xf numFmtId="0" fontId="11" fillId="0" borderId="14" xfId="0" applyFont="1" applyFill="1" applyBorder="1" applyAlignment="1">
      <alignment horizontal="center" vertical="center"/>
    </xf>
    <xf numFmtId="0" fontId="11" fillId="0" borderId="13" xfId="0" applyFont="1" applyFill="1" applyBorder="1" applyAlignment="1">
      <alignment horizontal="center" vertical="center"/>
    </xf>
    <xf numFmtId="1" fontId="11" fillId="2" borderId="9" xfId="0" applyNumberFormat="1" applyFont="1" applyFill="1" applyBorder="1" applyAlignment="1">
      <alignment horizontal="center" vertical="center"/>
    </xf>
    <xf numFmtId="1" fontId="11" fillId="2" borderId="7" xfId="0" applyNumberFormat="1" applyFont="1" applyFill="1" applyBorder="1" applyAlignment="1">
      <alignment horizontal="center" vertical="center"/>
    </xf>
    <xf numFmtId="2" fontId="11" fillId="2" borderId="8" xfId="0" applyNumberFormat="1" applyFont="1" applyFill="1" applyBorder="1" applyAlignment="1">
      <alignment horizontal="center" vertical="center"/>
    </xf>
    <xf numFmtId="0" fontId="11" fillId="2" borderId="56" xfId="0" applyFont="1" applyFill="1" applyBorder="1" applyAlignment="1">
      <alignment horizontal="center" vertical="top"/>
    </xf>
    <xf numFmtId="164" fontId="11" fillId="2" borderId="26" xfId="0" applyNumberFormat="1" applyFont="1" applyFill="1" applyBorder="1" applyAlignment="1">
      <alignment horizontal="center" vertical="top"/>
    </xf>
    <xf numFmtId="2" fontId="11" fillId="0" borderId="51" xfId="0" applyNumberFormat="1" applyFont="1" applyFill="1" applyBorder="1" applyAlignment="1">
      <alignment horizontal="center" vertical="top"/>
    </xf>
    <xf numFmtId="164" fontId="11" fillId="2" borderId="4" xfId="0" applyNumberFormat="1" applyFont="1" applyFill="1" applyBorder="1" applyAlignment="1">
      <alignment horizontal="center" vertical="top"/>
    </xf>
    <xf numFmtId="0" fontId="11" fillId="0" borderId="6" xfId="0" applyFont="1" applyFill="1" applyBorder="1" applyAlignment="1">
      <alignment horizontal="center" vertical="top"/>
    </xf>
    <xf numFmtId="0" fontId="11" fillId="0" borderId="4" xfId="0" applyFont="1" applyFill="1" applyBorder="1" applyAlignment="1">
      <alignment horizontal="center" vertical="top"/>
    </xf>
    <xf numFmtId="0" fontId="11" fillId="0" borderId="15" xfId="0" applyFont="1" applyFill="1" applyBorder="1" applyAlignment="1">
      <alignment horizontal="center" vertical="top"/>
    </xf>
    <xf numFmtId="0" fontId="11" fillId="2" borderId="22" xfId="0" applyFont="1" applyFill="1" applyBorder="1" applyAlignment="1">
      <alignment horizontal="center" vertical="center" wrapText="1"/>
    </xf>
    <xf numFmtId="49" fontId="23" fillId="0" borderId="7" xfId="0" applyNumberFormat="1" applyFont="1" applyBorder="1" applyAlignment="1">
      <alignment horizontal="center" vertical="center"/>
    </xf>
    <xf numFmtId="0" fontId="11" fillId="0" borderId="3" xfId="0" applyFont="1" applyFill="1" applyBorder="1" applyAlignment="1">
      <alignment horizontal="center" vertical="top"/>
    </xf>
    <xf numFmtId="0" fontId="11" fillId="0" borderId="11" xfId="0" applyFont="1" applyFill="1" applyBorder="1" applyAlignment="1">
      <alignment horizontal="center" vertical="top"/>
    </xf>
    <xf numFmtId="0" fontId="31" fillId="0" borderId="0" xfId="0" applyFont="1" applyFill="1"/>
    <xf numFmtId="0" fontId="11" fillId="0" borderId="26" xfId="0" applyFont="1" applyFill="1" applyBorder="1" applyAlignment="1">
      <alignment horizontal="center" vertical="center"/>
    </xf>
    <xf numFmtId="0" fontId="11" fillId="2" borderId="24" xfId="3220" applyFont="1" applyFill="1" applyBorder="1" applyAlignment="1">
      <alignment horizontal="center" vertical="center"/>
    </xf>
    <xf numFmtId="0" fontId="23" fillId="0" borderId="16" xfId="0" applyFont="1" applyBorder="1" applyAlignment="1">
      <alignment horizontal="center" vertical="center"/>
    </xf>
    <xf numFmtId="2" fontId="11" fillId="0" borderId="16" xfId="0" applyNumberFormat="1" applyFont="1" applyFill="1" applyBorder="1" applyAlignment="1">
      <alignment horizontal="center" vertical="center"/>
    </xf>
    <xf numFmtId="2" fontId="11" fillId="2" borderId="25" xfId="0" applyNumberFormat="1" applyFont="1" applyFill="1" applyBorder="1" applyAlignment="1">
      <alignment horizontal="center" vertical="top" wrapText="1"/>
    </xf>
    <xf numFmtId="164" fontId="11" fillId="2" borderId="16" xfId="0" applyNumberFormat="1" applyFont="1" applyFill="1" applyBorder="1" applyAlignment="1">
      <alignment horizontal="center" vertical="top" wrapText="1"/>
    </xf>
    <xf numFmtId="164" fontId="11" fillId="2" borderId="7" xfId="0" applyNumberFormat="1" applyFont="1" applyFill="1" applyBorder="1" applyAlignment="1">
      <alignment horizontal="center" vertical="top" wrapText="1"/>
    </xf>
    <xf numFmtId="0" fontId="27" fillId="0" borderId="0" xfId="0" applyFont="1" applyAlignment="1">
      <alignment horizontal="center" vertical="center"/>
    </xf>
    <xf numFmtId="0" fontId="35" fillId="0" borderId="0" xfId="0" applyFont="1"/>
    <xf numFmtId="0" fontId="36" fillId="0" borderId="27" xfId="11370" applyNumberFormat="1" applyFont="1" applyBorder="1" applyAlignment="1">
      <alignment horizontal="center" vertical="center" wrapText="1"/>
    </xf>
    <xf numFmtId="0" fontId="36" fillId="0" borderId="18" xfId="11370" applyNumberFormat="1" applyFont="1" applyBorder="1" applyAlignment="1">
      <alignment horizontal="center" vertical="center" wrapText="1"/>
    </xf>
    <xf numFmtId="0" fontId="36" fillId="0" borderId="17" xfId="11370" applyNumberFormat="1" applyFont="1" applyBorder="1" applyAlignment="1">
      <alignment horizontal="center" vertical="center" wrapText="1"/>
    </xf>
    <xf numFmtId="0" fontId="36" fillId="0" borderId="29" xfId="11370" applyNumberFormat="1" applyFont="1" applyBorder="1" applyAlignment="1">
      <alignment horizontal="center" vertical="center" wrapText="1"/>
    </xf>
    <xf numFmtId="1" fontId="22" fillId="0" borderId="68" xfId="1473" applyNumberFormat="1" applyFont="1" applyFill="1" applyBorder="1" applyAlignment="1">
      <alignment horizontal="center" vertical="center"/>
    </xf>
    <xf numFmtId="1" fontId="22" fillId="0" borderId="69" xfId="1473" applyNumberFormat="1" applyFont="1" applyFill="1" applyBorder="1" applyAlignment="1">
      <alignment horizontal="center" vertical="center"/>
    </xf>
    <xf numFmtId="2" fontId="22" fillId="0" borderId="70" xfId="1473" applyNumberFormat="1" applyFont="1" applyFill="1" applyBorder="1" applyAlignment="1">
      <alignment horizontal="center" vertical="center"/>
    </xf>
    <xf numFmtId="1" fontId="22" fillId="0" borderId="41" xfId="1473" applyNumberFormat="1" applyFont="1" applyFill="1" applyBorder="1" applyAlignment="1">
      <alignment horizontal="center" vertical="center"/>
    </xf>
    <xf numFmtId="1" fontId="22" fillId="0" borderId="71" xfId="1473" applyNumberFormat="1" applyFont="1" applyFill="1" applyBorder="1" applyAlignment="1">
      <alignment horizontal="center" vertical="center"/>
    </xf>
    <xf numFmtId="2" fontId="22" fillId="0" borderId="72" xfId="1473" applyNumberFormat="1" applyFont="1" applyFill="1" applyBorder="1" applyAlignment="1">
      <alignment horizontal="center" vertical="center"/>
    </xf>
    <xf numFmtId="1" fontId="22" fillId="0" borderId="73" xfId="1473" applyNumberFormat="1" applyFont="1" applyFill="1" applyBorder="1" applyAlignment="1">
      <alignment horizontal="center" vertical="center"/>
    </xf>
    <xf numFmtId="1" fontId="22" fillId="0" borderId="74" xfId="1473" applyNumberFormat="1" applyFont="1" applyFill="1" applyBorder="1" applyAlignment="1">
      <alignment horizontal="center" vertical="center"/>
    </xf>
    <xf numFmtId="2" fontId="22" fillId="0" borderId="75" xfId="1473" applyNumberFormat="1" applyFont="1" applyFill="1" applyBorder="1" applyAlignment="1">
      <alignment horizontal="center" vertical="center"/>
    </xf>
    <xf numFmtId="1" fontId="22" fillId="0" borderId="76" xfId="1473" applyNumberFormat="1" applyFont="1" applyFill="1" applyBorder="1" applyAlignment="1">
      <alignment horizontal="center" vertical="center"/>
    </xf>
    <xf numFmtId="1" fontId="22" fillId="0" borderId="77" xfId="1473" applyNumberFormat="1" applyFont="1" applyFill="1" applyBorder="1" applyAlignment="1">
      <alignment horizontal="center" vertical="center"/>
    </xf>
    <xf numFmtId="2" fontId="22" fillId="0" borderId="78" xfId="1473" applyNumberFormat="1" applyFont="1" applyFill="1" applyBorder="1" applyAlignment="1">
      <alignment horizontal="center" vertical="center"/>
    </xf>
    <xf numFmtId="1" fontId="22" fillId="2" borderId="79" xfId="11371" applyNumberFormat="1" applyFont="1" applyFill="1" applyBorder="1" applyAlignment="1">
      <alignment horizontal="center" vertical="center"/>
    </xf>
    <xf numFmtId="1" fontId="22" fillId="2" borderId="80" xfId="11371" applyNumberFormat="1" applyFont="1" applyFill="1" applyBorder="1" applyAlignment="1">
      <alignment horizontal="center" vertical="center"/>
    </xf>
    <xf numFmtId="2" fontId="22" fillId="2" borderId="81" xfId="11371" applyNumberFormat="1" applyFont="1" applyFill="1" applyBorder="1" applyAlignment="1">
      <alignment horizontal="center" vertical="center"/>
    </xf>
    <xf numFmtId="1" fontId="22" fillId="2" borderId="82" xfId="11371" applyNumberFormat="1" applyFont="1" applyFill="1" applyBorder="1" applyAlignment="1">
      <alignment horizontal="center" vertical="center"/>
    </xf>
    <xf numFmtId="1" fontId="22" fillId="2" borderId="83" xfId="11371" applyNumberFormat="1" applyFont="1" applyFill="1" applyBorder="1" applyAlignment="1">
      <alignment horizontal="center" vertical="center"/>
    </xf>
    <xf numFmtId="2" fontId="22" fillId="2" borderId="84" xfId="11371" applyNumberFormat="1" applyFont="1" applyFill="1" applyBorder="1" applyAlignment="1">
      <alignment horizontal="center" vertical="center"/>
    </xf>
    <xf numFmtId="1" fontId="22" fillId="2" borderId="85" xfId="11371" applyNumberFormat="1" applyFont="1" applyFill="1" applyBorder="1" applyAlignment="1">
      <alignment horizontal="center" vertical="center"/>
    </xf>
    <xf numFmtId="2" fontId="22" fillId="2" borderId="86" xfId="11371" applyNumberFormat="1" applyFont="1" applyFill="1" applyBorder="1" applyAlignment="1">
      <alignment horizontal="center" vertical="center"/>
    </xf>
    <xf numFmtId="1" fontId="11" fillId="0" borderId="45" xfId="1473" applyNumberFormat="1" applyFont="1" applyFill="1" applyBorder="1" applyAlignment="1">
      <alignment horizontal="center" vertical="center"/>
    </xf>
    <xf numFmtId="2" fontId="11" fillId="0" borderId="1" xfId="0" applyNumberFormat="1" applyFont="1" applyFill="1" applyBorder="1" applyAlignment="1">
      <alignment horizontal="center" vertical="center"/>
    </xf>
    <xf numFmtId="0" fontId="11" fillId="0" borderId="31" xfId="0" applyFont="1" applyFill="1" applyBorder="1" applyAlignment="1">
      <alignment horizontal="center" vertical="center"/>
    </xf>
    <xf numFmtId="2" fontId="11" fillId="0" borderId="25" xfId="0" applyNumberFormat="1" applyFont="1" applyFill="1" applyBorder="1" applyAlignment="1">
      <alignment horizontal="center" vertical="center"/>
    </xf>
    <xf numFmtId="2" fontId="11" fillId="0" borderId="5" xfId="0" applyNumberFormat="1" applyFont="1" applyFill="1" applyBorder="1" applyAlignment="1">
      <alignment horizontal="center" vertical="center"/>
    </xf>
    <xf numFmtId="2" fontId="11" fillId="2" borderId="44" xfId="0" applyNumberFormat="1" applyFont="1" applyFill="1" applyBorder="1" applyAlignment="1">
      <alignment horizontal="center" vertical="center"/>
    </xf>
    <xf numFmtId="2" fontId="11" fillId="2" borderId="13" xfId="0" applyNumberFormat="1" applyFont="1" applyFill="1" applyBorder="1" applyAlignment="1">
      <alignment horizontal="center" vertical="center"/>
    </xf>
    <xf numFmtId="1" fontId="31" fillId="0" borderId="0" xfId="1473" applyNumberFormat="1" applyFont="1" applyFill="1" applyBorder="1" applyAlignment="1">
      <alignment horizontal="center" vertical="center"/>
    </xf>
    <xf numFmtId="0" fontId="31" fillId="0" borderId="0" xfId="0" applyFont="1" applyFill="1" applyBorder="1" applyAlignment="1">
      <alignment horizontal="center" vertical="center"/>
    </xf>
    <xf numFmtId="0" fontId="11" fillId="0" borderId="0" xfId="0" applyFont="1" applyFill="1" applyBorder="1" applyAlignment="1">
      <alignment horizontal="center"/>
    </xf>
    <xf numFmtId="0" fontId="37" fillId="0" borderId="29" xfId="0" applyFont="1" applyBorder="1" applyAlignment="1">
      <alignment horizontal="center" vertical="center" wrapText="1"/>
    </xf>
    <xf numFmtId="0" fontId="37" fillId="0" borderId="89" xfId="0" applyFont="1" applyBorder="1" applyAlignment="1">
      <alignment horizontal="center" vertical="center" wrapText="1"/>
    </xf>
    <xf numFmtId="0" fontId="37" fillId="0" borderId="17" xfId="0" applyFont="1" applyFill="1" applyBorder="1" applyAlignment="1">
      <alignment horizontal="center" vertical="center" wrapText="1"/>
    </xf>
    <xf numFmtId="0" fontId="38" fillId="0" borderId="28" xfId="0" applyFont="1" applyBorder="1" applyAlignment="1">
      <alignment horizontal="center" vertical="center"/>
    </xf>
    <xf numFmtId="0" fontId="38" fillId="0" borderId="1" xfId="0" applyFont="1" applyBorder="1" applyAlignment="1">
      <alignment horizontal="center" vertical="center"/>
    </xf>
    <xf numFmtId="165" fontId="38" fillId="0" borderId="14" xfId="0" applyNumberFormat="1" applyFont="1" applyBorder="1" applyAlignment="1">
      <alignment horizontal="center" vertical="center"/>
    </xf>
    <xf numFmtId="165" fontId="38" fillId="0" borderId="2" xfId="0" applyNumberFormat="1" applyFont="1" applyFill="1" applyBorder="1" applyAlignment="1">
      <alignment horizontal="center" vertical="center"/>
    </xf>
    <xf numFmtId="0" fontId="38" fillId="0" borderId="9" xfId="0" applyFont="1" applyBorder="1" applyAlignment="1">
      <alignment horizontal="center" vertical="center"/>
    </xf>
    <xf numFmtId="0" fontId="38" fillId="0" borderId="7" xfId="0" applyFont="1" applyBorder="1" applyAlignment="1">
      <alignment horizontal="center" vertical="center"/>
    </xf>
    <xf numFmtId="165" fontId="38" fillId="0" borderId="8" xfId="0" applyNumberFormat="1" applyFont="1" applyFill="1" applyBorder="1" applyAlignment="1">
      <alignment horizontal="center" vertical="center"/>
    </xf>
    <xf numFmtId="0" fontId="38" fillId="5" borderId="9" xfId="0" applyFont="1" applyFill="1" applyBorder="1" applyAlignment="1">
      <alignment horizontal="center" vertical="center"/>
    </xf>
    <xf numFmtId="0" fontId="38" fillId="5" borderId="7" xfId="0" applyFont="1" applyFill="1" applyBorder="1" applyAlignment="1">
      <alignment horizontal="center" vertical="center"/>
    </xf>
    <xf numFmtId="165" fontId="38" fillId="5" borderId="14" xfId="0" applyNumberFormat="1" applyFont="1" applyFill="1" applyBorder="1" applyAlignment="1">
      <alignment horizontal="center" vertical="center"/>
    </xf>
    <xf numFmtId="0" fontId="38" fillId="0" borderId="9" xfId="0" applyFont="1" applyFill="1" applyBorder="1" applyAlignment="1">
      <alignment horizontal="center" vertical="center"/>
    </xf>
    <xf numFmtId="0" fontId="38" fillId="0" borderId="7" xfId="0" applyFont="1" applyFill="1" applyBorder="1" applyAlignment="1">
      <alignment horizontal="center" vertical="center"/>
    </xf>
    <xf numFmtId="165" fontId="38" fillId="0" borderId="14" xfId="0" applyNumberFormat="1" applyFont="1" applyFill="1" applyBorder="1" applyAlignment="1">
      <alignment horizontal="center" vertical="center"/>
    </xf>
    <xf numFmtId="0" fontId="38" fillId="0" borderId="57" xfId="0" applyFont="1" applyBorder="1" applyAlignment="1">
      <alignment horizontal="center" vertical="center"/>
    </xf>
    <xf numFmtId="0" fontId="38" fillId="0" borderId="26" xfId="0" applyFont="1" applyBorder="1" applyAlignment="1">
      <alignment horizontal="center" vertical="center"/>
    </xf>
    <xf numFmtId="165" fontId="38" fillId="0" borderId="59" xfId="0" applyNumberFormat="1" applyFont="1" applyFill="1" applyBorder="1" applyAlignment="1">
      <alignment horizontal="center" vertical="center"/>
    </xf>
    <xf numFmtId="0" fontId="38" fillId="2" borderId="45" xfId="0" applyFont="1" applyFill="1" applyBorder="1" applyAlignment="1">
      <alignment horizontal="center" vertical="center"/>
    </xf>
    <xf numFmtId="165" fontId="38" fillId="2" borderId="45" xfId="0" applyNumberFormat="1" applyFont="1" applyFill="1" applyBorder="1" applyAlignment="1">
      <alignment horizontal="center" vertical="center"/>
    </xf>
    <xf numFmtId="165" fontId="38" fillId="2" borderId="43" xfId="0" applyNumberFormat="1" applyFont="1" applyFill="1" applyBorder="1" applyAlignment="1">
      <alignment horizontal="center" vertical="center"/>
    </xf>
    <xf numFmtId="1" fontId="38" fillId="2" borderId="46" xfId="0" applyNumberFormat="1" applyFont="1" applyFill="1" applyBorder="1" applyAlignment="1">
      <alignment horizontal="center" vertical="center"/>
    </xf>
    <xf numFmtId="165" fontId="38" fillId="2" borderId="15" xfId="0" applyNumberFormat="1" applyFont="1" applyFill="1" applyBorder="1" applyAlignment="1">
      <alignment horizontal="center" vertical="center"/>
    </xf>
    <xf numFmtId="0" fontId="13" fillId="2" borderId="89" xfId="0" applyFont="1" applyFill="1" applyBorder="1" applyAlignment="1">
      <alignment horizontal="center" vertical="center" wrapText="1"/>
    </xf>
    <xf numFmtId="0" fontId="11" fillId="0" borderId="44" xfId="0" applyFont="1" applyBorder="1" applyAlignment="1">
      <alignment horizontal="center" vertical="center"/>
    </xf>
    <xf numFmtId="0" fontId="11" fillId="0" borderId="13" xfId="0" applyFont="1" applyBorder="1" applyAlignment="1">
      <alignment horizontal="center" vertical="center"/>
    </xf>
    <xf numFmtId="0" fontId="11" fillId="0" borderId="15" xfId="0" applyFont="1" applyBorder="1" applyAlignment="1">
      <alignment horizontal="center" vertical="center"/>
    </xf>
    <xf numFmtId="0" fontId="11" fillId="0" borderId="45" xfId="0" applyFont="1" applyBorder="1" applyAlignment="1">
      <alignment horizontal="center"/>
    </xf>
    <xf numFmtId="0" fontId="11" fillId="0" borderId="16" xfId="0" applyFont="1" applyBorder="1" applyAlignment="1">
      <alignment horizontal="center"/>
    </xf>
    <xf numFmtId="2" fontId="11" fillId="0" borderId="42" xfId="0" applyNumberFormat="1" applyFont="1" applyBorder="1" applyAlignment="1">
      <alignment horizontal="center"/>
    </xf>
    <xf numFmtId="0" fontId="11" fillId="0" borderId="28" xfId="0" applyFont="1" applyBorder="1" applyAlignment="1">
      <alignment horizontal="center"/>
    </xf>
    <xf numFmtId="0" fontId="11" fillId="0" borderId="1" xfId="0" applyFont="1" applyBorder="1" applyAlignment="1">
      <alignment horizontal="center"/>
    </xf>
    <xf numFmtId="2" fontId="11" fillId="0" borderId="35" xfId="0" applyNumberFormat="1" applyFont="1" applyBorder="1" applyAlignment="1">
      <alignment horizontal="center"/>
    </xf>
    <xf numFmtId="0" fontId="11" fillId="0" borderId="28" xfId="0" applyFont="1" applyFill="1" applyBorder="1" applyAlignment="1">
      <alignment horizontal="center"/>
    </xf>
    <xf numFmtId="0" fontId="11" fillId="0" borderId="1" xfId="0" applyFont="1" applyFill="1" applyBorder="1" applyAlignment="1">
      <alignment horizontal="center"/>
    </xf>
    <xf numFmtId="2" fontId="11" fillId="0" borderId="35" xfId="0" applyNumberFormat="1" applyFont="1" applyFill="1" applyBorder="1" applyAlignment="1">
      <alignment horizontal="center"/>
    </xf>
    <xf numFmtId="0" fontId="11" fillId="0" borderId="57" xfId="0" applyFont="1" applyBorder="1" applyAlignment="1">
      <alignment horizontal="center" vertical="center"/>
    </xf>
    <xf numFmtId="2" fontId="11" fillId="0" borderId="59" xfId="0" applyNumberFormat="1" applyFont="1" applyBorder="1" applyAlignment="1">
      <alignment horizontal="center"/>
    </xf>
    <xf numFmtId="2" fontId="11" fillId="0" borderId="43" xfId="0" applyNumberFormat="1" applyFont="1" applyFill="1" applyBorder="1" applyAlignment="1">
      <alignment horizontal="center"/>
    </xf>
    <xf numFmtId="0" fontId="11" fillId="0" borderId="7" xfId="0" applyFont="1" applyBorder="1" applyAlignment="1">
      <alignment horizontal="center"/>
    </xf>
    <xf numFmtId="2" fontId="11" fillId="0" borderId="8" xfId="0" applyNumberFormat="1" applyFont="1" applyFill="1" applyBorder="1" applyAlignment="1">
      <alignment horizontal="center"/>
    </xf>
    <xf numFmtId="0" fontId="11" fillId="0" borderId="7" xfId="0" applyFont="1" applyFill="1" applyBorder="1" applyAlignment="1">
      <alignment horizontal="center"/>
    </xf>
    <xf numFmtId="0" fontId="11" fillId="0" borderId="57" xfId="0" applyFont="1" applyFill="1" applyBorder="1" applyAlignment="1">
      <alignment horizontal="center"/>
    </xf>
    <xf numFmtId="2" fontId="11" fillId="0" borderId="51" xfId="0" applyNumberFormat="1" applyFont="1" applyFill="1" applyBorder="1" applyAlignment="1">
      <alignment horizontal="center"/>
    </xf>
    <xf numFmtId="0" fontId="11" fillId="0" borderId="9" xfId="0" applyFont="1" applyBorder="1" applyAlignment="1">
      <alignment horizontal="center" vertical="center"/>
    </xf>
    <xf numFmtId="0" fontId="11" fillId="0" borderId="9" xfId="0" applyFont="1" applyBorder="1" applyAlignment="1">
      <alignment horizontal="center"/>
    </xf>
    <xf numFmtId="0" fontId="11" fillId="0" borderId="9" xfId="0" applyFont="1" applyFill="1" applyBorder="1" applyAlignment="1">
      <alignment horizontal="center"/>
    </xf>
    <xf numFmtId="2" fontId="11" fillId="0" borderId="48" xfId="0" applyNumberFormat="1" applyFont="1" applyBorder="1" applyAlignment="1">
      <alignment horizontal="center"/>
    </xf>
    <xf numFmtId="0" fontId="11" fillId="0" borderId="52" xfId="0" applyFont="1" applyFill="1" applyBorder="1" applyAlignment="1">
      <alignment horizontal="center"/>
    </xf>
    <xf numFmtId="0" fontId="11" fillId="0" borderId="54" xfId="0" applyFont="1" applyFill="1" applyBorder="1" applyAlignment="1">
      <alignment horizontal="center"/>
    </xf>
    <xf numFmtId="2" fontId="11" fillId="0" borderId="53" xfId="0" applyNumberFormat="1" applyFont="1" applyFill="1" applyBorder="1" applyAlignment="1">
      <alignment horizontal="center"/>
    </xf>
    <xf numFmtId="2" fontId="11" fillId="0" borderId="48" xfId="0" applyNumberFormat="1" applyFont="1" applyFill="1" applyBorder="1" applyAlignment="1">
      <alignment horizontal="center"/>
    </xf>
    <xf numFmtId="0" fontId="11" fillId="0" borderId="45" xfId="0" applyFont="1" applyFill="1" applyBorder="1" applyAlignment="1">
      <alignment horizontal="center"/>
    </xf>
    <xf numFmtId="0" fontId="11" fillId="0" borderId="61" xfId="0" applyFont="1" applyFill="1" applyBorder="1" applyAlignment="1">
      <alignment horizontal="center"/>
    </xf>
    <xf numFmtId="0" fontId="11" fillId="0" borderId="11" xfId="0" applyFont="1" applyFill="1" applyBorder="1" applyAlignment="1">
      <alignment horizontal="center"/>
    </xf>
    <xf numFmtId="2" fontId="11" fillId="0" borderId="2" xfId="0" applyNumberFormat="1" applyFont="1" applyFill="1" applyBorder="1" applyAlignment="1">
      <alignment horizontal="center"/>
    </xf>
    <xf numFmtId="0" fontId="11" fillId="0" borderId="12" xfId="0" applyFont="1" applyFill="1" applyBorder="1" applyAlignment="1">
      <alignment horizontal="center"/>
    </xf>
    <xf numFmtId="2" fontId="11" fillId="0" borderId="58" xfId="0" applyNumberFormat="1" applyFont="1" applyFill="1" applyBorder="1" applyAlignment="1">
      <alignment horizontal="center"/>
    </xf>
    <xf numFmtId="0" fontId="11" fillId="0" borderId="16" xfId="0" applyFont="1" applyFill="1" applyBorder="1" applyAlignment="1">
      <alignment horizontal="center"/>
    </xf>
    <xf numFmtId="2" fontId="11" fillId="0" borderId="42" xfId="0" applyNumberFormat="1" applyFont="1" applyFill="1" applyBorder="1" applyAlignment="1">
      <alignment horizontal="center"/>
    </xf>
    <xf numFmtId="0" fontId="11" fillId="0" borderId="57" xfId="0" applyFont="1" applyBorder="1" applyAlignment="1">
      <alignment horizontal="center"/>
    </xf>
    <xf numFmtId="0" fontId="11" fillId="0" borderId="26" xfId="0" applyFont="1" applyBorder="1" applyAlignment="1">
      <alignment horizontal="center"/>
    </xf>
    <xf numFmtId="2" fontId="11" fillId="0" borderId="53" xfId="0" applyNumberFormat="1" applyFont="1" applyBorder="1" applyAlignment="1">
      <alignment horizontal="center"/>
    </xf>
    <xf numFmtId="0" fontId="37" fillId="2" borderId="17" xfId="0" applyFont="1" applyFill="1" applyBorder="1" applyAlignment="1">
      <alignment horizontal="center" vertical="center" wrapText="1"/>
    </xf>
    <xf numFmtId="0" fontId="38" fillId="2" borderId="3" xfId="0" applyFont="1" applyFill="1" applyBorder="1" applyAlignment="1">
      <alignment horizontal="center" vertical="center"/>
    </xf>
    <xf numFmtId="0" fontId="38" fillId="2" borderId="10" xfId="0" applyFont="1" applyFill="1" applyBorder="1" applyAlignment="1">
      <alignment horizontal="center" vertical="center"/>
    </xf>
    <xf numFmtId="0" fontId="38" fillId="2" borderId="56" xfId="0" applyFont="1" applyFill="1" applyBorder="1" applyAlignment="1">
      <alignment horizontal="center" vertical="center"/>
    </xf>
    <xf numFmtId="0" fontId="37" fillId="2" borderId="39" xfId="0" applyFont="1" applyFill="1" applyBorder="1" applyAlignment="1">
      <alignment horizontal="center"/>
    </xf>
    <xf numFmtId="0" fontId="37" fillId="2" borderId="6" xfId="0" applyFont="1" applyFill="1" applyBorder="1" applyAlignment="1">
      <alignment horizontal="center"/>
    </xf>
    <xf numFmtId="0" fontId="11" fillId="0" borderId="10" xfId="0" applyFont="1" applyFill="1" applyBorder="1" applyAlignment="1">
      <alignment horizontal="center"/>
    </xf>
    <xf numFmtId="0" fontId="11" fillId="0" borderId="13" xfId="0" applyFont="1" applyFill="1" applyBorder="1" applyAlignment="1">
      <alignment horizontal="center"/>
    </xf>
    <xf numFmtId="0" fontId="11" fillId="0" borderId="56" xfId="0" applyFont="1" applyFill="1" applyBorder="1" applyAlignment="1">
      <alignment horizontal="center"/>
    </xf>
    <xf numFmtId="0" fontId="11" fillId="0" borderId="60" xfId="0" applyFont="1" applyFill="1" applyBorder="1" applyAlignment="1">
      <alignment horizontal="center"/>
    </xf>
    <xf numFmtId="2" fontId="11" fillId="0" borderId="59" xfId="0" applyNumberFormat="1" applyFont="1" applyFill="1" applyBorder="1" applyAlignment="1">
      <alignment horizontal="center"/>
    </xf>
    <xf numFmtId="2" fontId="11" fillId="2" borderId="47" xfId="0" applyNumberFormat="1" applyFont="1" applyFill="1" applyBorder="1" applyAlignment="1">
      <alignment horizontal="center" vertical="top"/>
    </xf>
    <xf numFmtId="0" fontId="11" fillId="2" borderId="39" xfId="0" applyFont="1" applyFill="1" applyBorder="1" applyAlignment="1">
      <alignment horizontal="center"/>
    </xf>
    <xf numFmtId="0" fontId="11" fillId="2" borderId="43" xfId="0" applyFont="1" applyFill="1" applyBorder="1" applyAlignment="1">
      <alignment horizontal="center"/>
    </xf>
    <xf numFmtId="0" fontId="11" fillId="2" borderId="3" xfId="0" applyFont="1" applyFill="1" applyBorder="1" applyAlignment="1">
      <alignment horizontal="center"/>
    </xf>
    <xf numFmtId="0" fontId="11" fillId="2" borderId="55" xfId="0" applyFont="1" applyFill="1" applyBorder="1" applyAlignment="1">
      <alignment horizontal="center"/>
    </xf>
    <xf numFmtId="0" fontId="13" fillId="2" borderId="39" xfId="0" applyFont="1" applyFill="1" applyBorder="1" applyAlignment="1">
      <alignment horizontal="left"/>
    </xf>
    <xf numFmtId="164" fontId="11" fillId="2" borderId="43" xfId="0" applyNumberFormat="1" applyFont="1" applyFill="1" applyBorder="1" applyAlignment="1">
      <alignment horizontal="center"/>
    </xf>
    <xf numFmtId="0" fontId="13" fillId="2" borderId="6" xfId="0" applyFont="1" applyFill="1" applyBorder="1" applyAlignment="1">
      <alignment horizontal="left"/>
    </xf>
    <xf numFmtId="0" fontId="13" fillId="2" borderId="10" xfId="0" applyFont="1" applyFill="1" applyBorder="1" applyAlignment="1">
      <alignment horizontal="left"/>
    </xf>
    <xf numFmtId="164" fontId="11" fillId="2" borderId="8" xfId="0" applyNumberFormat="1" applyFont="1" applyFill="1" applyBorder="1" applyAlignment="1">
      <alignment horizontal="center"/>
    </xf>
    <xf numFmtId="0" fontId="37" fillId="0" borderId="18" xfId="0" applyFont="1" applyBorder="1" applyAlignment="1">
      <alignment horizontal="center" vertical="center" wrapText="1"/>
    </xf>
    <xf numFmtId="0" fontId="22" fillId="2" borderId="91" xfId="0" applyFont="1" applyFill="1" applyBorder="1" applyAlignment="1">
      <alignment horizontal="center" vertical="center"/>
    </xf>
    <xf numFmtId="0" fontId="22" fillId="2" borderId="92" xfId="0" applyFont="1" applyFill="1" applyBorder="1" applyAlignment="1">
      <alignment horizontal="center" vertical="center"/>
    </xf>
    <xf numFmtId="0" fontId="22" fillId="2" borderId="93" xfId="0" applyFont="1" applyFill="1" applyBorder="1" applyAlignment="1">
      <alignment horizontal="center" vertical="center"/>
    </xf>
    <xf numFmtId="0" fontId="22" fillId="2" borderId="94" xfId="0" applyFont="1" applyFill="1" applyBorder="1" applyAlignment="1">
      <alignment horizontal="center" vertical="center"/>
    </xf>
    <xf numFmtId="0" fontId="22" fillId="2" borderId="97" xfId="0" applyFont="1" applyFill="1" applyBorder="1" applyAlignment="1">
      <alignment horizontal="center" vertical="center"/>
    </xf>
    <xf numFmtId="1" fontId="22" fillId="0" borderId="99" xfId="1473" applyNumberFormat="1" applyFont="1" applyFill="1" applyBorder="1" applyAlignment="1">
      <alignment horizontal="center" vertical="center"/>
    </xf>
    <xf numFmtId="1" fontId="22" fillId="0" borderId="100" xfId="1473" applyNumberFormat="1" applyFont="1" applyFill="1" applyBorder="1" applyAlignment="1">
      <alignment horizontal="center" vertical="center"/>
    </xf>
    <xf numFmtId="1" fontId="22" fillId="0" borderId="101" xfId="1473" applyNumberFormat="1" applyFont="1" applyFill="1" applyBorder="1" applyAlignment="1">
      <alignment horizontal="center" vertical="center"/>
    </xf>
    <xf numFmtId="1" fontId="22" fillId="2" borderId="102" xfId="11371" applyNumberFormat="1" applyFont="1" applyFill="1" applyBorder="1" applyAlignment="1">
      <alignment horizontal="center" vertical="center"/>
    </xf>
    <xf numFmtId="1" fontId="22" fillId="2" borderId="103" xfId="11371" applyNumberFormat="1" applyFont="1" applyFill="1" applyBorder="1" applyAlignment="1">
      <alignment horizontal="center" vertical="center"/>
    </xf>
    <xf numFmtId="1" fontId="22" fillId="2" borderId="104" xfId="11371" applyNumberFormat="1" applyFont="1" applyFill="1" applyBorder="1" applyAlignment="1">
      <alignment horizontal="center" vertical="center"/>
    </xf>
    <xf numFmtId="0" fontId="21" fillId="2" borderId="17" xfId="11370" applyFont="1" applyFill="1" applyBorder="1" applyAlignment="1">
      <alignment horizontal="center" vertical="center" wrapText="1"/>
    </xf>
    <xf numFmtId="0" fontId="22" fillId="2" borderId="43" xfId="0" applyFont="1" applyFill="1" applyBorder="1" applyAlignment="1">
      <alignment horizontal="center" vertical="center"/>
    </xf>
    <xf numFmtId="0" fontId="22" fillId="2" borderId="8" xfId="0" applyFont="1" applyFill="1" applyBorder="1" applyAlignment="1">
      <alignment horizontal="center" vertical="center"/>
    </xf>
    <xf numFmtId="0" fontId="22" fillId="2" borderId="5" xfId="0" applyFont="1" applyFill="1" applyBorder="1" applyAlignment="1">
      <alignment horizontal="center" vertical="center"/>
    </xf>
    <xf numFmtId="0" fontId="21" fillId="2" borderId="18" xfId="11370" applyFont="1" applyFill="1" applyBorder="1" applyAlignment="1">
      <alignment horizontal="center" vertical="center" wrapText="1"/>
    </xf>
    <xf numFmtId="164" fontId="18" fillId="2" borderId="107" xfId="11371" applyNumberFormat="1" applyFont="1" applyFill="1" applyBorder="1" applyAlignment="1">
      <alignment horizontal="center" vertical="center"/>
    </xf>
    <xf numFmtId="0" fontId="18" fillId="4" borderId="63" xfId="11371" applyFont="1" applyFill="1" applyBorder="1" applyAlignment="1">
      <alignment horizontal="center" vertical="center"/>
    </xf>
    <xf numFmtId="166" fontId="18" fillId="2" borderId="25" xfId="11371" applyNumberFormat="1" applyFont="1" applyFill="1" applyBorder="1" applyAlignment="1">
      <alignment horizontal="center" vertical="center"/>
    </xf>
    <xf numFmtId="164" fontId="18" fillId="2" borderId="108" xfId="11371" applyNumberFormat="1" applyFont="1" applyFill="1" applyBorder="1" applyAlignment="1">
      <alignment horizontal="center" vertical="center"/>
    </xf>
    <xf numFmtId="164" fontId="18" fillId="2" borderId="106" xfId="11371" applyNumberFormat="1" applyFont="1" applyFill="1" applyBorder="1" applyAlignment="1">
      <alignment horizontal="center" vertical="center"/>
    </xf>
    <xf numFmtId="0" fontId="13" fillId="2" borderId="19" xfId="0" applyFont="1" applyFill="1" applyBorder="1" applyAlignment="1">
      <alignment horizontal="center" vertical="center" wrapText="1"/>
    </xf>
    <xf numFmtId="0" fontId="11" fillId="2" borderId="97" xfId="0" applyFont="1" applyFill="1" applyBorder="1" applyAlignment="1">
      <alignment horizontal="center"/>
    </xf>
    <xf numFmtId="0" fontId="11" fillId="2" borderId="62" xfId="0" applyFont="1" applyFill="1" applyBorder="1" applyAlignment="1">
      <alignment horizontal="center"/>
    </xf>
    <xf numFmtId="0" fontId="11" fillId="2" borderId="91" xfId="0" applyFont="1" applyFill="1" applyBorder="1" applyAlignment="1">
      <alignment horizontal="center"/>
    </xf>
    <xf numFmtId="0" fontId="13" fillId="2" borderId="91" xfId="0" applyFont="1" applyFill="1" applyBorder="1" applyAlignment="1">
      <alignment horizontal="left"/>
    </xf>
    <xf numFmtId="0" fontId="13" fillId="2" borderId="111" xfId="0" applyFont="1" applyFill="1" applyBorder="1" applyAlignment="1">
      <alignment horizontal="left"/>
    </xf>
    <xf numFmtId="0" fontId="13" fillId="2" borderId="93" xfId="0" applyFont="1" applyFill="1" applyBorder="1" applyAlignment="1">
      <alignment horizontal="left"/>
    </xf>
    <xf numFmtId="0" fontId="11" fillId="2" borderId="8" xfId="0" applyFont="1" applyFill="1" applyBorder="1" applyAlignment="1">
      <alignment horizontal="center"/>
    </xf>
    <xf numFmtId="0" fontId="11" fillId="2" borderId="59" xfId="0" applyFont="1" applyFill="1" applyBorder="1" applyAlignment="1">
      <alignment horizontal="center"/>
    </xf>
    <xf numFmtId="0" fontId="13" fillId="2" borderId="112" xfId="0" applyFont="1" applyFill="1" applyBorder="1" applyAlignment="1">
      <alignment horizontal="center" vertical="center" wrapText="1"/>
    </xf>
    <xf numFmtId="0" fontId="13" fillId="2" borderId="113" xfId="0" applyFont="1" applyFill="1" applyBorder="1" applyAlignment="1">
      <alignment horizontal="center" vertical="center" wrapText="1"/>
    </xf>
    <xf numFmtId="0" fontId="13" fillId="4" borderId="43" xfId="0" applyFont="1" applyFill="1" applyBorder="1" applyAlignment="1">
      <alignment horizontal="left"/>
    </xf>
    <xf numFmtId="0" fontId="13" fillId="4" borderId="5" xfId="0" applyFont="1" applyFill="1" applyBorder="1" applyAlignment="1">
      <alignment horizontal="left"/>
    </xf>
    <xf numFmtId="164" fontId="11" fillId="2" borderId="16" xfId="0" applyNumberFormat="1" applyFont="1" applyFill="1" applyBorder="1" applyAlignment="1">
      <alignment horizontal="center" vertical="center"/>
    </xf>
    <xf numFmtId="164" fontId="11" fillId="2" borderId="7" xfId="0" applyNumberFormat="1" applyFont="1" applyFill="1" applyBorder="1" applyAlignment="1">
      <alignment horizontal="center" vertical="center"/>
    </xf>
    <xf numFmtId="164" fontId="11" fillId="2" borderId="44" xfId="0" applyNumberFormat="1" applyFont="1" applyFill="1" applyBorder="1" applyAlignment="1">
      <alignment horizontal="center" vertical="center"/>
    </xf>
    <xf numFmtId="2" fontId="11" fillId="2" borderId="15" xfId="0" applyNumberFormat="1" applyFont="1" applyFill="1" applyBorder="1" applyAlignment="1">
      <alignment horizontal="center" vertical="center"/>
    </xf>
    <xf numFmtId="164" fontId="11" fillId="2" borderId="8" xfId="0" applyNumberFormat="1" applyFont="1" applyFill="1" applyBorder="1" applyAlignment="1">
      <alignment horizontal="center" vertical="center"/>
    </xf>
    <xf numFmtId="2" fontId="11" fillId="2" borderId="46" xfId="0" applyNumberFormat="1" applyFont="1" applyFill="1" applyBorder="1" applyAlignment="1">
      <alignment horizontal="center" vertical="center"/>
    </xf>
    <xf numFmtId="165" fontId="11" fillId="2" borderId="43" xfId="0" applyNumberFormat="1" applyFont="1" applyFill="1" applyBorder="1" applyAlignment="1">
      <alignment horizontal="center"/>
    </xf>
    <xf numFmtId="165" fontId="11" fillId="2" borderId="2" xfId="0" applyNumberFormat="1" applyFont="1" applyFill="1" applyBorder="1" applyAlignment="1">
      <alignment horizontal="center"/>
    </xf>
    <xf numFmtId="164" fontId="11" fillId="2" borderId="2" xfId="0" applyNumberFormat="1" applyFont="1" applyFill="1" applyBorder="1" applyAlignment="1">
      <alignment horizontal="center"/>
    </xf>
    <xf numFmtId="164" fontId="11" fillId="2" borderId="58" xfId="0" applyNumberFormat="1" applyFont="1" applyFill="1" applyBorder="1" applyAlignment="1">
      <alignment horizontal="center"/>
    </xf>
    <xf numFmtId="164" fontId="11" fillId="2" borderId="14" xfId="0" applyNumberFormat="1" applyFont="1" applyFill="1" applyBorder="1" applyAlignment="1">
      <alignment horizontal="center"/>
    </xf>
    <xf numFmtId="164" fontId="11" fillId="2" borderId="64" xfId="0" applyNumberFormat="1" applyFont="1" applyFill="1" applyBorder="1" applyAlignment="1">
      <alignment horizontal="center"/>
    </xf>
    <xf numFmtId="164" fontId="11" fillId="2" borderId="44" xfId="0" applyNumberFormat="1" applyFont="1" applyFill="1" applyBorder="1" applyAlignment="1">
      <alignment horizontal="center"/>
    </xf>
    <xf numFmtId="164" fontId="11" fillId="2" borderId="15" xfId="0" applyNumberFormat="1" applyFont="1" applyFill="1" applyBorder="1" applyAlignment="1">
      <alignment horizontal="center"/>
    </xf>
    <xf numFmtId="164" fontId="11" fillId="2" borderId="13" xfId="0" applyNumberFormat="1" applyFont="1" applyFill="1" applyBorder="1" applyAlignment="1">
      <alignment horizontal="center"/>
    </xf>
    <xf numFmtId="2" fontId="11" fillId="2" borderId="15" xfId="0" applyNumberFormat="1" applyFont="1" applyFill="1" applyBorder="1" applyAlignment="1">
      <alignment horizontal="center"/>
    </xf>
    <xf numFmtId="164" fontId="11" fillId="4" borderId="43" xfId="0" applyNumberFormat="1" applyFont="1" applyFill="1" applyBorder="1" applyAlignment="1">
      <alignment horizontal="center"/>
    </xf>
    <xf numFmtId="164" fontId="11" fillId="4" borderId="5" xfId="0" applyNumberFormat="1" applyFont="1" applyFill="1" applyBorder="1" applyAlignment="1">
      <alignment horizontal="center"/>
    </xf>
    <xf numFmtId="2" fontId="11" fillId="4" borderId="5" xfId="0" applyNumberFormat="1" applyFont="1" applyFill="1" applyBorder="1" applyAlignment="1">
      <alignment horizontal="center"/>
    </xf>
    <xf numFmtId="2" fontId="11" fillId="2" borderId="6" xfId="0" applyNumberFormat="1" applyFont="1" applyFill="1" applyBorder="1" applyAlignment="1">
      <alignment horizontal="center" vertical="center"/>
    </xf>
    <xf numFmtId="164" fontId="38" fillId="2" borderId="2" xfId="0" applyNumberFormat="1" applyFont="1" applyFill="1" applyBorder="1" applyAlignment="1">
      <alignment horizontal="center" vertical="center"/>
    </xf>
    <xf numFmtId="164" fontId="38" fillId="2" borderId="8" xfId="0" applyNumberFormat="1" applyFont="1" applyFill="1" applyBorder="1" applyAlignment="1">
      <alignment horizontal="center" vertical="center"/>
    </xf>
    <xf numFmtId="164" fontId="38" fillId="2" borderId="59" xfId="0" applyNumberFormat="1" applyFont="1" applyFill="1" applyBorder="1" applyAlignment="1">
      <alignment horizontal="center" vertical="center"/>
    </xf>
    <xf numFmtId="164" fontId="38" fillId="2" borderId="43" xfId="0" applyNumberFormat="1" applyFont="1" applyFill="1" applyBorder="1" applyAlignment="1">
      <alignment horizontal="center" vertical="center"/>
    </xf>
    <xf numFmtId="164" fontId="38" fillId="2" borderId="5" xfId="0" applyNumberFormat="1" applyFont="1" applyFill="1" applyBorder="1" applyAlignment="1">
      <alignment horizontal="center" vertical="center"/>
    </xf>
    <xf numFmtId="164" fontId="38" fillId="2" borderId="4" xfId="0" applyNumberFormat="1" applyFont="1" applyFill="1" applyBorder="1" applyAlignment="1">
      <alignment horizontal="center" vertical="center"/>
    </xf>
    <xf numFmtId="164" fontId="22" fillId="2" borderId="16" xfId="0" applyNumberFormat="1" applyFont="1" applyFill="1" applyBorder="1" applyAlignment="1">
      <alignment horizontal="center" vertical="center"/>
    </xf>
    <xf numFmtId="164" fontId="22" fillId="2" borderId="7" xfId="0" applyNumberFormat="1" applyFont="1" applyFill="1" applyBorder="1" applyAlignment="1">
      <alignment horizontal="center" vertical="center"/>
    </xf>
    <xf numFmtId="164" fontId="22" fillId="2" borderId="4" xfId="0" applyNumberFormat="1" applyFont="1" applyFill="1" applyBorder="1" applyAlignment="1">
      <alignment horizontal="center" vertical="center"/>
    </xf>
    <xf numFmtId="1" fontId="38" fillId="2" borderId="45" xfId="0" applyNumberFormat="1" applyFont="1" applyFill="1" applyBorder="1" applyAlignment="1">
      <alignment horizontal="center" vertical="center"/>
    </xf>
    <xf numFmtId="0" fontId="11" fillId="2" borderId="114" xfId="0" applyFont="1" applyFill="1" applyBorder="1" applyAlignment="1">
      <alignment horizontal="center"/>
    </xf>
    <xf numFmtId="2" fontId="11" fillId="0" borderId="59" xfId="0" applyNumberFormat="1" applyFont="1" applyFill="1" applyBorder="1" applyAlignment="1">
      <alignment horizontal="center" vertical="center"/>
    </xf>
    <xf numFmtId="0" fontId="11" fillId="2" borderId="111" xfId="0" applyFont="1" applyFill="1" applyBorder="1" applyAlignment="1">
      <alignment horizontal="center"/>
    </xf>
    <xf numFmtId="2" fontId="11" fillId="0" borderId="0" xfId="0" applyNumberFormat="1" applyFont="1"/>
    <xf numFmtId="0" fontId="11" fillId="0" borderId="46" xfId="0" applyFont="1" applyFill="1" applyBorder="1" applyAlignment="1">
      <alignment horizontal="center" vertical="center"/>
    </xf>
    <xf numFmtId="0" fontId="11" fillId="0" borderId="15" xfId="0" applyFont="1" applyFill="1" applyBorder="1" applyAlignment="1">
      <alignment horizontal="center" vertical="center"/>
    </xf>
    <xf numFmtId="0" fontId="11" fillId="0" borderId="57" xfId="0" applyFont="1" applyFill="1" applyBorder="1" applyAlignment="1">
      <alignment horizontal="center" vertical="center"/>
    </xf>
    <xf numFmtId="0" fontId="11" fillId="0" borderId="60" xfId="0" applyFont="1" applyFill="1" applyBorder="1" applyAlignment="1">
      <alignment horizontal="center" vertical="center"/>
    </xf>
    <xf numFmtId="165" fontId="11" fillId="2" borderId="5" xfId="0" applyNumberFormat="1" applyFont="1" applyFill="1" applyBorder="1" applyAlignment="1">
      <alignment horizontal="center" vertical="center"/>
    </xf>
    <xf numFmtId="0" fontId="11" fillId="0" borderId="0" xfId="0" applyFont="1" applyAlignment="1">
      <alignment horizontal="center" wrapText="1"/>
    </xf>
    <xf numFmtId="0" fontId="11" fillId="2" borderId="93" xfId="0" applyFont="1" applyFill="1" applyBorder="1" applyAlignment="1">
      <alignment horizontal="center"/>
    </xf>
    <xf numFmtId="0" fontId="11" fillId="0" borderId="46" xfId="0" applyFont="1" applyFill="1" applyBorder="1" applyAlignment="1">
      <alignment horizontal="center"/>
    </xf>
    <xf numFmtId="2" fontId="11" fillId="0" borderId="43" xfId="11386" applyNumberFormat="1" applyFont="1" applyFill="1" applyBorder="1" applyAlignment="1">
      <alignment horizontal="center" vertical="center"/>
    </xf>
    <xf numFmtId="0" fontId="21" fillId="4" borderId="106" xfId="11371" applyFont="1" applyFill="1" applyBorder="1" applyAlignment="1">
      <alignment horizontal="center" vertical="center"/>
    </xf>
    <xf numFmtId="0" fontId="11" fillId="2" borderId="91" xfId="0" applyFont="1" applyFill="1" applyBorder="1" applyAlignment="1">
      <alignment horizontal="center" vertical="center"/>
    </xf>
    <xf numFmtId="0" fontId="11" fillId="2" borderId="43" xfId="0" applyFont="1" applyFill="1" applyBorder="1" applyAlignment="1">
      <alignment horizontal="center" vertical="center"/>
    </xf>
    <xf numFmtId="0" fontId="11" fillId="2" borderId="97"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62" xfId="0" applyFont="1" applyFill="1" applyBorder="1" applyAlignment="1">
      <alignment horizontal="center" vertical="center"/>
    </xf>
    <xf numFmtId="0" fontId="11" fillId="2" borderId="59" xfId="0" applyFont="1" applyFill="1" applyBorder="1" applyAlignment="1">
      <alignment horizontal="center" vertical="center"/>
    </xf>
    <xf numFmtId="0" fontId="13" fillId="4" borderId="43" xfId="0" applyFont="1" applyFill="1" applyBorder="1" applyAlignment="1">
      <alignment horizontal="center" vertical="center"/>
    </xf>
    <xf numFmtId="0" fontId="13" fillId="4" borderId="5" xfId="0" applyFont="1" applyFill="1" applyBorder="1" applyAlignment="1">
      <alignment horizontal="center" vertical="center"/>
    </xf>
    <xf numFmtId="0" fontId="28" fillId="0" borderId="0" xfId="0" applyFont="1"/>
    <xf numFmtId="0" fontId="26" fillId="0" borderId="0" xfId="0" applyFont="1" applyFill="1" applyAlignment="1">
      <alignment horizontal="left" vertical="top" wrapText="1"/>
    </xf>
    <xf numFmtId="0" fontId="13" fillId="0" borderId="21" xfId="0" applyFont="1" applyFill="1" applyBorder="1" applyAlignment="1">
      <alignment horizontal="center" vertical="center" wrapText="1"/>
    </xf>
    <xf numFmtId="1" fontId="11" fillId="0" borderId="44" xfId="1473" applyNumberFormat="1" applyFont="1" applyFill="1" applyBorder="1" applyAlignment="1">
      <alignment horizontal="center" vertical="center"/>
    </xf>
    <xf numFmtId="1" fontId="11" fillId="0" borderId="13" xfId="1473" applyNumberFormat="1" applyFont="1" applyFill="1" applyBorder="1" applyAlignment="1">
      <alignment horizontal="center" vertical="center"/>
    </xf>
    <xf numFmtId="1" fontId="11" fillId="0" borderId="46" xfId="1473" applyNumberFormat="1" applyFont="1" applyFill="1" applyBorder="1" applyAlignment="1">
      <alignment horizontal="center" vertical="center"/>
    </xf>
    <xf numFmtId="1" fontId="11" fillId="0" borderId="15" xfId="1473" applyNumberFormat="1" applyFont="1" applyFill="1" applyBorder="1" applyAlignment="1">
      <alignment horizontal="center" vertical="center"/>
    </xf>
    <xf numFmtId="164" fontId="11" fillId="0" borderId="0" xfId="0" applyNumberFormat="1" applyFont="1" applyFill="1"/>
    <xf numFmtId="0" fontId="11" fillId="0" borderId="15" xfId="0" applyFont="1" applyFill="1" applyBorder="1" applyAlignment="1">
      <alignment horizontal="center"/>
    </xf>
    <xf numFmtId="2" fontId="11" fillId="0" borderId="5" xfId="0" applyNumberFormat="1" applyFont="1" applyFill="1" applyBorder="1" applyAlignment="1">
      <alignment horizontal="center"/>
    </xf>
    <xf numFmtId="164" fontId="11" fillId="2" borderId="5" xfId="0" applyNumberFormat="1" applyFont="1" applyFill="1" applyBorder="1" applyAlignment="1">
      <alignment horizontal="center"/>
    </xf>
    <xf numFmtId="164" fontId="11" fillId="2" borderId="60" xfId="0" applyNumberFormat="1" applyFont="1" applyFill="1" applyBorder="1" applyAlignment="1">
      <alignment horizontal="center"/>
    </xf>
    <xf numFmtId="0" fontId="18" fillId="0" borderId="0" xfId="11706" applyFont="1"/>
    <xf numFmtId="0" fontId="18" fillId="0" borderId="0" xfId="11706" applyFont="1" applyAlignment="1">
      <alignment horizontal="center"/>
    </xf>
    <xf numFmtId="49" fontId="18" fillId="0" borderId="0" xfId="11706" applyNumberFormat="1" applyFont="1"/>
    <xf numFmtId="0" fontId="25" fillId="0" borderId="0" xfId="11706" applyFont="1" applyAlignment="1">
      <alignment horizontal="center" vertical="center" wrapText="1"/>
    </xf>
    <xf numFmtId="0" fontId="21" fillId="0" borderId="29" xfId="11706" applyFont="1" applyBorder="1" applyAlignment="1">
      <alignment horizontal="center" vertical="center"/>
    </xf>
    <xf numFmtId="0" fontId="21" fillId="0" borderId="18" xfId="11706" applyFont="1" applyBorder="1" applyAlignment="1">
      <alignment horizontal="center" vertical="center"/>
    </xf>
    <xf numFmtId="0" fontId="13" fillId="0" borderId="18" xfId="11706" applyNumberFormat="1" applyFont="1" applyBorder="1" applyAlignment="1">
      <alignment horizontal="center" vertical="center" wrapText="1"/>
    </xf>
    <xf numFmtId="0" fontId="21" fillId="0" borderId="18" xfId="11706" applyFont="1" applyBorder="1" applyAlignment="1">
      <alignment horizontal="center" vertical="center" wrapText="1"/>
    </xf>
    <xf numFmtId="49" fontId="21" fillId="0" borderId="18" xfId="11706" applyNumberFormat="1" applyFont="1" applyBorder="1" applyAlignment="1">
      <alignment horizontal="center" vertical="center" wrapText="1"/>
    </xf>
    <xf numFmtId="49" fontId="21" fillId="0" borderId="21" xfId="11706" applyNumberFormat="1" applyFont="1" applyBorder="1" applyAlignment="1">
      <alignment horizontal="center" vertical="center" wrapText="1"/>
    </xf>
    <xf numFmtId="0" fontId="18" fillId="0" borderId="0" xfId="11706" applyFont="1" applyAlignment="1">
      <alignment wrapText="1"/>
    </xf>
    <xf numFmtId="0" fontId="18" fillId="0" borderId="45" xfId="11706" applyFont="1" applyBorder="1" applyAlignment="1">
      <alignment horizontal="center" vertical="center"/>
    </xf>
    <xf numFmtId="0" fontId="18" fillId="0" borderId="16" xfId="11706" applyFont="1" applyBorder="1" applyAlignment="1">
      <alignment horizontal="center" vertical="center"/>
    </xf>
    <xf numFmtId="164" fontId="18" fillId="0" borderId="16" xfId="11706" applyNumberFormat="1" applyFont="1" applyBorder="1" applyAlignment="1">
      <alignment horizontal="center" vertical="center"/>
    </xf>
    <xf numFmtId="49" fontId="18" fillId="0" borderId="16" xfId="11706" applyNumberFormat="1" applyFont="1" applyBorder="1" applyAlignment="1">
      <alignment horizontal="center" vertical="center"/>
    </xf>
    <xf numFmtId="49" fontId="18" fillId="0" borderId="42" xfId="11706" applyNumberFormat="1" applyFont="1" applyBorder="1" applyAlignment="1">
      <alignment horizontal="center" vertical="center"/>
    </xf>
    <xf numFmtId="0" fontId="28" fillId="0" borderId="0" xfId="11706" applyFont="1" applyAlignment="1">
      <alignment vertical="top" wrapText="1"/>
    </xf>
    <xf numFmtId="0" fontId="21" fillId="0" borderId="0" xfId="11706" applyFont="1" applyAlignment="1">
      <alignment vertical="top" wrapText="1"/>
    </xf>
    <xf numFmtId="0" fontId="18" fillId="0" borderId="9" xfId="11706" applyFont="1" applyBorder="1" applyAlignment="1">
      <alignment horizontal="center" vertical="center"/>
    </xf>
    <xf numFmtId="0" fontId="18" fillId="0" borderId="7" xfId="11706" applyFont="1" applyBorder="1" applyAlignment="1">
      <alignment horizontal="center" vertical="center"/>
    </xf>
    <xf numFmtId="164" fontId="18" fillId="0" borderId="7" xfId="11706" applyNumberFormat="1" applyFont="1" applyBorder="1" applyAlignment="1">
      <alignment horizontal="center" vertical="center"/>
    </xf>
    <xf numFmtId="49" fontId="18" fillId="0" borderId="7" xfId="11706" applyNumberFormat="1" applyFont="1" applyBorder="1" applyAlignment="1">
      <alignment horizontal="center" vertical="center"/>
    </xf>
    <xf numFmtId="49" fontId="18" fillId="0" borderId="48" xfId="11706" applyNumberFormat="1" applyFont="1" applyBorder="1" applyAlignment="1">
      <alignment horizontal="center" vertical="center"/>
    </xf>
    <xf numFmtId="0" fontId="18" fillId="0" borderId="46" xfId="11706" applyFont="1" applyBorder="1" applyAlignment="1">
      <alignment horizontal="center" vertical="center"/>
    </xf>
    <xf numFmtId="0" fontId="18" fillId="0" borderId="4" xfId="11706" applyFont="1" applyBorder="1" applyAlignment="1">
      <alignment horizontal="center" vertical="center"/>
    </xf>
    <xf numFmtId="164" fontId="18" fillId="0" borderId="4" xfId="11706" applyNumberFormat="1" applyFont="1" applyBorder="1" applyAlignment="1">
      <alignment horizontal="center" vertical="center"/>
    </xf>
    <xf numFmtId="49" fontId="18" fillId="0" borderId="4" xfId="11706" applyNumberFormat="1" applyFont="1" applyBorder="1" applyAlignment="1">
      <alignment horizontal="center" vertical="center"/>
    </xf>
    <xf numFmtId="49" fontId="18" fillId="0" borderId="38" xfId="11706" applyNumberFormat="1" applyFont="1" applyBorder="1" applyAlignment="1">
      <alignment horizontal="center" vertical="center"/>
    </xf>
    <xf numFmtId="164" fontId="18" fillId="0" borderId="1" xfId="11706" applyNumberFormat="1" applyFont="1" applyBorder="1" applyAlignment="1">
      <alignment horizontal="center" vertical="center"/>
    </xf>
    <xf numFmtId="0" fontId="18" fillId="0" borderId="1" xfId="11706" applyFont="1" applyBorder="1" applyAlignment="1">
      <alignment horizontal="center" vertical="center"/>
    </xf>
    <xf numFmtId="49" fontId="18" fillId="0" borderId="1" xfId="11706" applyNumberFormat="1" applyFont="1" applyBorder="1" applyAlignment="1">
      <alignment horizontal="center" vertical="center"/>
    </xf>
    <xf numFmtId="49" fontId="18" fillId="0" borderId="35" xfId="11706" applyNumberFormat="1" applyFont="1" applyBorder="1" applyAlignment="1">
      <alignment horizontal="center" vertical="center"/>
    </xf>
    <xf numFmtId="0" fontId="18" fillId="0" borderId="7" xfId="11706" applyFont="1" applyFill="1" applyBorder="1" applyAlignment="1">
      <alignment horizontal="center" vertical="center"/>
    </xf>
    <xf numFmtId="164" fontId="18" fillId="0" borderId="7" xfId="11706" applyNumberFormat="1" applyFont="1" applyFill="1" applyBorder="1" applyAlignment="1">
      <alignment horizontal="center" vertical="center"/>
    </xf>
    <xf numFmtId="0" fontId="18" fillId="0" borderId="4" xfId="11706" applyFont="1" applyFill="1" applyBorder="1" applyAlignment="1">
      <alignment horizontal="center" vertical="center"/>
    </xf>
    <xf numFmtId="164" fontId="18" fillId="0" borderId="4" xfId="11706" applyNumberFormat="1" applyFont="1" applyFill="1" applyBorder="1" applyAlignment="1">
      <alignment horizontal="center" vertical="center"/>
    </xf>
    <xf numFmtId="0" fontId="18" fillId="0" borderId="28" xfId="11706" applyFont="1" applyBorder="1" applyAlignment="1">
      <alignment horizontal="center" vertical="center"/>
    </xf>
    <xf numFmtId="165" fontId="18" fillId="0" borderId="0" xfId="11706" applyNumberFormat="1" applyFont="1"/>
    <xf numFmtId="49" fontId="21" fillId="0" borderId="0" xfId="11706" applyNumberFormat="1" applyFont="1"/>
    <xf numFmtId="164" fontId="18" fillId="0" borderId="0" xfId="11706" applyNumberFormat="1" applyFont="1" applyAlignment="1">
      <alignment horizontal="center"/>
    </xf>
    <xf numFmtId="0" fontId="28" fillId="0" borderId="0" xfId="11706" applyFont="1"/>
    <xf numFmtId="0" fontId="25" fillId="0" borderId="0" xfId="11706" applyFont="1" applyAlignment="1">
      <alignment horizontal="left" vertical="center" wrapText="1"/>
    </xf>
    <xf numFmtId="0" fontId="18" fillId="0" borderId="0" xfId="11706" applyFont="1" applyAlignment="1">
      <alignment horizontal="center" vertical="center"/>
    </xf>
    <xf numFmtId="0" fontId="13" fillId="2" borderId="40" xfId="11706" applyFont="1" applyFill="1" applyBorder="1" applyAlignment="1">
      <alignment horizontal="center" vertical="center" wrapText="1"/>
    </xf>
    <xf numFmtId="0" fontId="13" fillId="0" borderId="31" xfId="11706" applyFont="1" applyBorder="1" applyAlignment="1">
      <alignment horizontal="center" vertical="center" wrapText="1"/>
    </xf>
    <xf numFmtId="0" fontId="21" fillId="0" borderId="25" xfId="11706" applyFont="1" applyBorder="1" applyAlignment="1">
      <alignment horizontal="center" vertical="center" wrapText="1"/>
    </xf>
    <xf numFmtId="0" fontId="13" fillId="0" borderId="25" xfId="11706" applyFont="1" applyBorder="1" applyAlignment="1">
      <alignment horizontal="center" vertical="center" wrapText="1"/>
    </xf>
    <xf numFmtId="0" fontId="21" fillId="0" borderId="31" xfId="11706" applyFont="1" applyBorder="1" applyAlignment="1">
      <alignment horizontal="center" vertical="center" wrapText="1"/>
    </xf>
    <xf numFmtId="0" fontId="21" fillId="0" borderId="29" xfId="11706" applyFont="1" applyBorder="1" applyAlignment="1">
      <alignment horizontal="center" vertical="center" wrapText="1"/>
    </xf>
    <xf numFmtId="0" fontId="21" fillId="0" borderId="17" xfId="11706" applyFont="1" applyBorder="1" applyAlignment="1">
      <alignment horizontal="center" vertical="center" wrapText="1"/>
    </xf>
    <xf numFmtId="164" fontId="11" fillId="0" borderId="45" xfId="11706" applyNumberFormat="1" applyFont="1" applyFill="1" applyBorder="1" applyAlignment="1">
      <alignment horizontal="center" vertical="center"/>
    </xf>
    <xf numFmtId="164" fontId="11" fillId="0" borderId="16" xfId="11706" applyNumberFormat="1" applyFont="1" applyFill="1" applyBorder="1" applyAlignment="1">
      <alignment horizontal="center" vertical="center"/>
    </xf>
    <xf numFmtId="49" fontId="18" fillId="0" borderId="44" xfId="11706" applyNumberFormat="1" applyFont="1" applyBorder="1" applyAlignment="1">
      <alignment horizontal="center" vertical="center"/>
    </xf>
    <xf numFmtId="0" fontId="18" fillId="0" borderId="43" xfId="11706" applyFont="1" applyBorder="1" applyAlignment="1">
      <alignment horizontal="center" vertical="center"/>
    </xf>
    <xf numFmtId="164" fontId="11" fillId="0" borderId="9" xfId="11706" applyNumberFormat="1" applyFont="1" applyFill="1" applyBorder="1" applyAlignment="1">
      <alignment horizontal="center" vertical="center"/>
    </xf>
    <xf numFmtId="164" fontId="11" fillId="0" borderId="7" xfId="11706" applyNumberFormat="1" applyFont="1" applyFill="1" applyBorder="1" applyAlignment="1">
      <alignment horizontal="center" vertical="center"/>
    </xf>
    <xf numFmtId="49" fontId="18" fillId="0" borderId="13" xfId="11706" applyNumberFormat="1" applyFont="1" applyBorder="1" applyAlignment="1">
      <alignment horizontal="center" vertical="center"/>
    </xf>
    <xf numFmtId="0" fontId="18" fillId="0" borderId="8" xfId="11706" applyFont="1" applyBorder="1" applyAlignment="1">
      <alignment horizontal="center" vertical="center"/>
    </xf>
    <xf numFmtId="164" fontId="18" fillId="0" borderId="9" xfId="11706" applyNumberFormat="1" applyFont="1" applyBorder="1" applyAlignment="1">
      <alignment horizontal="center" vertical="center"/>
    </xf>
    <xf numFmtId="164" fontId="11" fillId="0" borderId="46" xfId="11706" applyNumberFormat="1" applyFont="1" applyFill="1" applyBorder="1" applyAlignment="1">
      <alignment horizontal="center" vertical="center"/>
    </xf>
    <xf numFmtId="164" fontId="11" fillId="0" borderId="4" xfId="11706" applyNumberFormat="1" applyFont="1" applyFill="1" applyBorder="1" applyAlignment="1">
      <alignment horizontal="center" vertical="center"/>
    </xf>
    <xf numFmtId="49" fontId="18" fillId="0" borderId="15" xfId="11706" applyNumberFormat="1" applyFont="1" applyBorder="1" applyAlignment="1">
      <alignment horizontal="center" vertical="center"/>
    </xf>
    <xf numFmtId="0" fontId="18" fillId="0" borderId="5" xfId="11706" applyFont="1" applyBorder="1" applyAlignment="1">
      <alignment horizontal="center" vertical="center"/>
    </xf>
    <xf numFmtId="0" fontId="18" fillId="0" borderId="43" xfId="11706" applyFont="1" applyFill="1" applyBorder="1" applyAlignment="1">
      <alignment horizontal="center" vertical="center"/>
    </xf>
    <xf numFmtId="0" fontId="18" fillId="0" borderId="7" xfId="11706" quotePrefix="1" applyFont="1" applyBorder="1" applyAlignment="1">
      <alignment horizontal="center" vertical="center"/>
    </xf>
    <xf numFmtId="164" fontId="18" fillId="0" borderId="57" xfId="11706" applyNumberFormat="1" applyFont="1" applyBorder="1" applyAlignment="1">
      <alignment horizontal="center" vertical="center"/>
    </xf>
    <xf numFmtId="164" fontId="18" fillId="0" borderId="26" xfId="11706" applyNumberFormat="1" applyFont="1" applyBorder="1" applyAlignment="1">
      <alignment horizontal="center" vertical="center"/>
    </xf>
    <xf numFmtId="0" fontId="18" fillId="0" borderId="26" xfId="11706" applyFont="1" applyBorder="1" applyAlignment="1">
      <alignment horizontal="center" vertical="center"/>
    </xf>
    <xf numFmtId="49" fontId="18" fillId="0" borderId="26" xfId="11706" applyNumberFormat="1" applyFont="1" applyBorder="1" applyAlignment="1">
      <alignment horizontal="center" vertical="center"/>
    </xf>
    <xf numFmtId="49" fontId="18" fillId="0" borderId="60" xfId="11706" applyNumberFormat="1" applyFont="1" applyBorder="1" applyAlignment="1">
      <alignment horizontal="center" vertical="center"/>
    </xf>
    <xf numFmtId="0" fontId="18" fillId="0" borderId="57" xfId="11706" applyFont="1" applyBorder="1" applyAlignment="1">
      <alignment horizontal="center" vertical="center"/>
    </xf>
    <xf numFmtId="0" fontId="18" fillId="0" borderId="59" xfId="11706" applyFont="1" applyBorder="1" applyAlignment="1">
      <alignment horizontal="center" vertical="center"/>
    </xf>
    <xf numFmtId="164" fontId="18" fillId="0" borderId="46" xfId="11706" applyNumberFormat="1" applyFont="1" applyBorder="1" applyAlignment="1">
      <alignment horizontal="center" vertical="center"/>
    </xf>
    <xf numFmtId="164" fontId="18" fillId="0" borderId="28" xfId="11706" applyNumberFormat="1" applyFont="1" applyBorder="1" applyAlignment="1">
      <alignment horizontal="center" vertical="center"/>
    </xf>
    <xf numFmtId="49" fontId="18" fillId="0" borderId="14" xfId="11706" applyNumberFormat="1" applyFont="1" applyBorder="1" applyAlignment="1">
      <alignment horizontal="center" vertical="center"/>
    </xf>
    <xf numFmtId="0" fontId="18" fillId="0" borderId="2" xfId="11706" applyFont="1" applyBorder="1" applyAlignment="1">
      <alignment horizontal="center" vertical="center"/>
    </xf>
    <xf numFmtId="164" fontId="18" fillId="0" borderId="7" xfId="11706" applyNumberFormat="1" applyFont="1" applyBorder="1" applyAlignment="1">
      <alignment horizontal="center" vertical="center" wrapText="1"/>
    </xf>
    <xf numFmtId="0" fontId="18" fillId="0" borderId="8" xfId="11706" applyFont="1" applyFill="1" applyBorder="1" applyAlignment="1">
      <alignment horizontal="center" vertical="center"/>
    </xf>
    <xf numFmtId="164" fontId="11" fillId="0" borderId="31" xfId="11706" applyNumberFormat="1" applyFont="1" applyFill="1" applyBorder="1" applyAlignment="1">
      <alignment horizontal="center" vertical="center"/>
    </xf>
    <xf numFmtId="164" fontId="11" fillId="0" borderId="25" xfId="11706" applyNumberFormat="1" applyFont="1" applyFill="1" applyBorder="1" applyAlignment="1">
      <alignment horizontal="center" vertical="center"/>
    </xf>
    <xf numFmtId="0" fontId="18" fillId="0" borderId="31" xfId="11706" applyFont="1" applyBorder="1" applyAlignment="1">
      <alignment horizontal="center" vertical="center"/>
    </xf>
    <xf numFmtId="49" fontId="18" fillId="0" borderId="31" xfId="11706" applyNumberFormat="1" applyFont="1" applyBorder="1" applyAlignment="1">
      <alignment horizontal="center" vertical="center"/>
    </xf>
    <xf numFmtId="0" fontId="11" fillId="0" borderId="7" xfId="0" applyFont="1" applyFill="1" applyBorder="1" applyAlignment="1">
      <alignment horizontal="center" vertical="top" wrapText="1"/>
    </xf>
    <xf numFmtId="164" fontId="11" fillId="2" borderId="1" xfId="0" applyNumberFormat="1" applyFont="1" applyFill="1" applyBorder="1" applyAlignment="1">
      <alignment horizontal="center"/>
    </xf>
    <xf numFmtId="164" fontId="11" fillId="2" borderId="54" xfId="0" applyNumberFormat="1" applyFont="1" applyFill="1" applyBorder="1" applyAlignment="1">
      <alignment horizontal="center"/>
    </xf>
    <xf numFmtId="164" fontId="11" fillId="2" borderId="59" xfId="0" applyNumberFormat="1" applyFont="1" applyFill="1" applyBorder="1" applyAlignment="1">
      <alignment horizontal="center"/>
    </xf>
    <xf numFmtId="164" fontId="11" fillId="2" borderId="4" xfId="0" applyNumberFormat="1" applyFont="1" applyFill="1" applyBorder="1" applyAlignment="1">
      <alignment horizontal="center"/>
    </xf>
    <xf numFmtId="0" fontId="11" fillId="2" borderId="63" xfId="0" applyFont="1" applyFill="1" applyBorder="1" applyAlignment="1">
      <alignment horizontal="center"/>
    </xf>
    <xf numFmtId="0" fontId="11" fillId="0" borderId="44" xfId="0" applyFont="1" applyFill="1" applyBorder="1" applyAlignment="1">
      <alignment horizontal="center"/>
    </xf>
    <xf numFmtId="164" fontId="11" fillId="2" borderId="115" xfId="0" applyNumberFormat="1" applyFont="1" applyFill="1" applyBorder="1" applyAlignment="1">
      <alignment horizontal="center"/>
    </xf>
    <xf numFmtId="2" fontId="11" fillId="0" borderId="0" xfId="0" applyNumberFormat="1" applyFont="1" applyFill="1" applyBorder="1" applyAlignment="1">
      <alignment horizontal="center" vertical="center"/>
    </xf>
    <xf numFmtId="0" fontId="26"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29" xfId="3220" applyFont="1" applyFill="1" applyBorder="1" applyAlignment="1">
      <alignment horizontal="center" vertical="center" wrapText="1"/>
    </xf>
    <xf numFmtId="0" fontId="13" fillId="0" borderId="21" xfId="3220" applyFont="1" applyFill="1" applyBorder="1" applyAlignment="1">
      <alignment horizontal="center" vertical="center" wrapText="1"/>
    </xf>
    <xf numFmtId="164" fontId="11" fillId="2" borderId="16" xfId="0" applyNumberFormat="1" applyFont="1" applyFill="1" applyBorder="1" applyAlignment="1">
      <alignment horizontal="center"/>
    </xf>
    <xf numFmtId="1" fontId="11" fillId="2" borderId="16" xfId="0" applyNumberFormat="1" applyFont="1" applyFill="1" applyBorder="1" applyAlignment="1">
      <alignment horizontal="center"/>
    </xf>
    <xf numFmtId="1" fontId="11" fillId="2" borderId="45" xfId="0" applyNumberFormat="1" applyFont="1" applyFill="1" applyBorder="1" applyAlignment="1">
      <alignment horizontal="center"/>
    </xf>
    <xf numFmtId="1" fontId="11" fillId="2" borderId="46" xfId="0" applyNumberFormat="1" applyFont="1" applyFill="1" applyBorder="1" applyAlignment="1">
      <alignment horizontal="center"/>
    </xf>
    <xf numFmtId="1" fontId="11" fillId="2" borderId="4" xfId="0" applyNumberFormat="1" applyFont="1" applyFill="1" applyBorder="1" applyAlignment="1">
      <alignment horizontal="center"/>
    </xf>
    <xf numFmtId="2" fontId="11" fillId="2" borderId="43" xfId="0" applyNumberFormat="1" applyFont="1" applyFill="1" applyBorder="1" applyAlignment="1">
      <alignment horizontal="center"/>
    </xf>
    <xf numFmtId="2" fontId="11" fillId="2" borderId="5" xfId="0" applyNumberFormat="1" applyFont="1" applyFill="1" applyBorder="1" applyAlignment="1">
      <alignment horizontal="center"/>
    </xf>
    <xf numFmtId="1" fontId="11" fillId="2" borderId="7" xfId="0" applyNumberFormat="1" applyFont="1" applyFill="1" applyBorder="1" applyAlignment="1">
      <alignment horizontal="center"/>
    </xf>
    <xf numFmtId="1" fontId="11" fillId="2" borderId="9" xfId="0" applyNumberFormat="1" applyFont="1" applyFill="1" applyBorder="1" applyAlignment="1">
      <alignment horizontal="center"/>
    </xf>
    <xf numFmtId="2" fontId="11" fillId="2" borderId="4" xfId="0" applyNumberFormat="1" applyFont="1" applyFill="1" applyBorder="1" applyAlignment="1">
      <alignment horizontal="center"/>
    </xf>
    <xf numFmtId="2" fontId="11" fillId="4" borderId="63" xfId="0" applyNumberFormat="1" applyFont="1" applyFill="1" applyBorder="1" applyAlignment="1">
      <alignment horizontal="center" vertical="top"/>
    </xf>
    <xf numFmtId="2" fontId="11" fillId="2" borderId="46" xfId="0" applyNumberFormat="1" applyFont="1" applyFill="1" applyBorder="1" applyAlignment="1">
      <alignment horizontal="center"/>
    </xf>
    <xf numFmtId="2" fontId="11" fillId="2" borderId="8" xfId="0" applyNumberFormat="1" applyFont="1" applyFill="1" applyBorder="1" applyAlignment="1">
      <alignment horizontal="center"/>
    </xf>
    <xf numFmtId="0" fontId="13" fillId="2" borderId="39" xfId="0" applyFont="1" applyFill="1" applyBorder="1"/>
    <xf numFmtId="0" fontId="13" fillId="2" borderId="6" xfId="0" applyFont="1" applyFill="1" applyBorder="1"/>
    <xf numFmtId="0" fontId="13" fillId="2" borderId="10" xfId="0" applyFont="1" applyFill="1" applyBorder="1"/>
    <xf numFmtId="0" fontId="13" fillId="2" borderId="91" xfId="0" applyFont="1" applyFill="1" applyBorder="1" applyAlignment="1">
      <alignment horizontal="left" vertical="center"/>
    </xf>
    <xf numFmtId="0" fontId="13" fillId="2" borderId="111" xfId="0" applyFont="1" applyFill="1" applyBorder="1" applyAlignment="1">
      <alignment horizontal="left" vertical="center"/>
    </xf>
    <xf numFmtId="0" fontId="13" fillId="2" borderId="93" xfId="0" applyFont="1" applyFill="1" applyBorder="1" applyAlignment="1">
      <alignment horizontal="left" vertical="center"/>
    </xf>
    <xf numFmtId="0" fontId="21" fillId="2" borderId="95" xfId="11371" applyFont="1" applyFill="1" applyBorder="1" applyAlignment="1">
      <alignment horizontal="left" vertical="center"/>
    </xf>
    <xf numFmtId="0" fontId="21" fillId="2" borderId="98" xfId="11371" applyFont="1" applyFill="1" applyBorder="1" applyAlignment="1">
      <alignment horizontal="left" vertical="center"/>
    </xf>
    <xf numFmtId="0" fontId="21" fillId="2" borderId="62" xfId="11371" applyFont="1" applyFill="1" applyBorder="1" applyAlignment="1">
      <alignment horizontal="left" vertical="center"/>
    </xf>
    <xf numFmtId="0" fontId="21" fillId="2" borderId="96" xfId="11371" applyFont="1" applyFill="1" applyBorder="1" applyAlignment="1">
      <alignment horizontal="left" vertical="center"/>
    </xf>
    <xf numFmtId="0" fontId="13" fillId="2" borderId="39" xfId="0" applyFont="1" applyFill="1" applyBorder="1" applyAlignment="1">
      <alignment horizontal="left" vertical="center" wrapText="1"/>
    </xf>
    <xf numFmtId="0" fontId="13" fillId="2" borderId="6" xfId="0" applyFont="1" applyFill="1" applyBorder="1" applyAlignment="1">
      <alignment horizontal="left" vertical="center" wrapText="1"/>
    </xf>
    <xf numFmtId="1" fontId="11" fillId="0" borderId="71" xfId="1473" applyNumberFormat="1" applyFont="1" applyFill="1" applyBorder="1" applyAlignment="1">
      <alignment horizontal="center" vertical="center"/>
    </xf>
    <xf numFmtId="1" fontId="11" fillId="0" borderId="99" xfId="1473" applyNumberFormat="1" applyFont="1" applyFill="1" applyBorder="1" applyAlignment="1">
      <alignment horizontal="center" vertical="center"/>
    </xf>
    <xf numFmtId="2" fontId="11" fillId="0" borderId="72" xfId="1473" applyNumberFormat="1" applyFont="1" applyFill="1" applyBorder="1" applyAlignment="1">
      <alignment horizontal="center" vertical="center"/>
    </xf>
    <xf numFmtId="1" fontId="11" fillId="0" borderId="41" xfId="1473" applyNumberFormat="1" applyFont="1" applyFill="1" applyBorder="1" applyAlignment="1">
      <alignment horizontal="center" vertical="center"/>
    </xf>
    <xf numFmtId="1" fontId="11" fillId="0" borderId="74" xfId="1473" applyNumberFormat="1" applyFont="1" applyFill="1" applyBorder="1" applyAlignment="1">
      <alignment horizontal="center" vertical="center"/>
    </xf>
    <xf numFmtId="1" fontId="11" fillId="0" borderId="100" xfId="1473" applyNumberFormat="1" applyFont="1" applyFill="1" applyBorder="1" applyAlignment="1">
      <alignment horizontal="center" vertical="center"/>
    </xf>
    <xf numFmtId="1" fontId="11" fillId="0" borderId="73" xfId="1473" applyNumberFormat="1" applyFont="1" applyFill="1" applyBorder="1" applyAlignment="1">
      <alignment horizontal="center" vertical="center"/>
    </xf>
    <xf numFmtId="2" fontId="11" fillId="0" borderId="75" xfId="1473" applyNumberFormat="1" applyFont="1" applyFill="1" applyBorder="1" applyAlignment="1">
      <alignment horizontal="center" vertical="center"/>
    </xf>
    <xf numFmtId="164" fontId="22" fillId="2" borderId="1" xfId="0" applyNumberFormat="1" applyFont="1" applyFill="1" applyBorder="1" applyAlignment="1">
      <alignment horizontal="center" vertical="center"/>
    </xf>
    <xf numFmtId="0" fontId="22" fillId="2" borderId="2" xfId="0" applyFont="1" applyFill="1" applyBorder="1" applyAlignment="1">
      <alignment horizontal="center" vertical="center"/>
    </xf>
    <xf numFmtId="1" fontId="11" fillId="0" borderId="45" xfId="11386" applyNumberFormat="1" applyFont="1" applyFill="1" applyBorder="1" applyAlignment="1">
      <alignment horizontal="center" vertical="center"/>
    </xf>
    <xf numFmtId="1" fontId="11" fillId="0" borderId="16" xfId="11386" applyNumberFormat="1" applyFont="1" applyFill="1" applyBorder="1" applyAlignment="1">
      <alignment horizontal="center" vertical="center"/>
    </xf>
    <xf numFmtId="1" fontId="11" fillId="0" borderId="39" xfId="11386" applyNumberFormat="1" applyFont="1" applyFill="1" applyBorder="1" applyAlignment="1">
      <alignment horizontal="center" vertical="center"/>
    </xf>
    <xf numFmtId="1" fontId="22" fillId="0" borderId="116" xfId="1473" applyNumberFormat="1" applyFont="1" applyFill="1" applyBorder="1" applyAlignment="1">
      <alignment horizontal="center" vertical="center"/>
    </xf>
    <xf numFmtId="1" fontId="22" fillId="0" borderId="117" xfId="1473" applyNumberFormat="1" applyFont="1" applyFill="1" applyBorder="1" applyAlignment="1">
      <alignment horizontal="center" vertical="center"/>
    </xf>
    <xf numFmtId="2" fontId="22" fillId="0" borderId="42" xfId="1473" applyNumberFormat="1" applyFont="1" applyFill="1" applyBorder="1" applyAlignment="1">
      <alignment horizontal="center" vertical="center"/>
    </xf>
    <xf numFmtId="2" fontId="11" fillId="0" borderId="28" xfId="11386" applyNumberFormat="1" applyFont="1" applyFill="1" applyBorder="1" applyAlignment="1">
      <alignment horizontal="center" vertical="center"/>
    </xf>
    <xf numFmtId="2" fontId="11" fillId="0" borderId="1" xfId="11386" applyNumberFormat="1" applyFont="1" applyFill="1" applyBorder="1" applyAlignment="1">
      <alignment horizontal="center" vertical="center"/>
    </xf>
    <xf numFmtId="2" fontId="11" fillId="0" borderId="2" xfId="11386" applyNumberFormat="1" applyFont="1" applyFill="1" applyBorder="1" applyAlignment="1">
      <alignment horizontal="center" vertical="center"/>
    </xf>
    <xf numFmtId="2" fontId="11" fillId="0" borderId="3" xfId="11386" applyNumberFormat="1" applyFont="1" applyFill="1" applyBorder="1" applyAlignment="1">
      <alignment horizontal="center" vertical="center"/>
    </xf>
    <xf numFmtId="0" fontId="11" fillId="0" borderId="46" xfId="0" applyFont="1" applyBorder="1" applyAlignment="1">
      <alignment horizontal="center" vertical="center"/>
    </xf>
    <xf numFmtId="0" fontId="11" fillId="0" borderId="28" xfId="0" applyFont="1" applyBorder="1" applyAlignment="1">
      <alignment horizontal="center" vertical="center"/>
    </xf>
    <xf numFmtId="0" fontId="43" fillId="0" borderId="0" xfId="0" applyFont="1" applyAlignment="1">
      <alignment horizontal="center" vertical="center" wrapText="1"/>
    </xf>
    <xf numFmtId="0" fontId="11" fillId="0" borderId="0" xfId="3220" applyFont="1" applyAlignment="1">
      <alignment horizontal="center"/>
    </xf>
    <xf numFmtId="0" fontId="13" fillId="2" borderId="27" xfId="3220" applyFont="1" applyFill="1" applyBorder="1" applyAlignment="1">
      <alignment horizontal="center" vertical="center" wrapText="1"/>
    </xf>
    <xf numFmtId="0" fontId="13" fillId="2" borderId="18" xfId="3220" applyFont="1" applyFill="1" applyBorder="1" applyAlignment="1">
      <alignment horizontal="center" vertical="center" wrapText="1"/>
    </xf>
    <xf numFmtId="0" fontId="13" fillId="0" borderId="27" xfId="7743" applyFont="1" applyBorder="1" applyAlignment="1">
      <alignment horizontal="center" vertical="center" wrapText="1"/>
    </xf>
    <xf numFmtId="0" fontId="13" fillId="0" borderId="29" xfId="7743" applyFont="1" applyBorder="1" applyAlignment="1">
      <alignment horizontal="center" vertical="center" wrapText="1"/>
    </xf>
    <xf numFmtId="0" fontId="13" fillId="0" borderId="17" xfId="7743" applyFont="1" applyFill="1" applyBorder="1" applyAlignment="1">
      <alignment horizontal="center" vertical="center" wrapText="1"/>
    </xf>
    <xf numFmtId="2" fontId="18" fillId="0" borderId="39" xfId="7742" applyNumberFormat="1" applyFont="1" applyBorder="1" applyAlignment="1">
      <alignment horizontal="center" vertical="top"/>
    </xf>
    <xf numFmtId="0" fontId="11" fillId="2" borderId="3" xfId="3220" applyFont="1" applyFill="1" applyBorder="1" applyAlignment="1">
      <alignment horizontal="center" vertical="top"/>
    </xf>
    <xf numFmtId="2" fontId="18" fillId="0" borderId="10" xfId="7742" applyNumberFormat="1" applyFont="1" applyBorder="1" applyAlignment="1">
      <alignment horizontal="center" vertical="top"/>
    </xf>
    <xf numFmtId="2" fontId="18" fillId="0" borderId="7" xfId="7742" applyNumberFormat="1" applyFont="1" applyFill="1" applyBorder="1" applyAlignment="1">
      <alignment horizontal="center" vertical="top"/>
    </xf>
    <xf numFmtId="0" fontId="11" fillId="2" borderId="47" xfId="3220" applyFont="1" applyFill="1" applyBorder="1" applyAlignment="1">
      <alignment horizontal="center" vertical="top"/>
    </xf>
    <xf numFmtId="2" fontId="18" fillId="0" borderId="6" xfId="7742" applyNumberFormat="1" applyFont="1" applyBorder="1" applyAlignment="1">
      <alignment horizontal="center" vertical="top"/>
    </xf>
    <xf numFmtId="164" fontId="11" fillId="2" borderId="43" xfId="3220" applyNumberFormat="1" applyFont="1" applyFill="1" applyBorder="1" applyAlignment="1">
      <alignment horizontal="center" vertical="top"/>
    </xf>
    <xf numFmtId="2" fontId="18" fillId="2" borderId="39" xfId="7742" applyNumberFormat="1" applyFont="1" applyFill="1" applyBorder="1" applyAlignment="1">
      <alignment horizontal="center" vertical="top"/>
    </xf>
    <xf numFmtId="2" fontId="11" fillId="2" borderId="16" xfId="7743" applyNumberFormat="1" applyFont="1" applyFill="1" applyBorder="1" applyAlignment="1">
      <alignment horizontal="center" vertical="top"/>
    </xf>
    <xf numFmtId="164" fontId="11" fillId="2" borderId="5" xfId="3220" applyNumberFormat="1" applyFont="1" applyFill="1" applyBorder="1" applyAlignment="1">
      <alignment horizontal="center" vertical="top"/>
    </xf>
    <xf numFmtId="2" fontId="18" fillId="2" borderId="6" xfId="7742" applyNumberFormat="1" applyFont="1" applyFill="1" applyBorder="1" applyAlignment="1">
      <alignment horizontal="center" vertical="top"/>
    </xf>
    <xf numFmtId="2" fontId="11" fillId="2" borderId="4" xfId="7743" applyNumberFormat="1" applyFont="1" applyFill="1" applyBorder="1" applyAlignment="1">
      <alignment horizontal="center" vertical="top"/>
    </xf>
    <xf numFmtId="164" fontId="11" fillId="2" borderId="2" xfId="3220" applyNumberFormat="1" applyFont="1" applyFill="1" applyBorder="1" applyAlignment="1">
      <alignment horizontal="center" vertical="top"/>
    </xf>
    <xf numFmtId="0" fontId="11" fillId="2" borderId="10" xfId="3220" applyFont="1" applyFill="1" applyBorder="1" applyAlignment="1">
      <alignment horizontal="center" vertical="top"/>
    </xf>
    <xf numFmtId="164" fontId="11" fillId="2" borderId="8" xfId="3220" applyNumberFormat="1" applyFont="1" applyFill="1" applyBorder="1" applyAlignment="1">
      <alignment horizontal="center" vertical="top"/>
    </xf>
    <xf numFmtId="164" fontId="11" fillId="2" borderId="63" xfId="3220" applyNumberFormat="1" applyFont="1" applyFill="1" applyBorder="1" applyAlignment="1">
      <alignment horizontal="center" vertical="top"/>
    </xf>
    <xf numFmtId="2" fontId="18" fillId="0" borderId="4" xfId="7742" applyNumberFormat="1" applyFont="1" applyBorder="1" applyAlignment="1">
      <alignment horizontal="center" vertical="top"/>
    </xf>
    <xf numFmtId="0" fontId="21" fillId="2" borderId="39" xfId="3808" applyFont="1" applyFill="1" applyBorder="1" applyAlignment="1">
      <alignment horizontal="left" vertical="top"/>
    </xf>
    <xf numFmtId="0" fontId="21" fillId="2" borderId="47" xfId="3808" applyFont="1" applyFill="1" applyBorder="1" applyAlignment="1">
      <alignment horizontal="left" vertical="top"/>
    </xf>
    <xf numFmtId="2" fontId="11" fillId="0" borderId="16" xfId="7743" applyNumberFormat="1" applyFont="1" applyFill="1" applyBorder="1" applyAlignment="1">
      <alignment horizontal="center" vertical="top"/>
    </xf>
    <xf numFmtId="2" fontId="11" fillId="0" borderId="7" xfId="7743" applyNumberFormat="1" applyFont="1" applyFill="1" applyBorder="1" applyAlignment="1">
      <alignment horizontal="center" vertical="top"/>
    </xf>
    <xf numFmtId="2" fontId="11" fillId="0" borderId="10" xfId="7742" applyNumberFormat="1" applyFont="1" applyBorder="1" applyAlignment="1">
      <alignment horizontal="center" vertical="top"/>
    </xf>
    <xf numFmtId="2" fontId="11" fillId="0" borderId="4" xfId="7743" applyNumberFormat="1" applyFont="1" applyFill="1" applyBorder="1" applyAlignment="1">
      <alignment horizontal="center" vertical="top"/>
    </xf>
    <xf numFmtId="2" fontId="18" fillId="0" borderId="7" xfId="7742" applyNumberFormat="1" applyFont="1" applyBorder="1" applyAlignment="1">
      <alignment horizontal="center" vertical="top"/>
    </xf>
    <xf numFmtId="0" fontId="11" fillId="2" borderId="55" xfId="3220" applyFont="1" applyFill="1" applyBorder="1" applyAlignment="1">
      <alignment horizontal="center" vertical="top"/>
    </xf>
    <xf numFmtId="164" fontId="11" fillId="2" borderId="58" xfId="3220" applyNumberFormat="1" applyFont="1" applyFill="1" applyBorder="1" applyAlignment="1">
      <alignment horizontal="center" vertical="top"/>
    </xf>
    <xf numFmtId="0" fontId="11" fillId="2" borderId="6" xfId="3220" applyFont="1" applyFill="1" applyBorder="1" applyAlignment="1">
      <alignment horizontal="center" vertical="top"/>
    </xf>
    <xf numFmtId="2" fontId="18" fillId="2" borderId="45" xfId="7742" applyNumberFormat="1" applyFont="1" applyFill="1" applyBorder="1" applyAlignment="1">
      <alignment horizontal="center" vertical="top"/>
    </xf>
    <xf numFmtId="2" fontId="18" fillId="4" borderId="46" xfId="7742" applyNumberFormat="1" applyFont="1" applyFill="1" applyBorder="1" applyAlignment="1">
      <alignment horizontal="center" vertical="top"/>
    </xf>
    <xf numFmtId="0" fontId="11" fillId="0" borderId="0" xfId="0" applyFont="1" applyBorder="1" applyAlignment="1">
      <alignment horizontal="center" vertical="center"/>
    </xf>
    <xf numFmtId="0" fontId="13" fillId="0" borderId="29" xfId="3808" applyFont="1" applyBorder="1" applyAlignment="1">
      <alignment horizontal="center" vertical="center" wrapText="1"/>
    </xf>
    <xf numFmtId="0" fontId="11" fillId="2" borderId="39" xfId="0" applyFont="1" applyFill="1" applyBorder="1" applyAlignment="1">
      <alignment horizontal="center" vertical="center"/>
    </xf>
    <xf numFmtId="0" fontId="11" fillId="2" borderId="3" xfId="0" applyFont="1" applyFill="1" applyBorder="1" applyAlignment="1">
      <alignment horizontal="center" vertical="center"/>
    </xf>
    <xf numFmtId="164" fontId="11" fillId="2" borderId="1" xfId="0" applyNumberFormat="1" applyFont="1" applyFill="1" applyBorder="1" applyAlignment="1">
      <alignment horizontal="center" vertical="center"/>
    </xf>
    <xf numFmtId="2" fontId="11" fillId="0" borderId="9" xfId="3808" applyNumberFormat="1" applyFont="1" applyFill="1" applyBorder="1" applyAlignment="1">
      <alignment horizontal="center" vertical="center"/>
    </xf>
    <xf numFmtId="2" fontId="11" fillId="0" borderId="7" xfId="0" applyNumberFormat="1" applyFont="1" applyBorder="1" applyAlignment="1">
      <alignment horizontal="center" vertical="center"/>
    </xf>
    <xf numFmtId="0" fontId="11" fillId="2" borderId="10" xfId="0" applyFont="1" applyFill="1" applyBorder="1" applyAlignment="1">
      <alignment horizontal="center" vertical="center"/>
    </xf>
    <xf numFmtId="0" fontId="11" fillId="2" borderId="55" xfId="0" applyFont="1" applyFill="1" applyBorder="1" applyAlignment="1">
      <alignment horizontal="center" vertical="center"/>
    </xf>
    <xf numFmtId="164" fontId="11" fillId="2" borderId="54" xfId="0" applyNumberFormat="1" applyFont="1" applyFill="1" applyBorder="1" applyAlignment="1">
      <alignment horizontal="center" vertical="center"/>
    </xf>
    <xf numFmtId="2" fontId="11" fillId="2" borderId="7" xfId="0" applyNumberFormat="1" applyFont="1" applyFill="1" applyBorder="1" applyAlignment="1">
      <alignment horizontal="center" vertical="center"/>
    </xf>
    <xf numFmtId="0" fontId="11" fillId="4" borderId="5" xfId="0" applyFont="1" applyFill="1" applyBorder="1" applyAlignment="1">
      <alignment horizontal="center" vertical="center"/>
    </xf>
    <xf numFmtId="0" fontId="11" fillId="2" borderId="56" xfId="0" applyFont="1" applyFill="1" applyBorder="1" applyAlignment="1">
      <alignment horizontal="center" vertical="center"/>
    </xf>
    <xf numFmtId="164" fontId="11" fillId="2" borderId="26" xfId="0" applyNumberFormat="1" applyFont="1" applyFill="1" applyBorder="1" applyAlignment="1">
      <alignment horizontal="center" vertical="center"/>
    </xf>
    <xf numFmtId="0" fontId="11" fillId="2" borderId="6" xfId="0" applyFont="1" applyFill="1" applyBorder="1" applyAlignment="1">
      <alignment horizontal="center" vertical="center"/>
    </xf>
    <xf numFmtId="164" fontId="11" fillId="2" borderId="4" xfId="0" applyNumberFormat="1" applyFont="1" applyFill="1" applyBorder="1" applyAlignment="1">
      <alignment horizontal="center" vertical="center"/>
    </xf>
    <xf numFmtId="2" fontId="11" fillId="0" borderId="26" xfId="0" applyNumberFormat="1" applyFont="1" applyBorder="1" applyAlignment="1">
      <alignment horizontal="center" vertical="center"/>
    </xf>
    <xf numFmtId="2" fontId="11" fillId="0" borderId="1" xfId="0" applyNumberFormat="1" applyFont="1" applyBorder="1" applyAlignment="1">
      <alignment horizontal="center" vertical="center"/>
    </xf>
    <xf numFmtId="165" fontId="11" fillId="0" borderId="26" xfId="0" applyNumberFormat="1" applyFont="1" applyFill="1" applyBorder="1" applyAlignment="1">
      <alignment horizontal="center" vertical="center"/>
    </xf>
    <xf numFmtId="2" fontId="11" fillId="2" borderId="45" xfId="0" applyNumberFormat="1" applyFont="1" applyFill="1" applyBorder="1" applyAlignment="1">
      <alignment horizontal="center" vertical="center"/>
    </xf>
    <xf numFmtId="2" fontId="11" fillId="2" borderId="9" xfId="0" applyNumberFormat="1" applyFont="1" applyFill="1" applyBorder="1" applyAlignment="1">
      <alignment horizontal="center" vertical="center"/>
    </xf>
    <xf numFmtId="0" fontId="11" fillId="4" borderId="46" xfId="0" applyFont="1" applyFill="1" applyBorder="1" applyAlignment="1">
      <alignment horizontal="center" vertical="center"/>
    </xf>
    <xf numFmtId="165" fontId="11" fillId="0" borderId="43" xfId="7743" applyNumberFormat="1" applyFont="1" applyFill="1" applyBorder="1" applyAlignment="1">
      <alignment horizontal="center" vertical="top"/>
    </xf>
    <xf numFmtId="165" fontId="11" fillId="0" borderId="8" xfId="7743" applyNumberFormat="1" applyFont="1" applyFill="1" applyBorder="1" applyAlignment="1">
      <alignment horizontal="center" vertical="top"/>
    </xf>
    <xf numFmtId="165" fontId="11" fillId="8" borderId="43" xfId="7742" applyNumberFormat="1" applyFont="1" applyFill="1" applyBorder="1" applyAlignment="1">
      <alignment horizontal="center" vertical="top"/>
    </xf>
    <xf numFmtId="165" fontId="18" fillId="0" borderId="8" xfId="7742" applyNumberFormat="1" applyFont="1" applyBorder="1" applyAlignment="1">
      <alignment horizontal="center" vertical="top"/>
    </xf>
    <xf numFmtId="165" fontId="11" fillId="0" borderId="5" xfId="7743" applyNumberFormat="1" applyFont="1" applyFill="1" applyBorder="1" applyAlignment="1">
      <alignment horizontal="center" vertical="top"/>
    </xf>
    <xf numFmtId="165" fontId="11" fillId="7" borderId="43" xfId="7743" applyNumberFormat="1" applyFont="1" applyFill="1" applyBorder="1" applyAlignment="1">
      <alignment horizontal="center" vertical="top"/>
    </xf>
    <xf numFmtId="165" fontId="22" fillId="0" borderId="8" xfId="11794" applyNumberFormat="1" applyFont="1" applyFill="1" applyBorder="1" applyAlignment="1">
      <alignment horizontal="center" vertical="top" wrapText="1"/>
    </xf>
    <xf numFmtId="165" fontId="11" fillId="9" borderId="8" xfId="7742" applyNumberFormat="1" applyFont="1" applyFill="1" applyBorder="1" applyAlignment="1">
      <alignment horizontal="center" vertical="top"/>
    </xf>
    <xf numFmtId="165" fontId="11" fillId="9" borderId="5" xfId="7742" applyNumberFormat="1" applyFont="1" applyFill="1" applyBorder="1" applyAlignment="1">
      <alignment horizontal="center" vertical="top"/>
    </xf>
    <xf numFmtId="2" fontId="11" fillId="2" borderId="43" xfId="7743" applyNumberFormat="1" applyFont="1" applyFill="1" applyBorder="1" applyAlignment="1">
      <alignment horizontal="center" vertical="top"/>
    </xf>
    <xf numFmtId="2" fontId="11" fillId="2" borderId="5" xfId="7743" applyNumberFormat="1" applyFont="1" applyFill="1" applyBorder="1" applyAlignment="1">
      <alignment horizontal="center" vertical="top"/>
    </xf>
    <xf numFmtId="165" fontId="11" fillId="9" borderId="43" xfId="7742" applyNumberFormat="1" applyFont="1" applyFill="1" applyBorder="1" applyAlignment="1">
      <alignment horizontal="center" vertical="top"/>
    </xf>
    <xf numFmtId="0" fontId="11" fillId="10" borderId="5" xfId="0" applyFont="1" applyFill="1" applyBorder="1" applyAlignment="1">
      <alignment horizontal="center" vertical="top"/>
    </xf>
    <xf numFmtId="0" fontId="13" fillId="0" borderId="17" xfId="3808" applyFont="1" applyFill="1" applyBorder="1" applyAlignment="1">
      <alignment horizontal="center" vertical="center" wrapText="1"/>
    </xf>
    <xf numFmtId="165" fontId="11" fillId="0" borderId="8" xfId="0" applyNumberFormat="1" applyFont="1" applyBorder="1" applyAlignment="1">
      <alignment horizontal="center" vertical="center"/>
    </xf>
    <xf numFmtId="165" fontId="11" fillId="0" borderId="59" xfId="0" applyNumberFormat="1" applyFont="1" applyBorder="1" applyAlignment="1">
      <alignment horizontal="center" vertical="center"/>
    </xf>
    <xf numFmtId="165" fontId="11" fillId="2" borderId="43" xfId="0" applyNumberFormat="1" applyFont="1" applyFill="1" applyBorder="1" applyAlignment="1">
      <alignment horizontal="center" vertical="center"/>
    </xf>
    <xf numFmtId="165" fontId="11" fillId="2" borderId="8" xfId="0" applyNumberFormat="1" applyFont="1" applyFill="1" applyBorder="1" applyAlignment="1">
      <alignment horizontal="center" vertical="center"/>
    </xf>
    <xf numFmtId="165" fontId="11" fillId="0" borderId="2" xfId="0" applyNumberFormat="1" applyFont="1" applyBorder="1" applyAlignment="1">
      <alignment horizontal="center" vertical="center"/>
    </xf>
    <xf numFmtId="165" fontId="11" fillId="9" borderId="8" xfId="7742" applyNumberFormat="1" applyFont="1" applyFill="1" applyBorder="1" applyAlignment="1">
      <alignment horizontal="center" vertical="center"/>
    </xf>
    <xf numFmtId="165" fontId="11" fillId="0" borderId="8" xfId="0" applyNumberFormat="1" applyFont="1" applyFill="1" applyBorder="1" applyAlignment="1">
      <alignment horizontal="center" vertical="center"/>
    </xf>
    <xf numFmtId="165" fontId="11" fillId="0" borderId="2" xfId="0" applyNumberFormat="1" applyFont="1" applyFill="1" applyBorder="1" applyAlignment="1">
      <alignment horizontal="center" vertical="center"/>
    </xf>
    <xf numFmtId="165" fontId="11" fillId="0" borderId="63" xfId="0" applyNumberFormat="1" applyFont="1" applyBorder="1" applyAlignment="1">
      <alignment horizontal="center" vertical="center"/>
    </xf>
    <xf numFmtId="166" fontId="11" fillId="2" borderId="25" xfId="0" applyNumberFormat="1" applyFont="1" applyFill="1" applyBorder="1" applyAlignment="1">
      <alignment horizontal="center" vertical="center"/>
    </xf>
    <xf numFmtId="2" fontId="18" fillId="0" borderId="10" xfId="7742" applyNumberFormat="1" applyFont="1" applyFill="1" applyBorder="1" applyAlignment="1">
      <alignment horizontal="center" vertical="top"/>
    </xf>
    <xf numFmtId="2" fontId="18" fillId="0" borderId="9" xfId="7742" applyNumberFormat="1" applyFont="1" applyFill="1" applyBorder="1" applyAlignment="1">
      <alignment horizontal="center" vertical="top"/>
    </xf>
    <xf numFmtId="166" fontId="11" fillId="2" borderId="31" xfId="0" applyNumberFormat="1" applyFont="1" applyFill="1" applyBorder="1" applyAlignment="1">
      <alignment horizontal="center" vertical="center"/>
    </xf>
    <xf numFmtId="164" fontId="11" fillId="2" borderId="2" xfId="0" applyNumberFormat="1" applyFont="1" applyFill="1" applyBorder="1" applyAlignment="1">
      <alignment horizontal="center" vertical="center"/>
    </xf>
    <xf numFmtId="164" fontId="11" fillId="2" borderId="58" xfId="0" applyNumberFormat="1" applyFont="1" applyFill="1" applyBorder="1" applyAlignment="1">
      <alignment horizontal="center" vertical="center"/>
    </xf>
    <xf numFmtId="164" fontId="11" fillId="2" borderId="59" xfId="0" applyNumberFormat="1" applyFont="1" applyFill="1" applyBorder="1" applyAlignment="1">
      <alignment horizontal="center" vertical="center"/>
    </xf>
    <xf numFmtId="166" fontId="11" fillId="2" borderId="63" xfId="0" applyNumberFormat="1" applyFont="1" applyFill="1" applyBorder="1" applyAlignment="1">
      <alignment horizontal="center" vertical="center"/>
    </xf>
    <xf numFmtId="0" fontId="35" fillId="0" borderId="0" xfId="0" applyFont="1" applyAlignment="1">
      <alignment vertical="top" wrapText="1"/>
    </xf>
    <xf numFmtId="0" fontId="21" fillId="2" borderId="27" xfId="0" applyFont="1" applyFill="1" applyBorder="1" applyAlignment="1">
      <alignment horizontal="center" vertical="center" wrapText="1"/>
    </xf>
    <xf numFmtId="0" fontId="21" fillId="2" borderId="21" xfId="0" applyFont="1" applyFill="1" applyBorder="1" applyAlignment="1">
      <alignment horizontal="center" vertical="center" wrapText="1"/>
    </xf>
    <xf numFmtId="0" fontId="21" fillId="0" borderId="2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7" xfId="0" applyFont="1" applyBorder="1" applyAlignment="1">
      <alignment horizontal="center" vertical="center" wrapText="1"/>
    </xf>
    <xf numFmtId="0" fontId="18" fillId="2" borderId="3" xfId="0" applyFont="1" applyFill="1" applyBorder="1" applyAlignment="1">
      <alignment horizontal="center" vertical="center"/>
    </xf>
    <xf numFmtId="0" fontId="18" fillId="2" borderId="35" xfId="0" applyFont="1" applyFill="1" applyBorder="1" applyAlignment="1">
      <alignment horizontal="center" vertical="center"/>
    </xf>
    <xf numFmtId="0" fontId="18" fillId="0" borderId="28" xfId="0" applyFont="1" applyFill="1" applyBorder="1" applyAlignment="1">
      <alignment horizontal="center" vertical="center"/>
    </xf>
    <xf numFmtId="0" fontId="18" fillId="0" borderId="1" xfId="0" applyFont="1" applyFill="1" applyBorder="1" applyAlignment="1">
      <alignment horizontal="center" vertical="center"/>
    </xf>
    <xf numFmtId="2" fontId="18" fillId="0" borderId="2" xfId="0" applyNumberFormat="1" applyFont="1" applyFill="1" applyBorder="1" applyAlignment="1">
      <alignment horizontal="center" vertical="center"/>
    </xf>
    <xf numFmtId="0" fontId="18" fillId="0" borderId="3" xfId="0" applyFont="1" applyFill="1" applyBorder="1" applyAlignment="1">
      <alignment horizontal="center" vertical="center"/>
    </xf>
    <xf numFmtId="0" fontId="18" fillId="2" borderId="10" xfId="0" applyFont="1" applyFill="1" applyBorder="1" applyAlignment="1">
      <alignment horizontal="center" vertical="center"/>
    </xf>
    <xf numFmtId="0" fontId="18" fillId="2" borderId="48" xfId="0" applyFont="1" applyFill="1" applyBorder="1" applyAlignment="1">
      <alignment horizontal="center" vertical="center"/>
    </xf>
    <xf numFmtId="0" fontId="18" fillId="0" borderId="10" xfId="0" applyFont="1" applyFill="1" applyBorder="1" applyAlignment="1">
      <alignment horizontal="center" vertical="center"/>
    </xf>
    <xf numFmtId="0" fontId="18" fillId="0" borderId="7" xfId="0" applyFont="1" applyFill="1" applyBorder="1" applyAlignment="1">
      <alignment horizontal="center" vertical="center"/>
    </xf>
    <xf numFmtId="2" fontId="18" fillId="0" borderId="8" xfId="0" applyNumberFormat="1" applyFont="1" applyFill="1" applyBorder="1" applyAlignment="1">
      <alignment horizontal="center" vertical="center"/>
    </xf>
    <xf numFmtId="0" fontId="18" fillId="0" borderId="9" xfId="0" applyFont="1" applyFill="1" applyBorder="1" applyAlignment="1">
      <alignment horizontal="center" vertical="center"/>
    </xf>
    <xf numFmtId="0" fontId="18" fillId="0" borderId="4" xfId="0" applyFont="1" applyFill="1" applyBorder="1" applyAlignment="1">
      <alignment horizontal="center" vertical="center"/>
    </xf>
    <xf numFmtId="2" fontId="18" fillId="0" borderId="5" xfId="0" applyNumberFormat="1" applyFont="1" applyFill="1" applyBorder="1" applyAlignment="1">
      <alignment horizontal="center" vertical="center"/>
    </xf>
    <xf numFmtId="0" fontId="21" fillId="2" borderId="39" xfId="0" applyFont="1" applyFill="1" applyBorder="1" applyAlignment="1">
      <alignment horizontal="center" vertical="center"/>
    </xf>
    <xf numFmtId="164" fontId="18" fillId="2" borderId="42" xfId="0" applyNumberFormat="1" applyFont="1" applyFill="1" applyBorder="1" applyAlignment="1">
      <alignment horizontal="center" vertical="center"/>
    </xf>
    <xf numFmtId="164" fontId="18" fillId="2" borderId="39" xfId="0" applyNumberFormat="1" applyFont="1" applyFill="1" applyBorder="1" applyAlignment="1">
      <alignment horizontal="center" vertical="center"/>
    </xf>
    <xf numFmtId="1" fontId="18" fillId="2" borderId="16" xfId="0" applyNumberFormat="1" applyFont="1" applyFill="1" applyBorder="1" applyAlignment="1">
      <alignment horizontal="center" vertical="center"/>
    </xf>
    <xf numFmtId="2" fontId="18" fillId="2" borderId="43" xfId="0" applyNumberFormat="1" applyFont="1" applyFill="1" applyBorder="1" applyAlignment="1">
      <alignment horizontal="center" vertical="center"/>
    </xf>
    <xf numFmtId="164" fontId="18" fillId="2" borderId="45" xfId="0" applyNumberFormat="1" applyFont="1" applyFill="1" applyBorder="1" applyAlignment="1">
      <alignment horizontal="center" vertical="center"/>
    </xf>
    <xf numFmtId="0" fontId="21" fillId="2" borderId="6" xfId="0" applyFont="1" applyFill="1" applyBorder="1" applyAlignment="1">
      <alignment horizontal="center" vertical="center"/>
    </xf>
    <xf numFmtId="164" fontId="18" fillId="2" borderId="38" xfId="0" applyNumberFormat="1" applyFont="1" applyFill="1" applyBorder="1" applyAlignment="1">
      <alignment horizontal="center" vertical="center"/>
    </xf>
    <xf numFmtId="164" fontId="18" fillId="2" borderId="6" xfId="0" applyNumberFormat="1" applyFont="1" applyFill="1" applyBorder="1" applyAlignment="1">
      <alignment horizontal="center" vertical="center"/>
    </xf>
    <xf numFmtId="1" fontId="18" fillId="2" borderId="4" xfId="0" applyNumberFormat="1" applyFont="1" applyFill="1" applyBorder="1" applyAlignment="1">
      <alignment horizontal="center" vertical="center"/>
    </xf>
    <xf numFmtId="2" fontId="18" fillId="2" borderId="5" xfId="0" applyNumberFormat="1" applyFont="1" applyFill="1" applyBorder="1" applyAlignment="1">
      <alignment horizontal="center" vertical="center"/>
    </xf>
    <xf numFmtId="164" fontId="18" fillId="2" borderId="46" xfId="0" applyNumberFormat="1" applyFont="1" applyFill="1" applyBorder="1" applyAlignment="1">
      <alignment horizontal="center" vertical="center"/>
    </xf>
    <xf numFmtId="0" fontId="13" fillId="0" borderId="27" xfId="0" applyFont="1" applyFill="1" applyBorder="1" applyAlignment="1">
      <alignment horizontal="center" vertical="center" wrapText="1"/>
    </xf>
    <xf numFmtId="164" fontId="11" fillId="2" borderId="61" xfId="0" applyNumberFormat="1" applyFont="1" applyFill="1" applyBorder="1" applyAlignment="1">
      <alignment horizontal="center" vertical="center"/>
    </xf>
    <xf numFmtId="164" fontId="11" fillId="2" borderId="11" xfId="0" applyNumberFormat="1" applyFont="1" applyFill="1" applyBorder="1" applyAlignment="1">
      <alignment horizontal="center" vertical="center"/>
    </xf>
    <xf numFmtId="164" fontId="11" fillId="2" borderId="12" xfId="0" applyNumberFormat="1" applyFont="1" applyFill="1" applyBorder="1" applyAlignment="1">
      <alignment horizontal="center" vertical="center"/>
    </xf>
    <xf numFmtId="164" fontId="11" fillId="2" borderId="0" xfId="0" applyNumberFormat="1" applyFont="1" applyFill="1" applyBorder="1" applyAlignment="1">
      <alignment horizontal="center" vertical="center"/>
    </xf>
    <xf numFmtId="164" fontId="11" fillId="2" borderId="13" xfId="0" applyNumberFormat="1" applyFont="1" applyFill="1" applyBorder="1" applyAlignment="1">
      <alignment horizontal="center" vertical="center"/>
    </xf>
    <xf numFmtId="165" fontId="11" fillId="2" borderId="4" xfId="0" applyNumberFormat="1" applyFont="1" applyFill="1" applyBorder="1" applyAlignment="1">
      <alignment horizontal="center" vertical="center"/>
    </xf>
    <xf numFmtId="0" fontId="11" fillId="4" borderId="15" xfId="0" applyFont="1" applyFill="1" applyBorder="1" applyAlignment="1">
      <alignment horizontal="center" vertical="center"/>
    </xf>
    <xf numFmtId="164" fontId="11" fillId="2" borderId="65"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22" fillId="0" borderId="7" xfId="11794" applyNumberFormat="1" applyFont="1" applyFill="1" applyBorder="1" applyAlignment="1">
      <alignment horizontal="center" vertical="top" wrapText="1"/>
    </xf>
    <xf numFmtId="2" fontId="22" fillId="0" borderId="7" xfId="11853" applyNumberFormat="1" applyFont="1" applyFill="1" applyBorder="1" applyAlignment="1">
      <alignment horizontal="center" vertical="top" wrapText="1"/>
    </xf>
    <xf numFmtId="2" fontId="22" fillId="0" borderId="7" xfId="11853" applyNumberFormat="1" applyFont="1" applyFill="1" applyBorder="1" applyAlignment="1">
      <alignment horizontal="center" wrapText="1"/>
    </xf>
    <xf numFmtId="0" fontId="28" fillId="0" borderId="0" xfId="11854" applyFont="1"/>
    <xf numFmtId="0" fontId="18" fillId="0" borderId="0" xfId="11855" applyFont="1"/>
    <xf numFmtId="0" fontId="21" fillId="0" borderId="0" xfId="11855" applyFont="1" applyBorder="1" applyAlignment="1">
      <alignment horizontal="center" vertical="top" wrapText="1"/>
    </xf>
    <xf numFmtId="0" fontId="13" fillId="2" borderId="118" xfId="11855" applyFont="1" applyFill="1" applyBorder="1" applyAlignment="1">
      <alignment horizontal="center" vertical="center" wrapText="1"/>
    </xf>
    <xf numFmtId="0" fontId="13" fillId="2" borderId="112" xfId="11855" applyFont="1" applyFill="1" applyBorder="1" applyAlignment="1">
      <alignment horizontal="center" vertical="center" wrapText="1"/>
    </xf>
    <xf numFmtId="0" fontId="13" fillId="0" borderId="118" xfId="11855" applyFont="1" applyFill="1" applyBorder="1" applyAlignment="1">
      <alignment horizontal="center" vertical="center" wrapText="1"/>
    </xf>
    <xf numFmtId="2" fontId="13" fillId="0" borderId="119" xfId="11855" applyNumberFormat="1" applyFont="1" applyFill="1" applyBorder="1" applyAlignment="1">
      <alignment horizontal="center" vertical="center" wrapText="1"/>
    </xf>
    <xf numFmtId="0" fontId="13" fillId="0" borderId="112" xfId="11855" applyFont="1" applyFill="1" applyBorder="1" applyAlignment="1">
      <alignment horizontal="center" vertical="center" wrapText="1"/>
    </xf>
    <xf numFmtId="0" fontId="13" fillId="0" borderId="119" xfId="11855" applyFont="1" applyFill="1" applyBorder="1" applyAlignment="1">
      <alignment horizontal="center" vertical="center" wrapText="1"/>
    </xf>
    <xf numFmtId="0" fontId="28" fillId="0" borderId="0" xfId="11855" applyFont="1" applyAlignment="1">
      <alignment vertical="top" wrapText="1"/>
    </xf>
    <xf numFmtId="0" fontId="21" fillId="0" borderId="0" xfId="11855" applyFont="1" applyAlignment="1">
      <alignment vertical="top" wrapText="1"/>
    </xf>
    <xf numFmtId="0" fontId="11" fillId="2" borderId="45" xfId="11855" applyFont="1" applyFill="1" applyBorder="1" applyAlignment="1">
      <alignment horizontal="center" vertical="top"/>
    </xf>
    <xf numFmtId="165" fontId="11" fillId="2" borderId="43" xfId="11855" applyNumberFormat="1" applyFont="1" applyFill="1" applyBorder="1" applyAlignment="1">
      <alignment horizontal="center" vertical="top"/>
    </xf>
    <xf numFmtId="165" fontId="11" fillId="0" borderId="45" xfId="11855" applyNumberFormat="1" applyFont="1" applyFill="1" applyBorder="1" applyAlignment="1">
      <alignment horizontal="center" vertical="top"/>
    </xf>
    <xf numFmtId="2" fontId="11" fillId="0" borderId="16" xfId="11855" applyNumberFormat="1" applyFont="1" applyFill="1" applyBorder="1" applyAlignment="1">
      <alignment horizontal="center" vertical="top"/>
    </xf>
    <xf numFmtId="0" fontId="18" fillId="0" borderId="43" xfId="11855" applyFont="1" applyFill="1" applyBorder="1" applyAlignment="1">
      <alignment horizontal="center" vertical="top"/>
    </xf>
    <xf numFmtId="2" fontId="11" fillId="0" borderId="39" xfId="11855" applyNumberFormat="1" applyFont="1" applyFill="1" applyBorder="1" applyAlignment="1">
      <alignment horizontal="center" vertical="top"/>
    </xf>
    <xf numFmtId="2" fontId="18" fillId="0" borderId="16" xfId="11855" applyNumberFormat="1" applyFont="1" applyFill="1" applyBorder="1" applyAlignment="1">
      <alignment horizontal="center" vertical="top"/>
    </xf>
    <xf numFmtId="2" fontId="18" fillId="0" borderId="43" xfId="11855" applyNumberFormat="1" applyFont="1" applyFill="1" applyBorder="1" applyAlignment="1">
      <alignment horizontal="center" vertical="top"/>
    </xf>
    <xf numFmtId="0" fontId="11" fillId="2" borderId="9" xfId="11855" applyFont="1" applyFill="1" applyBorder="1" applyAlignment="1">
      <alignment horizontal="center" vertical="top"/>
    </xf>
    <xf numFmtId="165" fontId="11" fillId="2" borderId="8" xfId="11855" applyNumberFormat="1" applyFont="1" applyFill="1" applyBorder="1" applyAlignment="1">
      <alignment horizontal="center" vertical="top"/>
    </xf>
    <xf numFmtId="165" fontId="11" fillId="0" borderId="9" xfId="11855" applyNumberFormat="1" applyFont="1" applyFill="1" applyBorder="1" applyAlignment="1">
      <alignment horizontal="center" vertical="top"/>
    </xf>
    <xf numFmtId="2" fontId="11" fillId="0" borderId="7" xfId="11855" applyNumberFormat="1" applyFont="1" applyFill="1" applyBorder="1" applyAlignment="1">
      <alignment horizontal="center" vertical="top"/>
    </xf>
    <xf numFmtId="0" fontId="18" fillId="0" borderId="8" xfId="11855" applyFont="1" applyFill="1" applyBorder="1" applyAlignment="1">
      <alignment horizontal="center" vertical="top"/>
    </xf>
    <xf numFmtId="2" fontId="11" fillId="0" borderId="10" xfId="11855" applyNumberFormat="1" applyFont="1" applyFill="1" applyBorder="1" applyAlignment="1">
      <alignment horizontal="center" vertical="top"/>
    </xf>
    <xf numFmtId="2" fontId="18" fillId="0" borderId="7" xfId="11855" applyNumberFormat="1" applyFont="1" applyFill="1" applyBorder="1" applyAlignment="1">
      <alignment horizontal="center" vertical="top"/>
    </xf>
    <xf numFmtId="2" fontId="18" fillId="0" borderId="8" xfId="11855" applyNumberFormat="1" applyFont="1" applyBorder="1" applyAlignment="1">
      <alignment horizontal="center" vertical="top"/>
    </xf>
    <xf numFmtId="2" fontId="18" fillId="0" borderId="8" xfId="11855" applyNumberFormat="1" applyFont="1" applyFill="1" applyBorder="1" applyAlignment="1">
      <alignment horizontal="center" vertical="top"/>
    </xf>
    <xf numFmtId="0" fontId="18" fillId="0" borderId="10" xfId="11855" applyFont="1" applyBorder="1" applyAlignment="1">
      <alignment horizontal="center" vertical="top"/>
    </xf>
    <xf numFmtId="2" fontId="18" fillId="0" borderId="7" xfId="11855" applyNumberFormat="1" applyFont="1" applyBorder="1" applyAlignment="1">
      <alignment horizontal="center" vertical="top"/>
    </xf>
    <xf numFmtId="0" fontId="11" fillId="2" borderId="57" xfId="11855" applyFont="1" applyFill="1" applyBorder="1" applyAlignment="1">
      <alignment horizontal="center" vertical="top"/>
    </xf>
    <xf numFmtId="165" fontId="11" fillId="2" borderId="59" xfId="11855" applyNumberFormat="1" applyFont="1" applyFill="1" applyBorder="1" applyAlignment="1">
      <alignment horizontal="center" vertical="top"/>
    </xf>
    <xf numFmtId="165" fontId="11" fillId="0" borderId="57" xfId="11855" applyNumberFormat="1" applyFont="1" applyFill="1" applyBorder="1" applyAlignment="1">
      <alignment horizontal="center" vertical="top"/>
    </xf>
    <xf numFmtId="2" fontId="11" fillId="0" borderId="26" xfId="11855" applyNumberFormat="1" applyFont="1" applyFill="1" applyBorder="1" applyAlignment="1">
      <alignment horizontal="center" vertical="top"/>
    </xf>
    <xf numFmtId="0" fontId="18" fillId="0" borderId="59" xfId="11855" applyFont="1" applyFill="1" applyBorder="1" applyAlignment="1">
      <alignment horizontal="center" vertical="top"/>
    </xf>
    <xf numFmtId="0" fontId="13" fillId="2" borderId="39" xfId="11855" applyFont="1" applyFill="1" applyBorder="1" applyAlignment="1">
      <alignment horizontal="left" vertical="top"/>
    </xf>
    <xf numFmtId="2" fontId="11" fillId="2" borderId="39" xfId="11855" applyNumberFormat="1" applyFont="1" applyFill="1" applyBorder="1" applyAlignment="1">
      <alignment horizontal="center" vertical="top"/>
    </xf>
    <xf numFmtId="2" fontId="11" fillId="2" borderId="16" xfId="11855" applyNumberFormat="1" applyFont="1" applyFill="1" applyBorder="1" applyAlignment="1">
      <alignment horizontal="center" vertical="top"/>
    </xf>
    <xf numFmtId="2" fontId="18" fillId="2" borderId="43" xfId="11855" applyNumberFormat="1" applyFont="1" applyFill="1" applyBorder="1" applyAlignment="1">
      <alignment horizontal="center" vertical="top"/>
    </xf>
    <xf numFmtId="0" fontId="13" fillId="2" borderId="6" xfId="11855" applyFont="1" applyFill="1" applyBorder="1" applyAlignment="1">
      <alignment horizontal="left" vertical="top"/>
    </xf>
    <xf numFmtId="2" fontId="11" fillId="2" borderId="5" xfId="11855" applyNumberFormat="1" applyFont="1" applyFill="1" applyBorder="1" applyAlignment="1">
      <alignment horizontal="center" vertical="top"/>
    </xf>
    <xf numFmtId="2" fontId="11" fillId="2" borderId="6" xfId="11855" applyNumberFormat="1" applyFont="1" applyFill="1" applyBorder="1" applyAlignment="1">
      <alignment horizontal="center" vertical="top"/>
    </xf>
    <xf numFmtId="2" fontId="11" fillId="2" borderId="4" xfId="11855" applyNumberFormat="1" applyFont="1" applyFill="1" applyBorder="1" applyAlignment="1">
      <alignment horizontal="center" vertical="top"/>
    </xf>
    <xf numFmtId="2" fontId="18" fillId="2" borderId="5" xfId="11855" applyNumberFormat="1" applyFont="1" applyFill="1" applyBorder="1" applyAlignment="1">
      <alignment horizontal="center" vertical="top"/>
    </xf>
    <xf numFmtId="2" fontId="11" fillId="0" borderId="6" xfId="11855" applyNumberFormat="1" applyFont="1" applyFill="1" applyBorder="1" applyAlignment="1">
      <alignment horizontal="center" vertical="top"/>
    </xf>
    <xf numFmtId="2" fontId="18" fillId="0" borderId="4" xfId="11855" applyNumberFormat="1" applyFont="1" applyFill="1" applyBorder="1" applyAlignment="1">
      <alignment horizontal="center" vertical="top"/>
    </xf>
    <xf numFmtId="2" fontId="18" fillId="0" borderId="5" xfId="11855" applyNumberFormat="1" applyFont="1" applyFill="1" applyBorder="1" applyAlignment="1">
      <alignment horizontal="center" vertical="top"/>
    </xf>
    <xf numFmtId="164" fontId="11" fillId="2" borderId="43" xfId="11855" applyNumberFormat="1" applyFont="1" applyFill="1" applyBorder="1" applyAlignment="1">
      <alignment horizontal="center" vertical="top"/>
    </xf>
    <xf numFmtId="164" fontId="11" fillId="0" borderId="45" xfId="11855" applyNumberFormat="1" applyFont="1" applyFill="1" applyBorder="1" applyAlignment="1">
      <alignment horizontal="center" vertical="top"/>
    </xf>
    <xf numFmtId="2" fontId="18" fillId="2" borderId="39" xfId="11855" applyNumberFormat="1" applyFont="1" applyFill="1" applyBorder="1" applyAlignment="1">
      <alignment horizontal="center" vertical="top"/>
    </xf>
    <xf numFmtId="2" fontId="18" fillId="2" borderId="16" xfId="11855" applyNumberFormat="1" applyFont="1" applyFill="1" applyBorder="1" applyAlignment="1">
      <alignment horizontal="center" vertical="top"/>
    </xf>
    <xf numFmtId="164" fontId="11" fillId="2" borderId="8" xfId="11855" applyNumberFormat="1" applyFont="1" applyFill="1" applyBorder="1" applyAlignment="1">
      <alignment horizontal="center" vertical="top"/>
    </xf>
    <xf numFmtId="164" fontId="11" fillId="0" borderId="9" xfId="11855" applyNumberFormat="1" applyFont="1" applyFill="1" applyBorder="1" applyAlignment="1">
      <alignment horizontal="center" vertical="top"/>
    </xf>
    <xf numFmtId="2" fontId="18" fillId="2" borderId="10" xfId="11855" applyNumberFormat="1" applyFont="1" applyFill="1" applyBorder="1" applyAlignment="1">
      <alignment horizontal="center" vertical="top"/>
    </xf>
    <xf numFmtId="2" fontId="18" fillId="2" borderId="7" xfId="11855" applyNumberFormat="1" applyFont="1" applyFill="1" applyBorder="1" applyAlignment="1">
      <alignment horizontal="center" vertical="top"/>
    </xf>
    <xf numFmtId="2" fontId="18" fillId="2" borderId="8" xfId="11855" applyNumberFormat="1" applyFont="1" applyFill="1" applyBorder="1" applyAlignment="1">
      <alignment horizontal="center" vertical="top"/>
    </xf>
    <xf numFmtId="2" fontId="18" fillId="2" borderId="6" xfId="11855" applyNumberFormat="1" applyFont="1" applyFill="1" applyBorder="1" applyAlignment="1">
      <alignment horizontal="center" vertical="top"/>
    </xf>
    <xf numFmtId="2" fontId="18" fillId="2" borderId="4" xfId="11855" applyNumberFormat="1" applyFont="1" applyFill="1" applyBorder="1" applyAlignment="1">
      <alignment horizontal="center" vertical="top"/>
    </xf>
    <xf numFmtId="2" fontId="11" fillId="11" borderId="39" xfId="11855" applyNumberFormat="1" applyFont="1" applyFill="1" applyBorder="1" applyAlignment="1">
      <alignment horizontal="center" vertical="top"/>
    </xf>
    <xf numFmtId="164" fontId="11" fillId="2" borderId="59" xfId="11855" applyNumberFormat="1" applyFont="1" applyFill="1" applyBorder="1" applyAlignment="1">
      <alignment horizontal="center" vertical="top"/>
    </xf>
    <xf numFmtId="164" fontId="11" fillId="0" borderId="57" xfId="11855" applyNumberFormat="1" applyFont="1" applyFill="1" applyBorder="1" applyAlignment="1">
      <alignment horizontal="center" vertical="top"/>
    </xf>
    <xf numFmtId="2" fontId="11" fillId="2" borderId="45" xfId="11855" applyNumberFormat="1" applyFont="1" applyFill="1" applyBorder="1" applyAlignment="1">
      <alignment horizontal="center" vertical="top"/>
    </xf>
    <xf numFmtId="2" fontId="11" fillId="11" borderId="10" xfId="11855" applyNumberFormat="1" applyFont="1" applyFill="1" applyBorder="1" applyAlignment="1">
      <alignment horizontal="center" vertical="top"/>
    </xf>
    <xf numFmtId="164" fontId="11" fillId="2" borderId="5" xfId="11855" applyNumberFormat="1" applyFont="1" applyFill="1" applyBorder="1" applyAlignment="1">
      <alignment horizontal="center" vertical="top"/>
    </xf>
    <xf numFmtId="2" fontId="11" fillId="2" borderId="46" xfId="11855" applyNumberFormat="1" applyFont="1" applyFill="1" applyBorder="1" applyAlignment="1">
      <alignment horizontal="center" vertical="top"/>
    </xf>
    <xf numFmtId="164" fontId="11" fillId="0" borderId="39" xfId="11855" applyNumberFormat="1" applyFont="1" applyFill="1" applyBorder="1" applyAlignment="1">
      <alignment horizontal="center" vertical="top"/>
    </xf>
    <xf numFmtId="164" fontId="11" fillId="0" borderId="10" xfId="11855" applyNumberFormat="1" applyFont="1" applyFill="1" applyBorder="1" applyAlignment="1">
      <alignment horizontal="center" vertical="top"/>
    </xf>
    <xf numFmtId="2" fontId="11" fillId="11" borderId="7" xfId="11855" applyNumberFormat="1" applyFont="1" applyFill="1" applyBorder="1" applyAlignment="1">
      <alignment horizontal="center" vertical="top"/>
    </xf>
    <xf numFmtId="2" fontId="11" fillId="11" borderId="8" xfId="11855" applyNumberFormat="1" applyFont="1" applyFill="1" applyBorder="1" applyAlignment="1">
      <alignment horizontal="center" vertical="top"/>
    </xf>
    <xf numFmtId="0" fontId="18" fillId="0" borderId="3" xfId="11855" applyFont="1" applyBorder="1" applyAlignment="1">
      <alignment horizontal="center" vertical="top"/>
    </xf>
    <xf numFmtId="2" fontId="18" fillId="0" borderId="1" xfId="11855" applyNumberFormat="1" applyFont="1" applyBorder="1" applyAlignment="1">
      <alignment horizontal="center" vertical="top"/>
    </xf>
    <xf numFmtId="2" fontId="18" fillId="0" borderId="2" xfId="11855" applyNumberFormat="1" applyFont="1" applyBorder="1" applyAlignment="1">
      <alignment horizontal="center" vertical="top"/>
    </xf>
    <xf numFmtId="11" fontId="18" fillId="2" borderId="6" xfId="11855" applyNumberFormat="1" applyFont="1" applyFill="1" applyBorder="1" applyAlignment="1">
      <alignment horizontal="center" vertical="top"/>
    </xf>
    <xf numFmtId="0" fontId="18" fillId="0" borderId="39" xfId="11855" applyFont="1" applyBorder="1" applyAlignment="1">
      <alignment horizontal="center" vertical="top"/>
    </xf>
    <xf numFmtId="2" fontId="18" fillId="0" borderId="16" xfId="11855" applyNumberFormat="1" applyFont="1" applyBorder="1" applyAlignment="1">
      <alignment horizontal="center" vertical="top"/>
    </xf>
    <xf numFmtId="2" fontId="18" fillId="0" borderId="43" xfId="11855" applyNumberFormat="1" applyFont="1" applyBorder="1" applyAlignment="1">
      <alignment horizontal="center" vertical="top"/>
    </xf>
    <xf numFmtId="2" fontId="18" fillId="0" borderId="13" xfId="11855" applyNumberFormat="1" applyFont="1" applyBorder="1" applyAlignment="1">
      <alignment horizontal="center" vertical="top"/>
    </xf>
    <xf numFmtId="164" fontId="11" fillId="0" borderId="56" xfId="11855" applyNumberFormat="1" applyFont="1" applyFill="1" applyBorder="1" applyAlignment="1">
      <alignment horizontal="center" vertical="top"/>
    </xf>
    <xf numFmtId="0" fontId="11" fillId="2" borderId="28" xfId="11855" applyFont="1" applyFill="1" applyBorder="1" applyAlignment="1">
      <alignment horizontal="center" vertical="top"/>
    </xf>
    <xf numFmtId="164" fontId="11" fillId="2" borderId="2" xfId="11855" applyNumberFormat="1" applyFont="1" applyFill="1" applyBorder="1" applyAlignment="1">
      <alignment horizontal="center" vertical="top"/>
    </xf>
    <xf numFmtId="2" fontId="18" fillId="0" borderId="10" xfId="11855" applyNumberFormat="1" applyFont="1" applyBorder="1" applyAlignment="1">
      <alignment horizontal="center" vertical="top"/>
    </xf>
    <xf numFmtId="2" fontId="11" fillId="0" borderId="56" xfId="11855" applyNumberFormat="1" applyFont="1" applyFill="1" applyBorder="1" applyAlignment="1">
      <alignment horizontal="center" vertical="top"/>
    </xf>
    <xf numFmtId="2" fontId="18" fillId="0" borderId="26" xfId="11855" applyNumberFormat="1" applyFont="1" applyFill="1" applyBorder="1" applyAlignment="1">
      <alignment horizontal="center" vertical="top"/>
    </xf>
    <xf numFmtId="2" fontId="18" fillId="0" borderId="59" xfId="11855" applyNumberFormat="1" applyFont="1" applyFill="1" applyBorder="1" applyAlignment="1">
      <alignment horizontal="center" vertical="top"/>
    </xf>
    <xf numFmtId="0" fontId="13" fillId="2" borderId="45" xfId="11855" applyFont="1" applyFill="1" applyBorder="1" applyAlignment="1">
      <alignment horizontal="left" vertical="top"/>
    </xf>
    <xf numFmtId="0" fontId="13" fillId="2" borderId="46" xfId="11855" applyFont="1" applyFill="1" applyBorder="1" applyAlignment="1">
      <alignment horizontal="left" vertical="top"/>
    </xf>
    <xf numFmtId="0" fontId="18" fillId="0" borderId="2" xfId="11855" applyFont="1" applyFill="1" applyBorder="1" applyAlignment="1">
      <alignment horizontal="center" vertical="top"/>
    </xf>
    <xf numFmtId="0" fontId="18" fillId="4" borderId="6" xfId="11855" applyFont="1" applyFill="1" applyBorder="1" applyAlignment="1">
      <alignment horizontal="center" vertical="top"/>
    </xf>
    <xf numFmtId="0" fontId="11" fillId="2" borderId="46" xfId="11855" applyFont="1" applyFill="1" applyBorder="1" applyAlignment="1">
      <alignment horizontal="center" vertical="top"/>
    </xf>
    <xf numFmtId="2" fontId="11" fillId="0" borderId="4" xfId="11855" applyNumberFormat="1" applyFont="1" applyFill="1" applyBorder="1" applyAlignment="1">
      <alignment horizontal="center" vertical="top"/>
    </xf>
    <xf numFmtId="0" fontId="18" fillId="0" borderId="5" xfId="11855" applyFont="1" applyFill="1" applyBorder="1" applyAlignment="1">
      <alignment horizontal="center" vertical="top"/>
    </xf>
    <xf numFmtId="2" fontId="18" fillId="0" borderId="0" xfId="11855" applyNumberFormat="1" applyFont="1"/>
    <xf numFmtId="2" fontId="11" fillId="0" borderId="9" xfId="0" applyNumberFormat="1" applyFont="1" applyBorder="1" applyAlignment="1">
      <alignment horizontal="center" vertical="center"/>
    </xf>
    <xf numFmtId="2" fontId="11" fillId="0" borderId="7" xfId="3808" applyNumberFormat="1" applyFont="1" applyFill="1" applyBorder="1" applyAlignment="1">
      <alignment horizontal="center" vertical="center"/>
    </xf>
    <xf numFmtId="2" fontId="11" fillId="0" borderId="9" xfId="0" applyNumberFormat="1" applyFont="1" applyFill="1" applyBorder="1" applyAlignment="1">
      <alignment horizontal="center" vertical="center"/>
    </xf>
    <xf numFmtId="0" fontId="11" fillId="0" borderId="1" xfId="0" applyFont="1" applyFill="1" applyBorder="1" applyAlignment="1">
      <alignment horizontal="center" vertical="top"/>
    </xf>
    <xf numFmtId="0" fontId="11" fillId="2" borderId="39"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47" xfId="0" applyFont="1" applyFill="1" applyBorder="1" applyAlignment="1">
      <alignment horizontal="center" vertical="top"/>
    </xf>
    <xf numFmtId="164" fontId="11" fillId="2" borderId="25" xfId="0" applyNumberFormat="1" applyFont="1" applyFill="1" applyBorder="1" applyAlignment="1">
      <alignment horizontal="center" vertical="top"/>
    </xf>
    <xf numFmtId="164" fontId="11" fillId="2" borderId="32" xfId="0" applyNumberFormat="1" applyFont="1" applyFill="1" applyBorder="1" applyAlignment="1">
      <alignment horizontal="center" vertical="top"/>
    </xf>
    <xf numFmtId="2" fontId="11" fillId="0" borderId="32" xfId="0" applyNumberFormat="1" applyFont="1" applyFill="1" applyBorder="1" applyAlignment="1">
      <alignment horizontal="center" vertical="top"/>
    </xf>
    <xf numFmtId="0" fontId="11" fillId="2" borderId="6" xfId="0" applyFont="1" applyFill="1" applyBorder="1" applyAlignment="1">
      <alignment horizontal="center" vertical="center" wrapText="1"/>
    </xf>
    <xf numFmtId="0" fontId="11" fillId="0" borderId="46" xfId="0" applyFont="1" applyBorder="1" applyAlignment="1">
      <alignment horizontal="center"/>
    </xf>
    <xf numFmtId="0" fontId="11" fillId="0" borderId="4" xfId="0" applyFont="1" applyBorder="1" applyAlignment="1">
      <alignment horizontal="center"/>
    </xf>
    <xf numFmtId="2" fontId="11" fillId="0" borderId="38" xfId="0" applyNumberFormat="1" applyFont="1" applyBorder="1" applyAlignment="1">
      <alignment horizontal="center"/>
    </xf>
    <xf numFmtId="0" fontId="11" fillId="0" borderId="14" xfId="0" applyFont="1" applyFill="1" applyBorder="1" applyAlignment="1">
      <alignment horizontal="center" vertical="top"/>
    </xf>
    <xf numFmtId="0" fontId="11" fillId="0" borderId="64" xfId="0" applyFont="1" applyFill="1" applyBorder="1" applyAlignment="1">
      <alignment horizontal="center" vertical="top" wrapText="1"/>
    </xf>
    <xf numFmtId="0" fontId="11" fillId="0" borderId="115" xfId="0" applyFont="1" applyFill="1" applyBorder="1" applyAlignment="1">
      <alignment horizontal="center" vertical="top"/>
    </xf>
    <xf numFmtId="1" fontId="22" fillId="2" borderId="122" xfId="11371" applyNumberFormat="1" applyFont="1" applyFill="1" applyBorder="1" applyAlignment="1">
      <alignment horizontal="center" vertical="center"/>
    </xf>
    <xf numFmtId="1" fontId="22" fillId="2" borderId="121" xfId="11371" applyNumberFormat="1" applyFont="1" applyFill="1" applyBorder="1" applyAlignment="1">
      <alignment horizontal="center" vertical="center"/>
    </xf>
    <xf numFmtId="1" fontId="22" fillId="2" borderId="120" xfId="11371" applyNumberFormat="1" applyFont="1" applyFill="1" applyBorder="1" applyAlignment="1">
      <alignment horizontal="center" vertical="center"/>
    </xf>
    <xf numFmtId="1" fontId="22" fillId="2" borderId="124" xfId="11371" applyNumberFormat="1" applyFont="1" applyFill="1" applyBorder="1" applyAlignment="1">
      <alignment horizontal="center" vertical="center"/>
    </xf>
    <xf numFmtId="1" fontId="22" fillId="2" borderId="123" xfId="11371" applyNumberFormat="1" applyFont="1" applyFill="1" applyBorder="1" applyAlignment="1">
      <alignment horizontal="center" vertical="center"/>
    </xf>
    <xf numFmtId="1" fontId="11" fillId="0" borderId="44" xfId="11386" applyNumberFormat="1" applyFont="1" applyFill="1" applyBorder="1" applyAlignment="1">
      <alignment horizontal="center" vertical="center"/>
    </xf>
    <xf numFmtId="0" fontId="11" fillId="0" borderId="39" xfId="0" applyFont="1" applyFill="1" applyBorder="1" applyAlignment="1">
      <alignment horizontal="center" vertical="center"/>
    </xf>
    <xf numFmtId="0" fontId="11" fillId="0" borderId="10"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6" xfId="0" applyFont="1" applyFill="1" applyBorder="1" applyAlignment="1">
      <alignment horizontal="center" vertical="center"/>
    </xf>
    <xf numFmtId="2" fontId="11" fillId="2" borderId="60" xfId="0" applyNumberFormat="1" applyFont="1" applyFill="1" applyBorder="1" applyAlignment="1">
      <alignment horizontal="center" vertical="center"/>
    </xf>
    <xf numFmtId="2" fontId="11" fillId="2" borderId="44" xfId="0" applyNumberFormat="1" applyFont="1" applyFill="1" applyBorder="1" applyAlignment="1">
      <alignment horizontal="center"/>
    </xf>
    <xf numFmtId="2" fontId="11" fillId="2" borderId="14" xfId="0" applyNumberFormat="1" applyFont="1" applyFill="1" applyBorder="1" applyAlignment="1">
      <alignment horizontal="center"/>
    </xf>
    <xf numFmtId="2" fontId="11" fillId="0" borderId="28" xfId="0" applyNumberFormat="1" applyFont="1" applyBorder="1" applyAlignment="1">
      <alignment horizontal="center" vertical="center"/>
    </xf>
    <xf numFmtId="2" fontId="11" fillId="0" borderId="57" xfId="0" applyNumberFormat="1" applyFont="1" applyBorder="1" applyAlignment="1">
      <alignment horizontal="center" vertical="center"/>
    </xf>
    <xf numFmtId="2" fontId="11" fillId="0" borderId="46" xfId="0" applyNumberFormat="1" applyFont="1" applyBorder="1" applyAlignment="1">
      <alignment horizontal="center" vertical="center"/>
    </xf>
    <xf numFmtId="0" fontId="13" fillId="0" borderId="89" xfId="0" applyFont="1" applyFill="1" applyBorder="1" applyAlignment="1">
      <alignment horizontal="center" vertical="center" wrapText="1"/>
    </xf>
    <xf numFmtId="2" fontId="18" fillId="0" borderId="28" xfId="7742" applyNumberFormat="1" applyFont="1" applyFill="1" applyBorder="1" applyAlignment="1">
      <alignment horizontal="center" vertical="top"/>
    </xf>
    <xf numFmtId="2" fontId="11" fillId="0" borderId="28" xfId="0" applyNumberFormat="1" applyFont="1" applyFill="1" applyBorder="1" applyAlignment="1">
      <alignment horizontal="center" vertical="center"/>
    </xf>
    <xf numFmtId="165" fontId="11" fillId="9" borderId="2" xfId="7742" applyNumberFormat="1" applyFont="1" applyFill="1" applyBorder="1" applyAlignment="1">
      <alignment horizontal="center" vertical="center"/>
    </xf>
    <xf numFmtId="0" fontId="27" fillId="0" borderId="0" xfId="0" applyFont="1" applyAlignment="1">
      <alignment vertical="top" wrapText="1"/>
    </xf>
    <xf numFmtId="0" fontId="26" fillId="0" borderId="0" xfId="0" applyFont="1" applyAlignment="1">
      <alignment vertical="top" wrapText="1"/>
    </xf>
    <xf numFmtId="2" fontId="22" fillId="2" borderId="88" xfId="11371" applyNumberFormat="1" applyFont="1" applyFill="1" applyBorder="1" applyAlignment="1">
      <alignment horizontal="center" vertical="center"/>
    </xf>
    <xf numFmtId="2" fontId="22" fillId="2" borderId="105" xfId="11371" applyNumberFormat="1" applyFont="1" applyFill="1" applyBorder="1" applyAlignment="1">
      <alignment horizontal="center" vertical="center"/>
    </xf>
    <xf numFmtId="2" fontId="22" fillId="2" borderId="32" xfId="11371" applyNumberFormat="1" applyFont="1" applyFill="1" applyBorder="1" applyAlignment="1">
      <alignment horizontal="center" vertical="center"/>
    </xf>
    <xf numFmtId="2" fontId="22" fillId="2" borderId="87" xfId="11371" applyNumberFormat="1" applyFont="1" applyFill="1" applyBorder="1" applyAlignment="1">
      <alignment horizontal="center" vertical="center"/>
    </xf>
    <xf numFmtId="2" fontId="18" fillId="4" borderId="6" xfId="11371" applyNumberFormat="1" applyFont="1" applyFill="1" applyBorder="1" applyAlignment="1">
      <alignment horizontal="center" vertical="center"/>
    </xf>
    <xf numFmtId="2" fontId="18" fillId="4" borderId="63" xfId="11371" applyNumberFormat="1" applyFont="1" applyFill="1" applyBorder="1" applyAlignment="1">
      <alignment horizontal="center" vertical="center"/>
    </xf>
    <xf numFmtId="2" fontId="11" fillId="2" borderId="7" xfId="0" applyNumberFormat="1" applyFont="1" applyFill="1" applyBorder="1" applyAlignment="1">
      <alignment horizontal="center"/>
    </xf>
    <xf numFmtId="2" fontId="11" fillId="2" borderId="7" xfId="0" applyNumberFormat="1" applyFont="1" applyFill="1" applyBorder="1" applyAlignment="1">
      <alignment horizontal="center" vertical="top"/>
    </xf>
    <xf numFmtId="2" fontId="18" fillId="2" borderId="109" xfId="11371" applyNumberFormat="1" applyFont="1" applyFill="1" applyBorder="1" applyAlignment="1">
      <alignment horizontal="center" vertical="center"/>
    </xf>
    <xf numFmtId="2" fontId="18" fillId="2" borderId="110" xfId="11371" applyNumberFormat="1" applyFont="1" applyFill="1" applyBorder="1" applyAlignment="1">
      <alignment horizontal="center" vertical="center"/>
    </xf>
    <xf numFmtId="2" fontId="18" fillId="2" borderId="107" xfId="11371" applyNumberFormat="1" applyFont="1" applyFill="1" applyBorder="1" applyAlignment="1">
      <alignment horizontal="center" vertical="center"/>
    </xf>
    <xf numFmtId="165" fontId="11" fillId="2" borderId="5" xfId="11855" applyNumberFormat="1" applyFont="1" applyFill="1" applyBorder="1" applyAlignment="1">
      <alignment horizontal="center" vertical="top"/>
    </xf>
    <xf numFmtId="0" fontId="13" fillId="0" borderId="27" xfId="0" applyFont="1" applyBorder="1" applyAlignment="1">
      <alignment horizontal="center" vertical="center" wrapText="1"/>
    </xf>
    <xf numFmtId="49" fontId="11" fillId="0" borderId="7" xfId="0" applyNumberFormat="1" applyFont="1" applyBorder="1" applyAlignment="1">
      <alignment horizontal="center" vertical="center"/>
    </xf>
    <xf numFmtId="49" fontId="11" fillId="0" borderId="7" xfId="0" applyNumberFormat="1"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Border="1" applyAlignment="1">
      <alignment horizontal="center" vertical="center" wrapText="1"/>
    </xf>
    <xf numFmtId="0" fontId="11" fillId="0" borderId="10" xfId="0" applyFont="1" applyFill="1" applyBorder="1" applyAlignment="1">
      <alignment horizontal="center" vertical="center" wrapText="1"/>
    </xf>
    <xf numFmtId="49" fontId="11" fillId="0" borderId="4" xfId="0" applyNumberFormat="1" applyFont="1" applyBorder="1" applyAlignment="1">
      <alignment horizontal="center" vertical="center"/>
    </xf>
    <xf numFmtId="0" fontId="13" fillId="0" borderId="18" xfId="0" applyFont="1" applyBorder="1" applyAlignment="1">
      <alignment horizontal="center" vertical="center"/>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1" fontId="11" fillId="2" borderId="39" xfId="0" applyNumberFormat="1" applyFont="1" applyFill="1" applyBorder="1" applyAlignment="1">
      <alignment horizontal="center" vertical="center"/>
    </xf>
    <xf numFmtId="1" fontId="11" fillId="2" borderId="10" xfId="0" applyNumberFormat="1" applyFont="1" applyFill="1" applyBorder="1" applyAlignment="1">
      <alignment horizontal="center" vertical="center"/>
    </xf>
    <xf numFmtId="0" fontId="27" fillId="0" borderId="0" xfId="0" applyFont="1" applyAlignment="1">
      <alignment horizontal="left" vertical="center"/>
    </xf>
    <xf numFmtId="166" fontId="18" fillId="2" borderId="6" xfId="11855" applyNumberFormat="1" applyFont="1" applyFill="1" applyBorder="1" applyAlignment="1">
      <alignment horizontal="center" vertical="top"/>
    </xf>
    <xf numFmtId="0" fontId="13" fillId="2" borderId="29"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164" fontId="11" fillId="2" borderId="35" xfId="0" applyNumberFormat="1" applyFont="1" applyFill="1" applyBorder="1" applyAlignment="1">
      <alignment horizontal="center" vertical="center" wrapText="1"/>
    </xf>
    <xf numFmtId="0" fontId="11" fillId="0" borderId="28" xfId="0" applyFont="1" applyBorder="1" applyAlignment="1">
      <alignment horizontal="center" vertical="center" wrapText="1"/>
    </xf>
    <xf numFmtId="0" fontId="11" fillId="0" borderId="14" xfId="0" applyFont="1" applyBorder="1" applyAlignment="1">
      <alignment horizontal="center" vertical="center" wrapText="1"/>
    </xf>
    <xf numFmtId="2" fontId="11" fillId="0" borderId="14" xfId="0" applyNumberFormat="1" applyFont="1" applyBorder="1" applyAlignment="1">
      <alignment horizontal="center" vertical="center" wrapText="1"/>
    </xf>
    <xf numFmtId="2" fontId="11" fillId="0" borderId="2" xfId="0" applyNumberFormat="1" applyFont="1" applyBorder="1" applyAlignment="1">
      <alignment horizontal="center" vertical="center" wrapText="1"/>
    </xf>
    <xf numFmtId="0" fontId="11" fillId="2" borderId="55" xfId="0" applyFont="1" applyFill="1" applyBorder="1" applyAlignment="1">
      <alignment horizontal="center" vertical="center" wrapText="1"/>
    </xf>
    <xf numFmtId="164" fontId="11" fillId="2" borderId="54" xfId="0" applyNumberFormat="1" applyFont="1" applyFill="1" applyBorder="1" applyAlignment="1">
      <alignment horizontal="center" vertical="center" wrapText="1"/>
    </xf>
    <xf numFmtId="164" fontId="11" fillId="2" borderId="53" xfId="0" applyNumberFormat="1" applyFont="1" applyFill="1" applyBorder="1" applyAlignment="1">
      <alignment horizontal="center" vertical="center" wrapText="1"/>
    </xf>
    <xf numFmtId="0" fontId="11" fillId="0" borderId="52" xfId="0" applyFont="1" applyBorder="1" applyAlignment="1">
      <alignment horizontal="center" vertical="center" wrapText="1"/>
    </xf>
    <xf numFmtId="0" fontId="11" fillId="0" borderId="64" xfId="0" applyFont="1" applyBorder="1" applyAlignment="1">
      <alignment horizontal="center" vertical="center" wrapText="1"/>
    </xf>
    <xf numFmtId="2" fontId="11" fillId="0" borderId="64" xfId="0" applyNumberFormat="1" applyFont="1" applyBorder="1" applyAlignment="1">
      <alignment horizontal="center" vertical="center" wrapText="1"/>
    </xf>
    <xf numFmtId="2" fontId="11" fillId="0" borderId="58" xfId="0" applyNumberFormat="1" applyFont="1" applyBorder="1" applyAlignment="1">
      <alignment horizontal="center" vertical="center" wrapText="1"/>
    </xf>
    <xf numFmtId="164" fontId="11" fillId="2" borderId="4" xfId="0" applyNumberFormat="1" applyFont="1" applyFill="1" applyBorder="1" applyAlignment="1">
      <alignment horizontal="center" vertical="center" wrapText="1"/>
    </xf>
    <xf numFmtId="164" fontId="11" fillId="2" borderId="38" xfId="0" applyNumberFormat="1" applyFont="1" applyFill="1" applyBorder="1" applyAlignment="1">
      <alignment horizontal="center" vertical="center" wrapText="1"/>
    </xf>
    <xf numFmtId="1" fontId="11" fillId="0" borderId="46" xfId="0" applyNumberFormat="1" applyFont="1" applyBorder="1" applyAlignment="1">
      <alignment horizontal="center" vertical="center" wrapText="1"/>
    </xf>
    <xf numFmtId="1" fontId="11" fillId="0" borderId="15" xfId="0" applyNumberFormat="1" applyFont="1" applyBorder="1" applyAlignment="1">
      <alignment horizontal="center" vertical="center" wrapText="1"/>
    </xf>
    <xf numFmtId="2" fontId="11" fillId="0" borderId="15" xfId="0" applyNumberFormat="1" applyFont="1" applyBorder="1" applyAlignment="1">
      <alignment horizontal="center" vertical="center" wrapText="1"/>
    </xf>
    <xf numFmtId="2" fontId="11" fillId="0" borderId="5" xfId="0" applyNumberFormat="1" applyFont="1" applyBorder="1" applyAlignment="1">
      <alignment horizontal="center" vertical="center" wrapText="1"/>
    </xf>
    <xf numFmtId="0" fontId="13" fillId="2" borderId="39" xfId="0" applyFont="1" applyFill="1" applyBorder="1" applyAlignment="1">
      <alignment horizontal="center" vertical="center" wrapText="1"/>
    </xf>
    <xf numFmtId="164" fontId="11" fillId="2" borderId="16" xfId="0" applyNumberFormat="1" applyFont="1" applyFill="1" applyBorder="1" applyAlignment="1">
      <alignment horizontal="center" vertical="center" wrapText="1"/>
    </xf>
    <xf numFmtId="1" fontId="11" fillId="2" borderId="45" xfId="0" applyNumberFormat="1" applyFont="1" applyFill="1" applyBorder="1" applyAlignment="1">
      <alignment horizontal="center" vertical="center" wrapText="1"/>
    </xf>
    <xf numFmtId="2" fontId="11" fillId="2" borderId="16" xfId="0" applyNumberFormat="1" applyFont="1" applyFill="1" applyBorder="1" applyAlignment="1">
      <alignment horizontal="center" vertical="center" wrapText="1"/>
    </xf>
    <xf numFmtId="2" fontId="11" fillId="2" borderId="43" xfId="0" applyNumberFormat="1" applyFont="1" applyFill="1" applyBorder="1" applyAlignment="1">
      <alignment horizontal="center" vertical="center" wrapText="1"/>
    </xf>
    <xf numFmtId="0" fontId="13" fillId="2" borderId="55" xfId="0" applyFont="1" applyFill="1" applyBorder="1" applyAlignment="1">
      <alignment horizontal="center" vertical="center" wrapText="1"/>
    </xf>
    <xf numFmtId="164" fontId="11" fillId="4" borderId="53" xfId="0" applyNumberFormat="1" applyFont="1" applyFill="1" applyBorder="1" applyAlignment="1">
      <alignment horizontal="center" vertical="center" wrapText="1"/>
    </xf>
    <xf numFmtId="1" fontId="11" fillId="2" borderId="52" xfId="0" applyNumberFormat="1" applyFont="1" applyFill="1" applyBorder="1" applyAlignment="1">
      <alignment horizontal="center" vertical="center" wrapText="1"/>
    </xf>
    <xf numFmtId="1" fontId="11" fillId="2" borderId="54" xfId="0" applyNumberFormat="1" applyFont="1" applyFill="1" applyBorder="1" applyAlignment="1">
      <alignment horizontal="center" vertical="center" wrapText="1"/>
    </xf>
    <xf numFmtId="2" fontId="11" fillId="2" borderId="54" xfId="0" applyNumberFormat="1" applyFont="1" applyFill="1" applyBorder="1" applyAlignment="1">
      <alignment horizontal="center" vertical="center" wrapText="1"/>
    </xf>
    <xf numFmtId="2" fontId="11" fillId="2" borderId="58" xfId="0" applyNumberFormat="1" applyFont="1" applyFill="1" applyBorder="1" applyAlignment="1">
      <alignment horizontal="center" vertical="center" wrapText="1"/>
    </xf>
    <xf numFmtId="0" fontId="13" fillId="2" borderId="6" xfId="0" applyFont="1" applyFill="1" applyBorder="1" applyAlignment="1">
      <alignment horizontal="center" vertical="center" wrapText="1"/>
    </xf>
    <xf numFmtId="1" fontId="11" fillId="2" borderId="46" xfId="0" applyNumberFormat="1" applyFont="1" applyFill="1" applyBorder="1" applyAlignment="1">
      <alignment horizontal="center" vertical="center" wrapText="1"/>
    </xf>
    <xf numFmtId="2" fontId="11" fillId="2" borderId="4" xfId="0" applyNumberFormat="1" applyFont="1" applyFill="1" applyBorder="1" applyAlignment="1">
      <alignment horizontal="center" vertical="center" wrapText="1"/>
    </xf>
    <xf numFmtId="2" fontId="11" fillId="2" borderId="5" xfId="0" applyNumberFormat="1" applyFont="1" applyFill="1" applyBorder="1" applyAlignment="1">
      <alignment horizontal="center" vertical="center" wrapText="1"/>
    </xf>
    <xf numFmtId="164" fontId="11" fillId="2" borderId="42" xfId="0" applyNumberFormat="1" applyFont="1" applyFill="1" applyBorder="1" applyAlignment="1">
      <alignment horizontal="center" vertical="center" wrapText="1"/>
    </xf>
    <xf numFmtId="2" fontId="11" fillId="0" borderId="1" xfId="0" applyNumberFormat="1" applyFont="1" applyBorder="1" applyAlignment="1">
      <alignment horizontal="center" vertical="center" wrapText="1"/>
    </xf>
    <xf numFmtId="0" fontId="13" fillId="2" borderId="10" xfId="0" applyFont="1" applyFill="1" applyBorder="1" applyAlignment="1">
      <alignment horizontal="center" vertical="center" wrapText="1"/>
    </xf>
    <xf numFmtId="164" fontId="11" fillId="2" borderId="7" xfId="0" applyNumberFormat="1" applyFont="1" applyFill="1" applyBorder="1" applyAlignment="1">
      <alignment horizontal="center" vertical="center" wrapText="1"/>
    </xf>
    <xf numFmtId="164" fontId="11" fillId="2" borderId="48" xfId="0" applyNumberFormat="1" applyFont="1" applyFill="1" applyBorder="1" applyAlignment="1">
      <alignment horizontal="center" vertical="center" wrapText="1"/>
    </xf>
    <xf numFmtId="1" fontId="11" fillId="2" borderId="9" xfId="0" applyNumberFormat="1" applyFont="1" applyFill="1" applyBorder="1" applyAlignment="1">
      <alignment horizontal="center" vertical="center" wrapText="1"/>
    </xf>
    <xf numFmtId="1" fontId="11" fillId="2" borderId="7" xfId="0" applyNumberFormat="1" applyFont="1" applyFill="1" applyBorder="1" applyAlignment="1">
      <alignment horizontal="center" vertical="center" wrapText="1"/>
    </xf>
    <xf numFmtId="2" fontId="11" fillId="2" borderId="7" xfId="0" applyNumberFormat="1" applyFont="1" applyFill="1" applyBorder="1" applyAlignment="1">
      <alignment horizontal="center" vertical="center" wrapText="1"/>
    </xf>
    <xf numFmtId="2" fontId="11" fillId="2" borderId="8" xfId="0" applyNumberFormat="1" applyFont="1" applyFill="1" applyBorder="1" applyAlignment="1">
      <alignment horizontal="center" vertical="center" wrapText="1"/>
    </xf>
    <xf numFmtId="0" fontId="13" fillId="2" borderId="47" xfId="0" applyFont="1" applyFill="1" applyBorder="1" applyAlignment="1">
      <alignment horizontal="center" vertical="center" wrapText="1"/>
    </xf>
    <xf numFmtId="2" fontId="11" fillId="2" borderId="25" xfId="0" applyNumberFormat="1" applyFont="1" applyFill="1" applyBorder="1" applyAlignment="1">
      <alignment horizontal="center" vertical="center" wrapText="1"/>
    </xf>
    <xf numFmtId="164" fontId="11" fillId="4" borderId="32" xfId="0" applyNumberFormat="1" applyFont="1" applyFill="1" applyBorder="1" applyAlignment="1">
      <alignment horizontal="center" vertical="center" wrapText="1"/>
    </xf>
    <xf numFmtId="2" fontId="11" fillId="2" borderId="31" xfId="0" applyNumberFormat="1" applyFont="1" applyFill="1" applyBorder="1" applyAlignment="1">
      <alignment horizontal="center" vertical="center" wrapText="1"/>
    </xf>
    <xf numFmtId="165" fontId="11" fillId="2" borderId="63" xfId="0" applyNumberFormat="1" applyFont="1" applyFill="1" applyBorder="1" applyAlignment="1">
      <alignment horizontal="center" vertical="center" wrapText="1"/>
    </xf>
    <xf numFmtId="0" fontId="13" fillId="2" borderId="20" xfId="0" applyFont="1" applyFill="1" applyBorder="1" applyAlignment="1">
      <alignment horizontal="center" vertical="center" wrapText="1"/>
    </xf>
    <xf numFmtId="0" fontId="11" fillId="2" borderId="11" xfId="0" applyFont="1" applyFill="1" applyBorder="1" applyAlignment="1">
      <alignment horizontal="center" vertical="center" wrapText="1"/>
    </xf>
    <xf numFmtId="164" fontId="11" fillId="2" borderId="43" xfId="0" applyNumberFormat="1" applyFont="1" applyFill="1" applyBorder="1" applyAlignment="1">
      <alignment horizontal="center" vertical="center" wrapText="1"/>
    </xf>
    <xf numFmtId="0" fontId="11" fillId="2" borderId="0" xfId="0" applyFont="1" applyFill="1" applyBorder="1" applyAlignment="1">
      <alignment horizontal="center" vertical="center" wrapText="1"/>
    </xf>
    <xf numFmtId="164" fontId="11" fillId="2" borderId="58" xfId="0" applyNumberFormat="1" applyFont="1" applyFill="1" applyBorder="1" applyAlignment="1">
      <alignment horizontal="center" vertical="center" wrapText="1"/>
    </xf>
    <xf numFmtId="164" fontId="11" fillId="2" borderId="5" xfId="0" applyNumberFormat="1" applyFont="1" applyFill="1" applyBorder="1" applyAlignment="1">
      <alignment horizontal="center" vertical="center" wrapText="1"/>
    </xf>
    <xf numFmtId="0" fontId="11" fillId="2" borderId="61" xfId="0" applyFont="1" applyFill="1" applyBorder="1" applyAlignment="1">
      <alignment horizontal="center" vertical="center" wrapText="1"/>
    </xf>
    <xf numFmtId="164" fontId="11" fillId="2" borderId="0" xfId="0" applyNumberFormat="1" applyFont="1" applyFill="1" applyBorder="1" applyAlignment="1">
      <alignment horizontal="center" vertical="center" wrapText="1"/>
    </xf>
    <xf numFmtId="164" fontId="11" fillId="4" borderId="58" xfId="0" applyNumberFormat="1" applyFont="1" applyFill="1" applyBorder="1" applyAlignment="1">
      <alignment horizontal="center" vertical="center" wrapText="1"/>
    </xf>
    <xf numFmtId="164" fontId="11" fillId="2" borderId="65" xfId="0" applyNumberFormat="1" applyFont="1" applyFill="1" applyBorder="1" applyAlignment="1">
      <alignment horizontal="center" vertical="center" wrapText="1"/>
    </xf>
    <xf numFmtId="2" fontId="11" fillId="2" borderId="46" xfId="0" applyNumberFormat="1" applyFont="1" applyFill="1" applyBorder="1" applyAlignment="1">
      <alignment horizontal="center" vertical="center" wrapText="1"/>
    </xf>
    <xf numFmtId="1" fontId="11" fillId="2" borderId="39" xfId="0" applyNumberFormat="1" applyFont="1" applyFill="1" applyBorder="1" applyAlignment="1">
      <alignment horizontal="center" vertical="center" wrapText="1"/>
    </xf>
    <xf numFmtId="1" fontId="11" fillId="2" borderId="55" xfId="0" applyNumberFormat="1" applyFont="1" applyFill="1" applyBorder="1" applyAlignment="1">
      <alignment horizontal="center" vertical="center" wrapText="1"/>
    </xf>
    <xf numFmtId="1" fontId="11" fillId="2" borderId="6" xfId="0" applyNumberFormat="1" applyFont="1" applyFill="1" applyBorder="1" applyAlignment="1">
      <alignment horizontal="center" vertical="center" wrapText="1"/>
    </xf>
    <xf numFmtId="0" fontId="13" fillId="2" borderId="55" xfId="0" applyFont="1" applyFill="1" applyBorder="1" applyAlignment="1">
      <alignment horizontal="left" vertical="center" wrapText="1"/>
    </xf>
    <xf numFmtId="1" fontId="11" fillId="2" borderId="52" xfId="0" applyNumberFormat="1" applyFont="1" applyFill="1" applyBorder="1" applyAlignment="1">
      <alignment horizontal="center" vertical="center"/>
    </xf>
    <xf numFmtId="2" fontId="11" fillId="2" borderId="58" xfId="0" applyNumberFormat="1" applyFont="1" applyFill="1" applyBorder="1" applyAlignment="1">
      <alignment horizontal="center" vertical="center"/>
    </xf>
    <xf numFmtId="1" fontId="11" fillId="2" borderId="54" xfId="0" applyNumberFormat="1" applyFont="1" applyFill="1" applyBorder="1" applyAlignment="1">
      <alignment horizontal="center" vertical="center"/>
    </xf>
    <xf numFmtId="0" fontId="13" fillId="2" borderId="55" xfId="0" applyFont="1" applyFill="1" applyBorder="1"/>
    <xf numFmtId="1" fontId="11" fillId="2" borderId="52" xfId="0" applyNumberFormat="1" applyFont="1" applyFill="1" applyBorder="1" applyAlignment="1">
      <alignment horizontal="center"/>
    </xf>
    <xf numFmtId="1" fontId="11" fillId="2" borderId="54" xfId="0" applyNumberFormat="1" applyFont="1" applyFill="1" applyBorder="1" applyAlignment="1">
      <alignment horizontal="center"/>
    </xf>
    <xf numFmtId="2" fontId="11" fillId="2" borderId="58" xfId="0" applyNumberFormat="1" applyFont="1" applyFill="1" applyBorder="1" applyAlignment="1">
      <alignment horizontal="center"/>
    </xf>
    <xf numFmtId="0" fontId="13" fillId="2" borderId="3" xfId="0" applyFont="1" applyFill="1" applyBorder="1" applyAlignment="1">
      <alignment horizontal="left" vertical="top"/>
    </xf>
    <xf numFmtId="164" fontId="11" fillId="2" borderId="2" xfId="0" applyNumberFormat="1" applyFont="1" applyFill="1" applyBorder="1" applyAlignment="1">
      <alignment horizontal="center" vertical="top"/>
    </xf>
    <xf numFmtId="1" fontId="11" fillId="2" borderId="3" xfId="0" applyNumberFormat="1" applyFont="1" applyFill="1" applyBorder="1" applyAlignment="1">
      <alignment horizontal="center" vertical="top"/>
    </xf>
    <xf numFmtId="2" fontId="11" fillId="2" borderId="2" xfId="0" applyNumberFormat="1" applyFont="1" applyFill="1" applyBorder="1" applyAlignment="1">
      <alignment horizontal="center" vertical="top"/>
    </xf>
    <xf numFmtId="1" fontId="11" fillId="2" borderId="28" xfId="0" applyNumberFormat="1" applyFont="1" applyFill="1" applyBorder="1" applyAlignment="1">
      <alignment horizontal="center" vertical="top"/>
    </xf>
    <xf numFmtId="164" fontId="11" fillId="2" borderId="1" xfId="0" applyNumberFormat="1" applyFont="1" applyFill="1" applyBorder="1" applyAlignment="1">
      <alignment horizontal="center" vertical="top" wrapText="1"/>
    </xf>
    <xf numFmtId="1" fontId="11" fillId="2" borderId="1" xfId="0" applyNumberFormat="1" applyFont="1" applyFill="1" applyBorder="1" applyAlignment="1">
      <alignment horizontal="center" vertical="top"/>
    </xf>
    <xf numFmtId="0" fontId="21" fillId="2" borderId="55" xfId="0" applyFont="1" applyFill="1" applyBorder="1" applyAlignment="1">
      <alignment horizontal="center" vertical="center"/>
    </xf>
    <xf numFmtId="164" fontId="18" fillId="2" borderId="53" xfId="0" applyNumberFormat="1" applyFont="1" applyFill="1" applyBorder="1" applyAlignment="1">
      <alignment horizontal="center" vertical="center"/>
    </xf>
    <xf numFmtId="164" fontId="18" fillId="2" borderId="55" xfId="0" applyNumberFormat="1" applyFont="1" applyFill="1" applyBorder="1" applyAlignment="1">
      <alignment horizontal="center" vertical="center"/>
    </xf>
    <xf numFmtId="1" fontId="18" fillId="2" borderId="54" xfId="0" applyNumberFormat="1" applyFont="1" applyFill="1" applyBorder="1" applyAlignment="1">
      <alignment horizontal="center" vertical="center"/>
    </xf>
    <xf numFmtId="2" fontId="18" fillId="2" borderId="58" xfId="0" applyNumberFormat="1" applyFont="1" applyFill="1" applyBorder="1" applyAlignment="1">
      <alignment horizontal="center" vertical="center"/>
    </xf>
    <xf numFmtId="164" fontId="18" fillId="2" borderId="52" xfId="0" applyNumberFormat="1" applyFont="1" applyFill="1" applyBorder="1" applyAlignment="1">
      <alignment horizontal="center" vertical="center"/>
    </xf>
    <xf numFmtId="0" fontId="21" fillId="2" borderId="114" xfId="11371" applyFont="1" applyFill="1" applyBorder="1" applyAlignment="1">
      <alignment horizontal="left" vertical="center"/>
    </xf>
    <xf numFmtId="164" fontId="18" fillId="2" borderId="54" xfId="11371" applyNumberFormat="1" applyFont="1" applyFill="1" applyBorder="1" applyAlignment="1">
      <alignment horizontal="center" vertical="center"/>
    </xf>
    <xf numFmtId="1" fontId="22" fillId="2" borderId="125" xfId="11371" applyNumberFormat="1" applyFont="1" applyFill="1" applyBorder="1" applyAlignment="1">
      <alignment horizontal="center" vertical="center"/>
    </xf>
    <xf numFmtId="1" fontId="22" fillId="2" borderId="126" xfId="11371" applyNumberFormat="1" applyFont="1" applyFill="1" applyBorder="1" applyAlignment="1">
      <alignment horizontal="center" vertical="center"/>
    </xf>
    <xf numFmtId="2" fontId="22" fillId="2" borderId="53" xfId="11371" applyNumberFormat="1" applyFont="1" applyFill="1" applyBorder="1" applyAlignment="1">
      <alignment horizontal="center" vertical="center"/>
    </xf>
    <xf numFmtId="1" fontId="22" fillId="2" borderId="127" xfId="11371" applyNumberFormat="1" applyFont="1" applyFill="1" applyBorder="1" applyAlignment="1">
      <alignment horizontal="center" vertical="center"/>
    </xf>
    <xf numFmtId="164" fontId="18" fillId="2" borderId="58" xfId="11371" applyNumberFormat="1" applyFont="1" applyFill="1" applyBorder="1" applyAlignment="1">
      <alignment horizontal="center" vertical="center"/>
    </xf>
    <xf numFmtId="0" fontId="21" fillId="4" borderId="107" xfId="11371" applyFont="1" applyFill="1" applyBorder="1" applyAlignment="1">
      <alignment horizontal="center" vertical="center"/>
    </xf>
    <xf numFmtId="1" fontId="22" fillId="2" borderId="128" xfId="11371" applyNumberFormat="1" applyFont="1" applyFill="1" applyBorder="1" applyAlignment="1">
      <alignment horizontal="center" vertical="center"/>
    </xf>
    <xf numFmtId="1" fontId="22" fillId="2" borderId="129" xfId="11371" applyNumberFormat="1" applyFont="1" applyFill="1" applyBorder="1" applyAlignment="1">
      <alignment horizontal="center" vertical="center"/>
    </xf>
    <xf numFmtId="1" fontId="22" fillId="2" borderId="130" xfId="11371" applyNumberFormat="1" applyFont="1" applyFill="1" applyBorder="1" applyAlignment="1">
      <alignment horizontal="center" vertical="center"/>
    </xf>
    <xf numFmtId="0" fontId="13" fillId="2" borderId="52" xfId="11855" applyFont="1" applyFill="1" applyBorder="1" applyAlignment="1">
      <alignment horizontal="left" vertical="top"/>
    </xf>
    <xf numFmtId="164" fontId="11" fillId="2" borderId="58" xfId="11855" applyNumberFormat="1" applyFont="1" applyFill="1" applyBorder="1" applyAlignment="1">
      <alignment horizontal="center" vertical="top"/>
    </xf>
    <xf numFmtId="2" fontId="11" fillId="2" borderId="54" xfId="11855" applyNumberFormat="1" applyFont="1" applyFill="1" applyBorder="1" applyAlignment="1">
      <alignment horizontal="center" vertical="top"/>
    </xf>
    <xf numFmtId="2" fontId="18" fillId="2" borderId="58" xfId="11855" applyNumberFormat="1" applyFont="1" applyFill="1" applyBorder="1" applyAlignment="1">
      <alignment horizontal="center" vertical="top"/>
    </xf>
    <xf numFmtId="0" fontId="13" fillId="2" borderId="114" xfId="0" applyFont="1" applyFill="1" applyBorder="1" applyAlignment="1">
      <alignment horizontal="left" vertical="center"/>
    </xf>
    <xf numFmtId="0" fontId="13" fillId="4" borderId="58" xfId="0" applyFont="1" applyFill="1" applyBorder="1" applyAlignment="1">
      <alignment horizontal="center" vertical="center"/>
    </xf>
    <xf numFmtId="2" fontId="11" fillId="2" borderId="54" xfId="0" applyNumberFormat="1" applyFont="1" applyFill="1" applyBorder="1" applyAlignment="1">
      <alignment horizontal="center" vertical="center"/>
    </xf>
    <xf numFmtId="0" fontId="13" fillId="2" borderId="97" xfId="0" applyFont="1" applyFill="1" applyBorder="1" applyAlignment="1">
      <alignment horizontal="left" vertical="center"/>
    </xf>
    <xf numFmtId="1" fontId="11" fillId="2" borderId="1" xfId="0" applyNumberFormat="1" applyFont="1" applyFill="1" applyBorder="1" applyAlignment="1">
      <alignment horizontal="center" vertical="center"/>
    </xf>
    <xf numFmtId="1" fontId="11" fillId="2" borderId="28" xfId="0" applyNumberFormat="1" applyFont="1" applyFill="1" applyBorder="1" applyAlignment="1">
      <alignment horizontal="center" vertical="center"/>
    </xf>
    <xf numFmtId="2" fontId="11" fillId="2" borderId="14" xfId="0" applyNumberFormat="1" applyFont="1" applyFill="1" applyBorder="1" applyAlignment="1">
      <alignment horizontal="center" vertical="center"/>
    </xf>
    <xf numFmtId="2" fontId="11" fillId="2" borderId="2" xfId="0" applyNumberFormat="1" applyFont="1" applyFill="1" applyBorder="1" applyAlignment="1">
      <alignment horizontal="center" vertical="center"/>
    </xf>
    <xf numFmtId="0" fontId="13" fillId="2" borderId="114" xfId="0" applyFont="1" applyFill="1" applyBorder="1" applyAlignment="1">
      <alignment horizontal="left"/>
    </xf>
    <xf numFmtId="0" fontId="13" fillId="4" borderId="58" xfId="0" applyFont="1" applyFill="1" applyBorder="1" applyAlignment="1">
      <alignment horizontal="left"/>
    </xf>
    <xf numFmtId="0" fontId="13" fillId="2" borderId="97" xfId="0" applyFont="1" applyFill="1" applyBorder="1" applyAlignment="1">
      <alignment horizontal="left"/>
    </xf>
    <xf numFmtId="0" fontId="13" fillId="2" borderId="3" xfId="0" applyFont="1" applyFill="1" applyBorder="1" applyAlignment="1">
      <alignment horizontal="left"/>
    </xf>
    <xf numFmtId="1" fontId="11" fillId="2" borderId="3" xfId="0" applyNumberFormat="1" applyFont="1" applyFill="1" applyBorder="1" applyAlignment="1">
      <alignment horizontal="center" vertical="center"/>
    </xf>
    <xf numFmtId="0" fontId="13" fillId="2" borderId="55" xfId="0" applyFont="1" applyFill="1" applyBorder="1" applyAlignment="1">
      <alignment horizontal="left"/>
    </xf>
    <xf numFmtId="164" fontId="11" fillId="4" borderId="58" xfId="0" applyNumberFormat="1" applyFont="1" applyFill="1" applyBorder="1" applyAlignment="1">
      <alignment horizontal="center"/>
    </xf>
    <xf numFmtId="0" fontId="37" fillId="2" borderId="55" xfId="0" applyFont="1" applyFill="1" applyBorder="1" applyAlignment="1">
      <alignment horizontal="center"/>
    </xf>
    <xf numFmtId="164" fontId="38" fillId="2" borderId="58" xfId="0" applyNumberFormat="1" applyFont="1" applyFill="1" applyBorder="1" applyAlignment="1">
      <alignment horizontal="center" vertical="center"/>
    </xf>
    <xf numFmtId="0" fontId="38" fillId="2" borderId="52" xfId="0" applyFont="1" applyFill="1" applyBorder="1" applyAlignment="1">
      <alignment horizontal="center" vertical="center"/>
    </xf>
    <xf numFmtId="1" fontId="38" fillId="2" borderId="52" xfId="0" applyNumberFormat="1" applyFont="1" applyFill="1" applyBorder="1" applyAlignment="1">
      <alignment horizontal="center" vertical="center"/>
    </xf>
    <xf numFmtId="165" fontId="38" fillId="2" borderId="0" xfId="0" applyNumberFormat="1" applyFont="1" applyFill="1" applyBorder="1" applyAlignment="1">
      <alignment horizontal="center" vertical="center"/>
    </xf>
    <xf numFmtId="165" fontId="38" fillId="2" borderId="58" xfId="0" applyNumberFormat="1" applyFont="1" applyFill="1" applyBorder="1" applyAlignment="1">
      <alignment horizontal="center" vertical="center"/>
    </xf>
    <xf numFmtId="2" fontId="11" fillId="2" borderId="28" xfId="0" applyNumberFormat="1" applyFont="1" applyFill="1" applyBorder="1" applyAlignment="1">
      <alignment horizontal="center" vertical="center"/>
    </xf>
    <xf numFmtId="2" fontId="11" fillId="2" borderId="1" xfId="0" applyNumberFormat="1" applyFont="1" applyFill="1" applyBorder="1" applyAlignment="1">
      <alignment horizontal="center" vertical="center"/>
    </xf>
    <xf numFmtId="165" fontId="11" fillId="2" borderId="2" xfId="0" applyNumberFormat="1" applyFont="1" applyFill="1" applyBorder="1" applyAlignment="1">
      <alignment horizontal="center" vertical="center"/>
    </xf>
    <xf numFmtId="2" fontId="11" fillId="2" borderId="63" xfId="3220" applyNumberFormat="1" applyFont="1" applyFill="1" applyBorder="1" applyAlignment="1">
      <alignment horizontal="center" vertical="top"/>
    </xf>
    <xf numFmtId="2" fontId="18" fillId="2" borderId="47" xfId="7742" applyNumberFormat="1" applyFont="1" applyFill="1" applyBorder="1" applyAlignment="1">
      <alignment horizontal="center" vertical="top"/>
    </xf>
    <xf numFmtId="2" fontId="11" fillId="2" borderId="25" xfId="7743" applyNumberFormat="1" applyFont="1" applyFill="1" applyBorder="1" applyAlignment="1">
      <alignment horizontal="center" vertical="top"/>
    </xf>
    <xf numFmtId="165" fontId="11" fillId="8" borderId="63" xfId="7742" applyNumberFormat="1" applyFont="1" applyFill="1" applyBorder="1" applyAlignment="1">
      <alignment horizontal="center" vertical="top"/>
    </xf>
    <xf numFmtId="0" fontId="21" fillId="2" borderId="10" xfId="3808" applyFont="1" applyFill="1" applyBorder="1" applyAlignment="1">
      <alignment horizontal="left" vertical="top"/>
    </xf>
    <xf numFmtId="2" fontId="18" fillId="2" borderId="10" xfId="7742" applyNumberFormat="1" applyFont="1" applyFill="1" applyBorder="1" applyAlignment="1">
      <alignment horizontal="center" vertical="top"/>
    </xf>
    <xf numFmtId="2" fontId="11" fillId="2" borderId="7" xfId="7743" applyNumberFormat="1" applyFont="1" applyFill="1" applyBorder="1" applyAlignment="1">
      <alignment horizontal="center" vertical="top"/>
    </xf>
    <xf numFmtId="165" fontId="11" fillId="8" borderId="8" xfId="7742" applyNumberFormat="1" applyFont="1" applyFill="1" applyBorder="1" applyAlignment="1">
      <alignment horizontal="center" vertical="top"/>
    </xf>
    <xf numFmtId="2" fontId="11" fillId="2" borderId="55" xfId="11855" applyNumberFormat="1" applyFont="1" applyFill="1" applyBorder="1" applyAlignment="1">
      <alignment horizontal="center" vertical="top"/>
    </xf>
    <xf numFmtId="2" fontId="18" fillId="2" borderId="3" xfId="11855" applyNumberFormat="1" applyFont="1" applyFill="1" applyBorder="1" applyAlignment="1">
      <alignment horizontal="center" vertical="top"/>
    </xf>
    <xf numFmtId="2" fontId="18" fillId="2" borderId="1" xfId="11855" applyNumberFormat="1" applyFont="1" applyFill="1" applyBorder="1" applyAlignment="1">
      <alignment horizontal="center" vertical="top"/>
    </xf>
    <xf numFmtId="2" fontId="18" fillId="2" borderId="2" xfId="11855" applyNumberFormat="1" applyFont="1" applyFill="1" applyBorder="1" applyAlignment="1">
      <alignment horizontal="center" vertical="top"/>
    </xf>
    <xf numFmtId="164" fontId="11" fillId="2" borderId="14" xfId="0" applyNumberFormat="1" applyFont="1" applyFill="1" applyBorder="1" applyAlignment="1">
      <alignment horizontal="center" vertical="center"/>
    </xf>
    <xf numFmtId="0" fontId="11" fillId="0" borderId="44" xfId="0" applyFont="1" applyFill="1" applyBorder="1" applyAlignment="1">
      <alignment horizontal="center" vertical="center"/>
    </xf>
    <xf numFmtId="2" fontId="18" fillId="2" borderId="25" xfId="11371" applyNumberFormat="1" applyFont="1" applyFill="1" applyBorder="1" applyAlignment="1">
      <alignment horizontal="center" vertical="center"/>
    </xf>
    <xf numFmtId="2" fontId="11" fillId="2" borderId="58" xfId="11855" applyNumberFormat="1" applyFont="1" applyFill="1" applyBorder="1" applyAlignment="1">
      <alignment horizontal="center" vertical="top"/>
    </xf>
    <xf numFmtId="165" fontId="11" fillId="2" borderId="58" xfId="11855" applyNumberFormat="1" applyFont="1" applyFill="1" applyBorder="1" applyAlignment="1">
      <alignment horizontal="center" vertical="top"/>
    </xf>
    <xf numFmtId="2" fontId="11" fillId="4" borderId="55" xfId="11855" applyNumberFormat="1" applyFont="1" applyFill="1" applyBorder="1" applyAlignment="1">
      <alignment horizontal="center" vertical="top"/>
    </xf>
    <xf numFmtId="2" fontId="11" fillId="2" borderId="64" xfId="0" applyNumberFormat="1" applyFont="1" applyFill="1" applyBorder="1" applyAlignment="1">
      <alignment horizontal="center" vertical="center"/>
    </xf>
    <xf numFmtId="2" fontId="11" fillId="2" borderId="8" xfId="3220" applyNumberFormat="1" applyFont="1" applyFill="1" applyBorder="1" applyAlignment="1">
      <alignment horizontal="center" vertical="top"/>
    </xf>
    <xf numFmtId="2" fontId="18" fillId="4" borderId="10" xfId="7742" applyNumberFormat="1" applyFont="1" applyFill="1" applyBorder="1" applyAlignment="1">
      <alignment horizontal="center" vertical="top"/>
    </xf>
    <xf numFmtId="165" fontId="11" fillId="12" borderId="8" xfId="7742" applyNumberFormat="1" applyFont="1" applyFill="1" applyBorder="1" applyAlignment="1">
      <alignment horizontal="center" vertical="top"/>
    </xf>
    <xf numFmtId="0" fontId="11" fillId="0" borderId="7" xfId="0" applyFont="1" applyBorder="1" applyAlignment="1">
      <alignment horizontal="center" vertical="top"/>
    </xf>
    <xf numFmtId="0" fontId="13" fillId="0" borderId="90" xfId="0" applyFont="1" applyBorder="1" applyAlignment="1">
      <alignment horizontal="center" vertical="center" wrapText="1"/>
    </xf>
    <xf numFmtId="49" fontId="13" fillId="0" borderId="18" xfId="0" applyNumberFormat="1" applyFont="1" applyBorder="1" applyAlignment="1">
      <alignment horizontal="center" vertical="center" wrapText="1"/>
    </xf>
    <xf numFmtId="0" fontId="11" fillId="0" borderId="61" xfId="0" applyFont="1" applyBorder="1" applyAlignment="1">
      <alignment horizontal="center" vertical="center"/>
    </xf>
    <xf numFmtId="1" fontId="11" fillId="0" borderId="16" xfId="0" applyNumberFormat="1" applyFont="1" applyBorder="1" applyAlignment="1">
      <alignment horizontal="center" vertical="center"/>
    </xf>
    <xf numFmtId="164" fontId="11" fillId="0" borderId="42" xfId="0" applyNumberFormat="1" applyFont="1" applyBorder="1" applyAlignment="1">
      <alignment horizontal="center" vertical="center"/>
    </xf>
    <xf numFmtId="1" fontId="11" fillId="0" borderId="7" xfId="0" applyNumberFormat="1" applyFont="1" applyFill="1" applyBorder="1" applyAlignment="1">
      <alignment horizontal="center" vertical="top"/>
    </xf>
    <xf numFmtId="0" fontId="11" fillId="0" borderId="11" xfId="0" applyFont="1" applyBorder="1" applyAlignment="1">
      <alignment horizontal="center" vertical="center"/>
    </xf>
    <xf numFmtId="1" fontId="11" fillId="0" borderId="1" xfId="0" applyNumberFormat="1" applyFont="1" applyBorder="1" applyAlignment="1">
      <alignment horizontal="center" vertical="center"/>
    </xf>
    <xf numFmtId="164" fontId="11" fillId="0" borderId="35" xfId="0" applyNumberFormat="1" applyFont="1" applyBorder="1" applyAlignment="1">
      <alignment horizontal="center" vertical="center"/>
    </xf>
    <xf numFmtId="0" fontId="11" fillId="0" borderId="11" xfId="0" applyFont="1" applyFill="1" applyBorder="1" applyAlignment="1">
      <alignment horizontal="center" vertical="center"/>
    </xf>
    <xf numFmtId="1" fontId="11" fillId="0" borderId="1" xfId="0" applyNumberFormat="1" applyFont="1" applyFill="1" applyBorder="1" applyAlignment="1">
      <alignment horizontal="center" vertical="center"/>
    </xf>
    <xf numFmtId="164" fontId="11" fillId="0" borderId="35" xfId="0" applyNumberFormat="1" applyFont="1" applyFill="1" applyBorder="1" applyAlignment="1">
      <alignment horizontal="center" vertical="center"/>
    </xf>
    <xf numFmtId="0" fontId="11" fillId="0" borderId="12" xfId="0" applyFont="1" applyFill="1" applyBorder="1" applyAlignment="1">
      <alignment horizontal="center" vertical="center"/>
    </xf>
    <xf numFmtId="1" fontId="11" fillId="0" borderId="7" xfId="0" applyNumberFormat="1" applyFont="1" applyFill="1" applyBorder="1" applyAlignment="1">
      <alignment horizontal="center" vertical="center"/>
    </xf>
    <xf numFmtId="164" fontId="11" fillId="0" borderId="48" xfId="0" applyNumberFormat="1" applyFont="1" applyFill="1" applyBorder="1" applyAlignment="1">
      <alignment horizontal="center" vertical="center"/>
    </xf>
    <xf numFmtId="0" fontId="11" fillId="0" borderId="52" xfId="0" applyFont="1" applyFill="1" applyBorder="1" applyAlignment="1">
      <alignment horizontal="center" vertical="center"/>
    </xf>
    <xf numFmtId="0" fontId="11" fillId="0" borderId="0" xfId="0" applyFont="1" applyFill="1" applyBorder="1" applyAlignment="1">
      <alignment horizontal="center" vertical="center"/>
    </xf>
    <xf numFmtId="1" fontId="11" fillId="0" borderId="54" xfId="0" applyNumberFormat="1" applyFont="1" applyFill="1" applyBorder="1" applyAlignment="1">
      <alignment horizontal="center" vertical="center"/>
    </xf>
    <xf numFmtId="164" fontId="11" fillId="0" borderId="53" xfId="0" applyNumberFormat="1" applyFont="1" applyFill="1" applyBorder="1" applyAlignment="1">
      <alignment horizontal="center" vertical="center"/>
    </xf>
    <xf numFmtId="1" fontId="11" fillId="2" borderId="44" xfId="0" applyNumberFormat="1" applyFont="1" applyFill="1" applyBorder="1" applyAlignment="1">
      <alignment horizontal="center" vertical="center"/>
    </xf>
    <xf numFmtId="1" fontId="11" fillId="2" borderId="64" xfId="0" applyNumberFormat="1" applyFont="1" applyFill="1" applyBorder="1" applyAlignment="1">
      <alignment horizontal="center" vertical="center"/>
    </xf>
    <xf numFmtId="1" fontId="11" fillId="0" borderId="26" xfId="0" applyNumberFormat="1" applyFont="1" applyFill="1" applyBorder="1" applyAlignment="1">
      <alignment horizontal="center" vertical="top"/>
    </xf>
    <xf numFmtId="1" fontId="11" fillId="2" borderId="15" xfId="0" applyNumberFormat="1" applyFont="1" applyFill="1" applyBorder="1" applyAlignment="1">
      <alignment horizontal="center" vertical="center"/>
    </xf>
    <xf numFmtId="0" fontId="11" fillId="0" borderId="45" xfId="0" applyFont="1" applyFill="1" applyBorder="1" applyAlignment="1">
      <alignment horizontal="center" vertical="center"/>
    </xf>
    <xf numFmtId="0" fontId="11" fillId="0" borderId="61" xfId="0" applyFont="1" applyFill="1" applyBorder="1" applyAlignment="1">
      <alignment horizontal="center" vertical="center"/>
    </xf>
    <xf numFmtId="1" fontId="11" fillId="0" borderId="16" xfId="0" applyNumberFormat="1" applyFont="1" applyFill="1" applyBorder="1" applyAlignment="1">
      <alignment horizontal="center" vertical="center"/>
    </xf>
    <xf numFmtId="164" fontId="11" fillId="0" borderId="42" xfId="0" applyNumberFormat="1" applyFont="1" applyFill="1" applyBorder="1" applyAlignment="1">
      <alignment horizontal="center" vertical="center"/>
    </xf>
    <xf numFmtId="2" fontId="11" fillId="2" borderId="6" xfId="0" applyNumberFormat="1" applyFont="1" applyFill="1" applyBorder="1" applyAlignment="1">
      <alignment horizontal="center" vertical="top"/>
    </xf>
    <xf numFmtId="1" fontId="11" fillId="2" borderId="4" xfId="0" applyNumberFormat="1" applyFont="1" applyFill="1" applyBorder="1" applyAlignment="1">
      <alignment horizontal="center" vertical="top"/>
    </xf>
    <xf numFmtId="2" fontId="11" fillId="2" borderId="5" xfId="0" applyNumberFormat="1" applyFont="1" applyFill="1" applyBorder="1" applyAlignment="1">
      <alignment horizontal="center" vertical="top"/>
    </xf>
    <xf numFmtId="0" fontId="11" fillId="0" borderId="1" xfId="0" applyFont="1" applyBorder="1" applyAlignment="1">
      <alignment horizontal="center" vertical="top"/>
    </xf>
    <xf numFmtId="1" fontId="11" fillId="0" borderId="1" xfId="0" applyNumberFormat="1" applyFont="1" applyBorder="1" applyAlignment="1">
      <alignment horizontal="center" vertical="top"/>
    </xf>
    <xf numFmtId="1" fontId="11" fillId="0" borderId="7" xfId="0" applyNumberFormat="1" applyFont="1" applyBorder="1" applyAlignment="1">
      <alignment horizontal="center" vertical="top"/>
    </xf>
    <xf numFmtId="0" fontId="11" fillId="0" borderId="56" xfId="0" applyFont="1" applyBorder="1" applyAlignment="1">
      <alignment horizontal="center" vertical="top"/>
    </xf>
    <xf numFmtId="0" fontId="11" fillId="0" borderId="26" xfId="0" applyFont="1" applyBorder="1" applyAlignment="1">
      <alignment horizontal="center" vertical="top"/>
    </xf>
    <xf numFmtId="1" fontId="11" fillId="0" borderId="26" xfId="0" applyNumberFormat="1" applyFont="1" applyBorder="1" applyAlignment="1">
      <alignment horizontal="center" vertical="top"/>
    </xf>
    <xf numFmtId="2" fontId="11" fillId="0" borderId="59" xfId="0" applyNumberFormat="1" applyFont="1" applyBorder="1" applyAlignment="1">
      <alignment horizontal="center" vertical="top"/>
    </xf>
    <xf numFmtId="2" fontId="11" fillId="2" borderId="4" xfId="0" applyNumberFormat="1" applyFont="1" applyFill="1" applyBorder="1" applyAlignment="1">
      <alignment horizontal="center" vertical="top"/>
    </xf>
    <xf numFmtId="0" fontId="11" fillId="0" borderId="3" xfId="0" applyFont="1" applyFill="1" applyBorder="1" applyAlignment="1">
      <alignment horizontal="center"/>
    </xf>
    <xf numFmtId="1" fontId="11" fillId="0" borderId="1" xfId="0" applyNumberFormat="1" applyFont="1" applyFill="1" applyBorder="1" applyAlignment="1">
      <alignment horizontal="center"/>
    </xf>
    <xf numFmtId="1" fontId="11" fillId="0" borderId="7" xfId="0" applyNumberFormat="1" applyFont="1" applyFill="1" applyBorder="1" applyAlignment="1">
      <alignment horizontal="center"/>
    </xf>
    <xf numFmtId="0" fontId="11" fillId="0" borderId="26" xfId="0" applyFont="1" applyFill="1" applyBorder="1" applyAlignment="1">
      <alignment horizontal="center"/>
    </xf>
    <xf numFmtId="1" fontId="11" fillId="0" borderId="26" xfId="0" applyNumberFormat="1" applyFont="1" applyFill="1" applyBorder="1" applyAlignment="1">
      <alignment horizontal="center"/>
    </xf>
    <xf numFmtId="164" fontId="11" fillId="2" borderId="51" xfId="0" applyNumberFormat="1" applyFont="1" applyFill="1" applyBorder="1" applyAlignment="1">
      <alignment horizontal="center" vertical="top"/>
    </xf>
    <xf numFmtId="1" fontId="11" fillId="2" borderId="44" xfId="0" applyNumberFormat="1" applyFont="1" applyFill="1" applyBorder="1" applyAlignment="1">
      <alignment horizontal="center" vertical="top"/>
    </xf>
    <xf numFmtId="2" fontId="11" fillId="2" borderId="42" xfId="0" applyNumberFormat="1" applyFont="1" applyFill="1" applyBorder="1" applyAlignment="1">
      <alignment horizontal="center" vertical="top"/>
    </xf>
    <xf numFmtId="1" fontId="11" fillId="2" borderId="14" xfId="0" applyNumberFormat="1" applyFont="1" applyFill="1" applyBorder="1" applyAlignment="1">
      <alignment horizontal="center" vertical="top"/>
    </xf>
    <xf numFmtId="2" fontId="11" fillId="2" borderId="35" xfId="0" applyNumberFormat="1" applyFont="1" applyFill="1" applyBorder="1" applyAlignment="1">
      <alignment horizontal="center" vertical="top"/>
    </xf>
    <xf numFmtId="1" fontId="11" fillId="2" borderId="115" xfId="0" applyNumberFormat="1" applyFont="1" applyFill="1" applyBorder="1" applyAlignment="1">
      <alignment horizontal="center" vertical="top"/>
    </xf>
    <xf numFmtId="2" fontId="11" fillId="2" borderId="32" xfId="0" applyNumberFormat="1" applyFont="1" applyFill="1" applyBorder="1" applyAlignment="1">
      <alignment horizontal="center" vertical="top"/>
    </xf>
    <xf numFmtId="2" fontId="11" fillId="0" borderId="0" xfId="0" applyNumberFormat="1" applyFont="1" applyFill="1"/>
    <xf numFmtId="49" fontId="11" fillId="0" borderId="9" xfId="0" applyNumberFormat="1" applyFont="1" applyBorder="1" applyAlignment="1">
      <alignment horizontal="center" vertical="center"/>
    </xf>
    <xf numFmtId="0" fontId="11" fillId="0" borderId="12" xfId="0" applyFont="1" applyBorder="1" applyAlignment="1">
      <alignment horizontal="center" vertical="center"/>
    </xf>
    <xf numFmtId="0" fontId="25" fillId="0" borderId="90" xfId="0" applyFont="1" applyBorder="1" applyAlignment="1">
      <alignment horizontal="left" vertical="center" wrapText="1"/>
    </xf>
    <xf numFmtId="0" fontId="26" fillId="0" borderId="90" xfId="0" applyFont="1" applyBorder="1" applyAlignment="1">
      <alignment horizontal="left" vertical="top" wrapText="1"/>
    </xf>
    <xf numFmtId="0" fontId="30" fillId="0" borderId="34" xfId="3220" applyFont="1" applyBorder="1" applyAlignment="1">
      <alignment horizontal="center" vertical="center" textRotation="90"/>
    </xf>
    <xf numFmtId="0" fontId="30" fillId="0" borderId="36" xfId="3220" applyFont="1" applyBorder="1" applyAlignment="1">
      <alignment horizontal="center" vertical="center" textRotation="90"/>
    </xf>
    <xf numFmtId="0" fontId="25" fillId="0" borderId="0" xfId="11706" applyFont="1" applyAlignment="1">
      <alignment horizontal="left" vertical="center" wrapText="1"/>
    </xf>
    <xf numFmtId="0" fontId="25" fillId="0" borderId="19" xfId="11706" applyFont="1" applyBorder="1" applyAlignment="1">
      <alignment horizontal="center" vertical="center" wrapText="1"/>
    </xf>
    <xf numFmtId="0" fontId="25" fillId="0" borderId="20" xfId="11706" applyFont="1" applyBorder="1" applyAlignment="1">
      <alignment horizontal="center" vertical="center" wrapText="1"/>
    </xf>
    <xf numFmtId="0" fontId="25" fillId="0" borderId="21" xfId="11706" applyFont="1" applyBorder="1" applyAlignment="1">
      <alignment horizontal="center" vertical="center" wrapText="1"/>
    </xf>
    <xf numFmtId="0" fontId="30" fillId="0" borderId="33" xfId="3220" applyFont="1" applyBorder="1" applyAlignment="1">
      <alignment horizontal="center" vertical="center" textRotation="90"/>
    </xf>
    <xf numFmtId="0" fontId="30" fillId="0" borderId="40" xfId="3220" applyFont="1" applyBorder="1" applyAlignment="1">
      <alignment horizontal="center" vertical="center" textRotation="90"/>
    </xf>
    <xf numFmtId="0" fontId="30" fillId="0" borderId="33" xfId="11706" applyFont="1" applyBorder="1" applyAlignment="1">
      <alignment horizontal="center" vertical="center" textRotation="90" wrapText="1"/>
    </xf>
    <xf numFmtId="0" fontId="30" fillId="0" borderId="34" xfId="11706" applyFont="1" applyBorder="1" applyAlignment="1">
      <alignment horizontal="center" vertical="center" textRotation="90" wrapText="1"/>
    </xf>
    <xf numFmtId="0" fontId="30" fillId="0" borderId="40" xfId="11706" applyFont="1" applyBorder="1" applyAlignment="1">
      <alignment horizontal="center" vertical="center" textRotation="90" wrapText="1"/>
    </xf>
    <xf numFmtId="0" fontId="30" fillId="0" borderId="49" xfId="11706" applyFont="1" applyBorder="1" applyAlignment="1">
      <alignment horizontal="center" vertical="center" textRotation="90" wrapText="1"/>
    </xf>
    <xf numFmtId="0" fontId="30" fillId="0" borderId="33" xfId="11706" applyFont="1" applyBorder="1" applyAlignment="1">
      <alignment horizontal="center" vertical="center" textRotation="90"/>
    </xf>
    <xf numFmtId="0" fontId="30" fillId="0" borderId="34" xfId="11706" applyFont="1" applyBorder="1" applyAlignment="1">
      <alignment horizontal="center" vertical="center" textRotation="90"/>
    </xf>
    <xf numFmtId="0" fontId="30" fillId="0" borderId="40" xfId="11706" applyFont="1" applyBorder="1" applyAlignment="1">
      <alignment horizontal="center" vertical="center" textRotation="90"/>
    </xf>
    <xf numFmtId="0" fontId="13" fillId="2" borderId="19" xfId="0" applyFont="1" applyFill="1" applyBorder="1" applyAlignment="1">
      <alignment horizontal="center" vertical="center"/>
    </xf>
    <xf numFmtId="0" fontId="13" fillId="2" borderId="20" xfId="0" applyFont="1" applyFill="1" applyBorder="1" applyAlignment="1">
      <alignment horizontal="center" vertical="center"/>
    </xf>
    <xf numFmtId="0" fontId="13" fillId="2" borderId="21" xfId="0" applyFont="1" applyFill="1" applyBorder="1" applyAlignment="1">
      <alignment horizontal="center" vertical="center"/>
    </xf>
    <xf numFmtId="0" fontId="13" fillId="0" borderId="27" xfId="0" applyFont="1" applyBorder="1" applyAlignment="1">
      <alignment horizontal="center" vertical="center"/>
    </xf>
    <xf numFmtId="0" fontId="13" fillId="0" borderId="18" xfId="0" applyFont="1" applyBorder="1" applyAlignment="1">
      <alignment horizontal="center" vertical="center"/>
    </xf>
    <xf numFmtId="0" fontId="26" fillId="0" borderId="0" xfId="0" applyFont="1" applyAlignment="1">
      <alignment horizontal="left" vertical="center" wrapText="1"/>
    </xf>
    <xf numFmtId="0" fontId="26" fillId="0" borderId="33" xfId="0" applyFont="1" applyBorder="1" applyAlignment="1">
      <alignment horizontal="center" vertical="center" textRotation="90"/>
    </xf>
    <xf numFmtId="0" fontId="26" fillId="0" borderId="34" xfId="0" applyFont="1" applyBorder="1" applyAlignment="1">
      <alignment horizontal="center" vertical="center" textRotation="90"/>
    </xf>
    <xf numFmtId="0" fontId="26" fillId="0" borderId="40" xfId="0" applyFont="1" applyBorder="1" applyAlignment="1">
      <alignment horizontal="center" vertical="center" textRotation="90"/>
    </xf>
    <xf numFmtId="0" fontId="26" fillId="0" borderId="0" xfId="0" applyFont="1" applyFill="1" applyAlignment="1">
      <alignment horizontal="left" vertical="center" wrapText="1"/>
    </xf>
    <xf numFmtId="0" fontId="26" fillId="0" borderId="19" xfId="0" applyFont="1" applyBorder="1" applyAlignment="1">
      <alignment horizontal="center" vertical="center" wrapText="1"/>
    </xf>
    <xf numFmtId="0" fontId="26" fillId="0" borderId="20" xfId="0" applyFont="1" applyBorder="1" applyAlignment="1">
      <alignment horizontal="center" vertical="center" wrapText="1"/>
    </xf>
    <xf numFmtId="0" fontId="26" fillId="0" borderId="21" xfId="0" applyFont="1" applyBorder="1" applyAlignment="1">
      <alignment horizontal="center" vertical="center" wrapText="1"/>
    </xf>
    <xf numFmtId="0" fontId="26" fillId="0" borderId="19" xfId="0" applyFont="1" applyBorder="1" applyAlignment="1">
      <alignment horizontal="center" vertical="center"/>
    </xf>
    <xf numFmtId="0" fontId="26" fillId="0" borderId="20" xfId="0" applyFont="1" applyBorder="1" applyAlignment="1">
      <alignment horizontal="center" vertical="center"/>
    </xf>
    <xf numFmtId="0" fontId="26" fillId="0" borderId="21" xfId="0" applyFont="1" applyBorder="1" applyAlignment="1">
      <alignment horizontal="center" vertical="center"/>
    </xf>
    <xf numFmtId="0" fontId="27" fillId="0" borderId="0" xfId="0" applyFont="1" applyAlignment="1">
      <alignment horizontal="left" vertical="center" wrapText="1"/>
    </xf>
    <xf numFmtId="0" fontId="30" fillId="0" borderId="33" xfId="0" applyFont="1" applyBorder="1" applyAlignment="1">
      <alignment horizontal="center" vertical="center" textRotation="90"/>
    </xf>
    <xf numFmtId="0" fontId="30" fillId="0" borderId="34" xfId="0" applyFont="1" applyBorder="1" applyAlignment="1">
      <alignment horizontal="center" vertical="center" textRotation="90"/>
    </xf>
    <xf numFmtId="0" fontId="30" fillId="0" borderId="40" xfId="0" applyFont="1" applyBorder="1" applyAlignment="1">
      <alignment horizontal="center" vertical="center" textRotation="90"/>
    </xf>
    <xf numFmtId="0" fontId="13" fillId="0" borderId="19" xfId="0" applyFont="1" applyBorder="1" applyAlignment="1">
      <alignment horizontal="center" vertical="center"/>
    </xf>
    <xf numFmtId="0" fontId="13" fillId="0" borderId="20" xfId="0" applyFont="1" applyBorder="1" applyAlignment="1">
      <alignment horizontal="center" vertical="center"/>
    </xf>
    <xf numFmtId="0" fontId="13" fillId="0" borderId="30" xfId="0" applyFont="1" applyBorder="1" applyAlignment="1">
      <alignment horizontal="center" vertical="center"/>
    </xf>
    <xf numFmtId="0" fontId="13" fillId="0" borderId="37" xfId="0" applyFont="1" applyBorder="1" applyAlignment="1">
      <alignment horizontal="center" vertical="center"/>
    </xf>
    <xf numFmtId="0" fontId="13" fillId="0" borderId="21" xfId="0" applyFont="1" applyBorder="1" applyAlignment="1">
      <alignment horizontal="center" vertical="center"/>
    </xf>
    <xf numFmtId="0" fontId="30" fillId="0" borderId="33" xfId="0" applyFont="1" applyBorder="1" applyAlignment="1">
      <alignment horizontal="center" vertical="center" textRotation="90" wrapText="1"/>
    </xf>
    <xf numFmtId="0" fontId="30" fillId="0" borderId="34" xfId="0" applyFont="1" applyBorder="1" applyAlignment="1">
      <alignment horizontal="center" vertical="center" textRotation="90" wrapText="1"/>
    </xf>
    <xf numFmtId="0" fontId="30" fillId="0" borderId="40" xfId="0" applyFont="1" applyBorder="1" applyAlignment="1">
      <alignment horizontal="center" vertical="center" textRotation="90" wrapText="1"/>
    </xf>
    <xf numFmtId="0" fontId="30" fillId="0" borderId="49" xfId="0" applyFont="1" applyBorder="1" applyAlignment="1">
      <alignment horizontal="center" vertical="center" textRotation="90" wrapText="1"/>
    </xf>
    <xf numFmtId="0" fontId="27" fillId="0" borderId="90" xfId="0" applyFont="1" applyBorder="1" applyAlignment="1">
      <alignment horizontal="left" vertical="center" wrapText="1"/>
    </xf>
    <xf numFmtId="0" fontId="26" fillId="0" borderId="0" xfId="0" applyFont="1" applyAlignment="1">
      <alignment horizontal="left" vertical="top" wrapText="1"/>
    </xf>
    <xf numFmtId="0" fontId="13" fillId="0" borderId="34" xfId="0" applyFont="1" applyFill="1" applyBorder="1" applyAlignment="1">
      <alignment horizontal="center" vertical="center" textRotation="90"/>
    </xf>
    <xf numFmtId="0" fontId="13" fillId="0" borderId="40" xfId="0" applyFont="1" applyFill="1" applyBorder="1" applyAlignment="1">
      <alignment horizontal="center" vertical="center" textRotation="90"/>
    </xf>
    <xf numFmtId="0" fontId="13" fillId="0" borderId="33" xfId="0" applyFont="1" applyFill="1" applyBorder="1" applyAlignment="1">
      <alignment horizontal="center" vertical="center" textRotation="90"/>
    </xf>
    <xf numFmtId="0" fontId="25" fillId="0" borderId="0" xfId="11855" applyFont="1" applyAlignment="1">
      <alignment horizontal="left" vertical="center" wrapText="1"/>
    </xf>
    <xf numFmtId="0" fontId="25" fillId="0" borderId="19" xfId="11855" applyFont="1" applyBorder="1" applyAlignment="1">
      <alignment horizontal="center" vertical="center" wrapText="1"/>
    </xf>
    <xf numFmtId="0" fontId="25" fillId="0" borderId="20" xfId="11855" applyFont="1" applyBorder="1" applyAlignment="1">
      <alignment horizontal="center" vertical="center" wrapText="1"/>
    </xf>
    <xf numFmtId="0" fontId="25" fillId="0" borderId="21" xfId="11855" applyFont="1" applyBorder="1" applyAlignment="1">
      <alignment horizontal="center" vertical="center" wrapText="1"/>
    </xf>
    <xf numFmtId="0" fontId="30" fillId="0" borderId="33" xfId="11854" applyFont="1" applyBorder="1" applyAlignment="1">
      <alignment horizontal="center" vertical="center" textRotation="90" wrapText="1"/>
    </xf>
    <xf numFmtId="0" fontId="30" fillId="0" borderId="34" xfId="11854" applyFont="1" applyBorder="1" applyAlignment="1">
      <alignment horizontal="center" vertical="center" textRotation="90" wrapText="1"/>
    </xf>
    <xf numFmtId="0" fontId="30" fillId="0" borderId="40" xfId="11854" applyFont="1" applyBorder="1" applyAlignment="1">
      <alignment horizontal="center" vertical="center" textRotation="90" wrapText="1"/>
    </xf>
    <xf numFmtId="0" fontId="30" fillId="0" borderId="49" xfId="11854" applyFont="1" applyBorder="1" applyAlignment="1">
      <alignment horizontal="center" vertical="center" textRotation="90"/>
    </xf>
    <xf numFmtId="0" fontId="27" fillId="0" borderId="0" xfId="0" applyFont="1" applyFill="1" applyAlignment="1">
      <alignment horizontal="left" vertical="center" wrapText="1"/>
    </xf>
    <xf numFmtId="0" fontId="13" fillId="0" borderId="49" xfId="0" applyFont="1" applyBorder="1" applyAlignment="1">
      <alignment horizontal="center" vertical="center" textRotation="90"/>
    </xf>
    <xf numFmtId="0" fontId="26" fillId="0" borderId="90" xfId="0" applyFont="1" applyBorder="1" applyAlignment="1">
      <alignment horizontal="left" vertical="top" wrapText="1"/>
    </xf>
    <xf numFmtId="0" fontId="25" fillId="0" borderId="0" xfId="0" applyFont="1" applyBorder="1" applyAlignment="1">
      <alignment horizontal="left" vertical="center" wrapText="1"/>
    </xf>
    <xf numFmtId="0" fontId="25" fillId="0" borderId="19" xfId="3808" applyFont="1" applyBorder="1" applyAlignment="1">
      <alignment horizontal="center" vertical="center" wrapText="1"/>
    </xf>
    <xf numFmtId="0" fontId="25" fillId="0" borderId="20" xfId="3808" applyFont="1" applyBorder="1" applyAlignment="1">
      <alignment horizontal="center" vertical="center" wrapText="1"/>
    </xf>
    <xf numFmtId="0" fontId="25" fillId="0" borderId="21" xfId="3808" applyFont="1" applyBorder="1" applyAlignment="1">
      <alignment horizontal="center" vertical="center" wrapText="1"/>
    </xf>
    <xf numFmtId="0" fontId="44" fillId="0" borderId="19" xfId="0" applyFont="1" applyBorder="1" applyAlignment="1">
      <alignment horizontal="center" vertical="center" wrapText="1"/>
    </xf>
    <xf numFmtId="0" fontId="44" fillId="0" borderId="20" xfId="0" applyFont="1" applyBorder="1" applyAlignment="1">
      <alignment horizontal="center" vertical="center" wrapText="1"/>
    </xf>
    <xf numFmtId="0" fontId="44" fillId="0" borderId="21" xfId="0" applyFont="1" applyBorder="1" applyAlignment="1">
      <alignment horizontal="center" vertical="center" wrapText="1"/>
    </xf>
    <xf numFmtId="0" fontId="26" fillId="0" borderId="0" xfId="0" applyFont="1" applyBorder="1" applyAlignment="1">
      <alignment horizontal="left" vertical="top" wrapText="1"/>
    </xf>
    <xf numFmtId="0" fontId="11" fillId="0" borderId="0" xfId="0" applyFont="1" applyBorder="1"/>
  </cellXfs>
  <cellStyles count="122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9" builtinId="9" hidden="1"/>
    <cellStyle name="Followed Hyperlink" xfId="5511" builtinId="9" hidden="1"/>
    <cellStyle name="Followed Hyperlink" xfId="5513" builtinId="9" hidden="1"/>
    <cellStyle name="Followed Hyperlink" xfId="5515" builtinId="9" hidden="1"/>
    <cellStyle name="Followed Hyperlink" xfId="5517"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1" builtinId="9" hidden="1"/>
    <cellStyle name="Followed Hyperlink" xfId="5613" builtinId="9" hidden="1"/>
    <cellStyle name="Followed Hyperlink" xfId="5615" builtinId="9" hidden="1"/>
    <cellStyle name="Followed Hyperlink" xfId="5617" builtinId="9" hidden="1"/>
    <cellStyle name="Followed Hyperlink" xfId="5619" builtinId="9" hidden="1"/>
    <cellStyle name="Followed Hyperlink" xfId="5621" builtinId="9" hidden="1"/>
    <cellStyle name="Followed Hyperlink" xfId="5623" builtinId="9" hidden="1"/>
    <cellStyle name="Followed Hyperlink" xfId="5625" builtinId="9" hidden="1"/>
    <cellStyle name="Followed Hyperlink" xfId="5627" builtinId="9" hidden="1"/>
    <cellStyle name="Followed Hyperlink" xfId="5629" builtinId="9" hidden="1"/>
    <cellStyle name="Followed Hyperlink" xfId="5631" builtinId="9" hidden="1"/>
    <cellStyle name="Followed Hyperlink" xfId="5633" builtinId="9" hidden="1"/>
    <cellStyle name="Followed Hyperlink" xfId="5635" builtinId="9" hidden="1"/>
    <cellStyle name="Followed Hyperlink" xfId="5637" builtinId="9" hidden="1"/>
    <cellStyle name="Followed Hyperlink" xfId="5639" builtinId="9" hidden="1"/>
    <cellStyle name="Followed Hyperlink" xfId="5641" builtinId="9" hidden="1"/>
    <cellStyle name="Followed Hyperlink" xfId="5643" builtinId="9" hidden="1"/>
    <cellStyle name="Followed Hyperlink" xfId="5645" builtinId="9" hidden="1"/>
    <cellStyle name="Followed Hyperlink" xfId="5647" builtinId="9" hidden="1"/>
    <cellStyle name="Followed Hyperlink" xfId="5649" builtinId="9" hidden="1"/>
    <cellStyle name="Followed Hyperlink" xfId="5651" builtinId="9" hidden="1"/>
    <cellStyle name="Followed Hyperlink" xfId="5653" builtinId="9" hidden="1"/>
    <cellStyle name="Followed Hyperlink" xfId="5655" builtinId="9" hidden="1"/>
    <cellStyle name="Followed Hyperlink" xfId="5657" builtinId="9" hidden="1"/>
    <cellStyle name="Followed Hyperlink" xfId="5659" builtinId="9" hidden="1"/>
    <cellStyle name="Followed Hyperlink" xfId="5661" builtinId="9" hidden="1"/>
    <cellStyle name="Followed Hyperlink" xfId="5663" builtinId="9" hidden="1"/>
    <cellStyle name="Followed Hyperlink" xfId="5665" builtinId="9" hidden="1"/>
    <cellStyle name="Followed Hyperlink" xfId="5667" builtinId="9" hidden="1"/>
    <cellStyle name="Followed Hyperlink" xfId="5669" builtinId="9" hidden="1"/>
    <cellStyle name="Followed Hyperlink" xfId="5671" builtinId="9" hidden="1"/>
    <cellStyle name="Followed Hyperlink" xfId="5673" builtinId="9" hidden="1"/>
    <cellStyle name="Followed Hyperlink" xfId="5675" builtinId="9" hidden="1"/>
    <cellStyle name="Followed Hyperlink" xfId="5677" builtinId="9" hidden="1"/>
    <cellStyle name="Followed Hyperlink" xfId="5679" builtinId="9" hidden="1"/>
    <cellStyle name="Followed Hyperlink" xfId="5681" builtinId="9" hidden="1"/>
    <cellStyle name="Followed Hyperlink" xfId="5683" builtinId="9" hidden="1"/>
    <cellStyle name="Followed Hyperlink" xfId="5685" builtinId="9" hidden="1"/>
    <cellStyle name="Followed Hyperlink" xfId="5687" builtinId="9" hidden="1"/>
    <cellStyle name="Followed Hyperlink" xfId="5689" builtinId="9" hidden="1"/>
    <cellStyle name="Followed Hyperlink" xfId="5691"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3" builtinId="9" hidden="1"/>
    <cellStyle name="Followed Hyperlink" xfId="5795" builtinId="9" hidden="1"/>
    <cellStyle name="Followed Hyperlink" xfId="5797" builtinId="9" hidden="1"/>
    <cellStyle name="Followed Hyperlink" xfId="5799" builtinId="9" hidden="1"/>
    <cellStyle name="Followed Hyperlink" xfId="5801" builtinId="9" hidden="1"/>
    <cellStyle name="Followed Hyperlink" xfId="5803" builtinId="9" hidden="1"/>
    <cellStyle name="Followed Hyperlink" xfId="5805" builtinId="9" hidden="1"/>
    <cellStyle name="Followed Hyperlink" xfId="5807" builtinId="9" hidden="1"/>
    <cellStyle name="Followed Hyperlink" xfId="5809" builtinId="9" hidden="1"/>
    <cellStyle name="Followed Hyperlink" xfId="5811" builtinId="9" hidden="1"/>
    <cellStyle name="Followed Hyperlink" xfId="5813" builtinId="9" hidden="1"/>
    <cellStyle name="Followed Hyperlink" xfId="5815" builtinId="9" hidden="1"/>
    <cellStyle name="Followed Hyperlink" xfId="5817" builtinId="9" hidden="1"/>
    <cellStyle name="Followed Hyperlink" xfId="5819" builtinId="9" hidden="1"/>
    <cellStyle name="Followed Hyperlink" xfId="5821" builtinId="9" hidden="1"/>
    <cellStyle name="Followed Hyperlink" xfId="5823" builtinId="9" hidden="1"/>
    <cellStyle name="Followed Hyperlink" xfId="5825" builtinId="9" hidden="1"/>
    <cellStyle name="Followed Hyperlink" xfId="5827" builtinId="9" hidden="1"/>
    <cellStyle name="Followed Hyperlink" xfId="5829" builtinId="9" hidden="1"/>
    <cellStyle name="Followed Hyperlink" xfId="5831" builtinId="9" hidden="1"/>
    <cellStyle name="Followed Hyperlink" xfId="5833" builtinId="9" hidden="1"/>
    <cellStyle name="Followed Hyperlink" xfId="5835" builtinId="9" hidden="1"/>
    <cellStyle name="Followed Hyperlink" xfId="5837" builtinId="9" hidden="1"/>
    <cellStyle name="Followed Hyperlink" xfId="5839" builtinId="9" hidden="1"/>
    <cellStyle name="Followed Hyperlink" xfId="5841" builtinId="9" hidden="1"/>
    <cellStyle name="Followed Hyperlink" xfId="5843" builtinId="9" hidden="1"/>
    <cellStyle name="Followed Hyperlink" xfId="5845" builtinId="9" hidden="1"/>
    <cellStyle name="Followed Hyperlink" xfId="5847" builtinId="9" hidden="1"/>
    <cellStyle name="Followed Hyperlink" xfId="5849" builtinId="9" hidden="1"/>
    <cellStyle name="Followed Hyperlink" xfId="5851" builtinId="9" hidden="1"/>
    <cellStyle name="Followed Hyperlink" xfId="5853" builtinId="9" hidden="1"/>
    <cellStyle name="Followed Hyperlink" xfId="5855" builtinId="9" hidden="1"/>
    <cellStyle name="Followed Hyperlink" xfId="5857" builtinId="9" hidden="1"/>
    <cellStyle name="Followed Hyperlink" xfId="5859" builtinId="9" hidden="1"/>
    <cellStyle name="Followed Hyperlink" xfId="5861" builtinId="9" hidden="1"/>
    <cellStyle name="Followed Hyperlink" xfId="5863" builtinId="9" hidden="1"/>
    <cellStyle name="Followed Hyperlink" xfId="5865" builtinId="9" hidden="1"/>
    <cellStyle name="Followed Hyperlink" xfId="5867" builtinId="9" hidden="1"/>
    <cellStyle name="Followed Hyperlink" xfId="5869" builtinId="9" hidden="1"/>
    <cellStyle name="Followed Hyperlink" xfId="5871" builtinId="9" hidden="1"/>
    <cellStyle name="Followed Hyperlink" xfId="5873" builtinId="9" hidden="1"/>
    <cellStyle name="Followed Hyperlink" xfId="5875" builtinId="9" hidden="1"/>
    <cellStyle name="Followed Hyperlink" xfId="5877" builtinId="9" hidden="1"/>
    <cellStyle name="Followed Hyperlink" xfId="5879" builtinId="9" hidden="1"/>
    <cellStyle name="Followed Hyperlink" xfId="5881"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5" builtinId="9" hidden="1"/>
    <cellStyle name="Followed Hyperlink" xfId="5977" builtinId="9" hidden="1"/>
    <cellStyle name="Followed Hyperlink" xfId="5979" builtinId="9" hidden="1"/>
    <cellStyle name="Followed Hyperlink" xfId="5981" builtinId="9" hidden="1"/>
    <cellStyle name="Followed Hyperlink" xfId="5983" builtinId="9" hidden="1"/>
    <cellStyle name="Followed Hyperlink" xfId="5985" builtinId="9" hidden="1"/>
    <cellStyle name="Followed Hyperlink" xfId="5987" builtinId="9" hidden="1"/>
    <cellStyle name="Followed Hyperlink" xfId="5989" builtinId="9" hidden="1"/>
    <cellStyle name="Followed Hyperlink" xfId="5991" builtinId="9" hidden="1"/>
    <cellStyle name="Followed Hyperlink" xfId="5993" builtinId="9" hidden="1"/>
    <cellStyle name="Followed Hyperlink" xfId="5995" builtinId="9" hidden="1"/>
    <cellStyle name="Followed Hyperlink" xfId="5997" builtinId="9" hidden="1"/>
    <cellStyle name="Followed Hyperlink" xfId="5999" builtinId="9" hidden="1"/>
    <cellStyle name="Followed Hyperlink" xfId="6001" builtinId="9" hidden="1"/>
    <cellStyle name="Followed Hyperlink" xfId="6003" builtinId="9" hidden="1"/>
    <cellStyle name="Followed Hyperlink" xfId="6005" builtinId="9" hidden="1"/>
    <cellStyle name="Followed Hyperlink" xfId="6007" builtinId="9" hidden="1"/>
    <cellStyle name="Followed Hyperlink" xfId="6009" builtinId="9" hidden="1"/>
    <cellStyle name="Followed Hyperlink" xfId="6011" builtinId="9" hidden="1"/>
    <cellStyle name="Followed Hyperlink" xfId="6013" builtinId="9" hidden="1"/>
    <cellStyle name="Followed Hyperlink" xfId="6015" builtinId="9" hidden="1"/>
    <cellStyle name="Followed Hyperlink" xfId="6017" builtinId="9" hidden="1"/>
    <cellStyle name="Followed Hyperlink" xfId="6019" builtinId="9" hidden="1"/>
    <cellStyle name="Followed Hyperlink" xfId="6021" builtinId="9" hidden="1"/>
    <cellStyle name="Followed Hyperlink" xfId="6023"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41" builtinId="9" hidden="1"/>
    <cellStyle name="Followed Hyperlink" xfId="6043" builtinId="9" hidden="1"/>
    <cellStyle name="Followed Hyperlink" xfId="6045" builtinId="9" hidden="1"/>
    <cellStyle name="Followed Hyperlink" xfId="6047" builtinId="9" hidden="1"/>
    <cellStyle name="Followed Hyperlink" xfId="6049" builtinId="9" hidden="1"/>
    <cellStyle name="Followed Hyperlink" xfId="6051" builtinId="9" hidden="1"/>
    <cellStyle name="Followed Hyperlink" xfId="6053" builtinId="9" hidden="1"/>
    <cellStyle name="Followed Hyperlink" xfId="6055" builtinId="9" hidden="1"/>
    <cellStyle name="Followed Hyperlink" xfId="6057" builtinId="9" hidden="1"/>
    <cellStyle name="Followed Hyperlink" xfId="6059" builtinId="9" hidden="1"/>
    <cellStyle name="Followed Hyperlink" xfId="6061" builtinId="9" hidden="1"/>
    <cellStyle name="Followed Hyperlink" xfId="6063"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xfId="6425" builtinId="9" hidden="1"/>
    <cellStyle name="Followed Hyperlink" xfId="6427" builtinId="9" hidden="1"/>
    <cellStyle name="Followed Hyperlink" xfId="6429" builtinId="9" hidden="1"/>
    <cellStyle name="Followed Hyperlink" xfId="6431" builtinId="9" hidden="1"/>
    <cellStyle name="Followed Hyperlink" xfId="6433" builtinId="9" hidden="1"/>
    <cellStyle name="Followed Hyperlink" xfId="6435" builtinId="9" hidden="1"/>
    <cellStyle name="Followed Hyperlink" xfId="6437" builtinId="9" hidden="1"/>
    <cellStyle name="Followed Hyperlink" xfId="6439" builtinId="9" hidden="1"/>
    <cellStyle name="Followed Hyperlink" xfId="6441" builtinId="9" hidden="1"/>
    <cellStyle name="Followed Hyperlink" xfId="6443" builtinId="9" hidden="1"/>
    <cellStyle name="Followed Hyperlink" xfId="6445" builtinId="9" hidden="1"/>
    <cellStyle name="Followed Hyperlink" xfId="6447" builtinId="9" hidden="1"/>
    <cellStyle name="Followed Hyperlink" xfId="6449" builtinId="9" hidden="1"/>
    <cellStyle name="Followed Hyperlink" xfId="6451" builtinId="9" hidden="1"/>
    <cellStyle name="Followed Hyperlink" xfId="6453" builtinId="9" hidden="1"/>
    <cellStyle name="Followed Hyperlink" xfId="6455" builtinId="9" hidden="1"/>
    <cellStyle name="Followed Hyperlink" xfId="6457" builtinId="9" hidden="1"/>
    <cellStyle name="Followed Hyperlink" xfId="6459" builtinId="9" hidden="1"/>
    <cellStyle name="Followed Hyperlink" xfId="6461" builtinId="9" hidden="1"/>
    <cellStyle name="Followed Hyperlink" xfId="6463" builtinId="9" hidden="1"/>
    <cellStyle name="Followed Hyperlink" xfId="6465" builtinId="9" hidden="1"/>
    <cellStyle name="Followed Hyperlink" xfId="6467" builtinId="9" hidden="1"/>
    <cellStyle name="Followed Hyperlink" xfId="6469" builtinId="9" hidden="1"/>
    <cellStyle name="Followed Hyperlink" xfId="6471" builtinId="9" hidden="1"/>
    <cellStyle name="Followed Hyperlink" xfId="6473" builtinId="9" hidden="1"/>
    <cellStyle name="Followed Hyperlink" xfId="6475" builtinId="9" hidden="1"/>
    <cellStyle name="Followed Hyperlink" xfId="6477" builtinId="9" hidden="1"/>
    <cellStyle name="Followed Hyperlink" xfId="6479" builtinId="9" hidden="1"/>
    <cellStyle name="Followed Hyperlink" xfId="6481" builtinId="9" hidden="1"/>
    <cellStyle name="Followed Hyperlink" xfId="6483" builtinId="9" hidden="1"/>
    <cellStyle name="Followed Hyperlink" xfId="6485" builtinId="9" hidden="1"/>
    <cellStyle name="Followed Hyperlink" xfId="6487" builtinId="9" hidden="1"/>
    <cellStyle name="Followed Hyperlink" xfId="6489" builtinId="9" hidden="1"/>
    <cellStyle name="Followed Hyperlink" xfId="6491" builtinId="9" hidden="1"/>
    <cellStyle name="Followed Hyperlink" xfId="6493" builtinId="9" hidden="1"/>
    <cellStyle name="Followed Hyperlink" xfId="6495" builtinId="9" hidden="1"/>
    <cellStyle name="Followed Hyperlink" xfId="6497" builtinId="9" hidden="1"/>
    <cellStyle name="Followed Hyperlink" xfId="6499" builtinId="9" hidden="1"/>
    <cellStyle name="Followed Hyperlink" xfId="6501" builtinId="9" hidden="1"/>
    <cellStyle name="Followed Hyperlink" xfId="6503" builtinId="9" hidden="1"/>
    <cellStyle name="Followed Hyperlink" xfId="6505" builtinId="9" hidden="1"/>
    <cellStyle name="Followed Hyperlink" xfId="6507" builtinId="9" hidden="1"/>
    <cellStyle name="Followed Hyperlink" xfId="6509" builtinId="9" hidden="1"/>
    <cellStyle name="Followed Hyperlink" xfId="6511" builtinId="9" hidden="1"/>
    <cellStyle name="Followed Hyperlink" xfId="6513" builtinId="9" hidden="1"/>
    <cellStyle name="Followed Hyperlink" xfId="6515" builtinId="9" hidden="1"/>
    <cellStyle name="Followed Hyperlink" xfId="6517" builtinId="9" hidden="1"/>
    <cellStyle name="Followed Hyperlink" xfId="6519" builtinId="9" hidden="1"/>
    <cellStyle name="Followed Hyperlink" xfId="6521" builtinId="9" hidden="1"/>
    <cellStyle name="Followed Hyperlink" xfId="6523" builtinId="9" hidden="1"/>
    <cellStyle name="Followed Hyperlink" xfId="6525" builtinId="9" hidden="1"/>
    <cellStyle name="Followed Hyperlink" xfId="6527" builtinId="9" hidden="1"/>
    <cellStyle name="Followed Hyperlink" xfId="6529" builtinId="9" hidden="1"/>
    <cellStyle name="Followed Hyperlink" xfId="6531" builtinId="9" hidden="1"/>
    <cellStyle name="Followed Hyperlink" xfId="6533" builtinId="9" hidden="1"/>
    <cellStyle name="Followed Hyperlink" xfId="6535" builtinId="9" hidden="1"/>
    <cellStyle name="Followed Hyperlink" xfId="6537" builtinId="9" hidden="1"/>
    <cellStyle name="Followed Hyperlink" xfId="6539" builtinId="9" hidden="1"/>
    <cellStyle name="Followed Hyperlink" xfId="6541" builtinId="9" hidden="1"/>
    <cellStyle name="Followed Hyperlink" xfId="6543" builtinId="9" hidden="1"/>
    <cellStyle name="Followed Hyperlink" xfId="6545" builtinId="9" hidden="1"/>
    <cellStyle name="Followed Hyperlink" xfId="6547" builtinId="9" hidden="1"/>
    <cellStyle name="Followed Hyperlink" xfId="6549" builtinId="9" hidden="1"/>
    <cellStyle name="Followed Hyperlink" xfId="6551" builtinId="9" hidden="1"/>
    <cellStyle name="Followed Hyperlink" xfId="6553" builtinId="9" hidden="1"/>
    <cellStyle name="Followed Hyperlink" xfId="6555" builtinId="9" hidden="1"/>
    <cellStyle name="Followed Hyperlink" xfId="6557" builtinId="9" hidden="1"/>
    <cellStyle name="Followed Hyperlink" xfId="6559" builtinId="9" hidden="1"/>
    <cellStyle name="Followed Hyperlink" xfId="6561" builtinId="9" hidden="1"/>
    <cellStyle name="Followed Hyperlink" xfId="6563" builtinId="9" hidden="1"/>
    <cellStyle name="Followed Hyperlink" xfId="6565" builtinId="9" hidden="1"/>
    <cellStyle name="Followed Hyperlink" xfId="6567" builtinId="9" hidden="1"/>
    <cellStyle name="Followed Hyperlink" xfId="6569" builtinId="9" hidden="1"/>
    <cellStyle name="Followed Hyperlink" xfId="6571" builtinId="9" hidden="1"/>
    <cellStyle name="Followed Hyperlink" xfId="6573" builtinId="9" hidden="1"/>
    <cellStyle name="Followed Hyperlink" xfId="6575" builtinId="9" hidden="1"/>
    <cellStyle name="Followed Hyperlink" xfId="6577"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1" builtinId="9" hidden="1"/>
    <cellStyle name="Followed Hyperlink" xfId="6713" builtinId="9" hidden="1"/>
    <cellStyle name="Followed Hyperlink" xfId="6715" builtinId="9" hidden="1"/>
    <cellStyle name="Followed Hyperlink" xfId="6717" builtinId="9" hidden="1"/>
    <cellStyle name="Followed Hyperlink" xfId="6719" builtinId="9" hidden="1"/>
    <cellStyle name="Followed Hyperlink" xfId="6721" builtinId="9" hidden="1"/>
    <cellStyle name="Followed Hyperlink" xfId="6723" builtinId="9" hidden="1"/>
    <cellStyle name="Followed Hyperlink" xfId="6725" builtinId="9" hidden="1"/>
    <cellStyle name="Followed Hyperlink" xfId="6727" builtinId="9" hidden="1"/>
    <cellStyle name="Followed Hyperlink" xfId="6729" builtinId="9" hidden="1"/>
    <cellStyle name="Followed Hyperlink" xfId="6731" builtinId="9" hidden="1"/>
    <cellStyle name="Followed Hyperlink" xfId="6733" builtinId="9" hidden="1"/>
    <cellStyle name="Followed Hyperlink" xfId="6735" builtinId="9" hidden="1"/>
    <cellStyle name="Followed Hyperlink" xfId="6737" builtinId="9" hidden="1"/>
    <cellStyle name="Followed Hyperlink" xfId="6739" builtinId="9" hidden="1"/>
    <cellStyle name="Followed Hyperlink" xfId="6741" builtinId="9" hidden="1"/>
    <cellStyle name="Followed Hyperlink" xfId="6743" builtinId="9" hidden="1"/>
    <cellStyle name="Followed Hyperlink" xfId="6745" builtinId="9" hidden="1"/>
    <cellStyle name="Followed Hyperlink" xfId="6747" builtinId="9" hidden="1"/>
    <cellStyle name="Followed Hyperlink" xfId="6749" builtinId="9" hidden="1"/>
    <cellStyle name="Followed Hyperlink" xfId="6751" builtinId="9" hidden="1"/>
    <cellStyle name="Followed Hyperlink" xfId="6753" builtinId="9" hidden="1"/>
    <cellStyle name="Followed Hyperlink" xfId="6755" builtinId="9" hidden="1"/>
    <cellStyle name="Followed Hyperlink" xfId="6757" builtinId="9" hidden="1"/>
    <cellStyle name="Followed Hyperlink" xfId="6759" builtinId="9" hidden="1"/>
    <cellStyle name="Followed Hyperlink" xfId="6761" builtinId="9" hidden="1"/>
    <cellStyle name="Followed Hyperlink" xfId="6763" builtinId="9" hidden="1"/>
    <cellStyle name="Followed Hyperlink" xfId="6765" builtinId="9" hidden="1"/>
    <cellStyle name="Followed Hyperlink" xfId="6767" builtinId="9" hidden="1"/>
    <cellStyle name="Followed Hyperlink" xfId="6769" builtinId="9" hidden="1"/>
    <cellStyle name="Followed Hyperlink" xfId="6771" builtinId="9" hidden="1"/>
    <cellStyle name="Followed Hyperlink" xfId="6773" builtinId="9" hidden="1"/>
    <cellStyle name="Followed Hyperlink" xfId="6775" builtinId="9" hidden="1"/>
    <cellStyle name="Followed Hyperlink" xfId="6777" builtinId="9" hidden="1"/>
    <cellStyle name="Followed Hyperlink" xfId="6779" builtinId="9" hidden="1"/>
    <cellStyle name="Followed Hyperlink" xfId="6781" builtinId="9" hidden="1"/>
    <cellStyle name="Followed Hyperlink" xfId="6783" builtinId="9" hidden="1"/>
    <cellStyle name="Followed Hyperlink" xfId="6785" builtinId="9" hidden="1"/>
    <cellStyle name="Followed Hyperlink" xfId="6787" builtinId="9" hidden="1"/>
    <cellStyle name="Followed Hyperlink" xfId="6789" builtinId="9" hidden="1"/>
    <cellStyle name="Followed Hyperlink" xfId="6791" builtinId="9" hidden="1"/>
    <cellStyle name="Followed Hyperlink" xfId="6793" builtinId="9" hidden="1"/>
    <cellStyle name="Followed Hyperlink" xfId="6795" builtinId="9" hidden="1"/>
    <cellStyle name="Followed Hyperlink" xfId="6797" builtinId="9" hidden="1"/>
    <cellStyle name="Followed Hyperlink" xfId="6799" builtinId="9" hidden="1"/>
    <cellStyle name="Followed Hyperlink" xfId="6801" builtinId="9" hidden="1"/>
    <cellStyle name="Followed Hyperlink" xfId="6803" builtinId="9" hidden="1"/>
    <cellStyle name="Followed Hyperlink" xfId="6805" builtinId="9" hidden="1"/>
    <cellStyle name="Followed Hyperlink" xfId="6807" builtinId="9" hidden="1"/>
    <cellStyle name="Followed Hyperlink" xfId="6809" builtinId="9" hidden="1"/>
    <cellStyle name="Followed Hyperlink" xfId="6811" builtinId="9" hidden="1"/>
    <cellStyle name="Followed Hyperlink" xfId="6813" builtinId="9" hidden="1"/>
    <cellStyle name="Followed Hyperlink" xfId="6815" builtinId="9" hidden="1"/>
    <cellStyle name="Followed Hyperlink" xfId="6817" builtinId="9" hidden="1"/>
    <cellStyle name="Followed Hyperlink" xfId="6819" builtinId="9" hidden="1"/>
    <cellStyle name="Followed Hyperlink" xfId="6821" builtinId="9" hidden="1"/>
    <cellStyle name="Followed Hyperlink" xfId="6823" builtinId="9" hidden="1"/>
    <cellStyle name="Followed Hyperlink" xfId="6825" builtinId="9" hidden="1"/>
    <cellStyle name="Followed Hyperlink" xfId="6827" builtinId="9" hidden="1"/>
    <cellStyle name="Followed Hyperlink" xfId="6829" builtinId="9" hidden="1"/>
    <cellStyle name="Followed Hyperlink" xfId="6831" builtinId="9" hidden="1"/>
    <cellStyle name="Followed Hyperlink" xfId="6833" builtinId="9" hidden="1"/>
    <cellStyle name="Followed Hyperlink" xfId="6835" builtinId="9" hidden="1"/>
    <cellStyle name="Followed Hyperlink" xfId="6837" builtinId="9" hidden="1"/>
    <cellStyle name="Followed Hyperlink" xfId="6839" builtinId="9" hidden="1"/>
    <cellStyle name="Followed Hyperlink" xfId="6841" builtinId="9" hidden="1"/>
    <cellStyle name="Followed Hyperlink" xfId="6843" builtinId="9" hidden="1"/>
    <cellStyle name="Followed Hyperlink" xfId="6845" builtinId="9" hidden="1"/>
    <cellStyle name="Followed Hyperlink" xfId="6847" builtinId="9" hidden="1"/>
    <cellStyle name="Followed Hyperlink" xfId="6849" builtinId="9" hidden="1"/>
    <cellStyle name="Followed Hyperlink" xfId="6851" builtinId="9" hidden="1"/>
    <cellStyle name="Followed Hyperlink" xfId="6853" builtinId="9" hidden="1"/>
    <cellStyle name="Followed Hyperlink" xfId="6855" builtinId="9" hidden="1"/>
    <cellStyle name="Followed Hyperlink" xfId="6857" builtinId="9" hidden="1"/>
    <cellStyle name="Followed Hyperlink" xfId="6859" builtinId="9" hidden="1"/>
    <cellStyle name="Followed Hyperlink" xfId="6861" builtinId="9" hidden="1"/>
    <cellStyle name="Followed Hyperlink" xfId="6863" builtinId="9" hidden="1"/>
    <cellStyle name="Followed Hyperlink" xfId="6865" builtinId="9" hidden="1"/>
    <cellStyle name="Followed Hyperlink" xfId="6867" builtinId="9" hidden="1"/>
    <cellStyle name="Followed Hyperlink" xfId="6869" builtinId="9" hidden="1"/>
    <cellStyle name="Followed Hyperlink" xfId="6871" builtinId="9" hidden="1"/>
    <cellStyle name="Followed Hyperlink" xfId="6873" builtinId="9" hidden="1"/>
    <cellStyle name="Followed Hyperlink" xfId="6875" builtinId="9" hidden="1"/>
    <cellStyle name="Followed Hyperlink" xfId="6877" builtinId="9" hidden="1"/>
    <cellStyle name="Followed Hyperlink" xfId="6879" builtinId="9" hidden="1"/>
    <cellStyle name="Followed Hyperlink" xfId="6881" builtinId="9" hidden="1"/>
    <cellStyle name="Followed Hyperlink" xfId="6883" builtinId="9" hidden="1"/>
    <cellStyle name="Followed Hyperlink" xfId="6885" builtinId="9" hidden="1"/>
    <cellStyle name="Followed Hyperlink" xfId="6887" builtinId="9" hidden="1"/>
    <cellStyle name="Followed Hyperlink" xfId="6889" builtinId="9" hidden="1"/>
    <cellStyle name="Followed Hyperlink" xfId="6891" builtinId="9" hidden="1"/>
    <cellStyle name="Followed Hyperlink" xfId="6893" builtinId="9" hidden="1"/>
    <cellStyle name="Followed Hyperlink" xfId="6895" builtinId="9" hidden="1"/>
    <cellStyle name="Followed Hyperlink" xfId="6897" builtinId="9" hidden="1"/>
    <cellStyle name="Followed Hyperlink" xfId="6899" builtinId="9" hidden="1"/>
    <cellStyle name="Followed Hyperlink" xfId="6901" builtinId="9" hidden="1"/>
    <cellStyle name="Followed Hyperlink" xfId="6903" builtinId="9" hidden="1"/>
    <cellStyle name="Followed Hyperlink" xfId="6905" builtinId="9" hidden="1"/>
    <cellStyle name="Followed Hyperlink" xfId="6907" builtinId="9" hidden="1"/>
    <cellStyle name="Followed Hyperlink" xfId="6909" builtinId="9" hidden="1"/>
    <cellStyle name="Followed Hyperlink" xfId="6911" builtinId="9" hidden="1"/>
    <cellStyle name="Followed Hyperlink" xfId="6913" builtinId="9" hidden="1"/>
    <cellStyle name="Followed Hyperlink" xfId="6915" builtinId="9" hidden="1"/>
    <cellStyle name="Followed Hyperlink" xfId="6917" builtinId="9" hidden="1"/>
    <cellStyle name="Followed Hyperlink" xfId="6919" builtinId="9" hidden="1"/>
    <cellStyle name="Followed Hyperlink" xfId="6921" builtinId="9" hidden="1"/>
    <cellStyle name="Followed Hyperlink" xfId="6923" builtinId="9" hidden="1"/>
    <cellStyle name="Followed Hyperlink" xfId="6925" builtinId="9" hidden="1"/>
    <cellStyle name="Followed Hyperlink" xfId="6927" builtinId="9" hidden="1"/>
    <cellStyle name="Followed Hyperlink" xfId="6929" builtinId="9" hidden="1"/>
    <cellStyle name="Followed Hyperlink" xfId="6931" builtinId="9" hidden="1"/>
    <cellStyle name="Followed Hyperlink" xfId="6933" builtinId="9" hidden="1"/>
    <cellStyle name="Followed Hyperlink" xfId="6935" builtinId="9" hidden="1"/>
    <cellStyle name="Followed Hyperlink" xfId="6937" builtinId="9" hidden="1"/>
    <cellStyle name="Followed Hyperlink" xfId="6939" builtinId="9" hidden="1"/>
    <cellStyle name="Followed Hyperlink" xfId="6941" builtinId="9" hidden="1"/>
    <cellStyle name="Followed Hyperlink" xfId="6943" builtinId="9" hidden="1"/>
    <cellStyle name="Followed Hyperlink" xfId="6945" builtinId="9" hidden="1"/>
    <cellStyle name="Followed Hyperlink" xfId="6947" builtinId="9" hidden="1"/>
    <cellStyle name="Followed Hyperlink" xfId="6949" builtinId="9" hidden="1"/>
    <cellStyle name="Followed Hyperlink" xfId="6951" builtinId="9" hidden="1"/>
    <cellStyle name="Followed Hyperlink" xfId="6953" builtinId="9" hidden="1"/>
    <cellStyle name="Followed Hyperlink" xfId="6955" builtinId="9" hidden="1"/>
    <cellStyle name="Followed Hyperlink" xfId="6957" builtinId="9" hidden="1"/>
    <cellStyle name="Followed Hyperlink" xfId="6959" builtinId="9" hidden="1"/>
    <cellStyle name="Followed Hyperlink" xfId="6961" builtinId="9" hidden="1"/>
    <cellStyle name="Followed Hyperlink" xfId="6963" builtinId="9" hidden="1"/>
    <cellStyle name="Followed Hyperlink" xfId="6965" builtinId="9" hidden="1"/>
    <cellStyle name="Followed Hyperlink" xfId="6967" builtinId="9" hidden="1"/>
    <cellStyle name="Followed Hyperlink" xfId="6969" builtinId="9" hidden="1"/>
    <cellStyle name="Followed Hyperlink" xfId="6971" builtinId="9" hidden="1"/>
    <cellStyle name="Followed Hyperlink" xfId="6973" builtinId="9" hidden="1"/>
    <cellStyle name="Followed Hyperlink" xfId="6975" builtinId="9" hidden="1"/>
    <cellStyle name="Followed Hyperlink" xfId="6977" builtinId="9" hidden="1"/>
    <cellStyle name="Followed Hyperlink" xfId="6979" builtinId="9" hidden="1"/>
    <cellStyle name="Followed Hyperlink" xfId="6981" builtinId="9" hidden="1"/>
    <cellStyle name="Followed Hyperlink" xfId="6983" builtinId="9" hidden="1"/>
    <cellStyle name="Followed Hyperlink" xfId="6985" builtinId="9" hidden="1"/>
    <cellStyle name="Followed Hyperlink" xfId="6987" builtinId="9" hidden="1"/>
    <cellStyle name="Followed Hyperlink" xfId="6989" builtinId="9" hidden="1"/>
    <cellStyle name="Followed Hyperlink" xfId="6991" builtinId="9" hidden="1"/>
    <cellStyle name="Followed Hyperlink" xfId="6993" builtinId="9" hidden="1"/>
    <cellStyle name="Followed Hyperlink" xfId="6995" builtinId="9" hidden="1"/>
    <cellStyle name="Followed Hyperlink" xfId="6997" builtinId="9" hidden="1"/>
    <cellStyle name="Followed Hyperlink" xfId="6999" builtinId="9" hidden="1"/>
    <cellStyle name="Followed Hyperlink" xfId="7001" builtinId="9" hidden="1"/>
    <cellStyle name="Followed Hyperlink" xfId="7003" builtinId="9" hidden="1"/>
    <cellStyle name="Followed Hyperlink" xfId="7005" builtinId="9" hidden="1"/>
    <cellStyle name="Followed Hyperlink" xfId="7007" builtinId="9" hidden="1"/>
    <cellStyle name="Followed Hyperlink" xfId="7009" builtinId="9" hidden="1"/>
    <cellStyle name="Followed Hyperlink" xfId="7011" builtinId="9" hidden="1"/>
    <cellStyle name="Followed Hyperlink" xfId="7013" builtinId="9" hidden="1"/>
    <cellStyle name="Followed Hyperlink" xfId="7015" builtinId="9" hidden="1"/>
    <cellStyle name="Followed Hyperlink" xfId="7017" builtinId="9" hidden="1"/>
    <cellStyle name="Followed Hyperlink" xfId="7019" builtinId="9" hidden="1"/>
    <cellStyle name="Followed Hyperlink" xfId="7021" builtinId="9" hidden="1"/>
    <cellStyle name="Followed Hyperlink" xfId="7023" builtinId="9" hidden="1"/>
    <cellStyle name="Followed Hyperlink" xfId="7025" builtinId="9" hidden="1"/>
    <cellStyle name="Followed Hyperlink" xfId="7027" builtinId="9" hidden="1"/>
    <cellStyle name="Followed Hyperlink" xfId="7029" builtinId="9" hidden="1"/>
    <cellStyle name="Followed Hyperlink" xfId="7031" builtinId="9" hidden="1"/>
    <cellStyle name="Followed Hyperlink" xfId="7033" builtinId="9" hidden="1"/>
    <cellStyle name="Followed Hyperlink" xfId="7035" builtinId="9" hidden="1"/>
    <cellStyle name="Followed Hyperlink" xfId="7037" builtinId="9" hidden="1"/>
    <cellStyle name="Followed Hyperlink" xfId="7039" builtinId="9" hidden="1"/>
    <cellStyle name="Followed Hyperlink" xfId="7041" builtinId="9" hidden="1"/>
    <cellStyle name="Followed Hyperlink" xfId="7043" builtinId="9" hidden="1"/>
    <cellStyle name="Followed Hyperlink" xfId="7045" builtinId="9" hidden="1"/>
    <cellStyle name="Followed Hyperlink" xfId="7047" builtinId="9" hidden="1"/>
    <cellStyle name="Followed Hyperlink" xfId="7049" builtinId="9" hidden="1"/>
    <cellStyle name="Followed Hyperlink" xfId="7051" builtinId="9" hidden="1"/>
    <cellStyle name="Followed Hyperlink" xfId="7053" builtinId="9" hidden="1"/>
    <cellStyle name="Followed Hyperlink" xfId="7055" builtinId="9" hidden="1"/>
    <cellStyle name="Followed Hyperlink" xfId="7057" builtinId="9" hidden="1"/>
    <cellStyle name="Followed Hyperlink" xfId="7059" builtinId="9" hidden="1"/>
    <cellStyle name="Followed Hyperlink" xfId="7061" builtinId="9" hidden="1"/>
    <cellStyle name="Followed Hyperlink" xfId="7063" builtinId="9" hidden="1"/>
    <cellStyle name="Followed Hyperlink" xfId="7065" builtinId="9" hidden="1"/>
    <cellStyle name="Followed Hyperlink" xfId="7067" builtinId="9" hidden="1"/>
    <cellStyle name="Followed Hyperlink" xfId="7069" builtinId="9" hidden="1"/>
    <cellStyle name="Followed Hyperlink" xfId="7071" builtinId="9" hidden="1"/>
    <cellStyle name="Followed Hyperlink" xfId="7073" builtinId="9" hidden="1"/>
    <cellStyle name="Followed Hyperlink" xfId="7075" builtinId="9" hidden="1"/>
    <cellStyle name="Followed Hyperlink" xfId="7077" builtinId="9" hidden="1"/>
    <cellStyle name="Followed Hyperlink" xfId="7079" builtinId="9" hidden="1"/>
    <cellStyle name="Followed Hyperlink" xfId="7081" builtinId="9" hidden="1"/>
    <cellStyle name="Followed Hyperlink" xfId="7083" builtinId="9" hidden="1"/>
    <cellStyle name="Followed Hyperlink" xfId="7085" builtinId="9" hidden="1"/>
    <cellStyle name="Followed Hyperlink" xfId="7087" builtinId="9" hidden="1"/>
    <cellStyle name="Followed Hyperlink" xfId="7089" builtinId="9" hidden="1"/>
    <cellStyle name="Followed Hyperlink" xfId="7091" builtinId="9" hidden="1"/>
    <cellStyle name="Followed Hyperlink" xfId="7093" builtinId="9" hidden="1"/>
    <cellStyle name="Followed Hyperlink" xfId="7095" builtinId="9" hidden="1"/>
    <cellStyle name="Followed Hyperlink" xfId="7097" builtinId="9" hidden="1"/>
    <cellStyle name="Followed Hyperlink" xfId="7099" builtinId="9" hidden="1"/>
    <cellStyle name="Followed Hyperlink" xfId="7101" builtinId="9" hidden="1"/>
    <cellStyle name="Followed Hyperlink" xfId="7103" builtinId="9" hidden="1"/>
    <cellStyle name="Followed Hyperlink" xfId="7105" builtinId="9" hidden="1"/>
    <cellStyle name="Followed Hyperlink" xfId="7107" builtinId="9" hidden="1"/>
    <cellStyle name="Followed Hyperlink" xfId="7109" builtinId="9" hidden="1"/>
    <cellStyle name="Followed Hyperlink" xfId="7111" builtinId="9" hidden="1"/>
    <cellStyle name="Followed Hyperlink" xfId="7113" builtinId="9" hidden="1"/>
    <cellStyle name="Followed Hyperlink" xfId="7115" builtinId="9" hidden="1"/>
    <cellStyle name="Followed Hyperlink" xfId="7117" builtinId="9" hidden="1"/>
    <cellStyle name="Followed Hyperlink" xfId="7119" builtinId="9" hidden="1"/>
    <cellStyle name="Followed Hyperlink" xfId="7121" builtinId="9" hidden="1"/>
    <cellStyle name="Followed Hyperlink" xfId="7123" builtinId="9" hidden="1"/>
    <cellStyle name="Followed Hyperlink" xfId="7125" builtinId="9" hidden="1"/>
    <cellStyle name="Followed Hyperlink" xfId="7127" builtinId="9" hidden="1"/>
    <cellStyle name="Followed Hyperlink" xfId="7129" builtinId="9" hidden="1"/>
    <cellStyle name="Followed Hyperlink" xfId="7131" builtinId="9" hidden="1"/>
    <cellStyle name="Followed Hyperlink" xfId="7133" builtinId="9" hidden="1"/>
    <cellStyle name="Followed Hyperlink" xfId="7135" builtinId="9" hidden="1"/>
    <cellStyle name="Followed Hyperlink" xfId="7137" builtinId="9" hidden="1"/>
    <cellStyle name="Followed Hyperlink" xfId="7139" builtinId="9" hidden="1"/>
    <cellStyle name="Followed Hyperlink" xfId="7141" builtinId="9" hidden="1"/>
    <cellStyle name="Followed Hyperlink" xfId="7143" builtinId="9" hidden="1"/>
    <cellStyle name="Followed Hyperlink" xfId="7145" builtinId="9" hidden="1"/>
    <cellStyle name="Followed Hyperlink" xfId="7147" builtinId="9" hidden="1"/>
    <cellStyle name="Followed Hyperlink" xfId="7149" builtinId="9" hidden="1"/>
    <cellStyle name="Followed Hyperlink" xfId="7151" builtinId="9" hidden="1"/>
    <cellStyle name="Followed Hyperlink" xfId="7153" builtinId="9" hidden="1"/>
    <cellStyle name="Followed Hyperlink" xfId="7155" builtinId="9" hidden="1"/>
    <cellStyle name="Followed Hyperlink" xfId="7157" builtinId="9" hidden="1"/>
    <cellStyle name="Followed Hyperlink" xfId="7159" builtinId="9" hidden="1"/>
    <cellStyle name="Followed Hyperlink" xfId="7161" builtinId="9" hidden="1"/>
    <cellStyle name="Followed Hyperlink" xfId="7163" builtinId="9" hidden="1"/>
    <cellStyle name="Followed Hyperlink" xfId="7165" builtinId="9" hidden="1"/>
    <cellStyle name="Followed Hyperlink" xfId="7167" builtinId="9" hidden="1"/>
    <cellStyle name="Followed Hyperlink" xfId="7169" builtinId="9" hidden="1"/>
    <cellStyle name="Followed Hyperlink" xfId="7171" builtinId="9" hidden="1"/>
    <cellStyle name="Followed Hyperlink" xfId="7173" builtinId="9" hidden="1"/>
    <cellStyle name="Followed Hyperlink" xfId="7175" builtinId="9" hidden="1"/>
    <cellStyle name="Followed Hyperlink" xfId="7177" builtinId="9" hidden="1"/>
    <cellStyle name="Followed Hyperlink" xfId="7179" builtinId="9" hidden="1"/>
    <cellStyle name="Followed Hyperlink" xfId="7181" builtinId="9" hidden="1"/>
    <cellStyle name="Followed Hyperlink" xfId="7183" builtinId="9" hidden="1"/>
    <cellStyle name="Followed Hyperlink" xfId="7185" builtinId="9" hidden="1"/>
    <cellStyle name="Followed Hyperlink" xfId="7187" builtinId="9" hidden="1"/>
    <cellStyle name="Followed Hyperlink" xfId="7189" builtinId="9" hidden="1"/>
    <cellStyle name="Followed Hyperlink" xfId="7191" builtinId="9" hidden="1"/>
    <cellStyle name="Followed Hyperlink" xfId="7193" builtinId="9" hidden="1"/>
    <cellStyle name="Followed Hyperlink" xfId="7195" builtinId="9" hidden="1"/>
    <cellStyle name="Followed Hyperlink" xfId="7197" builtinId="9" hidden="1"/>
    <cellStyle name="Followed Hyperlink" xfId="7199" builtinId="9" hidden="1"/>
    <cellStyle name="Followed Hyperlink" xfId="7201" builtinId="9" hidden="1"/>
    <cellStyle name="Followed Hyperlink" xfId="7203" builtinId="9" hidden="1"/>
    <cellStyle name="Followed Hyperlink" xfId="7205" builtinId="9" hidden="1"/>
    <cellStyle name="Followed Hyperlink" xfId="7207" builtinId="9" hidden="1"/>
    <cellStyle name="Followed Hyperlink" xfId="7209" builtinId="9" hidden="1"/>
    <cellStyle name="Followed Hyperlink" xfId="7211" builtinId="9" hidden="1"/>
    <cellStyle name="Followed Hyperlink" xfId="7213" builtinId="9" hidden="1"/>
    <cellStyle name="Followed Hyperlink" xfId="7215" builtinId="9" hidden="1"/>
    <cellStyle name="Followed Hyperlink" xfId="7217" builtinId="9" hidden="1"/>
    <cellStyle name="Followed Hyperlink" xfId="7219" builtinId="9" hidden="1"/>
    <cellStyle name="Followed Hyperlink" xfId="7221" builtinId="9" hidden="1"/>
    <cellStyle name="Followed Hyperlink" xfId="7223" builtinId="9" hidden="1"/>
    <cellStyle name="Followed Hyperlink" xfId="7225" builtinId="9" hidden="1"/>
    <cellStyle name="Followed Hyperlink" xfId="7227" builtinId="9" hidden="1"/>
    <cellStyle name="Followed Hyperlink" xfId="7229" builtinId="9" hidden="1"/>
    <cellStyle name="Followed Hyperlink" xfId="7231" builtinId="9" hidden="1"/>
    <cellStyle name="Followed Hyperlink" xfId="7233" builtinId="9" hidden="1"/>
    <cellStyle name="Followed Hyperlink" xfId="7235" builtinId="9" hidden="1"/>
    <cellStyle name="Followed Hyperlink" xfId="7237" builtinId="9" hidden="1"/>
    <cellStyle name="Followed Hyperlink" xfId="7239" builtinId="9" hidden="1"/>
    <cellStyle name="Followed Hyperlink" xfId="7241" builtinId="9" hidden="1"/>
    <cellStyle name="Followed Hyperlink" xfId="7243" builtinId="9" hidden="1"/>
    <cellStyle name="Followed Hyperlink" xfId="7245" builtinId="9" hidden="1"/>
    <cellStyle name="Followed Hyperlink" xfId="7247" builtinId="9" hidden="1"/>
    <cellStyle name="Followed Hyperlink" xfId="7249" builtinId="9" hidden="1"/>
    <cellStyle name="Followed Hyperlink" xfId="7251" builtinId="9" hidden="1"/>
    <cellStyle name="Followed Hyperlink" xfId="7253" builtinId="9" hidden="1"/>
    <cellStyle name="Followed Hyperlink" xfId="7255" builtinId="9" hidden="1"/>
    <cellStyle name="Followed Hyperlink" xfId="7257" builtinId="9" hidden="1"/>
    <cellStyle name="Followed Hyperlink" xfId="7259" builtinId="9" hidden="1"/>
    <cellStyle name="Followed Hyperlink" xfId="7261" builtinId="9" hidden="1"/>
    <cellStyle name="Followed Hyperlink" xfId="7263" builtinId="9" hidden="1"/>
    <cellStyle name="Followed Hyperlink" xfId="7265" builtinId="9" hidden="1"/>
    <cellStyle name="Followed Hyperlink" xfId="7267" builtinId="9" hidden="1"/>
    <cellStyle name="Followed Hyperlink" xfId="7269" builtinId="9" hidden="1"/>
    <cellStyle name="Followed Hyperlink" xfId="7271" builtinId="9" hidden="1"/>
    <cellStyle name="Followed Hyperlink" xfId="7273" builtinId="9" hidden="1"/>
    <cellStyle name="Followed Hyperlink" xfId="7275" builtinId="9" hidden="1"/>
    <cellStyle name="Followed Hyperlink" xfId="7277" builtinId="9" hidden="1"/>
    <cellStyle name="Followed Hyperlink" xfId="7279" builtinId="9" hidden="1"/>
    <cellStyle name="Followed Hyperlink" xfId="7281" builtinId="9" hidden="1"/>
    <cellStyle name="Followed Hyperlink" xfId="7283" builtinId="9" hidden="1"/>
    <cellStyle name="Followed Hyperlink" xfId="7285" builtinId="9" hidden="1"/>
    <cellStyle name="Followed Hyperlink" xfId="7287" builtinId="9" hidden="1"/>
    <cellStyle name="Followed Hyperlink" xfId="7289" builtinId="9" hidden="1"/>
    <cellStyle name="Followed Hyperlink" xfId="7291" builtinId="9" hidden="1"/>
    <cellStyle name="Followed Hyperlink" xfId="7293" builtinId="9" hidden="1"/>
    <cellStyle name="Followed Hyperlink" xfId="7295" builtinId="9" hidden="1"/>
    <cellStyle name="Followed Hyperlink" xfId="7297" builtinId="9" hidden="1"/>
    <cellStyle name="Followed Hyperlink" xfId="7299" builtinId="9" hidden="1"/>
    <cellStyle name="Followed Hyperlink" xfId="7301" builtinId="9" hidden="1"/>
    <cellStyle name="Followed Hyperlink" xfId="7303" builtinId="9" hidden="1"/>
    <cellStyle name="Followed Hyperlink" xfId="7305" builtinId="9" hidden="1"/>
    <cellStyle name="Followed Hyperlink" xfId="7307" builtinId="9" hidden="1"/>
    <cellStyle name="Followed Hyperlink" xfId="7309" builtinId="9" hidden="1"/>
    <cellStyle name="Followed Hyperlink" xfId="7311" builtinId="9" hidden="1"/>
    <cellStyle name="Followed Hyperlink" xfId="7313" builtinId="9" hidden="1"/>
    <cellStyle name="Followed Hyperlink" xfId="7315" builtinId="9" hidden="1"/>
    <cellStyle name="Followed Hyperlink" xfId="7317" builtinId="9" hidden="1"/>
    <cellStyle name="Followed Hyperlink" xfId="7319" builtinId="9" hidden="1"/>
    <cellStyle name="Followed Hyperlink" xfId="7321" builtinId="9" hidden="1"/>
    <cellStyle name="Followed Hyperlink" xfId="7323" builtinId="9" hidden="1"/>
    <cellStyle name="Followed Hyperlink" xfId="7325" builtinId="9" hidden="1"/>
    <cellStyle name="Followed Hyperlink" xfId="7327" builtinId="9" hidden="1"/>
    <cellStyle name="Followed Hyperlink" xfId="7329" builtinId="9" hidden="1"/>
    <cellStyle name="Followed Hyperlink" xfId="7331" builtinId="9" hidden="1"/>
    <cellStyle name="Followed Hyperlink" xfId="7333" builtinId="9" hidden="1"/>
    <cellStyle name="Followed Hyperlink" xfId="7335" builtinId="9" hidden="1"/>
    <cellStyle name="Followed Hyperlink" xfId="7337" builtinId="9" hidden="1"/>
    <cellStyle name="Followed Hyperlink" xfId="7339" builtinId="9" hidden="1"/>
    <cellStyle name="Followed Hyperlink" xfId="7341" builtinId="9" hidden="1"/>
    <cellStyle name="Followed Hyperlink" xfId="7343" builtinId="9" hidden="1"/>
    <cellStyle name="Followed Hyperlink" xfId="7345" builtinId="9" hidden="1"/>
    <cellStyle name="Followed Hyperlink" xfId="7347" builtinId="9" hidden="1"/>
    <cellStyle name="Followed Hyperlink" xfId="7349" builtinId="9" hidden="1"/>
    <cellStyle name="Followed Hyperlink" xfId="7351" builtinId="9" hidden="1"/>
    <cellStyle name="Followed Hyperlink" xfId="7353" builtinId="9" hidden="1"/>
    <cellStyle name="Followed Hyperlink" xfId="7355" builtinId="9" hidden="1"/>
    <cellStyle name="Followed Hyperlink" xfId="7357" builtinId="9" hidden="1"/>
    <cellStyle name="Followed Hyperlink" xfId="7359" builtinId="9" hidden="1"/>
    <cellStyle name="Followed Hyperlink" xfId="7361" builtinId="9" hidden="1"/>
    <cellStyle name="Followed Hyperlink" xfId="7363" builtinId="9" hidden="1"/>
    <cellStyle name="Followed Hyperlink" xfId="7365" builtinId="9" hidden="1"/>
    <cellStyle name="Followed Hyperlink" xfId="7367" builtinId="9" hidden="1"/>
    <cellStyle name="Followed Hyperlink" xfId="7369" builtinId="9" hidden="1"/>
    <cellStyle name="Followed Hyperlink" xfId="7371" builtinId="9" hidden="1"/>
    <cellStyle name="Followed Hyperlink" xfId="7373" builtinId="9" hidden="1"/>
    <cellStyle name="Followed Hyperlink" xfId="7375" builtinId="9" hidden="1"/>
    <cellStyle name="Followed Hyperlink" xfId="7377" builtinId="9" hidden="1"/>
    <cellStyle name="Followed Hyperlink" xfId="7379" builtinId="9" hidden="1"/>
    <cellStyle name="Followed Hyperlink" xfId="7381" builtinId="9" hidden="1"/>
    <cellStyle name="Followed Hyperlink" xfId="7383" builtinId="9" hidden="1"/>
    <cellStyle name="Followed Hyperlink" xfId="7385" builtinId="9" hidden="1"/>
    <cellStyle name="Followed Hyperlink" xfId="7387" builtinId="9" hidden="1"/>
    <cellStyle name="Followed Hyperlink" xfId="7389" builtinId="9" hidden="1"/>
    <cellStyle name="Followed Hyperlink" xfId="7391" builtinId="9" hidden="1"/>
    <cellStyle name="Followed Hyperlink" xfId="7393" builtinId="9" hidden="1"/>
    <cellStyle name="Followed Hyperlink" xfId="7395" builtinId="9" hidden="1"/>
    <cellStyle name="Followed Hyperlink" xfId="7397" builtinId="9" hidden="1"/>
    <cellStyle name="Followed Hyperlink" xfId="7399" builtinId="9" hidden="1"/>
    <cellStyle name="Followed Hyperlink" xfId="7401" builtinId="9" hidden="1"/>
    <cellStyle name="Followed Hyperlink" xfId="7403" builtinId="9" hidden="1"/>
    <cellStyle name="Followed Hyperlink" xfId="7405" builtinId="9" hidden="1"/>
    <cellStyle name="Followed Hyperlink" xfId="7407" builtinId="9" hidden="1"/>
    <cellStyle name="Followed Hyperlink" xfId="7409" builtinId="9" hidden="1"/>
    <cellStyle name="Followed Hyperlink" xfId="7411" builtinId="9" hidden="1"/>
    <cellStyle name="Followed Hyperlink" xfId="7413" builtinId="9" hidden="1"/>
    <cellStyle name="Followed Hyperlink" xfId="7415" builtinId="9" hidden="1"/>
    <cellStyle name="Followed Hyperlink" xfId="7417" builtinId="9" hidden="1"/>
    <cellStyle name="Followed Hyperlink" xfId="7419" builtinId="9" hidden="1"/>
    <cellStyle name="Followed Hyperlink" xfId="7421" builtinId="9" hidden="1"/>
    <cellStyle name="Followed Hyperlink" xfId="7423" builtinId="9" hidden="1"/>
    <cellStyle name="Followed Hyperlink" xfId="7425" builtinId="9" hidden="1"/>
    <cellStyle name="Followed Hyperlink" xfId="7427" builtinId="9" hidden="1"/>
    <cellStyle name="Followed Hyperlink" xfId="7429" builtinId="9" hidden="1"/>
    <cellStyle name="Followed Hyperlink" xfId="7431" builtinId="9" hidden="1"/>
    <cellStyle name="Followed Hyperlink" xfId="7433" builtinId="9" hidden="1"/>
    <cellStyle name="Followed Hyperlink" xfId="7435" builtinId="9" hidden="1"/>
    <cellStyle name="Followed Hyperlink" xfId="7437" builtinId="9" hidden="1"/>
    <cellStyle name="Followed Hyperlink" xfId="7439" builtinId="9" hidden="1"/>
    <cellStyle name="Followed Hyperlink" xfId="7441" builtinId="9" hidden="1"/>
    <cellStyle name="Followed Hyperlink" xfId="7443" builtinId="9" hidden="1"/>
    <cellStyle name="Followed Hyperlink" xfId="7445" builtinId="9" hidden="1"/>
    <cellStyle name="Followed Hyperlink" xfId="7447" builtinId="9" hidden="1"/>
    <cellStyle name="Followed Hyperlink" xfId="7449" builtinId="9" hidden="1"/>
    <cellStyle name="Followed Hyperlink" xfId="7451" builtinId="9" hidden="1"/>
    <cellStyle name="Followed Hyperlink" xfId="7453" builtinId="9" hidden="1"/>
    <cellStyle name="Followed Hyperlink" xfId="7455" builtinId="9" hidden="1"/>
    <cellStyle name="Followed Hyperlink" xfId="7457" builtinId="9" hidden="1"/>
    <cellStyle name="Followed Hyperlink" xfId="7459" builtinId="9" hidden="1"/>
    <cellStyle name="Followed Hyperlink" xfId="7461" builtinId="9" hidden="1"/>
    <cellStyle name="Followed Hyperlink" xfId="7463" builtinId="9" hidden="1"/>
    <cellStyle name="Followed Hyperlink" xfId="7465" builtinId="9" hidden="1"/>
    <cellStyle name="Followed Hyperlink" xfId="7467" builtinId="9" hidden="1"/>
    <cellStyle name="Followed Hyperlink" xfId="7469" builtinId="9" hidden="1"/>
    <cellStyle name="Followed Hyperlink" xfId="7471" builtinId="9" hidden="1"/>
    <cellStyle name="Followed Hyperlink" xfId="7473" builtinId="9" hidden="1"/>
    <cellStyle name="Followed Hyperlink" xfId="7475" builtinId="9" hidden="1"/>
    <cellStyle name="Followed Hyperlink" xfId="7477" builtinId="9" hidden="1"/>
    <cellStyle name="Followed Hyperlink" xfId="7479" builtinId="9" hidden="1"/>
    <cellStyle name="Followed Hyperlink" xfId="7481" builtinId="9" hidden="1"/>
    <cellStyle name="Followed Hyperlink" xfId="7483" builtinId="9" hidden="1"/>
    <cellStyle name="Followed Hyperlink" xfId="7485" builtinId="9" hidden="1"/>
    <cellStyle name="Followed Hyperlink" xfId="7487" builtinId="9" hidden="1"/>
    <cellStyle name="Followed Hyperlink" xfId="7489" builtinId="9" hidden="1"/>
    <cellStyle name="Followed Hyperlink" xfId="7491" builtinId="9" hidden="1"/>
    <cellStyle name="Followed Hyperlink" xfId="7493" builtinId="9" hidden="1"/>
    <cellStyle name="Followed Hyperlink" xfId="7495" builtinId="9" hidden="1"/>
    <cellStyle name="Followed Hyperlink" xfId="7497" builtinId="9" hidden="1"/>
    <cellStyle name="Followed Hyperlink" xfId="7499" builtinId="9" hidden="1"/>
    <cellStyle name="Followed Hyperlink" xfId="7501" builtinId="9" hidden="1"/>
    <cellStyle name="Followed Hyperlink" xfId="7503" builtinId="9" hidden="1"/>
    <cellStyle name="Followed Hyperlink" xfId="7505" builtinId="9" hidden="1"/>
    <cellStyle name="Followed Hyperlink" xfId="7507" builtinId="9" hidden="1"/>
    <cellStyle name="Followed Hyperlink" xfId="7509" builtinId="9" hidden="1"/>
    <cellStyle name="Followed Hyperlink" xfId="7511" builtinId="9" hidden="1"/>
    <cellStyle name="Followed Hyperlink" xfId="7513" builtinId="9" hidden="1"/>
    <cellStyle name="Followed Hyperlink" xfId="7515" builtinId="9" hidden="1"/>
    <cellStyle name="Followed Hyperlink" xfId="7517" builtinId="9" hidden="1"/>
    <cellStyle name="Followed Hyperlink" xfId="7519" builtinId="9" hidden="1"/>
    <cellStyle name="Followed Hyperlink" xfId="7521" builtinId="9" hidden="1"/>
    <cellStyle name="Followed Hyperlink" xfId="7523" builtinId="9" hidden="1"/>
    <cellStyle name="Followed Hyperlink" xfId="7525" builtinId="9" hidden="1"/>
    <cellStyle name="Followed Hyperlink" xfId="7527" builtinId="9" hidden="1"/>
    <cellStyle name="Followed Hyperlink" xfId="7529" builtinId="9" hidden="1"/>
    <cellStyle name="Followed Hyperlink" xfId="7531" builtinId="9" hidden="1"/>
    <cellStyle name="Followed Hyperlink" xfId="7533" builtinId="9" hidden="1"/>
    <cellStyle name="Followed Hyperlink" xfId="7535" builtinId="9" hidden="1"/>
    <cellStyle name="Followed Hyperlink" xfId="7537" builtinId="9" hidden="1"/>
    <cellStyle name="Followed Hyperlink" xfId="7539" builtinId="9" hidden="1"/>
    <cellStyle name="Followed Hyperlink" xfId="7541" builtinId="9" hidden="1"/>
    <cellStyle name="Followed Hyperlink" xfId="7543" builtinId="9" hidden="1"/>
    <cellStyle name="Followed Hyperlink" xfId="7545" builtinId="9" hidden="1"/>
    <cellStyle name="Followed Hyperlink" xfId="7547" builtinId="9" hidden="1"/>
    <cellStyle name="Followed Hyperlink" xfId="7549" builtinId="9" hidden="1"/>
    <cellStyle name="Followed Hyperlink" xfId="7551" builtinId="9" hidden="1"/>
    <cellStyle name="Followed Hyperlink" xfId="7553" builtinId="9" hidden="1"/>
    <cellStyle name="Followed Hyperlink" xfId="7555" builtinId="9" hidden="1"/>
    <cellStyle name="Followed Hyperlink" xfId="7557" builtinId="9" hidden="1"/>
    <cellStyle name="Followed Hyperlink" xfId="7559" builtinId="9" hidden="1"/>
    <cellStyle name="Followed Hyperlink" xfId="7561" builtinId="9" hidden="1"/>
    <cellStyle name="Followed Hyperlink" xfId="7563" builtinId="9" hidden="1"/>
    <cellStyle name="Followed Hyperlink" xfId="7565" builtinId="9" hidden="1"/>
    <cellStyle name="Followed Hyperlink" xfId="7567" builtinId="9" hidden="1"/>
    <cellStyle name="Followed Hyperlink" xfId="7569" builtinId="9" hidden="1"/>
    <cellStyle name="Followed Hyperlink" xfId="7571" builtinId="9" hidden="1"/>
    <cellStyle name="Followed Hyperlink" xfId="7573" builtinId="9" hidden="1"/>
    <cellStyle name="Followed Hyperlink" xfId="7575" builtinId="9" hidden="1"/>
    <cellStyle name="Followed Hyperlink" xfId="7577" builtinId="9" hidden="1"/>
    <cellStyle name="Followed Hyperlink" xfId="7579" builtinId="9" hidden="1"/>
    <cellStyle name="Followed Hyperlink" xfId="7581" builtinId="9" hidden="1"/>
    <cellStyle name="Followed Hyperlink" xfId="7583" builtinId="9" hidden="1"/>
    <cellStyle name="Followed Hyperlink" xfId="7585" builtinId="9" hidden="1"/>
    <cellStyle name="Followed Hyperlink" xfId="7587" builtinId="9" hidden="1"/>
    <cellStyle name="Followed Hyperlink" xfId="7589" builtinId="9" hidden="1"/>
    <cellStyle name="Followed Hyperlink" xfId="7591" builtinId="9" hidden="1"/>
    <cellStyle name="Followed Hyperlink" xfId="7593" builtinId="9" hidden="1"/>
    <cellStyle name="Followed Hyperlink" xfId="7595" builtinId="9" hidden="1"/>
    <cellStyle name="Followed Hyperlink" xfId="7597" builtinId="9" hidden="1"/>
    <cellStyle name="Followed Hyperlink" xfId="7599" builtinId="9" hidden="1"/>
    <cellStyle name="Followed Hyperlink" xfId="7601" builtinId="9" hidden="1"/>
    <cellStyle name="Followed Hyperlink" xfId="7603" builtinId="9" hidden="1"/>
    <cellStyle name="Followed Hyperlink" xfId="7605" builtinId="9" hidden="1"/>
    <cellStyle name="Followed Hyperlink" xfId="7607" builtinId="9" hidden="1"/>
    <cellStyle name="Followed Hyperlink" xfId="7609" builtinId="9" hidden="1"/>
    <cellStyle name="Followed Hyperlink" xfId="7611" builtinId="9" hidden="1"/>
    <cellStyle name="Followed Hyperlink" xfId="7613" builtinId="9" hidden="1"/>
    <cellStyle name="Followed Hyperlink" xfId="7615" builtinId="9" hidden="1"/>
    <cellStyle name="Followed Hyperlink" xfId="7617" builtinId="9" hidden="1"/>
    <cellStyle name="Followed Hyperlink" xfId="7619" builtinId="9" hidden="1"/>
    <cellStyle name="Followed Hyperlink" xfId="7621" builtinId="9" hidden="1"/>
    <cellStyle name="Followed Hyperlink" xfId="7623" builtinId="9" hidden="1"/>
    <cellStyle name="Followed Hyperlink" xfId="7625" builtinId="9" hidden="1"/>
    <cellStyle name="Followed Hyperlink" xfId="7627" builtinId="9" hidden="1"/>
    <cellStyle name="Followed Hyperlink" xfId="7629" builtinId="9" hidden="1"/>
    <cellStyle name="Followed Hyperlink" xfId="7631" builtinId="9" hidden="1"/>
    <cellStyle name="Followed Hyperlink" xfId="7633" builtinId="9" hidden="1"/>
    <cellStyle name="Followed Hyperlink" xfId="7635" builtinId="9" hidden="1"/>
    <cellStyle name="Followed Hyperlink" xfId="7637" builtinId="9" hidden="1"/>
    <cellStyle name="Followed Hyperlink" xfId="7639" builtinId="9" hidden="1"/>
    <cellStyle name="Followed Hyperlink" xfId="7641" builtinId="9" hidden="1"/>
    <cellStyle name="Followed Hyperlink" xfId="7643" builtinId="9" hidden="1"/>
    <cellStyle name="Followed Hyperlink" xfId="7645" builtinId="9" hidden="1"/>
    <cellStyle name="Followed Hyperlink" xfId="7647" builtinId="9" hidden="1"/>
    <cellStyle name="Followed Hyperlink" xfId="7649" builtinId="9" hidden="1"/>
    <cellStyle name="Followed Hyperlink" xfId="7651" builtinId="9" hidden="1"/>
    <cellStyle name="Followed Hyperlink" xfId="7653" builtinId="9" hidden="1"/>
    <cellStyle name="Followed Hyperlink" xfId="7655" builtinId="9" hidden="1"/>
    <cellStyle name="Followed Hyperlink" xfId="7657" builtinId="9" hidden="1"/>
    <cellStyle name="Followed Hyperlink" xfId="7659" builtinId="9" hidden="1"/>
    <cellStyle name="Followed Hyperlink" xfId="7661" builtinId="9" hidden="1"/>
    <cellStyle name="Followed Hyperlink" xfId="7663" builtinId="9" hidden="1"/>
    <cellStyle name="Followed Hyperlink" xfId="7665" builtinId="9" hidden="1"/>
    <cellStyle name="Followed Hyperlink" xfId="7667" builtinId="9" hidden="1"/>
    <cellStyle name="Followed Hyperlink" xfId="7669" builtinId="9" hidden="1"/>
    <cellStyle name="Followed Hyperlink" xfId="7671" builtinId="9" hidden="1"/>
    <cellStyle name="Followed Hyperlink" xfId="7673" builtinId="9" hidden="1"/>
    <cellStyle name="Followed Hyperlink" xfId="7675" builtinId="9" hidden="1"/>
    <cellStyle name="Followed Hyperlink" xfId="7677" builtinId="9" hidden="1"/>
    <cellStyle name="Followed Hyperlink" xfId="7679" builtinId="9" hidden="1"/>
    <cellStyle name="Followed Hyperlink" xfId="7681" builtinId="9" hidden="1"/>
    <cellStyle name="Followed Hyperlink" xfId="7683" builtinId="9" hidden="1"/>
    <cellStyle name="Followed Hyperlink" xfId="7685" builtinId="9" hidden="1"/>
    <cellStyle name="Followed Hyperlink" xfId="7687" builtinId="9" hidden="1"/>
    <cellStyle name="Followed Hyperlink" xfId="7689" builtinId="9" hidden="1"/>
    <cellStyle name="Followed Hyperlink" xfId="7691" builtinId="9" hidden="1"/>
    <cellStyle name="Followed Hyperlink" xfId="7693" builtinId="9" hidden="1"/>
    <cellStyle name="Followed Hyperlink" xfId="7695" builtinId="9" hidden="1"/>
    <cellStyle name="Followed Hyperlink" xfId="7697" builtinId="9" hidden="1"/>
    <cellStyle name="Followed Hyperlink" xfId="7699" builtinId="9" hidden="1"/>
    <cellStyle name="Followed Hyperlink" xfId="7701" builtinId="9" hidden="1"/>
    <cellStyle name="Followed Hyperlink" xfId="7703" builtinId="9" hidden="1"/>
    <cellStyle name="Followed Hyperlink" xfId="7705" builtinId="9" hidden="1"/>
    <cellStyle name="Followed Hyperlink" xfId="7707" builtinId="9" hidden="1"/>
    <cellStyle name="Followed Hyperlink" xfId="7709" builtinId="9" hidden="1"/>
    <cellStyle name="Followed Hyperlink" xfId="7711" builtinId="9" hidden="1"/>
    <cellStyle name="Followed Hyperlink" xfId="7713" builtinId="9" hidden="1"/>
    <cellStyle name="Followed Hyperlink" xfId="7715" builtinId="9" hidden="1"/>
    <cellStyle name="Followed Hyperlink" xfId="7717" builtinId="9" hidden="1"/>
    <cellStyle name="Followed Hyperlink" xfId="7719" builtinId="9" hidden="1"/>
    <cellStyle name="Followed Hyperlink" xfId="7721" builtinId="9" hidden="1"/>
    <cellStyle name="Followed Hyperlink" xfId="7723" builtinId="9" hidden="1"/>
    <cellStyle name="Followed Hyperlink" xfId="7725" builtinId="9" hidden="1"/>
    <cellStyle name="Followed Hyperlink" xfId="7727" builtinId="9" hidden="1"/>
    <cellStyle name="Followed Hyperlink" xfId="7729" builtinId="9" hidden="1"/>
    <cellStyle name="Followed Hyperlink" xfId="7731" builtinId="9" hidden="1"/>
    <cellStyle name="Followed Hyperlink" xfId="7733" builtinId="9" hidden="1"/>
    <cellStyle name="Followed Hyperlink" xfId="7735" builtinId="9" hidden="1"/>
    <cellStyle name="Followed Hyperlink" xfId="7737" builtinId="9" hidden="1"/>
    <cellStyle name="Followed Hyperlink" xfId="7739" builtinId="9" hidden="1"/>
    <cellStyle name="Followed Hyperlink" xfId="7741"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9" builtinId="9" hidden="1"/>
    <cellStyle name="Followed Hyperlink" xfId="8581" builtinId="9" hidden="1"/>
    <cellStyle name="Followed Hyperlink" xfId="8583" builtinId="9" hidden="1"/>
    <cellStyle name="Followed Hyperlink" xfId="8585" builtinId="9" hidden="1"/>
    <cellStyle name="Followed Hyperlink" xfId="8587" builtinId="9" hidden="1"/>
    <cellStyle name="Followed Hyperlink" xfId="8589" builtinId="9" hidden="1"/>
    <cellStyle name="Followed Hyperlink" xfId="8591" builtinId="9" hidden="1"/>
    <cellStyle name="Followed Hyperlink" xfId="8593" builtinId="9" hidden="1"/>
    <cellStyle name="Followed Hyperlink" xfId="8595" builtinId="9" hidden="1"/>
    <cellStyle name="Followed Hyperlink" xfId="8597" builtinId="9" hidden="1"/>
    <cellStyle name="Followed Hyperlink" xfId="8599" builtinId="9" hidden="1"/>
    <cellStyle name="Followed Hyperlink" xfId="8601" builtinId="9" hidden="1"/>
    <cellStyle name="Followed Hyperlink" xfId="8603" builtinId="9" hidden="1"/>
    <cellStyle name="Followed Hyperlink" xfId="8605" builtinId="9" hidden="1"/>
    <cellStyle name="Followed Hyperlink" xfId="8607" builtinId="9" hidden="1"/>
    <cellStyle name="Followed Hyperlink" xfId="8609" builtinId="9" hidden="1"/>
    <cellStyle name="Followed Hyperlink" xfId="8611" builtinId="9" hidden="1"/>
    <cellStyle name="Followed Hyperlink" xfId="8613" builtinId="9" hidden="1"/>
    <cellStyle name="Followed Hyperlink" xfId="8615" builtinId="9" hidden="1"/>
    <cellStyle name="Followed Hyperlink" xfId="8617" builtinId="9" hidden="1"/>
    <cellStyle name="Followed Hyperlink" xfId="8619" builtinId="9" hidden="1"/>
    <cellStyle name="Followed Hyperlink" xfId="8621" builtinId="9" hidden="1"/>
    <cellStyle name="Followed Hyperlink" xfId="8623" builtinId="9" hidden="1"/>
    <cellStyle name="Followed Hyperlink" xfId="8625" builtinId="9" hidden="1"/>
    <cellStyle name="Followed Hyperlink" xfId="8627" builtinId="9" hidden="1"/>
    <cellStyle name="Followed Hyperlink" xfId="8629" builtinId="9" hidden="1"/>
    <cellStyle name="Followed Hyperlink" xfId="8631" builtinId="9" hidden="1"/>
    <cellStyle name="Followed Hyperlink" xfId="8633" builtinId="9" hidden="1"/>
    <cellStyle name="Followed Hyperlink" xfId="8635" builtinId="9" hidden="1"/>
    <cellStyle name="Followed Hyperlink" xfId="8637" builtinId="9" hidden="1"/>
    <cellStyle name="Followed Hyperlink" xfId="8639" builtinId="9" hidden="1"/>
    <cellStyle name="Followed Hyperlink" xfId="8641" builtinId="9" hidden="1"/>
    <cellStyle name="Followed Hyperlink" xfId="8643" builtinId="9" hidden="1"/>
    <cellStyle name="Followed Hyperlink" xfId="8645" builtinId="9" hidden="1"/>
    <cellStyle name="Followed Hyperlink" xfId="8647" builtinId="9" hidden="1"/>
    <cellStyle name="Followed Hyperlink" xfId="8649" builtinId="9" hidden="1"/>
    <cellStyle name="Followed Hyperlink" xfId="8651" builtinId="9" hidden="1"/>
    <cellStyle name="Followed Hyperlink" xfId="8653" builtinId="9" hidden="1"/>
    <cellStyle name="Followed Hyperlink" xfId="8655" builtinId="9" hidden="1"/>
    <cellStyle name="Followed Hyperlink" xfId="8657" builtinId="9" hidden="1"/>
    <cellStyle name="Followed Hyperlink" xfId="8659" builtinId="9" hidden="1"/>
    <cellStyle name="Followed Hyperlink" xfId="8661" builtinId="9" hidden="1"/>
    <cellStyle name="Followed Hyperlink" xfId="8663" builtinId="9" hidden="1"/>
    <cellStyle name="Followed Hyperlink" xfId="8665" builtinId="9" hidden="1"/>
    <cellStyle name="Followed Hyperlink" xfId="8667" builtinId="9" hidden="1"/>
    <cellStyle name="Followed Hyperlink" xfId="8669" builtinId="9" hidden="1"/>
    <cellStyle name="Followed Hyperlink" xfId="8671" builtinId="9" hidden="1"/>
    <cellStyle name="Followed Hyperlink" xfId="8673" builtinId="9" hidden="1"/>
    <cellStyle name="Followed Hyperlink" xfId="8675" builtinId="9" hidden="1"/>
    <cellStyle name="Followed Hyperlink" xfId="8677" builtinId="9" hidden="1"/>
    <cellStyle name="Followed Hyperlink" xfId="8679" builtinId="9" hidden="1"/>
    <cellStyle name="Followed Hyperlink" xfId="8681" builtinId="9" hidden="1"/>
    <cellStyle name="Followed Hyperlink" xfId="8683" builtinId="9" hidden="1"/>
    <cellStyle name="Followed Hyperlink" xfId="8685" builtinId="9" hidden="1"/>
    <cellStyle name="Followed Hyperlink" xfId="8687" builtinId="9" hidden="1"/>
    <cellStyle name="Followed Hyperlink" xfId="8689" builtinId="9" hidden="1"/>
    <cellStyle name="Followed Hyperlink" xfId="8691" builtinId="9" hidden="1"/>
    <cellStyle name="Followed Hyperlink" xfId="8693" builtinId="9" hidden="1"/>
    <cellStyle name="Followed Hyperlink" xfId="8695" builtinId="9" hidden="1"/>
    <cellStyle name="Followed Hyperlink" xfId="8697" builtinId="9" hidden="1"/>
    <cellStyle name="Followed Hyperlink" xfId="8699" builtinId="9" hidden="1"/>
    <cellStyle name="Followed Hyperlink" xfId="8701" builtinId="9" hidden="1"/>
    <cellStyle name="Followed Hyperlink" xfId="8703" builtinId="9" hidden="1"/>
    <cellStyle name="Followed Hyperlink" xfId="8705" builtinId="9" hidden="1"/>
    <cellStyle name="Followed Hyperlink" xfId="8707" builtinId="9" hidden="1"/>
    <cellStyle name="Followed Hyperlink" xfId="8709" builtinId="9" hidden="1"/>
    <cellStyle name="Followed Hyperlink" xfId="8711" builtinId="9" hidden="1"/>
    <cellStyle name="Followed Hyperlink" xfId="8713" builtinId="9" hidden="1"/>
    <cellStyle name="Followed Hyperlink" xfId="8715" builtinId="9" hidden="1"/>
    <cellStyle name="Followed Hyperlink" xfId="8717" builtinId="9" hidden="1"/>
    <cellStyle name="Followed Hyperlink" xfId="8719" builtinId="9" hidden="1"/>
    <cellStyle name="Followed Hyperlink" xfId="8721" builtinId="9" hidden="1"/>
    <cellStyle name="Followed Hyperlink" xfId="8723" builtinId="9" hidden="1"/>
    <cellStyle name="Followed Hyperlink" xfId="8725" builtinId="9" hidden="1"/>
    <cellStyle name="Followed Hyperlink" xfId="8727" builtinId="9" hidden="1"/>
    <cellStyle name="Followed Hyperlink" xfId="8729" builtinId="9" hidden="1"/>
    <cellStyle name="Followed Hyperlink" xfId="8731" builtinId="9" hidden="1"/>
    <cellStyle name="Followed Hyperlink" xfId="8733" builtinId="9" hidden="1"/>
    <cellStyle name="Followed Hyperlink" xfId="8735" builtinId="9" hidden="1"/>
    <cellStyle name="Followed Hyperlink" xfId="8737" builtinId="9" hidden="1"/>
    <cellStyle name="Followed Hyperlink" xfId="8739" builtinId="9" hidden="1"/>
    <cellStyle name="Followed Hyperlink" xfId="8741" builtinId="9" hidden="1"/>
    <cellStyle name="Followed Hyperlink" xfId="8743" builtinId="9" hidden="1"/>
    <cellStyle name="Followed Hyperlink" xfId="8745" builtinId="9" hidden="1"/>
    <cellStyle name="Followed Hyperlink" xfId="8747" builtinId="9" hidden="1"/>
    <cellStyle name="Followed Hyperlink" xfId="8749" builtinId="9" hidden="1"/>
    <cellStyle name="Followed Hyperlink" xfId="8751" builtinId="9" hidden="1"/>
    <cellStyle name="Followed Hyperlink" xfId="8753" builtinId="9" hidden="1"/>
    <cellStyle name="Followed Hyperlink" xfId="8755" builtinId="9" hidden="1"/>
    <cellStyle name="Followed Hyperlink" xfId="8757" builtinId="9" hidden="1"/>
    <cellStyle name="Followed Hyperlink" xfId="8759" builtinId="9" hidden="1"/>
    <cellStyle name="Followed Hyperlink" xfId="8761" builtinId="9" hidden="1"/>
    <cellStyle name="Followed Hyperlink" xfId="8763" builtinId="9" hidden="1"/>
    <cellStyle name="Followed Hyperlink" xfId="8765" builtinId="9" hidden="1"/>
    <cellStyle name="Followed Hyperlink" xfId="8767" builtinId="9" hidden="1"/>
    <cellStyle name="Followed Hyperlink" xfId="8769" builtinId="9" hidden="1"/>
    <cellStyle name="Followed Hyperlink" xfId="8771" builtinId="9" hidden="1"/>
    <cellStyle name="Followed Hyperlink" xfId="8773" builtinId="9" hidden="1"/>
    <cellStyle name="Followed Hyperlink" xfId="8775" builtinId="9" hidden="1"/>
    <cellStyle name="Followed Hyperlink" xfId="8777" builtinId="9" hidden="1"/>
    <cellStyle name="Followed Hyperlink" xfId="8779" builtinId="9" hidden="1"/>
    <cellStyle name="Followed Hyperlink" xfId="8781" builtinId="9" hidden="1"/>
    <cellStyle name="Followed Hyperlink" xfId="8783" builtinId="9" hidden="1"/>
    <cellStyle name="Followed Hyperlink" xfId="8785" builtinId="9" hidden="1"/>
    <cellStyle name="Followed Hyperlink" xfId="8787" builtinId="9" hidden="1"/>
    <cellStyle name="Followed Hyperlink" xfId="8789" builtinId="9" hidden="1"/>
    <cellStyle name="Followed Hyperlink" xfId="8791" builtinId="9" hidden="1"/>
    <cellStyle name="Followed Hyperlink" xfId="8793" builtinId="9" hidden="1"/>
    <cellStyle name="Followed Hyperlink" xfId="8795" builtinId="9" hidden="1"/>
    <cellStyle name="Followed Hyperlink" xfId="8797" builtinId="9" hidden="1"/>
    <cellStyle name="Followed Hyperlink" xfId="8799" builtinId="9" hidden="1"/>
    <cellStyle name="Followed Hyperlink" xfId="8801" builtinId="9" hidden="1"/>
    <cellStyle name="Followed Hyperlink" xfId="8803" builtinId="9" hidden="1"/>
    <cellStyle name="Followed Hyperlink" xfId="8805" builtinId="9" hidden="1"/>
    <cellStyle name="Followed Hyperlink" xfId="8807" builtinId="9" hidden="1"/>
    <cellStyle name="Followed Hyperlink" xfId="8809" builtinId="9" hidden="1"/>
    <cellStyle name="Followed Hyperlink" xfId="8811" builtinId="9" hidden="1"/>
    <cellStyle name="Followed Hyperlink" xfId="8813" builtinId="9" hidden="1"/>
    <cellStyle name="Followed Hyperlink" xfId="8815" builtinId="9" hidden="1"/>
    <cellStyle name="Followed Hyperlink" xfId="8817" builtinId="9" hidden="1"/>
    <cellStyle name="Followed Hyperlink" xfId="8819" builtinId="9" hidden="1"/>
    <cellStyle name="Followed Hyperlink" xfId="8821" builtinId="9" hidden="1"/>
    <cellStyle name="Followed Hyperlink" xfId="8823" builtinId="9" hidden="1"/>
    <cellStyle name="Followed Hyperlink" xfId="8825" builtinId="9" hidden="1"/>
    <cellStyle name="Followed Hyperlink" xfId="8827" builtinId="9" hidden="1"/>
    <cellStyle name="Followed Hyperlink" xfId="8829" builtinId="9" hidden="1"/>
    <cellStyle name="Followed Hyperlink" xfId="8831" builtinId="9" hidden="1"/>
    <cellStyle name="Followed Hyperlink" xfId="8833" builtinId="9" hidden="1"/>
    <cellStyle name="Followed Hyperlink" xfId="8835" builtinId="9" hidden="1"/>
    <cellStyle name="Followed Hyperlink" xfId="8837" builtinId="9" hidden="1"/>
    <cellStyle name="Followed Hyperlink" xfId="8839" builtinId="9" hidden="1"/>
    <cellStyle name="Followed Hyperlink" xfId="8841" builtinId="9" hidden="1"/>
    <cellStyle name="Followed Hyperlink" xfId="8843" builtinId="9" hidden="1"/>
    <cellStyle name="Followed Hyperlink" xfId="8845" builtinId="9" hidden="1"/>
    <cellStyle name="Followed Hyperlink" xfId="8847" builtinId="9" hidden="1"/>
    <cellStyle name="Followed Hyperlink" xfId="8849" builtinId="9" hidden="1"/>
    <cellStyle name="Followed Hyperlink" xfId="8851" builtinId="9" hidden="1"/>
    <cellStyle name="Followed Hyperlink" xfId="8853" builtinId="9" hidden="1"/>
    <cellStyle name="Followed Hyperlink" xfId="8855" builtinId="9" hidden="1"/>
    <cellStyle name="Followed Hyperlink" xfId="8857" builtinId="9" hidden="1"/>
    <cellStyle name="Followed Hyperlink" xfId="8859" builtinId="9" hidden="1"/>
    <cellStyle name="Followed Hyperlink" xfId="8861" builtinId="9" hidden="1"/>
    <cellStyle name="Followed Hyperlink" xfId="8863" builtinId="9" hidden="1"/>
    <cellStyle name="Followed Hyperlink" xfId="8865" builtinId="9" hidden="1"/>
    <cellStyle name="Followed Hyperlink" xfId="8867" builtinId="9" hidden="1"/>
    <cellStyle name="Followed Hyperlink" xfId="8869" builtinId="9" hidden="1"/>
    <cellStyle name="Followed Hyperlink" xfId="8871" builtinId="9" hidden="1"/>
    <cellStyle name="Followed Hyperlink" xfId="8873" builtinId="9" hidden="1"/>
    <cellStyle name="Followed Hyperlink" xfId="8875" builtinId="9" hidden="1"/>
    <cellStyle name="Followed Hyperlink" xfId="8877" builtinId="9" hidden="1"/>
    <cellStyle name="Followed Hyperlink" xfId="8879" builtinId="9" hidden="1"/>
    <cellStyle name="Followed Hyperlink" xfId="8881" builtinId="9" hidden="1"/>
    <cellStyle name="Followed Hyperlink" xfId="8883" builtinId="9" hidden="1"/>
    <cellStyle name="Followed Hyperlink" xfId="8885" builtinId="9" hidden="1"/>
    <cellStyle name="Followed Hyperlink" xfId="8887" builtinId="9" hidden="1"/>
    <cellStyle name="Followed Hyperlink" xfId="8889" builtinId="9" hidden="1"/>
    <cellStyle name="Followed Hyperlink" xfId="8891" builtinId="9" hidden="1"/>
    <cellStyle name="Followed Hyperlink" xfId="8893" builtinId="9" hidden="1"/>
    <cellStyle name="Followed Hyperlink" xfId="8895" builtinId="9" hidden="1"/>
    <cellStyle name="Followed Hyperlink" xfId="8897" builtinId="9" hidden="1"/>
    <cellStyle name="Followed Hyperlink" xfId="8899" builtinId="9" hidden="1"/>
    <cellStyle name="Followed Hyperlink" xfId="8901" builtinId="9" hidden="1"/>
    <cellStyle name="Followed Hyperlink" xfId="8903" builtinId="9" hidden="1"/>
    <cellStyle name="Followed Hyperlink" xfId="8905" builtinId="9" hidden="1"/>
    <cellStyle name="Followed Hyperlink" xfId="8907" builtinId="9" hidden="1"/>
    <cellStyle name="Followed Hyperlink" xfId="8909" builtinId="9" hidden="1"/>
    <cellStyle name="Followed Hyperlink" xfId="8911" builtinId="9" hidden="1"/>
    <cellStyle name="Followed Hyperlink" xfId="8913" builtinId="9" hidden="1"/>
    <cellStyle name="Followed Hyperlink" xfId="8915" builtinId="9" hidden="1"/>
    <cellStyle name="Followed Hyperlink" xfId="8917" builtinId="9" hidden="1"/>
    <cellStyle name="Followed Hyperlink" xfId="8919" builtinId="9" hidden="1"/>
    <cellStyle name="Followed Hyperlink" xfId="8921" builtinId="9" hidden="1"/>
    <cellStyle name="Followed Hyperlink" xfId="8923" builtinId="9" hidden="1"/>
    <cellStyle name="Followed Hyperlink" xfId="8925" builtinId="9" hidden="1"/>
    <cellStyle name="Followed Hyperlink" xfId="8927" builtinId="9" hidden="1"/>
    <cellStyle name="Followed Hyperlink" xfId="8929" builtinId="9" hidden="1"/>
    <cellStyle name="Followed Hyperlink" xfId="8931" builtinId="9" hidden="1"/>
    <cellStyle name="Followed Hyperlink" xfId="8933" builtinId="9" hidden="1"/>
    <cellStyle name="Followed Hyperlink" xfId="8935" builtinId="9" hidden="1"/>
    <cellStyle name="Followed Hyperlink" xfId="8937" builtinId="9" hidden="1"/>
    <cellStyle name="Followed Hyperlink" xfId="8939" builtinId="9" hidden="1"/>
    <cellStyle name="Followed Hyperlink" xfId="8941" builtinId="9" hidden="1"/>
    <cellStyle name="Followed Hyperlink" xfId="8943" builtinId="9" hidden="1"/>
    <cellStyle name="Followed Hyperlink" xfId="8945" builtinId="9" hidden="1"/>
    <cellStyle name="Followed Hyperlink" xfId="8947" builtinId="9" hidden="1"/>
    <cellStyle name="Followed Hyperlink" xfId="8949" builtinId="9" hidden="1"/>
    <cellStyle name="Followed Hyperlink" xfId="8951" builtinId="9" hidden="1"/>
    <cellStyle name="Followed Hyperlink" xfId="8953" builtinId="9" hidden="1"/>
    <cellStyle name="Followed Hyperlink" xfId="8955" builtinId="9" hidden="1"/>
    <cellStyle name="Followed Hyperlink" xfId="8957" builtinId="9" hidden="1"/>
    <cellStyle name="Followed Hyperlink" xfId="8959" builtinId="9" hidden="1"/>
    <cellStyle name="Followed Hyperlink" xfId="8961" builtinId="9" hidden="1"/>
    <cellStyle name="Followed Hyperlink" xfId="8963" builtinId="9" hidden="1"/>
    <cellStyle name="Followed Hyperlink" xfId="8965" builtinId="9" hidden="1"/>
    <cellStyle name="Followed Hyperlink" xfId="8967" builtinId="9" hidden="1"/>
    <cellStyle name="Followed Hyperlink" xfId="8969" builtinId="9" hidden="1"/>
    <cellStyle name="Followed Hyperlink" xfId="8971" builtinId="9" hidden="1"/>
    <cellStyle name="Followed Hyperlink" xfId="8973" builtinId="9" hidden="1"/>
    <cellStyle name="Followed Hyperlink" xfId="8975" builtinId="9" hidden="1"/>
    <cellStyle name="Followed Hyperlink" xfId="8977" builtinId="9" hidden="1"/>
    <cellStyle name="Followed Hyperlink" xfId="8979" builtinId="9" hidden="1"/>
    <cellStyle name="Followed Hyperlink" xfId="8981" builtinId="9" hidden="1"/>
    <cellStyle name="Followed Hyperlink" xfId="8983" builtinId="9" hidden="1"/>
    <cellStyle name="Followed Hyperlink" xfId="8985" builtinId="9" hidden="1"/>
    <cellStyle name="Followed Hyperlink" xfId="8987" builtinId="9" hidden="1"/>
    <cellStyle name="Followed Hyperlink" xfId="8989" builtinId="9" hidden="1"/>
    <cellStyle name="Followed Hyperlink" xfId="8991" builtinId="9" hidden="1"/>
    <cellStyle name="Followed Hyperlink" xfId="8993" builtinId="9" hidden="1"/>
    <cellStyle name="Followed Hyperlink" xfId="8995" builtinId="9" hidden="1"/>
    <cellStyle name="Followed Hyperlink" xfId="8997" builtinId="9" hidden="1"/>
    <cellStyle name="Followed Hyperlink" xfId="8999" builtinId="9" hidden="1"/>
    <cellStyle name="Followed Hyperlink" xfId="9001" builtinId="9" hidden="1"/>
    <cellStyle name="Followed Hyperlink" xfId="9003" builtinId="9" hidden="1"/>
    <cellStyle name="Followed Hyperlink" xfId="9005" builtinId="9" hidden="1"/>
    <cellStyle name="Followed Hyperlink" xfId="9007" builtinId="9" hidden="1"/>
    <cellStyle name="Followed Hyperlink" xfId="9009" builtinId="9" hidden="1"/>
    <cellStyle name="Followed Hyperlink" xfId="9011" builtinId="9" hidden="1"/>
    <cellStyle name="Followed Hyperlink" xfId="9013" builtinId="9" hidden="1"/>
    <cellStyle name="Followed Hyperlink" xfId="9015" builtinId="9" hidden="1"/>
    <cellStyle name="Followed Hyperlink" xfId="9017" builtinId="9" hidden="1"/>
    <cellStyle name="Followed Hyperlink" xfId="9019" builtinId="9" hidden="1"/>
    <cellStyle name="Followed Hyperlink" xfId="9021" builtinId="9" hidden="1"/>
    <cellStyle name="Followed Hyperlink" xfId="9023" builtinId="9" hidden="1"/>
    <cellStyle name="Followed Hyperlink" xfId="9025" builtinId="9" hidden="1"/>
    <cellStyle name="Followed Hyperlink" xfId="9027" builtinId="9" hidden="1"/>
    <cellStyle name="Followed Hyperlink" xfId="9029" builtinId="9" hidden="1"/>
    <cellStyle name="Followed Hyperlink" xfId="9031" builtinId="9" hidden="1"/>
    <cellStyle name="Followed Hyperlink" xfId="9033" builtinId="9" hidden="1"/>
    <cellStyle name="Followed Hyperlink" xfId="9035" builtinId="9" hidden="1"/>
    <cellStyle name="Followed Hyperlink" xfId="9037" builtinId="9" hidden="1"/>
    <cellStyle name="Followed Hyperlink" xfId="9039" builtinId="9" hidden="1"/>
    <cellStyle name="Followed Hyperlink" xfId="9041" builtinId="9" hidden="1"/>
    <cellStyle name="Followed Hyperlink" xfId="9043" builtinId="9" hidden="1"/>
    <cellStyle name="Followed Hyperlink" xfId="9045" builtinId="9" hidden="1"/>
    <cellStyle name="Followed Hyperlink" xfId="9047" builtinId="9" hidden="1"/>
    <cellStyle name="Followed Hyperlink" xfId="9049" builtinId="9" hidden="1"/>
    <cellStyle name="Followed Hyperlink" xfId="9051" builtinId="9" hidden="1"/>
    <cellStyle name="Followed Hyperlink" xfId="9053" builtinId="9" hidden="1"/>
    <cellStyle name="Followed Hyperlink" xfId="9055" builtinId="9" hidden="1"/>
    <cellStyle name="Followed Hyperlink" xfId="9057" builtinId="9" hidden="1"/>
    <cellStyle name="Followed Hyperlink" xfId="9059" builtinId="9" hidden="1"/>
    <cellStyle name="Followed Hyperlink" xfId="9061" builtinId="9" hidden="1"/>
    <cellStyle name="Followed Hyperlink" xfId="9063" builtinId="9" hidden="1"/>
    <cellStyle name="Followed Hyperlink" xfId="9065" builtinId="9" hidden="1"/>
    <cellStyle name="Followed Hyperlink" xfId="9067" builtinId="9" hidden="1"/>
    <cellStyle name="Followed Hyperlink" xfId="9069" builtinId="9" hidden="1"/>
    <cellStyle name="Followed Hyperlink" xfId="9071" builtinId="9" hidden="1"/>
    <cellStyle name="Followed Hyperlink" xfId="9073" builtinId="9" hidden="1"/>
    <cellStyle name="Followed Hyperlink" xfId="9075" builtinId="9" hidden="1"/>
    <cellStyle name="Followed Hyperlink" xfId="9077" builtinId="9" hidden="1"/>
    <cellStyle name="Followed Hyperlink" xfId="9079" builtinId="9" hidden="1"/>
    <cellStyle name="Followed Hyperlink" xfId="9081" builtinId="9" hidden="1"/>
    <cellStyle name="Followed Hyperlink" xfId="9083" builtinId="9" hidden="1"/>
    <cellStyle name="Followed Hyperlink" xfId="9085" builtinId="9" hidden="1"/>
    <cellStyle name="Followed Hyperlink" xfId="9087" builtinId="9" hidden="1"/>
    <cellStyle name="Followed Hyperlink" xfId="9089" builtinId="9" hidden="1"/>
    <cellStyle name="Followed Hyperlink" xfId="9091" builtinId="9" hidden="1"/>
    <cellStyle name="Followed Hyperlink" xfId="9093" builtinId="9" hidden="1"/>
    <cellStyle name="Followed Hyperlink" xfId="9095" builtinId="9" hidden="1"/>
    <cellStyle name="Followed Hyperlink" xfId="9097" builtinId="9" hidden="1"/>
    <cellStyle name="Followed Hyperlink" xfId="9099" builtinId="9" hidden="1"/>
    <cellStyle name="Followed Hyperlink" xfId="9101" builtinId="9" hidden="1"/>
    <cellStyle name="Followed Hyperlink" xfId="9103" builtinId="9" hidden="1"/>
    <cellStyle name="Followed Hyperlink" xfId="9105" builtinId="9" hidden="1"/>
    <cellStyle name="Followed Hyperlink" xfId="9107" builtinId="9" hidden="1"/>
    <cellStyle name="Followed Hyperlink" xfId="9109" builtinId="9" hidden="1"/>
    <cellStyle name="Followed Hyperlink" xfId="9111" builtinId="9" hidden="1"/>
    <cellStyle name="Followed Hyperlink" xfId="9113" builtinId="9" hidden="1"/>
    <cellStyle name="Followed Hyperlink" xfId="9115" builtinId="9" hidden="1"/>
    <cellStyle name="Followed Hyperlink" xfId="9117" builtinId="9" hidden="1"/>
    <cellStyle name="Followed Hyperlink" xfId="9119" builtinId="9" hidden="1"/>
    <cellStyle name="Followed Hyperlink" xfId="9121" builtinId="9" hidden="1"/>
    <cellStyle name="Followed Hyperlink" xfId="9123" builtinId="9" hidden="1"/>
    <cellStyle name="Followed Hyperlink" xfId="9125" builtinId="9" hidden="1"/>
    <cellStyle name="Followed Hyperlink" xfId="9127" builtinId="9" hidden="1"/>
    <cellStyle name="Followed Hyperlink" xfId="9129" builtinId="9" hidden="1"/>
    <cellStyle name="Followed Hyperlink" xfId="9131" builtinId="9" hidden="1"/>
    <cellStyle name="Followed Hyperlink" xfId="9133" builtinId="9" hidden="1"/>
    <cellStyle name="Followed Hyperlink" xfId="9135" builtinId="9" hidden="1"/>
    <cellStyle name="Followed Hyperlink" xfId="9137" builtinId="9" hidden="1"/>
    <cellStyle name="Followed Hyperlink" xfId="9139" builtinId="9" hidden="1"/>
    <cellStyle name="Followed Hyperlink" xfId="9141" builtinId="9" hidden="1"/>
    <cellStyle name="Followed Hyperlink" xfId="9143" builtinId="9" hidden="1"/>
    <cellStyle name="Followed Hyperlink" xfId="9145" builtinId="9" hidden="1"/>
    <cellStyle name="Followed Hyperlink" xfId="9147" builtinId="9" hidden="1"/>
    <cellStyle name="Followed Hyperlink" xfId="9149" builtinId="9" hidden="1"/>
    <cellStyle name="Followed Hyperlink" xfId="9151" builtinId="9" hidden="1"/>
    <cellStyle name="Followed Hyperlink" xfId="9153" builtinId="9" hidden="1"/>
    <cellStyle name="Followed Hyperlink" xfId="9155" builtinId="9" hidden="1"/>
    <cellStyle name="Followed Hyperlink" xfId="9157" builtinId="9" hidden="1"/>
    <cellStyle name="Followed Hyperlink" xfId="9159" builtinId="9" hidden="1"/>
    <cellStyle name="Followed Hyperlink" xfId="9161" builtinId="9" hidden="1"/>
    <cellStyle name="Followed Hyperlink" xfId="9163" builtinId="9" hidden="1"/>
    <cellStyle name="Followed Hyperlink" xfId="9165" builtinId="9" hidden="1"/>
    <cellStyle name="Followed Hyperlink" xfId="9167" builtinId="9" hidden="1"/>
    <cellStyle name="Followed Hyperlink" xfId="9169" builtinId="9" hidden="1"/>
    <cellStyle name="Followed Hyperlink" xfId="9171" builtinId="9" hidden="1"/>
    <cellStyle name="Followed Hyperlink" xfId="9173" builtinId="9" hidden="1"/>
    <cellStyle name="Followed Hyperlink" xfId="9175" builtinId="9" hidden="1"/>
    <cellStyle name="Followed Hyperlink" xfId="9177" builtinId="9" hidden="1"/>
    <cellStyle name="Followed Hyperlink" xfId="9179" builtinId="9" hidden="1"/>
    <cellStyle name="Followed Hyperlink" xfId="9181" builtinId="9" hidden="1"/>
    <cellStyle name="Followed Hyperlink" xfId="9183" builtinId="9" hidden="1"/>
    <cellStyle name="Followed Hyperlink" xfId="9185" builtinId="9" hidden="1"/>
    <cellStyle name="Followed Hyperlink" xfId="9187" builtinId="9" hidden="1"/>
    <cellStyle name="Followed Hyperlink" xfId="9189" builtinId="9" hidden="1"/>
    <cellStyle name="Followed Hyperlink" xfId="9191" builtinId="9" hidden="1"/>
    <cellStyle name="Followed Hyperlink" xfId="9193" builtinId="9" hidden="1"/>
    <cellStyle name="Followed Hyperlink" xfId="9195" builtinId="9" hidden="1"/>
    <cellStyle name="Followed Hyperlink" xfId="9197" builtinId="9" hidden="1"/>
    <cellStyle name="Followed Hyperlink" xfId="9199" builtinId="9" hidden="1"/>
    <cellStyle name="Followed Hyperlink" xfId="9201" builtinId="9" hidden="1"/>
    <cellStyle name="Followed Hyperlink" xfId="9203" builtinId="9" hidden="1"/>
    <cellStyle name="Followed Hyperlink" xfId="9205" builtinId="9" hidden="1"/>
    <cellStyle name="Followed Hyperlink" xfId="9207" builtinId="9" hidden="1"/>
    <cellStyle name="Followed Hyperlink" xfId="9209" builtinId="9" hidden="1"/>
    <cellStyle name="Followed Hyperlink" xfId="9211" builtinId="9" hidden="1"/>
    <cellStyle name="Followed Hyperlink" xfId="9213" builtinId="9" hidden="1"/>
    <cellStyle name="Followed Hyperlink" xfId="9215" builtinId="9" hidden="1"/>
    <cellStyle name="Followed Hyperlink" xfId="9217" builtinId="9" hidden="1"/>
    <cellStyle name="Followed Hyperlink" xfId="9219" builtinId="9" hidden="1"/>
    <cellStyle name="Followed Hyperlink" xfId="9221" builtinId="9" hidden="1"/>
    <cellStyle name="Followed Hyperlink" xfId="9223" builtinId="9" hidden="1"/>
    <cellStyle name="Followed Hyperlink" xfId="9225" builtinId="9" hidden="1"/>
    <cellStyle name="Followed Hyperlink" xfId="9227" builtinId="9" hidden="1"/>
    <cellStyle name="Followed Hyperlink" xfId="9229" builtinId="9" hidden="1"/>
    <cellStyle name="Followed Hyperlink" xfId="9231" builtinId="9" hidden="1"/>
    <cellStyle name="Followed Hyperlink" xfId="9233" builtinId="9" hidden="1"/>
    <cellStyle name="Followed Hyperlink" xfId="9235" builtinId="9" hidden="1"/>
    <cellStyle name="Followed Hyperlink" xfId="9237" builtinId="9" hidden="1"/>
    <cellStyle name="Followed Hyperlink" xfId="9239" builtinId="9" hidden="1"/>
    <cellStyle name="Followed Hyperlink" xfId="9241" builtinId="9" hidden="1"/>
    <cellStyle name="Followed Hyperlink" xfId="9243" builtinId="9" hidden="1"/>
    <cellStyle name="Followed Hyperlink" xfId="9245" builtinId="9" hidden="1"/>
    <cellStyle name="Followed Hyperlink" xfId="9247" builtinId="9" hidden="1"/>
    <cellStyle name="Followed Hyperlink" xfId="9249" builtinId="9" hidden="1"/>
    <cellStyle name="Followed Hyperlink" xfId="9251" builtinId="9" hidden="1"/>
    <cellStyle name="Followed Hyperlink" xfId="9253" builtinId="9" hidden="1"/>
    <cellStyle name="Followed Hyperlink" xfId="9255" builtinId="9" hidden="1"/>
    <cellStyle name="Followed Hyperlink" xfId="9257" builtinId="9" hidden="1"/>
    <cellStyle name="Followed Hyperlink" xfId="9259" builtinId="9" hidden="1"/>
    <cellStyle name="Followed Hyperlink" xfId="9261" builtinId="9" hidden="1"/>
    <cellStyle name="Followed Hyperlink" xfId="9263" builtinId="9" hidden="1"/>
    <cellStyle name="Followed Hyperlink" xfId="9265" builtinId="9" hidden="1"/>
    <cellStyle name="Followed Hyperlink" xfId="9267" builtinId="9" hidden="1"/>
    <cellStyle name="Followed Hyperlink" xfId="9269" builtinId="9" hidden="1"/>
    <cellStyle name="Followed Hyperlink" xfId="9271" builtinId="9" hidden="1"/>
    <cellStyle name="Followed Hyperlink" xfId="9273" builtinId="9" hidden="1"/>
    <cellStyle name="Followed Hyperlink" xfId="9275" builtinId="9" hidden="1"/>
    <cellStyle name="Followed Hyperlink" xfId="9277" builtinId="9" hidden="1"/>
    <cellStyle name="Followed Hyperlink" xfId="9279" builtinId="9" hidden="1"/>
    <cellStyle name="Followed Hyperlink" xfId="9281" builtinId="9" hidden="1"/>
    <cellStyle name="Followed Hyperlink" xfId="9283" builtinId="9" hidden="1"/>
    <cellStyle name="Followed Hyperlink" xfId="9285" builtinId="9" hidden="1"/>
    <cellStyle name="Followed Hyperlink" xfId="9287" builtinId="9" hidden="1"/>
    <cellStyle name="Followed Hyperlink" xfId="9289" builtinId="9" hidden="1"/>
    <cellStyle name="Followed Hyperlink" xfId="9291" builtinId="9" hidden="1"/>
    <cellStyle name="Followed Hyperlink" xfId="9293" builtinId="9" hidden="1"/>
    <cellStyle name="Followed Hyperlink" xfId="9295" builtinId="9" hidden="1"/>
    <cellStyle name="Followed Hyperlink" xfId="9297" builtinId="9" hidden="1"/>
    <cellStyle name="Followed Hyperlink" xfId="9299" builtinId="9" hidden="1"/>
    <cellStyle name="Followed Hyperlink" xfId="9301" builtinId="9" hidden="1"/>
    <cellStyle name="Followed Hyperlink" xfId="9303" builtinId="9" hidden="1"/>
    <cellStyle name="Followed Hyperlink" xfId="9305" builtinId="9" hidden="1"/>
    <cellStyle name="Followed Hyperlink" xfId="9307" builtinId="9" hidden="1"/>
    <cellStyle name="Followed Hyperlink" xfId="9309" builtinId="9" hidden="1"/>
    <cellStyle name="Followed Hyperlink" xfId="9311" builtinId="9" hidden="1"/>
    <cellStyle name="Followed Hyperlink" xfId="9313" builtinId="9" hidden="1"/>
    <cellStyle name="Followed Hyperlink" xfId="9315" builtinId="9" hidden="1"/>
    <cellStyle name="Followed Hyperlink" xfId="9317" builtinId="9" hidden="1"/>
    <cellStyle name="Followed Hyperlink" xfId="9319" builtinId="9" hidden="1"/>
    <cellStyle name="Followed Hyperlink" xfId="9321" builtinId="9" hidden="1"/>
    <cellStyle name="Followed Hyperlink" xfId="9323" builtinId="9" hidden="1"/>
    <cellStyle name="Followed Hyperlink" xfId="9325" builtinId="9" hidden="1"/>
    <cellStyle name="Followed Hyperlink" xfId="9327" builtinId="9" hidden="1"/>
    <cellStyle name="Followed Hyperlink" xfId="9329" builtinId="9" hidden="1"/>
    <cellStyle name="Followed Hyperlink" xfId="9331" builtinId="9" hidden="1"/>
    <cellStyle name="Followed Hyperlink" xfId="9333" builtinId="9" hidden="1"/>
    <cellStyle name="Followed Hyperlink" xfId="9335" builtinId="9" hidden="1"/>
    <cellStyle name="Followed Hyperlink" xfId="9337" builtinId="9" hidden="1"/>
    <cellStyle name="Followed Hyperlink" xfId="9339" builtinId="9" hidden="1"/>
    <cellStyle name="Followed Hyperlink" xfId="9341" builtinId="9" hidden="1"/>
    <cellStyle name="Followed Hyperlink" xfId="9343" builtinId="9" hidden="1"/>
    <cellStyle name="Followed Hyperlink" xfId="9345" builtinId="9" hidden="1"/>
    <cellStyle name="Followed Hyperlink" xfId="9347" builtinId="9" hidden="1"/>
    <cellStyle name="Followed Hyperlink" xfId="9349" builtinId="9" hidden="1"/>
    <cellStyle name="Followed Hyperlink" xfId="9351" builtinId="9" hidden="1"/>
    <cellStyle name="Followed Hyperlink" xfId="9353" builtinId="9" hidden="1"/>
    <cellStyle name="Followed Hyperlink" xfId="9355" builtinId="9" hidden="1"/>
    <cellStyle name="Followed Hyperlink" xfId="9357" builtinId="9" hidden="1"/>
    <cellStyle name="Followed Hyperlink" xfId="9359" builtinId="9" hidden="1"/>
    <cellStyle name="Followed Hyperlink" xfId="9361" builtinId="9" hidden="1"/>
    <cellStyle name="Followed Hyperlink" xfId="9363" builtinId="9" hidden="1"/>
    <cellStyle name="Followed Hyperlink" xfId="9365" builtinId="9" hidden="1"/>
    <cellStyle name="Followed Hyperlink" xfId="9367" builtinId="9" hidden="1"/>
    <cellStyle name="Followed Hyperlink" xfId="9369" builtinId="9" hidden="1"/>
    <cellStyle name="Followed Hyperlink" xfId="9371" builtinId="9" hidden="1"/>
    <cellStyle name="Followed Hyperlink" xfId="9373" builtinId="9" hidden="1"/>
    <cellStyle name="Followed Hyperlink" xfId="9375" builtinId="9" hidden="1"/>
    <cellStyle name="Followed Hyperlink" xfId="9377" builtinId="9" hidden="1"/>
    <cellStyle name="Followed Hyperlink" xfId="9379" builtinId="9" hidden="1"/>
    <cellStyle name="Followed Hyperlink" xfId="9381" builtinId="9" hidden="1"/>
    <cellStyle name="Followed Hyperlink" xfId="9383" builtinId="9" hidden="1"/>
    <cellStyle name="Followed Hyperlink" xfId="9385" builtinId="9" hidden="1"/>
    <cellStyle name="Followed Hyperlink" xfId="9387" builtinId="9" hidden="1"/>
    <cellStyle name="Followed Hyperlink" xfId="9389" builtinId="9" hidden="1"/>
    <cellStyle name="Followed Hyperlink" xfId="9391" builtinId="9" hidden="1"/>
    <cellStyle name="Followed Hyperlink" xfId="9393" builtinId="9" hidden="1"/>
    <cellStyle name="Followed Hyperlink" xfId="9395" builtinId="9" hidden="1"/>
    <cellStyle name="Followed Hyperlink" xfId="9397" builtinId="9" hidden="1"/>
    <cellStyle name="Followed Hyperlink" xfId="9399" builtinId="9" hidden="1"/>
    <cellStyle name="Followed Hyperlink" xfId="9401" builtinId="9" hidden="1"/>
    <cellStyle name="Followed Hyperlink" xfId="9403" builtinId="9" hidden="1"/>
    <cellStyle name="Followed Hyperlink" xfId="9405" builtinId="9" hidden="1"/>
    <cellStyle name="Followed Hyperlink" xfId="9407" builtinId="9" hidden="1"/>
    <cellStyle name="Followed Hyperlink" xfId="9409" builtinId="9" hidden="1"/>
    <cellStyle name="Followed Hyperlink" xfId="9411" builtinId="9" hidden="1"/>
    <cellStyle name="Followed Hyperlink" xfId="9413" builtinId="9" hidden="1"/>
    <cellStyle name="Followed Hyperlink" xfId="9415" builtinId="9" hidden="1"/>
    <cellStyle name="Followed Hyperlink" xfId="9417" builtinId="9" hidden="1"/>
    <cellStyle name="Followed Hyperlink" xfId="9419" builtinId="9" hidden="1"/>
    <cellStyle name="Followed Hyperlink" xfId="9421" builtinId="9" hidden="1"/>
    <cellStyle name="Followed Hyperlink" xfId="9423" builtinId="9" hidden="1"/>
    <cellStyle name="Followed Hyperlink" xfId="9425" builtinId="9" hidden="1"/>
    <cellStyle name="Followed Hyperlink" xfId="9427" builtinId="9" hidden="1"/>
    <cellStyle name="Followed Hyperlink" xfId="9429" builtinId="9" hidden="1"/>
    <cellStyle name="Followed Hyperlink" xfId="9431" builtinId="9" hidden="1"/>
    <cellStyle name="Followed Hyperlink" xfId="9433" builtinId="9" hidden="1"/>
    <cellStyle name="Followed Hyperlink" xfId="9435" builtinId="9" hidden="1"/>
    <cellStyle name="Followed Hyperlink" xfId="9437" builtinId="9" hidden="1"/>
    <cellStyle name="Followed Hyperlink" xfId="9439" builtinId="9" hidden="1"/>
    <cellStyle name="Followed Hyperlink" xfId="9441" builtinId="9" hidden="1"/>
    <cellStyle name="Followed Hyperlink" xfId="9443" builtinId="9" hidden="1"/>
    <cellStyle name="Followed Hyperlink" xfId="9445" builtinId="9" hidden="1"/>
    <cellStyle name="Followed Hyperlink" xfId="9447" builtinId="9" hidden="1"/>
    <cellStyle name="Followed Hyperlink" xfId="9449" builtinId="9" hidden="1"/>
    <cellStyle name="Followed Hyperlink" xfId="9451" builtinId="9" hidden="1"/>
    <cellStyle name="Followed Hyperlink" xfId="9453" builtinId="9" hidden="1"/>
    <cellStyle name="Followed Hyperlink" xfId="9455" builtinId="9" hidden="1"/>
    <cellStyle name="Followed Hyperlink" xfId="9457" builtinId="9" hidden="1"/>
    <cellStyle name="Followed Hyperlink" xfId="9459" builtinId="9" hidden="1"/>
    <cellStyle name="Followed Hyperlink" xfId="9461" builtinId="9" hidden="1"/>
    <cellStyle name="Followed Hyperlink" xfId="9463" builtinId="9" hidden="1"/>
    <cellStyle name="Followed Hyperlink" xfId="9465" builtinId="9" hidden="1"/>
    <cellStyle name="Followed Hyperlink" xfId="9467" builtinId="9" hidden="1"/>
    <cellStyle name="Followed Hyperlink" xfId="9469" builtinId="9" hidden="1"/>
    <cellStyle name="Followed Hyperlink" xfId="9471" builtinId="9" hidden="1"/>
    <cellStyle name="Followed Hyperlink" xfId="9473" builtinId="9" hidden="1"/>
    <cellStyle name="Followed Hyperlink" xfId="9475" builtinId="9" hidden="1"/>
    <cellStyle name="Followed Hyperlink" xfId="9477" builtinId="9" hidden="1"/>
    <cellStyle name="Followed Hyperlink" xfId="9479" builtinId="9" hidden="1"/>
    <cellStyle name="Followed Hyperlink" xfId="9481" builtinId="9" hidden="1"/>
    <cellStyle name="Followed Hyperlink" xfId="9483" builtinId="9" hidden="1"/>
    <cellStyle name="Followed Hyperlink" xfId="9485" builtinId="9" hidden="1"/>
    <cellStyle name="Followed Hyperlink" xfId="9487" builtinId="9" hidden="1"/>
    <cellStyle name="Followed Hyperlink" xfId="9489" builtinId="9" hidden="1"/>
    <cellStyle name="Followed Hyperlink" xfId="9491" builtinId="9" hidden="1"/>
    <cellStyle name="Followed Hyperlink" xfId="9493" builtinId="9" hidden="1"/>
    <cellStyle name="Followed Hyperlink" xfId="9495" builtinId="9" hidden="1"/>
    <cellStyle name="Followed Hyperlink" xfId="9497" builtinId="9" hidden="1"/>
    <cellStyle name="Followed Hyperlink" xfId="9499" builtinId="9" hidden="1"/>
    <cellStyle name="Followed Hyperlink" xfId="9501" builtinId="9" hidden="1"/>
    <cellStyle name="Followed Hyperlink" xfId="9503" builtinId="9" hidden="1"/>
    <cellStyle name="Followed Hyperlink" xfId="9505" builtinId="9" hidden="1"/>
    <cellStyle name="Followed Hyperlink" xfId="9507" builtinId="9" hidden="1"/>
    <cellStyle name="Followed Hyperlink" xfId="9509" builtinId="9" hidden="1"/>
    <cellStyle name="Followed Hyperlink" xfId="9511" builtinId="9" hidden="1"/>
    <cellStyle name="Followed Hyperlink" xfId="9513" builtinId="9" hidden="1"/>
    <cellStyle name="Followed Hyperlink" xfId="9515" builtinId="9" hidden="1"/>
    <cellStyle name="Followed Hyperlink" xfId="9517" builtinId="9" hidden="1"/>
    <cellStyle name="Followed Hyperlink" xfId="9519" builtinId="9" hidden="1"/>
    <cellStyle name="Followed Hyperlink" xfId="9521" builtinId="9" hidden="1"/>
    <cellStyle name="Followed Hyperlink" xfId="9523" builtinId="9" hidden="1"/>
    <cellStyle name="Followed Hyperlink" xfId="9525" builtinId="9" hidden="1"/>
    <cellStyle name="Followed Hyperlink" xfId="9527" builtinId="9" hidden="1"/>
    <cellStyle name="Followed Hyperlink" xfId="9529" builtinId="9" hidden="1"/>
    <cellStyle name="Followed Hyperlink" xfId="9531" builtinId="9" hidden="1"/>
    <cellStyle name="Followed Hyperlink" xfId="9533" builtinId="9" hidden="1"/>
    <cellStyle name="Followed Hyperlink" xfId="9535" builtinId="9" hidden="1"/>
    <cellStyle name="Followed Hyperlink" xfId="9537" builtinId="9" hidden="1"/>
    <cellStyle name="Followed Hyperlink" xfId="9539" builtinId="9" hidden="1"/>
    <cellStyle name="Followed Hyperlink" xfId="9541" builtinId="9" hidden="1"/>
    <cellStyle name="Followed Hyperlink" xfId="9543" builtinId="9" hidden="1"/>
    <cellStyle name="Followed Hyperlink" xfId="9545" builtinId="9" hidden="1"/>
    <cellStyle name="Followed Hyperlink" xfId="9547" builtinId="9" hidden="1"/>
    <cellStyle name="Followed Hyperlink" xfId="9549" builtinId="9" hidden="1"/>
    <cellStyle name="Followed Hyperlink" xfId="9551" builtinId="9" hidden="1"/>
    <cellStyle name="Followed Hyperlink" xfId="9553" builtinId="9" hidden="1"/>
    <cellStyle name="Followed Hyperlink" xfId="9555" builtinId="9" hidden="1"/>
    <cellStyle name="Followed Hyperlink" xfId="9557" builtinId="9" hidden="1"/>
    <cellStyle name="Followed Hyperlink" xfId="9559" builtinId="9" hidden="1"/>
    <cellStyle name="Followed Hyperlink" xfId="9561" builtinId="9" hidden="1"/>
    <cellStyle name="Followed Hyperlink" xfId="9563" builtinId="9" hidden="1"/>
    <cellStyle name="Followed Hyperlink" xfId="9565" builtinId="9" hidden="1"/>
    <cellStyle name="Followed Hyperlink" xfId="9567" builtinId="9" hidden="1"/>
    <cellStyle name="Followed Hyperlink" xfId="9569" builtinId="9" hidden="1"/>
    <cellStyle name="Followed Hyperlink" xfId="9571" builtinId="9" hidden="1"/>
    <cellStyle name="Followed Hyperlink" xfId="9573" builtinId="9" hidden="1"/>
    <cellStyle name="Followed Hyperlink" xfId="9575" builtinId="9" hidden="1"/>
    <cellStyle name="Followed Hyperlink" xfId="9577" builtinId="9" hidden="1"/>
    <cellStyle name="Followed Hyperlink" xfId="9579" builtinId="9" hidden="1"/>
    <cellStyle name="Followed Hyperlink" xfId="9581" builtinId="9" hidden="1"/>
    <cellStyle name="Followed Hyperlink" xfId="9583" builtinId="9" hidden="1"/>
    <cellStyle name="Followed Hyperlink" xfId="9585" builtinId="9" hidden="1"/>
    <cellStyle name="Followed Hyperlink" xfId="9587" builtinId="9" hidden="1"/>
    <cellStyle name="Followed Hyperlink" xfId="9589" builtinId="9" hidden="1"/>
    <cellStyle name="Followed Hyperlink" xfId="9591" builtinId="9" hidden="1"/>
    <cellStyle name="Followed Hyperlink" xfId="9593" builtinId="9" hidden="1"/>
    <cellStyle name="Followed Hyperlink" xfId="9595" builtinId="9" hidden="1"/>
    <cellStyle name="Followed Hyperlink" xfId="9597" builtinId="9" hidden="1"/>
    <cellStyle name="Followed Hyperlink" xfId="9599" builtinId="9" hidden="1"/>
    <cellStyle name="Followed Hyperlink" xfId="9601" builtinId="9" hidden="1"/>
    <cellStyle name="Followed Hyperlink" xfId="9603" builtinId="9" hidden="1"/>
    <cellStyle name="Followed Hyperlink" xfId="9605" builtinId="9" hidden="1"/>
    <cellStyle name="Followed Hyperlink" xfId="9607" builtinId="9" hidden="1"/>
    <cellStyle name="Followed Hyperlink" xfId="9609" builtinId="9" hidden="1"/>
    <cellStyle name="Followed Hyperlink" xfId="9611" builtinId="9" hidden="1"/>
    <cellStyle name="Followed Hyperlink" xfId="9613" builtinId="9" hidden="1"/>
    <cellStyle name="Followed Hyperlink" xfId="9615" builtinId="9" hidden="1"/>
    <cellStyle name="Followed Hyperlink" xfId="9617" builtinId="9" hidden="1"/>
    <cellStyle name="Followed Hyperlink" xfId="9619" builtinId="9" hidden="1"/>
    <cellStyle name="Followed Hyperlink" xfId="9621" builtinId="9" hidden="1"/>
    <cellStyle name="Followed Hyperlink" xfId="9623" builtinId="9" hidden="1"/>
    <cellStyle name="Followed Hyperlink" xfId="9625" builtinId="9" hidden="1"/>
    <cellStyle name="Followed Hyperlink" xfId="9627" builtinId="9" hidden="1"/>
    <cellStyle name="Followed Hyperlink" xfId="9629" builtinId="9" hidden="1"/>
    <cellStyle name="Followed Hyperlink" xfId="9631" builtinId="9" hidden="1"/>
    <cellStyle name="Followed Hyperlink" xfId="9633" builtinId="9" hidden="1"/>
    <cellStyle name="Followed Hyperlink" xfId="9635" builtinId="9" hidden="1"/>
    <cellStyle name="Followed Hyperlink" xfId="9637" builtinId="9" hidden="1"/>
    <cellStyle name="Followed Hyperlink" xfId="9639" builtinId="9" hidden="1"/>
    <cellStyle name="Followed Hyperlink" xfId="9641" builtinId="9" hidden="1"/>
    <cellStyle name="Followed Hyperlink" xfId="9643" builtinId="9" hidden="1"/>
    <cellStyle name="Followed Hyperlink" xfId="9645" builtinId="9" hidden="1"/>
    <cellStyle name="Followed Hyperlink" xfId="9647" builtinId="9" hidden="1"/>
    <cellStyle name="Followed Hyperlink" xfId="9649" builtinId="9" hidden="1"/>
    <cellStyle name="Followed Hyperlink" xfId="9651" builtinId="9" hidden="1"/>
    <cellStyle name="Followed Hyperlink" xfId="9653" builtinId="9" hidden="1"/>
    <cellStyle name="Followed Hyperlink" xfId="9655" builtinId="9" hidden="1"/>
    <cellStyle name="Followed Hyperlink" xfId="9657" builtinId="9" hidden="1"/>
    <cellStyle name="Followed Hyperlink" xfId="9659" builtinId="9" hidden="1"/>
    <cellStyle name="Followed Hyperlink" xfId="9661" builtinId="9" hidden="1"/>
    <cellStyle name="Followed Hyperlink" xfId="9663" builtinId="9" hidden="1"/>
    <cellStyle name="Followed Hyperlink" xfId="9665" builtinId="9" hidden="1"/>
    <cellStyle name="Followed Hyperlink" xfId="9667" builtinId="9" hidden="1"/>
    <cellStyle name="Followed Hyperlink" xfId="9669" builtinId="9" hidden="1"/>
    <cellStyle name="Followed Hyperlink" xfId="9671" builtinId="9" hidden="1"/>
    <cellStyle name="Followed Hyperlink" xfId="9673" builtinId="9" hidden="1"/>
    <cellStyle name="Followed Hyperlink" xfId="9675" builtinId="9" hidden="1"/>
    <cellStyle name="Followed Hyperlink" xfId="9677" builtinId="9" hidden="1"/>
    <cellStyle name="Followed Hyperlink" xfId="9679" builtinId="9" hidden="1"/>
    <cellStyle name="Followed Hyperlink" xfId="9681" builtinId="9" hidden="1"/>
    <cellStyle name="Followed Hyperlink" xfId="9683" builtinId="9" hidden="1"/>
    <cellStyle name="Followed Hyperlink" xfId="9685" builtinId="9" hidden="1"/>
    <cellStyle name="Followed Hyperlink" xfId="9687" builtinId="9" hidden="1"/>
    <cellStyle name="Followed Hyperlink" xfId="9689" builtinId="9" hidden="1"/>
    <cellStyle name="Followed Hyperlink" xfId="9691" builtinId="9" hidden="1"/>
    <cellStyle name="Followed Hyperlink" xfId="9693" builtinId="9" hidden="1"/>
    <cellStyle name="Followed Hyperlink" xfId="9695" builtinId="9" hidden="1"/>
    <cellStyle name="Followed Hyperlink" xfId="9697" builtinId="9" hidden="1"/>
    <cellStyle name="Followed Hyperlink" xfId="9699" builtinId="9" hidden="1"/>
    <cellStyle name="Followed Hyperlink" xfId="9701" builtinId="9" hidden="1"/>
    <cellStyle name="Followed Hyperlink" xfId="9703" builtinId="9" hidden="1"/>
    <cellStyle name="Followed Hyperlink" xfId="9705" builtinId="9" hidden="1"/>
    <cellStyle name="Followed Hyperlink" xfId="9707" builtinId="9" hidden="1"/>
    <cellStyle name="Followed Hyperlink" xfId="9709" builtinId="9" hidden="1"/>
    <cellStyle name="Followed Hyperlink" xfId="9711" builtinId="9" hidden="1"/>
    <cellStyle name="Followed Hyperlink" xfId="9713" builtinId="9" hidden="1"/>
    <cellStyle name="Followed Hyperlink" xfId="9715" builtinId="9" hidden="1"/>
    <cellStyle name="Followed Hyperlink" xfId="9717" builtinId="9" hidden="1"/>
    <cellStyle name="Followed Hyperlink" xfId="9719" builtinId="9" hidden="1"/>
    <cellStyle name="Followed Hyperlink" xfId="9721" builtinId="9" hidden="1"/>
    <cellStyle name="Followed Hyperlink" xfId="9723" builtinId="9" hidden="1"/>
    <cellStyle name="Followed Hyperlink" xfId="9725" builtinId="9" hidden="1"/>
    <cellStyle name="Followed Hyperlink" xfId="9727" builtinId="9" hidden="1"/>
    <cellStyle name="Followed Hyperlink" xfId="9729" builtinId="9" hidden="1"/>
    <cellStyle name="Followed Hyperlink" xfId="9731" builtinId="9" hidden="1"/>
    <cellStyle name="Followed Hyperlink" xfId="9733" builtinId="9" hidden="1"/>
    <cellStyle name="Followed Hyperlink" xfId="9735" builtinId="9" hidden="1"/>
    <cellStyle name="Followed Hyperlink" xfId="9737" builtinId="9" hidden="1"/>
    <cellStyle name="Followed Hyperlink" xfId="9739" builtinId="9" hidden="1"/>
    <cellStyle name="Followed Hyperlink" xfId="9741" builtinId="9" hidden="1"/>
    <cellStyle name="Followed Hyperlink" xfId="9743" builtinId="9" hidden="1"/>
    <cellStyle name="Followed Hyperlink" xfId="9745" builtinId="9" hidden="1"/>
    <cellStyle name="Followed Hyperlink" xfId="9747" builtinId="9" hidden="1"/>
    <cellStyle name="Followed Hyperlink" xfId="9749" builtinId="9" hidden="1"/>
    <cellStyle name="Followed Hyperlink" xfId="9751" builtinId="9" hidden="1"/>
    <cellStyle name="Followed Hyperlink" xfId="9753" builtinId="9" hidden="1"/>
    <cellStyle name="Followed Hyperlink" xfId="9755" builtinId="9" hidden="1"/>
    <cellStyle name="Followed Hyperlink" xfId="9757" builtinId="9" hidden="1"/>
    <cellStyle name="Followed Hyperlink" xfId="9759" builtinId="9" hidden="1"/>
    <cellStyle name="Followed Hyperlink" xfId="9761" builtinId="9" hidden="1"/>
    <cellStyle name="Followed Hyperlink" xfId="9763" builtinId="9" hidden="1"/>
    <cellStyle name="Followed Hyperlink" xfId="9765" builtinId="9" hidden="1"/>
    <cellStyle name="Followed Hyperlink" xfId="9767" builtinId="9" hidden="1"/>
    <cellStyle name="Followed Hyperlink" xfId="9769" builtinId="9" hidden="1"/>
    <cellStyle name="Followed Hyperlink" xfId="9771" builtinId="9" hidden="1"/>
    <cellStyle name="Followed Hyperlink" xfId="9773" builtinId="9" hidden="1"/>
    <cellStyle name="Followed Hyperlink" xfId="9775" builtinId="9" hidden="1"/>
    <cellStyle name="Followed Hyperlink" xfId="9777" builtinId="9" hidden="1"/>
    <cellStyle name="Followed Hyperlink" xfId="9779" builtinId="9" hidden="1"/>
    <cellStyle name="Followed Hyperlink" xfId="9781" builtinId="9" hidden="1"/>
    <cellStyle name="Followed Hyperlink" xfId="9783" builtinId="9" hidden="1"/>
    <cellStyle name="Followed Hyperlink" xfId="9785" builtinId="9" hidden="1"/>
    <cellStyle name="Followed Hyperlink" xfId="9787" builtinId="9" hidden="1"/>
    <cellStyle name="Followed Hyperlink" xfId="9789" builtinId="9" hidden="1"/>
    <cellStyle name="Followed Hyperlink" xfId="9791" builtinId="9" hidden="1"/>
    <cellStyle name="Followed Hyperlink" xfId="9793" builtinId="9" hidden="1"/>
    <cellStyle name="Followed Hyperlink" xfId="9795" builtinId="9" hidden="1"/>
    <cellStyle name="Followed Hyperlink" xfId="9797" builtinId="9" hidden="1"/>
    <cellStyle name="Followed Hyperlink" xfId="9799" builtinId="9" hidden="1"/>
    <cellStyle name="Followed Hyperlink" xfId="9801" builtinId="9" hidden="1"/>
    <cellStyle name="Followed Hyperlink" xfId="9803" builtinId="9" hidden="1"/>
    <cellStyle name="Followed Hyperlink" xfId="9805" builtinId="9" hidden="1"/>
    <cellStyle name="Followed Hyperlink" xfId="9807" builtinId="9" hidden="1"/>
    <cellStyle name="Followed Hyperlink" xfId="9809" builtinId="9" hidden="1"/>
    <cellStyle name="Followed Hyperlink" xfId="9811" builtinId="9" hidden="1"/>
    <cellStyle name="Followed Hyperlink" xfId="9813" builtinId="9" hidden="1"/>
    <cellStyle name="Followed Hyperlink" xfId="9815" builtinId="9" hidden="1"/>
    <cellStyle name="Followed Hyperlink" xfId="9817" builtinId="9" hidden="1"/>
    <cellStyle name="Followed Hyperlink" xfId="9819" builtinId="9" hidden="1"/>
    <cellStyle name="Followed Hyperlink" xfId="9821" builtinId="9" hidden="1"/>
    <cellStyle name="Followed Hyperlink" xfId="9823" builtinId="9" hidden="1"/>
    <cellStyle name="Followed Hyperlink" xfId="9825" builtinId="9" hidden="1"/>
    <cellStyle name="Followed Hyperlink" xfId="9827" builtinId="9" hidden="1"/>
    <cellStyle name="Followed Hyperlink" xfId="9829" builtinId="9" hidden="1"/>
    <cellStyle name="Followed Hyperlink" xfId="9831" builtinId="9" hidden="1"/>
    <cellStyle name="Followed Hyperlink" xfId="9833" builtinId="9" hidden="1"/>
    <cellStyle name="Followed Hyperlink" xfId="9835" builtinId="9" hidden="1"/>
    <cellStyle name="Followed Hyperlink" xfId="9837" builtinId="9" hidden="1"/>
    <cellStyle name="Followed Hyperlink" xfId="9839" builtinId="9" hidden="1"/>
    <cellStyle name="Followed Hyperlink" xfId="9841" builtinId="9" hidden="1"/>
    <cellStyle name="Followed Hyperlink" xfId="9843" builtinId="9" hidden="1"/>
    <cellStyle name="Followed Hyperlink" xfId="9845" builtinId="9" hidden="1"/>
    <cellStyle name="Followed Hyperlink" xfId="9847" builtinId="9" hidden="1"/>
    <cellStyle name="Followed Hyperlink" xfId="9849" builtinId="9" hidden="1"/>
    <cellStyle name="Followed Hyperlink" xfId="9851" builtinId="9" hidden="1"/>
    <cellStyle name="Followed Hyperlink" xfId="9853" builtinId="9" hidden="1"/>
    <cellStyle name="Followed Hyperlink" xfId="9855" builtinId="9" hidden="1"/>
    <cellStyle name="Followed Hyperlink" xfId="9857" builtinId="9" hidden="1"/>
    <cellStyle name="Followed Hyperlink" xfId="9859" builtinId="9" hidden="1"/>
    <cellStyle name="Followed Hyperlink" xfId="9861" builtinId="9" hidden="1"/>
    <cellStyle name="Followed Hyperlink" xfId="9863" builtinId="9" hidden="1"/>
    <cellStyle name="Followed Hyperlink" xfId="9865" builtinId="9" hidden="1"/>
    <cellStyle name="Followed Hyperlink" xfId="9867" builtinId="9" hidden="1"/>
    <cellStyle name="Followed Hyperlink" xfId="9869" builtinId="9" hidden="1"/>
    <cellStyle name="Followed Hyperlink" xfId="9871" builtinId="9" hidden="1"/>
    <cellStyle name="Followed Hyperlink" xfId="9873" builtinId="9" hidden="1"/>
    <cellStyle name="Followed Hyperlink" xfId="9875" builtinId="9" hidden="1"/>
    <cellStyle name="Followed Hyperlink" xfId="9877" builtinId="9" hidden="1"/>
    <cellStyle name="Followed Hyperlink" xfId="9879" builtinId="9" hidden="1"/>
    <cellStyle name="Followed Hyperlink" xfId="9881" builtinId="9" hidden="1"/>
    <cellStyle name="Followed Hyperlink" xfId="9883" builtinId="9" hidden="1"/>
    <cellStyle name="Followed Hyperlink" xfId="9885" builtinId="9" hidden="1"/>
    <cellStyle name="Followed Hyperlink" xfId="9887" builtinId="9" hidden="1"/>
    <cellStyle name="Followed Hyperlink" xfId="9889" builtinId="9" hidden="1"/>
    <cellStyle name="Followed Hyperlink" xfId="9891" builtinId="9" hidden="1"/>
    <cellStyle name="Followed Hyperlink" xfId="9893" builtinId="9" hidden="1"/>
    <cellStyle name="Followed Hyperlink" xfId="9895" builtinId="9" hidden="1"/>
    <cellStyle name="Followed Hyperlink" xfId="9897" builtinId="9" hidden="1"/>
    <cellStyle name="Followed Hyperlink" xfId="9899" builtinId="9" hidden="1"/>
    <cellStyle name="Followed Hyperlink" xfId="9901" builtinId="9" hidden="1"/>
    <cellStyle name="Followed Hyperlink" xfId="9903" builtinId="9" hidden="1"/>
    <cellStyle name="Followed Hyperlink" xfId="9905" builtinId="9" hidden="1"/>
    <cellStyle name="Followed Hyperlink" xfId="9907" builtinId="9" hidden="1"/>
    <cellStyle name="Followed Hyperlink" xfId="9909" builtinId="9" hidden="1"/>
    <cellStyle name="Followed Hyperlink" xfId="9911" builtinId="9" hidden="1"/>
    <cellStyle name="Followed Hyperlink" xfId="9913" builtinId="9" hidden="1"/>
    <cellStyle name="Followed Hyperlink" xfId="9915" builtinId="9" hidden="1"/>
    <cellStyle name="Followed Hyperlink" xfId="9917" builtinId="9" hidden="1"/>
    <cellStyle name="Followed Hyperlink" xfId="9919" builtinId="9" hidden="1"/>
    <cellStyle name="Followed Hyperlink" xfId="9921" builtinId="9" hidden="1"/>
    <cellStyle name="Followed Hyperlink" xfId="9923" builtinId="9" hidden="1"/>
    <cellStyle name="Followed Hyperlink" xfId="9925" builtinId="9" hidden="1"/>
    <cellStyle name="Followed Hyperlink" xfId="9927" builtinId="9" hidden="1"/>
    <cellStyle name="Followed Hyperlink" xfId="9929" builtinId="9" hidden="1"/>
    <cellStyle name="Followed Hyperlink" xfId="9931"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1" builtinId="9" hidden="1"/>
    <cellStyle name="Followed Hyperlink" xfId="9993" builtinId="9" hidden="1"/>
    <cellStyle name="Followed Hyperlink" xfId="9995" builtinId="9" hidden="1"/>
    <cellStyle name="Followed Hyperlink" xfId="9997" builtinId="9" hidden="1"/>
    <cellStyle name="Followed Hyperlink" xfId="9999" builtinId="9" hidden="1"/>
    <cellStyle name="Followed Hyperlink" xfId="10001" builtinId="9" hidden="1"/>
    <cellStyle name="Followed Hyperlink" xfId="10003" builtinId="9" hidden="1"/>
    <cellStyle name="Followed Hyperlink" xfId="10005" builtinId="9" hidden="1"/>
    <cellStyle name="Followed Hyperlink" xfId="10007" builtinId="9" hidden="1"/>
    <cellStyle name="Followed Hyperlink" xfId="10009" builtinId="9" hidden="1"/>
    <cellStyle name="Followed Hyperlink" xfId="10011" builtinId="9" hidden="1"/>
    <cellStyle name="Followed Hyperlink" xfId="10013" builtinId="9" hidden="1"/>
    <cellStyle name="Followed Hyperlink" xfId="10015" builtinId="9" hidden="1"/>
    <cellStyle name="Followed Hyperlink" xfId="10017" builtinId="9" hidden="1"/>
    <cellStyle name="Followed Hyperlink" xfId="10019" builtinId="9" hidden="1"/>
    <cellStyle name="Followed Hyperlink" xfId="10021" builtinId="9" hidden="1"/>
    <cellStyle name="Followed Hyperlink" xfId="10023" builtinId="9" hidden="1"/>
    <cellStyle name="Followed Hyperlink" xfId="10025" builtinId="9" hidden="1"/>
    <cellStyle name="Followed Hyperlink" xfId="10027" builtinId="9" hidden="1"/>
    <cellStyle name="Followed Hyperlink" xfId="10029" builtinId="9" hidden="1"/>
    <cellStyle name="Followed Hyperlink" xfId="10031" builtinId="9" hidden="1"/>
    <cellStyle name="Followed Hyperlink" xfId="10033" builtinId="9" hidden="1"/>
    <cellStyle name="Followed Hyperlink" xfId="10035" builtinId="9" hidden="1"/>
    <cellStyle name="Followed Hyperlink" xfId="10037" builtinId="9" hidden="1"/>
    <cellStyle name="Followed Hyperlink" xfId="10039" builtinId="9" hidden="1"/>
    <cellStyle name="Followed Hyperlink" xfId="10041" builtinId="9" hidden="1"/>
    <cellStyle name="Followed Hyperlink" xfId="10043" builtinId="9" hidden="1"/>
    <cellStyle name="Followed Hyperlink" xfId="10045" builtinId="9" hidden="1"/>
    <cellStyle name="Followed Hyperlink" xfId="10047" builtinId="9" hidden="1"/>
    <cellStyle name="Followed Hyperlink" xfId="10049" builtinId="9" hidden="1"/>
    <cellStyle name="Followed Hyperlink" xfId="10051" builtinId="9" hidden="1"/>
    <cellStyle name="Followed Hyperlink" xfId="10053" builtinId="9" hidden="1"/>
    <cellStyle name="Followed Hyperlink" xfId="10055" builtinId="9" hidden="1"/>
    <cellStyle name="Followed Hyperlink" xfId="10057" builtinId="9" hidden="1"/>
    <cellStyle name="Followed Hyperlink" xfId="10059" builtinId="9" hidden="1"/>
    <cellStyle name="Followed Hyperlink" xfId="10061" builtinId="9" hidden="1"/>
    <cellStyle name="Followed Hyperlink" xfId="10063" builtinId="9" hidden="1"/>
    <cellStyle name="Followed Hyperlink" xfId="10065" builtinId="9" hidden="1"/>
    <cellStyle name="Followed Hyperlink" xfId="10067" builtinId="9" hidden="1"/>
    <cellStyle name="Followed Hyperlink" xfId="10069" builtinId="9" hidden="1"/>
    <cellStyle name="Followed Hyperlink" xfId="10071" builtinId="9" hidden="1"/>
    <cellStyle name="Followed Hyperlink" xfId="10073" builtinId="9" hidden="1"/>
    <cellStyle name="Followed Hyperlink" xfId="10075" builtinId="9" hidden="1"/>
    <cellStyle name="Followed Hyperlink" xfId="10077" builtinId="9" hidden="1"/>
    <cellStyle name="Followed Hyperlink" xfId="10079" builtinId="9" hidden="1"/>
    <cellStyle name="Followed Hyperlink" xfId="10081" builtinId="9" hidden="1"/>
    <cellStyle name="Followed Hyperlink" xfId="10083" builtinId="9" hidden="1"/>
    <cellStyle name="Followed Hyperlink" xfId="10085" builtinId="9" hidden="1"/>
    <cellStyle name="Followed Hyperlink" xfId="10087" builtinId="9" hidden="1"/>
    <cellStyle name="Followed Hyperlink" xfId="10089" builtinId="9" hidden="1"/>
    <cellStyle name="Followed Hyperlink" xfId="10091" builtinId="9" hidden="1"/>
    <cellStyle name="Followed Hyperlink" xfId="10093" builtinId="9" hidden="1"/>
    <cellStyle name="Followed Hyperlink" xfId="10095" builtinId="9" hidden="1"/>
    <cellStyle name="Followed Hyperlink" xfId="10097" builtinId="9" hidden="1"/>
    <cellStyle name="Followed Hyperlink" xfId="10099" builtinId="9" hidden="1"/>
    <cellStyle name="Followed Hyperlink" xfId="10101" builtinId="9" hidden="1"/>
    <cellStyle name="Followed Hyperlink" xfId="10103" builtinId="9" hidden="1"/>
    <cellStyle name="Followed Hyperlink" xfId="10105" builtinId="9" hidden="1"/>
    <cellStyle name="Followed Hyperlink" xfId="10107" builtinId="9" hidden="1"/>
    <cellStyle name="Followed Hyperlink" xfId="10109" builtinId="9" hidden="1"/>
    <cellStyle name="Followed Hyperlink" xfId="10111" builtinId="9" hidden="1"/>
    <cellStyle name="Followed Hyperlink" xfId="10113" builtinId="9" hidden="1"/>
    <cellStyle name="Followed Hyperlink" xfId="10115" builtinId="9" hidden="1"/>
    <cellStyle name="Followed Hyperlink" xfId="10117" builtinId="9" hidden="1"/>
    <cellStyle name="Followed Hyperlink" xfId="10119" builtinId="9" hidden="1"/>
    <cellStyle name="Followed Hyperlink" xfId="10121" builtinId="9" hidden="1"/>
    <cellStyle name="Followed Hyperlink" xfId="10123" builtinId="9" hidden="1"/>
    <cellStyle name="Followed Hyperlink" xfId="10125" builtinId="9" hidden="1"/>
    <cellStyle name="Followed Hyperlink" xfId="10127" builtinId="9" hidden="1"/>
    <cellStyle name="Followed Hyperlink" xfId="10129" builtinId="9" hidden="1"/>
    <cellStyle name="Followed Hyperlink" xfId="10131" builtinId="9" hidden="1"/>
    <cellStyle name="Followed Hyperlink" xfId="10133" builtinId="9" hidden="1"/>
    <cellStyle name="Followed Hyperlink" xfId="10135" builtinId="9" hidden="1"/>
    <cellStyle name="Followed Hyperlink" xfId="10137" builtinId="9" hidden="1"/>
    <cellStyle name="Followed Hyperlink" xfId="10139" builtinId="9" hidden="1"/>
    <cellStyle name="Followed Hyperlink" xfId="10141" builtinId="9" hidden="1"/>
    <cellStyle name="Followed Hyperlink" xfId="10143" builtinId="9" hidden="1"/>
    <cellStyle name="Followed Hyperlink" xfId="10145" builtinId="9" hidden="1"/>
    <cellStyle name="Followed Hyperlink" xfId="10147" builtinId="9" hidden="1"/>
    <cellStyle name="Followed Hyperlink" xfId="10149" builtinId="9" hidden="1"/>
    <cellStyle name="Followed Hyperlink" xfId="10151" builtinId="9" hidden="1"/>
    <cellStyle name="Followed Hyperlink" xfId="10153" builtinId="9" hidden="1"/>
    <cellStyle name="Followed Hyperlink" xfId="10155" builtinId="9" hidden="1"/>
    <cellStyle name="Followed Hyperlink" xfId="10157" builtinId="9" hidden="1"/>
    <cellStyle name="Followed Hyperlink" xfId="10159" builtinId="9" hidden="1"/>
    <cellStyle name="Followed Hyperlink" xfId="10161" builtinId="9" hidden="1"/>
    <cellStyle name="Followed Hyperlink" xfId="10163" builtinId="9" hidden="1"/>
    <cellStyle name="Followed Hyperlink" xfId="10165" builtinId="9" hidden="1"/>
    <cellStyle name="Followed Hyperlink" xfId="10167" builtinId="9" hidden="1"/>
    <cellStyle name="Followed Hyperlink" xfId="10169" builtinId="9" hidden="1"/>
    <cellStyle name="Followed Hyperlink" xfId="10171" builtinId="9" hidden="1"/>
    <cellStyle name="Followed Hyperlink" xfId="10173" builtinId="9" hidden="1"/>
    <cellStyle name="Followed Hyperlink" xfId="10175" builtinId="9" hidden="1"/>
    <cellStyle name="Followed Hyperlink" xfId="10177" builtinId="9" hidden="1"/>
    <cellStyle name="Followed Hyperlink" xfId="10179" builtinId="9" hidden="1"/>
    <cellStyle name="Followed Hyperlink" xfId="10181" builtinId="9" hidden="1"/>
    <cellStyle name="Followed Hyperlink" xfId="10183" builtinId="9" hidden="1"/>
    <cellStyle name="Followed Hyperlink" xfId="10185" builtinId="9" hidden="1"/>
    <cellStyle name="Followed Hyperlink" xfId="10187" builtinId="9" hidden="1"/>
    <cellStyle name="Followed Hyperlink" xfId="10189" builtinId="9" hidden="1"/>
    <cellStyle name="Followed Hyperlink" xfId="10191" builtinId="9" hidden="1"/>
    <cellStyle name="Followed Hyperlink" xfId="10193" builtinId="9" hidden="1"/>
    <cellStyle name="Followed Hyperlink" xfId="10195" builtinId="9" hidden="1"/>
    <cellStyle name="Followed Hyperlink" xfId="10197" builtinId="9" hidden="1"/>
    <cellStyle name="Followed Hyperlink" xfId="10199" builtinId="9" hidden="1"/>
    <cellStyle name="Followed Hyperlink" xfId="10201" builtinId="9" hidden="1"/>
    <cellStyle name="Followed Hyperlink" xfId="10203" builtinId="9" hidden="1"/>
    <cellStyle name="Followed Hyperlink" xfId="10205" builtinId="9" hidden="1"/>
    <cellStyle name="Followed Hyperlink" xfId="10207" builtinId="9" hidden="1"/>
    <cellStyle name="Followed Hyperlink" xfId="10209" builtinId="9" hidden="1"/>
    <cellStyle name="Followed Hyperlink" xfId="10211" builtinId="9" hidden="1"/>
    <cellStyle name="Followed Hyperlink" xfId="10213" builtinId="9" hidden="1"/>
    <cellStyle name="Followed Hyperlink" xfId="10215" builtinId="9" hidden="1"/>
    <cellStyle name="Followed Hyperlink" xfId="10217" builtinId="9" hidden="1"/>
    <cellStyle name="Followed Hyperlink" xfId="10219" builtinId="9" hidden="1"/>
    <cellStyle name="Followed Hyperlink" xfId="10221" builtinId="9" hidden="1"/>
    <cellStyle name="Followed Hyperlink" xfId="10223" builtinId="9" hidden="1"/>
    <cellStyle name="Followed Hyperlink" xfId="10225" builtinId="9" hidden="1"/>
    <cellStyle name="Followed Hyperlink" xfId="10227" builtinId="9" hidden="1"/>
    <cellStyle name="Followed Hyperlink" xfId="10229" builtinId="9" hidden="1"/>
    <cellStyle name="Followed Hyperlink" xfId="10231" builtinId="9" hidden="1"/>
    <cellStyle name="Followed Hyperlink" xfId="10233" builtinId="9" hidden="1"/>
    <cellStyle name="Followed Hyperlink" xfId="10235" builtinId="9" hidden="1"/>
    <cellStyle name="Followed Hyperlink" xfId="10237" builtinId="9" hidden="1"/>
    <cellStyle name="Followed Hyperlink" xfId="10239" builtinId="9" hidden="1"/>
    <cellStyle name="Followed Hyperlink" xfId="10241" builtinId="9" hidden="1"/>
    <cellStyle name="Followed Hyperlink" xfId="10243" builtinId="9" hidden="1"/>
    <cellStyle name="Followed Hyperlink" xfId="10245" builtinId="9" hidden="1"/>
    <cellStyle name="Followed Hyperlink" xfId="10247" builtinId="9" hidden="1"/>
    <cellStyle name="Followed Hyperlink" xfId="10249" builtinId="9" hidden="1"/>
    <cellStyle name="Followed Hyperlink" xfId="10251" builtinId="9" hidden="1"/>
    <cellStyle name="Followed Hyperlink" xfId="10253" builtinId="9" hidden="1"/>
    <cellStyle name="Followed Hyperlink" xfId="10255" builtinId="9" hidden="1"/>
    <cellStyle name="Followed Hyperlink" xfId="10257" builtinId="9" hidden="1"/>
    <cellStyle name="Followed Hyperlink" xfId="10259" builtinId="9" hidden="1"/>
    <cellStyle name="Followed Hyperlink" xfId="10261" builtinId="9" hidden="1"/>
    <cellStyle name="Followed Hyperlink" xfId="10263" builtinId="9" hidden="1"/>
    <cellStyle name="Followed Hyperlink" xfId="10265" builtinId="9" hidden="1"/>
    <cellStyle name="Followed Hyperlink" xfId="10267" builtinId="9" hidden="1"/>
    <cellStyle name="Followed Hyperlink" xfId="10269" builtinId="9" hidden="1"/>
    <cellStyle name="Followed Hyperlink" xfId="10271" builtinId="9" hidden="1"/>
    <cellStyle name="Followed Hyperlink" xfId="10273" builtinId="9" hidden="1"/>
    <cellStyle name="Followed Hyperlink" xfId="10275" builtinId="9" hidden="1"/>
    <cellStyle name="Followed Hyperlink" xfId="10277" builtinId="9" hidden="1"/>
    <cellStyle name="Followed Hyperlink" xfId="10279" builtinId="9" hidden="1"/>
    <cellStyle name="Followed Hyperlink" xfId="10281" builtinId="9" hidden="1"/>
    <cellStyle name="Followed Hyperlink" xfId="10283" builtinId="9" hidden="1"/>
    <cellStyle name="Followed Hyperlink" xfId="10285" builtinId="9" hidden="1"/>
    <cellStyle name="Followed Hyperlink" xfId="10287" builtinId="9" hidden="1"/>
    <cellStyle name="Followed Hyperlink" xfId="10289" builtinId="9" hidden="1"/>
    <cellStyle name="Followed Hyperlink" xfId="10291" builtinId="9" hidden="1"/>
    <cellStyle name="Followed Hyperlink" xfId="10293" builtinId="9" hidden="1"/>
    <cellStyle name="Followed Hyperlink" xfId="10295" builtinId="9" hidden="1"/>
    <cellStyle name="Followed Hyperlink" xfId="10297" builtinId="9" hidden="1"/>
    <cellStyle name="Followed Hyperlink" xfId="10299" builtinId="9" hidden="1"/>
    <cellStyle name="Followed Hyperlink" xfId="10301" builtinId="9" hidden="1"/>
    <cellStyle name="Followed Hyperlink" xfId="10303" builtinId="9" hidden="1"/>
    <cellStyle name="Followed Hyperlink" xfId="10305" builtinId="9" hidden="1"/>
    <cellStyle name="Followed Hyperlink" xfId="10307" builtinId="9" hidden="1"/>
    <cellStyle name="Followed Hyperlink" xfId="10309" builtinId="9" hidden="1"/>
    <cellStyle name="Followed Hyperlink" xfId="10311" builtinId="9" hidden="1"/>
    <cellStyle name="Followed Hyperlink" xfId="10313" builtinId="9" hidden="1"/>
    <cellStyle name="Followed Hyperlink" xfId="10315" builtinId="9" hidden="1"/>
    <cellStyle name="Followed Hyperlink" xfId="10317" builtinId="9" hidden="1"/>
    <cellStyle name="Followed Hyperlink" xfId="10319" builtinId="9" hidden="1"/>
    <cellStyle name="Followed Hyperlink" xfId="10321" builtinId="9" hidden="1"/>
    <cellStyle name="Followed Hyperlink" xfId="10323" builtinId="9" hidden="1"/>
    <cellStyle name="Followed Hyperlink" xfId="10325" builtinId="9" hidden="1"/>
    <cellStyle name="Followed Hyperlink" xfId="10327" builtinId="9" hidden="1"/>
    <cellStyle name="Followed Hyperlink" xfId="10329" builtinId="9" hidden="1"/>
    <cellStyle name="Followed Hyperlink" xfId="10331" builtinId="9" hidden="1"/>
    <cellStyle name="Followed Hyperlink" xfId="10333" builtinId="9" hidden="1"/>
    <cellStyle name="Followed Hyperlink" xfId="10335" builtinId="9" hidden="1"/>
    <cellStyle name="Followed Hyperlink" xfId="10337" builtinId="9" hidden="1"/>
    <cellStyle name="Followed Hyperlink" xfId="10339" builtinId="9" hidden="1"/>
    <cellStyle name="Followed Hyperlink" xfId="10341" builtinId="9" hidden="1"/>
    <cellStyle name="Followed Hyperlink" xfId="10343" builtinId="9" hidden="1"/>
    <cellStyle name="Followed Hyperlink" xfId="10345" builtinId="9" hidden="1"/>
    <cellStyle name="Followed Hyperlink" xfId="10347" builtinId="9" hidden="1"/>
    <cellStyle name="Followed Hyperlink" xfId="10349" builtinId="9" hidden="1"/>
    <cellStyle name="Followed Hyperlink" xfId="10351" builtinId="9" hidden="1"/>
    <cellStyle name="Followed Hyperlink" xfId="10353" builtinId="9" hidden="1"/>
    <cellStyle name="Followed Hyperlink" xfId="10355" builtinId="9" hidden="1"/>
    <cellStyle name="Followed Hyperlink" xfId="10357" builtinId="9" hidden="1"/>
    <cellStyle name="Followed Hyperlink" xfId="10359" builtinId="9" hidden="1"/>
    <cellStyle name="Followed Hyperlink" xfId="10361" builtinId="9" hidden="1"/>
    <cellStyle name="Followed Hyperlink" xfId="10363" builtinId="9" hidden="1"/>
    <cellStyle name="Followed Hyperlink" xfId="10365" builtinId="9" hidden="1"/>
    <cellStyle name="Followed Hyperlink" xfId="10367" builtinId="9" hidden="1"/>
    <cellStyle name="Followed Hyperlink" xfId="10369" builtinId="9" hidden="1"/>
    <cellStyle name="Followed Hyperlink" xfId="10371" builtinId="9" hidden="1"/>
    <cellStyle name="Followed Hyperlink" xfId="10373" builtinId="9" hidden="1"/>
    <cellStyle name="Followed Hyperlink" xfId="10375" builtinId="9" hidden="1"/>
    <cellStyle name="Followed Hyperlink" xfId="10377" builtinId="9" hidden="1"/>
    <cellStyle name="Followed Hyperlink" xfId="10379" builtinId="9" hidden="1"/>
    <cellStyle name="Followed Hyperlink" xfId="10381" builtinId="9" hidden="1"/>
    <cellStyle name="Followed Hyperlink" xfId="10383" builtinId="9" hidden="1"/>
    <cellStyle name="Followed Hyperlink" xfId="10385" builtinId="9" hidden="1"/>
    <cellStyle name="Followed Hyperlink" xfId="10387" builtinId="9" hidden="1"/>
    <cellStyle name="Followed Hyperlink" xfId="10389" builtinId="9" hidden="1"/>
    <cellStyle name="Followed Hyperlink" xfId="10391" builtinId="9" hidden="1"/>
    <cellStyle name="Followed Hyperlink" xfId="10393" builtinId="9" hidden="1"/>
    <cellStyle name="Followed Hyperlink" xfId="10395" builtinId="9" hidden="1"/>
    <cellStyle name="Followed Hyperlink" xfId="10397" builtinId="9" hidden="1"/>
    <cellStyle name="Followed Hyperlink" xfId="10399" builtinId="9" hidden="1"/>
    <cellStyle name="Followed Hyperlink" xfId="10401" builtinId="9" hidden="1"/>
    <cellStyle name="Followed Hyperlink" xfId="10403" builtinId="9" hidden="1"/>
    <cellStyle name="Followed Hyperlink" xfId="10405" builtinId="9" hidden="1"/>
    <cellStyle name="Followed Hyperlink" xfId="10407" builtinId="9" hidden="1"/>
    <cellStyle name="Followed Hyperlink" xfId="10409" builtinId="9" hidden="1"/>
    <cellStyle name="Followed Hyperlink" xfId="10411" builtinId="9" hidden="1"/>
    <cellStyle name="Followed Hyperlink" xfId="10413" builtinId="9" hidden="1"/>
    <cellStyle name="Followed Hyperlink" xfId="10415" builtinId="9" hidden="1"/>
    <cellStyle name="Followed Hyperlink" xfId="10417" builtinId="9" hidden="1"/>
    <cellStyle name="Followed Hyperlink" xfId="10419" builtinId="9" hidden="1"/>
    <cellStyle name="Followed Hyperlink" xfId="10421" builtinId="9" hidden="1"/>
    <cellStyle name="Followed Hyperlink" xfId="10423" builtinId="9" hidden="1"/>
    <cellStyle name="Followed Hyperlink" xfId="10425" builtinId="9" hidden="1"/>
    <cellStyle name="Followed Hyperlink" xfId="10427" builtinId="9" hidden="1"/>
    <cellStyle name="Followed Hyperlink" xfId="10429" builtinId="9" hidden="1"/>
    <cellStyle name="Followed Hyperlink" xfId="10431" builtinId="9" hidden="1"/>
    <cellStyle name="Followed Hyperlink" xfId="10433" builtinId="9" hidden="1"/>
    <cellStyle name="Followed Hyperlink" xfId="10435" builtinId="9" hidden="1"/>
    <cellStyle name="Followed Hyperlink" xfId="10437" builtinId="9" hidden="1"/>
    <cellStyle name="Followed Hyperlink" xfId="10439" builtinId="9" hidden="1"/>
    <cellStyle name="Followed Hyperlink" xfId="10441" builtinId="9" hidden="1"/>
    <cellStyle name="Followed Hyperlink" xfId="10443" builtinId="9" hidden="1"/>
    <cellStyle name="Followed Hyperlink" xfId="10445" builtinId="9" hidden="1"/>
    <cellStyle name="Followed Hyperlink" xfId="10447" builtinId="9" hidden="1"/>
    <cellStyle name="Followed Hyperlink" xfId="10449" builtinId="9" hidden="1"/>
    <cellStyle name="Followed Hyperlink" xfId="10451" builtinId="9" hidden="1"/>
    <cellStyle name="Followed Hyperlink" xfId="10453" builtinId="9" hidden="1"/>
    <cellStyle name="Followed Hyperlink" xfId="10455" builtinId="9" hidden="1"/>
    <cellStyle name="Followed Hyperlink" xfId="10457" builtinId="9" hidden="1"/>
    <cellStyle name="Followed Hyperlink" xfId="10459" builtinId="9" hidden="1"/>
    <cellStyle name="Followed Hyperlink" xfId="10461" builtinId="9" hidden="1"/>
    <cellStyle name="Followed Hyperlink" xfId="10463" builtinId="9" hidden="1"/>
    <cellStyle name="Followed Hyperlink" xfId="10465" builtinId="9" hidden="1"/>
    <cellStyle name="Followed Hyperlink" xfId="10467" builtinId="9" hidden="1"/>
    <cellStyle name="Followed Hyperlink" xfId="10469" builtinId="9" hidden="1"/>
    <cellStyle name="Followed Hyperlink" xfId="10471" builtinId="9" hidden="1"/>
    <cellStyle name="Followed Hyperlink" xfId="10473" builtinId="9" hidden="1"/>
    <cellStyle name="Followed Hyperlink" xfId="10475" builtinId="9" hidden="1"/>
    <cellStyle name="Followed Hyperlink" xfId="10477" builtinId="9" hidden="1"/>
    <cellStyle name="Followed Hyperlink" xfId="10479" builtinId="9" hidden="1"/>
    <cellStyle name="Followed Hyperlink" xfId="10481" builtinId="9" hidden="1"/>
    <cellStyle name="Followed Hyperlink" xfId="10483" builtinId="9" hidden="1"/>
    <cellStyle name="Followed Hyperlink" xfId="10485" builtinId="9" hidden="1"/>
    <cellStyle name="Followed Hyperlink" xfId="10487" builtinId="9" hidden="1"/>
    <cellStyle name="Followed Hyperlink" xfId="10489" builtinId="9" hidden="1"/>
    <cellStyle name="Followed Hyperlink" xfId="10491" builtinId="9" hidden="1"/>
    <cellStyle name="Followed Hyperlink" xfId="10493" builtinId="9" hidden="1"/>
    <cellStyle name="Followed Hyperlink" xfId="10495" builtinId="9" hidden="1"/>
    <cellStyle name="Followed Hyperlink" xfId="10497" builtinId="9" hidden="1"/>
    <cellStyle name="Followed Hyperlink" xfId="10499" builtinId="9" hidden="1"/>
    <cellStyle name="Followed Hyperlink" xfId="10501" builtinId="9" hidden="1"/>
    <cellStyle name="Followed Hyperlink" xfId="10503" builtinId="9" hidden="1"/>
    <cellStyle name="Followed Hyperlink" xfId="10505" builtinId="9" hidden="1"/>
    <cellStyle name="Followed Hyperlink" xfId="10507" builtinId="9" hidden="1"/>
    <cellStyle name="Followed Hyperlink" xfId="10509" builtinId="9" hidden="1"/>
    <cellStyle name="Followed Hyperlink" xfId="10511" builtinId="9" hidden="1"/>
    <cellStyle name="Followed Hyperlink" xfId="10513" builtinId="9" hidden="1"/>
    <cellStyle name="Followed Hyperlink" xfId="10515" builtinId="9" hidden="1"/>
    <cellStyle name="Followed Hyperlink" xfId="10517" builtinId="9" hidden="1"/>
    <cellStyle name="Followed Hyperlink" xfId="10519" builtinId="9" hidden="1"/>
    <cellStyle name="Followed Hyperlink" xfId="10521" builtinId="9" hidden="1"/>
    <cellStyle name="Followed Hyperlink" xfId="10523" builtinId="9" hidden="1"/>
    <cellStyle name="Followed Hyperlink" xfId="10525" builtinId="9" hidden="1"/>
    <cellStyle name="Followed Hyperlink" xfId="10527" builtinId="9" hidden="1"/>
    <cellStyle name="Followed Hyperlink" xfId="10529" builtinId="9" hidden="1"/>
    <cellStyle name="Followed Hyperlink" xfId="10531" builtinId="9" hidden="1"/>
    <cellStyle name="Followed Hyperlink" xfId="10533" builtinId="9" hidden="1"/>
    <cellStyle name="Followed Hyperlink" xfId="10535" builtinId="9" hidden="1"/>
    <cellStyle name="Followed Hyperlink" xfId="10537" builtinId="9" hidden="1"/>
    <cellStyle name="Followed Hyperlink" xfId="10539" builtinId="9" hidden="1"/>
    <cellStyle name="Followed Hyperlink" xfId="10541" builtinId="9" hidden="1"/>
    <cellStyle name="Followed Hyperlink" xfId="10543" builtinId="9" hidden="1"/>
    <cellStyle name="Followed Hyperlink" xfId="10545" builtinId="9" hidden="1"/>
    <cellStyle name="Followed Hyperlink" xfId="10547" builtinId="9" hidden="1"/>
    <cellStyle name="Followed Hyperlink" xfId="10549" builtinId="9" hidden="1"/>
    <cellStyle name="Followed Hyperlink" xfId="10551" builtinId="9" hidden="1"/>
    <cellStyle name="Followed Hyperlink" xfId="10553" builtinId="9" hidden="1"/>
    <cellStyle name="Followed Hyperlink" xfId="10555" builtinId="9" hidden="1"/>
    <cellStyle name="Followed Hyperlink" xfId="10557" builtinId="9" hidden="1"/>
    <cellStyle name="Followed Hyperlink" xfId="10559" builtinId="9" hidden="1"/>
    <cellStyle name="Followed Hyperlink" xfId="10561" builtinId="9" hidden="1"/>
    <cellStyle name="Followed Hyperlink" xfId="10563" builtinId="9" hidden="1"/>
    <cellStyle name="Followed Hyperlink" xfId="10565" builtinId="9" hidden="1"/>
    <cellStyle name="Followed Hyperlink" xfId="10567" builtinId="9" hidden="1"/>
    <cellStyle name="Followed Hyperlink" xfId="10569" builtinId="9" hidden="1"/>
    <cellStyle name="Followed Hyperlink" xfId="10571" builtinId="9" hidden="1"/>
    <cellStyle name="Followed Hyperlink" xfId="10573" builtinId="9" hidden="1"/>
    <cellStyle name="Followed Hyperlink" xfId="10575" builtinId="9" hidden="1"/>
    <cellStyle name="Followed Hyperlink" xfId="10577" builtinId="9" hidden="1"/>
    <cellStyle name="Followed Hyperlink" xfId="10579" builtinId="9" hidden="1"/>
    <cellStyle name="Followed Hyperlink" xfId="10581" builtinId="9" hidden="1"/>
    <cellStyle name="Followed Hyperlink" xfId="10583" builtinId="9" hidden="1"/>
    <cellStyle name="Followed Hyperlink" xfId="10585" builtinId="9" hidden="1"/>
    <cellStyle name="Followed Hyperlink" xfId="10587" builtinId="9" hidden="1"/>
    <cellStyle name="Followed Hyperlink" xfId="10589" builtinId="9" hidden="1"/>
    <cellStyle name="Followed Hyperlink" xfId="10591" builtinId="9" hidden="1"/>
    <cellStyle name="Followed Hyperlink" xfId="10593" builtinId="9" hidden="1"/>
    <cellStyle name="Followed Hyperlink" xfId="10595" builtinId="9" hidden="1"/>
    <cellStyle name="Followed Hyperlink" xfId="10597" builtinId="9" hidden="1"/>
    <cellStyle name="Followed Hyperlink" xfId="10599" builtinId="9" hidden="1"/>
    <cellStyle name="Followed Hyperlink" xfId="10601" builtinId="9" hidden="1"/>
    <cellStyle name="Followed Hyperlink" xfId="10603" builtinId="9" hidden="1"/>
    <cellStyle name="Followed Hyperlink" xfId="10605" builtinId="9" hidden="1"/>
    <cellStyle name="Followed Hyperlink" xfId="10607" builtinId="9" hidden="1"/>
    <cellStyle name="Followed Hyperlink" xfId="10609" builtinId="9" hidden="1"/>
    <cellStyle name="Followed Hyperlink" xfId="10611" builtinId="9" hidden="1"/>
    <cellStyle name="Followed Hyperlink" xfId="10613" builtinId="9" hidden="1"/>
    <cellStyle name="Followed Hyperlink" xfId="10615" builtinId="9" hidden="1"/>
    <cellStyle name="Followed Hyperlink" xfId="10617" builtinId="9" hidden="1"/>
    <cellStyle name="Followed Hyperlink" xfId="10619" builtinId="9" hidden="1"/>
    <cellStyle name="Followed Hyperlink" xfId="10621" builtinId="9" hidden="1"/>
    <cellStyle name="Followed Hyperlink" xfId="10623" builtinId="9" hidden="1"/>
    <cellStyle name="Followed Hyperlink" xfId="10625" builtinId="9" hidden="1"/>
    <cellStyle name="Followed Hyperlink" xfId="10627" builtinId="9" hidden="1"/>
    <cellStyle name="Followed Hyperlink" xfId="10629" builtinId="9" hidden="1"/>
    <cellStyle name="Followed Hyperlink" xfId="10631" builtinId="9" hidden="1"/>
    <cellStyle name="Followed Hyperlink" xfId="10633" builtinId="9" hidden="1"/>
    <cellStyle name="Followed Hyperlink" xfId="10635" builtinId="9" hidden="1"/>
    <cellStyle name="Followed Hyperlink" xfId="10637" builtinId="9" hidden="1"/>
    <cellStyle name="Followed Hyperlink" xfId="10639" builtinId="9" hidden="1"/>
    <cellStyle name="Followed Hyperlink" xfId="10641" builtinId="9" hidden="1"/>
    <cellStyle name="Followed Hyperlink" xfId="10643" builtinId="9" hidden="1"/>
    <cellStyle name="Followed Hyperlink" xfId="10645" builtinId="9" hidden="1"/>
    <cellStyle name="Followed Hyperlink" xfId="10647" builtinId="9" hidden="1"/>
    <cellStyle name="Followed Hyperlink" xfId="10649" builtinId="9" hidden="1"/>
    <cellStyle name="Followed Hyperlink" xfId="10651" builtinId="9" hidden="1"/>
    <cellStyle name="Followed Hyperlink" xfId="10653" builtinId="9" hidden="1"/>
    <cellStyle name="Followed Hyperlink" xfId="10655" builtinId="9" hidden="1"/>
    <cellStyle name="Followed Hyperlink" xfId="10657" builtinId="9" hidden="1"/>
    <cellStyle name="Followed Hyperlink" xfId="10659" builtinId="9" hidden="1"/>
    <cellStyle name="Followed Hyperlink" xfId="10661" builtinId="9" hidden="1"/>
    <cellStyle name="Followed Hyperlink" xfId="10663" builtinId="9" hidden="1"/>
    <cellStyle name="Followed Hyperlink" xfId="10665" builtinId="9" hidden="1"/>
    <cellStyle name="Followed Hyperlink" xfId="10667" builtinId="9" hidden="1"/>
    <cellStyle name="Followed Hyperlink" xfId="10669" builtinId="9" hidden="1"/>
    <cellStyle name="Followed Hyperlink" xfId="10671" builtinId="9" hidden="1"/>
    <cellStyle name="Followed Hyperlink" xfId="10673" builtinId="9" hidden="1"/>
    <cellStyle name="Followed Hyperlink" xfId="10675" builtinId="9" hidden="1"/>
    <cellStyle name="Followed Hyperlink" xfId="10677" builtinId="9" hidden="1"/>
    <cellStyle name="Followed Hyperlink" xfId="10679" builtinId="9" hidden="1"/>
    <cellStyle name="Followed Hyperlink" xfId="10681" builtinId="9" hidden="1"/>
    <cellStyle name="Followed Hyperlink" xfId="10683" builtinId="9" hidden="1"/>
    <cellStyle name="Followed Hyperlink" xfId="10685" builtinId="9" hidden="1"/>
    <cellStyle name="Followed Hyperlink" xfId="10687" builtinId="9" hidden="1"/>
    <cellStyle name="Followed Hyperlink" xfId="10689" builtinId="9" hidden="1"/>
    <cellStyle name="Followed Hyperlink" xfId="10691" builtinId="9" hidden="1"/>
    <cellStyle name="Followed Hyperlink" xfId="10693" builtinId="9" hidden="1"/>
    <cellStyle name="Followed Hyperlink" xfId="10695" builtinId="9" hidden="1"/>
    <cellStyle name="Followed Hyperlink" xfId="10697" builtinId="9" hidden="1"/>
    <cellStyle name="Followed Hyperlink" xfId="10699" builtinId="9" hidden="1"/>
    <cellStyle name="Followed Hyperlink" xfId="10701" builtinId="9" hidden="1"/>
    <cellStyle name="Followed Hyperlink" xfId="10703" builtinId="9" hidden="1"/>
    <cellStyle name="Followed Hyperlink" xfId="10705" builtinId="9" hidden="1"/>
    <cellStyle name="Followed Hyperlink" xfId="10707" builtinId="9" hidden="1"/>
    <cellStyle name="Followed Hyperlink" xfId="10709" builtinId="9" hidden="1"/>
    <cellStyle name="Followed Hyperlink" xfId="10711" builtinId="9" hidden="1"/>
    <cellStyle name="Followed Hyperlink" xfId="10713" builtinId="9" hidden="1"/>
    <cellStyle name="Followed Hyperlink" xfId="10715" builtinId="9" hidden="1"/>
    <cellStyle name="Followed Hyperlink" xfId="10717" builtinId="9" hidden="1"/>
    <cellStyle name="Followed Hyperlink" xfId="10719" builtinId="9" hidden="1"/>
    <cellStyle name="Followed Hyperlink" xfId="10721" builtinId="9" hidden="1"/>
    <cellStyle name="Followed Hyperlink" xfId="10723" builtinId="9" hidden="1"/>
    <cellStyle name="Followed Hyperlink" xfId="10725" builtinId="9" hidden="1"/>
    <cellStyle name="Followed Hyperlink" xfId="10727" builtinId="9" hidden="1"/>
    <cellStyle name="Followed Hyperlink" xfId="10729" builtinId="9" hidden="1"/>
    <cellStyle name="Followed Hyperlink" xfId="10731" builtinId="9" hidden="1"/>
    <cellStyle name="Followed Hyperlink" xfId="10733" builtinId="9" hidden="1"/>
    <cellStyle name="Followed Hyperlink" xfId="10735" builtinId="9" hidden="1"/>
    <cellStyle name="Followed Hyperlink" xfId="10737" builtinId="9" hidden="1"/>
    <cellStyle name="Followed Hyperlink" xfId="10739" builtinId="9" hidden="1"/>
    <cellStyle name="Followed Hyperlink" xfId="10741" builtinId="9" hidden="1"/>
    <cellStyle name="Followed Hyperlink" xfId="10743" builtinId="9" hidden="1"/>
    <cellStyle name="Followed Hyperlink" xfId="10745" builtinId="9" hidden="1"/>
    <cellStyle name="Followed Hyperlink" xfId="10747" builtinId="9" hidden="1"/>
    <cellStyle name="Followed Hyperlink" xfId="10749" builtinId="9" hidden="1"/>
    <cellStyle name="Followed Hyperlink" xfId="10751" builtinId="9" hidden="1"/>
    <cellStyle name="Followed Hyperlink" xfId="10753" builtinId="9" hidden="1"/>
    <cellStyle name="Followed Hyperlink" xfId="10755" builtinId="9" hidden="1"/>
    <cellStyle name="Followed Hyperlink" xfId="10757" builtinId="9" hidden="1"/>
    <cellStyle name="Followed Hyperlink" xfId="10759" builtinId="9" hidden="1"/>
    <cellStyle name="Followed Hyperlink" xfId="10761" builtinId="9" hidden="1"/>
    <cellStyle name="Followed Hyperlink" xfId="10763" builtinId="9" hidden="1"/>
    <cellStyle name="Followed Hyperlink" xfId="10765" builtinId="9" hidden="1"/>
    <cellStyle name="Followed Hyperlink" xfId="10767" builtinId="9" hidden="1"/>
    <cellStyle name="Followed Hyperlink" xfId="10769" builtinId="9" hidden="1"/>
    <cellStyle name="Followed Hyperlink" xfId="10771" builtinId="9" hidden="1"/>
    <cellStyle name="Followed Hyperlink" xfId="10773" builtinId="9" hidden="1"/>
    <cellStyle name="Followed Hyperlink" xfId="10775" builtinId="9" hidden="1"/>
    <cellStyle name="Followed Hyperlink" xfId="10777" builtinId="9" hidden="1"/>
    <cellStyle name="Followed Hyperlink" xfId="10779" builtinId="9" hidden="1"/>
    <cellStyle name="Followed Hyperlink" xfId="10781" builtinId="9" hidden="1"/>
    <cellStyle name="Followed Hyperlink" xfId="10783" builtinId="9" hidden="1"/>
    <cellStyle name="Followed Hyperlink" xfId="10785" builtinId="9" hidden="1"/>
    <cellStyle name="Followed Hyperlink" xfId="10787" builtinId="9" hidden="1"/>
    <cellStyle name="Followed Hyperlink" xfId="10789" builtinId="9" hidden="1"/>
    <cellStyle name="Followed Hyperlink" xfId="10791" builtinId="9" hidden="1"/>
    <cellStyle name="Followed Hyperlink" xfId="10793" builtinId="9" hidden="1"/>
    <cellStyle name="Followed Hyperlink" xfId="10795" builtinId="9" hidden="1"/>
    <cellStyle name="Followed Hyperlink" xfId="10797" builtinId="9" hidden="1"/>
    <cellStyle name="Followed Hyperlink" xfId="10799" builtinId="9" hidden="1"/>
    <cellStyle name="Followed Hyperlink" xfId="10801" builtinId="9" hidden="1"/>
    <cellStyle name="Followed Hyperlink" xfId="10803" builtinId="9" hidden="1"/>
    <cellStyle name="Followed Hyperlink" xfId="10805" builtinId="9" hidden="1"/>
    <cellStyle name="Followed Hyperlink" xfId="10807" builtinId="9" hidden="1"/>
    <cellStyle name="Followed Hyperlink" xfId="10809" builtinId="9" hidden="1"/>
    <cellStyle name="Followed Hyperlink" xfId="10811" builtinId="9" hidden="1"/>
    <cellStyle name="Followed Hyperlink" xfId="10813" builtinId="9" hidden="1"/>
    <cellStyle name="Followed Hyperlink" xfId="10815" builtinId="9" hidden="1"/>
    <cellStyle name="Followed Hyperlink" xfId="10817" builtinId="9" hidden="1"/>
    <cellStyle name="Followed Hyperlink" xfId="10819" builtinId="9" hidden="1"/>
    <cellStyle name="Followed Hyperlink" xfId="10821" builtinId="9" hidden="1"/>
    <cellStyle name="Followed Hyperlink" xfId="10823" builtinId="9" hidden="1"/>
    <cellStyle name="Followed Hyperlink" xfId="10825" builtinId="9" hidden="1"/>
    <cellStyle name="Followed Hyperlink" xfId="10827" builtinId="9" hidden="1"/>
    <cellStyle name="Followed Hyperlink" xfId="10829" builtinId="9" hidden="1"/>
    <cellStyle name="Followed Hyperlink" xfId="10831" builtinId="9" hidden="1"/>
    <cellStyle name="Followed Hyperlink" xfId="10833" builtinId="9" hidden="1"/>
    <cellStyle name="Followed Hyperlink" xfId="10835" builtinId="9" hidden="1"/>
    <cellStyle name="Followed Hyperlink" xfId="10837" builtinId="9" hidden="1"/>
    <cellStyle name="Followed Hyperlink" xfId="10839" builtinId="9" hidden="1"/>
    <cellStyle name="Followed Hyperlink" xfId="10841" builtinId="9" hidden="1"/>
    <cellStyle name="Followed Hyperlink" xfId="10843" builtinId="9" hidden="1"/>
    <cellStyle name="Followed Hyperlink" xfId="10845" builtinId="9" hidden="1"/>
    <cellStyle name="Followed Hyperlink" xfId="10847" builtinId="9" hidden="1"/>
    <cellStyle name="Followed Hyperlink" xfId="10849" builtinId="9" hidden="1"/>
    <cellStyle name="Followed Hyperlink" xfId="10851" builtinId="9" hidden="1"/>
    <cellStyle name="Followed Hyperlink" xfId="10853" builtinId="9" hidden="1"/>
    <cellStyle name="Followed Hyperlink" xfId="10855" builtinId="9" hidden="1"/>
    <cellStyle name="Followed Hyperlink" xfId="10857" builtinId="9" hidden="1"/>
    <cellStyle name="Followed Hyperlink" xfId="10859" builtinId="9" hidden="1"/>
    <cellStyle name="Followed Hyperlink" xfId="10861" builtinId="9" hidden="1"/>
    <cellStyle name="Followed Hyperlink" xfId="10863" builtinId="9" hidden="1"/>
    <cellStyle name="Followed Hyperlink" xfId="10865" builtinId="9" hidden="1"/>
    <cellStyle name="Followed Hyperlink" xfId="10867" builtinId="9" hidden="1"/>
    <cellStyle name="Followed Hyperlink" xfId="10869" builtinId="9" hidden="1"/>
    <cellStyle name="Followed Hyperlink" xfId="10871" builtinId="9" hidden="1"/>
    <cellStyle name="Followed Hyperlink" xfId="10873" builtinId="9" hidden="1"/>
    <cellStyle name="Followed Hyperlink" xfId="10875" builtinId="9" hidden="1"/>
    <cellStyle name="Followed Hyperlink" xfId="10877" builtinId="9" hidden="1"/>
    <cellStyle name="Followed Hyperlink" xfId="10879" builtinId="9" hidden="1"/>
    <cellStyle name="Followed Hyperlink" xfId="10881" builtinId="9" hidden="1"/>
    <cellStyle name="Followed Hyperlink" xfId="10883" builtinId="9" hidden="1"/>
    <cellStyle name="Followed Hyperlink" xfId="10885" builtinId="9" hidden="1"/>
    <cellStyle name="Followed Hyperlink" xfId="10887" builtinId="9" hidden="1"/>
    <cellStyle name="Followed Hyperlink" xfId="10889" builtinId="9" hidden="1"/>
    <cellStyle name="Followed Hyperlink" xfId="10891" builtinId="9" hidden="1"/>
    <cellStyle name="Followed Hyperlink" xfId="10893" builtinId="9" hidden="1"/>
    <cellStyle name="Followed Hyperlink" xfId="10895" builtinId="9" hidden="1"/>
    <cellStyle name="Followed Hyperlink" xfId="10897" builtinId="9" hidden="1"/>
    <cellStyle name="Followed Hyperlink" xfId="10899" builtinId="9" hidden="1"/>
    <cellStyle name="Followed Hyperlink" xfId="10901" builtinId="9" hidden="1"/>
    <cellStyle name="Followed Hyperlink" xfId="10903" builtinId="9" hidden="1"/>
    <cellStyle name="Followed Hyperlink" xfId="10905" builtinId="9" hidden="1"/>
    <cellStyle name="Followed Hyperlink" xfId="10907" builtinId="9" hidden="1"/>
    <cellStyle name="Followed Hyperlink" xfId="10909" builtinId="9" hidden="1"/>
    <cellStyle name="Followed Hyperlink" xfId="10911" builtinId="9" hidden="1"/>
    <cellStyle name="Followed Hyperlink" xfId="10913" builtinId="9" hidden="1"/>
    <cellStyle name="Followed Hyperlink" xfId="10915" builtinId="9" hidden="1"/>
    <cellStyle name="Followed Hyperlink" xfId="10917" builtinId="9" hidden="1"/>
    <cellStyle name="Followed Hyperlink" xfId="10919" builtinId="9" hidden="1"/>
    <cellStyle name="Followed Hyperlink" xfId="10921" builtinId="9" hidden="1"/>
    <cellStyle name="Followed Hyperlink" xfId="10923" builtinId="9" hidden="1"/>
    <cellStyle name="Followed Hyperlink" xfId="10925" builtinId="9" hidden="1"/>
    <cellStyle name="Followed Hyperlink" xfId="10927" builtinId="9" hidden="1"/>
    <cellStyle name="Followed Hyperlink" xfId="10929" builtinId="9" hidden="1"/>
    <cellStyle name="Followed Hyperlink" xfId="10931" builtinId="9" hidden="1"/>
    <cellStyle name="Followed Hyperlink" xfId="10933" builtinId="9" hidden="1"/>
    <cellStyle name="Followed Hyperlink" xfId="10935" builtinId="9" hidden="1"/>
    <cellStyle name="Followed Hyperlink" xfId="10937" builtinId="9" hidden="1"/>
    <cellStyle name="Followed Hyperlink" xfId="10939" builtinId="9" hidden="1"/>
    <cellStyle name="Followed Hyperlink" xfId="10941" builtinId="9" hidden="1"/>
    <cellStyle name="Followed Hyperlink" xfId="10943" builtinId="9" hidden="1"/>
    <cellStyle name="Followed Hyperlink" xfId="10945" builtinId="9" hidden="1"/>
    <cellStyle name="Followed Hyperlink" xfId="10947" builtinId="9" hidden="1"/>
    <cellStyle name="Followed Hyperlink" xfId="10949" builtinId="9" hidden="1"/>
    <cellStyle name="Followed Hyperlink" xfId="10951" builtinId="9" hidden="1"/>
    <cellStyle name="Followed Hyperlink" xfId="10953" builtinId="9" hidden="1"/>
    <cellStyle name="Followed Hyperlink" xfId="10955" builtinId="9" hidden="1"/>
    <cellStyle name="Followed Hyperlink" xfId="10957" builtinId="9" hidden="1"/>
    <cellStyle name="Followed Hyperlink" xfId="10959" builtinId="9" hidden="1"/>
    <cellStyle name="Followed Hyperlink" xfId="10961" builtinId="9" hidden="1"/>
    <cellStyle name="Followed Hyperlink" xfId="10963" builtinId="9" hidden="1"/>
    <cellStyle name="Followed Hyperlink" xfId="10965" builtinId="9" hidden="1"/>
    <cellStyle name="Followed Hyperlink" xfId="10967" builtinId="9" hidden="1"/>
    <cellStyle name="Followed Hyperlink" xfId="10969" builtinId="9" hidden="1"/>
    <cellStyle name="Followed Hyperlink" xfId="10971" builtinId="9" hidden="1"/>
    <cellStyle name="Followed Hyperlink" xfId="10973" builtinId="9" hidden="1"/>
    <cellStyle name="Followed Hyperlink" xfId="10975" builtinId="9" hidden="1"/>
    <cellStyle name="Followed Hyperlink" xfId="10977" builtinId="9" hidden="1"/>
    <cellStyle name="Followed Hyperlink" xfId="10979" builtinId="9" hidden="1"/>
    <cellStyle name="Followed Hyperlink" xfId="10981" builtinId="9" hidden="1"/>
    <cellStyle name="Followed Hyperlink" xfId="10983" builtinId="9" hidden="1"/>
    <cellStyle name="Followed Hyperlink" xfId="10985" builtinId="9" hidden="1"/>
    <cellStyle name="Followed Hyperlink" xfId="10987" builtinId="9" hidden="1"/>
    <cellStyle name="Followed Hyperlink" xfId="10989" builtinId="9" hidden="1"/>
    <cellStyle name="Followed Hyperlink" xfId="10991" builtinId="9" hidden="1"/>
    <cellStyle name="Followed Hyperlink" xfId="10993" builtinId="9" hidden="1"/>
    <cellStyle name="Followed Hyperlink" xfId="10995" builtinId="9" hidden="1"/>
    <cellStyle name="Followed Hyperlink" xfId="10997" builtinId="9" hidden="1"/>
    <cellStyle name="Followed Hyperlink" xfId="10999" builtinId="9" hidden="1"/>
    <cellStyle name="Followed Hyperlink" xfId="11001" builtinId="9" hidden="1"/>
    <cellStyle name="Followed Hyperlink" xfId="11003" builtinId="9" hidden="1"/>
    <cellStyle name="Followed Hyperlink" xfId="11005" builtinId="9" hidden="1"/>
    <cellStyle name="Followed Hyperlink" xfId="11007" builtinId="9" hidden="1"/>
    <cellStyle name="Followed Hyperlink" xfId="11009" builtinId="9" hidden="1"/>
    <cellStyle name="Followed Hyperlink" xfId="11011" builtinId="9" hidden="1"/>
    <cellStyle name="Followed Hyperlink" xfId="11013" builtinId="9" hidden="1"/>
    <cellStyle name="Followed Hyperlink" xfId="11015" builtinId="9" hidden="1"/>
    <cellStyle name="Followed Hyperlink" xfId="11017" builtinId="9" hidden="1"/>
    <cellStyle name="Followed Hyperlink" xfId="11019" builtinId="9" hidden="1"/>
    <cellStyle name="Followed Hyperlink" xfId="11021" builtinId="9" hidden="1"/>
    <cellStyle name="Followed Hyperlink" xfId="11023" builtinId="9" hidden="1"/>
    <cellStyle name="Followed Hyperlink" xfId="11025" builtinId="9" hidden="1"/>
    <cellStyle name="Followed Hyperlink" xfId="11027" builtinId="9" hidden="1"/>
    <cellStyle name="Followed Hyperlink" xfId="11029" builtinId="9" hidden="1"/>
    <cellStyle name="Followed Hyperlink" xfId="11031" builtinId="9" hidden="1"/>
    <cellStyle name="Followed Hyperlink" xfId="11033" builtinId="9" hidden="1"/>
    <cellStyle name="Followed Hyperlink" xfId="11035" builtinId="9" hidden="1"/>
    <cellStyle name="Followed Hyperlink" xfId="11037" builtinId="9" hidden="1"/>
    <cellStyle name="Followed Hyperlink" xfId="11039" builtinId="9" hidden="1"/>
    <cellStyle name="Followed Hyperlink" xfId="11041" builtinId="9" hidden="1"/>
    <cellStyle name="Followed Hyperlink" xfId="11043" builtinId="9" hidden="1"/>
    <cellStyle name="Followed Hyperlink" xfId="11045" builtinId="9" hidden="1"/>
    <cellStyle name="Followed Hyperlink" xfId="11047" builtinId="9" hidden="1"/>
    <cellStyle name="Followed Hyperlink" xfId="11049" builtinId="9" hidden="1"/>
    <cellStyle name="Followed Hyperlink" xfId="11051" builtinId="9" hidden="1"/>
    <cellStyle name="Followed Hyperlink" xfId="11053" builtinId="9" hidden="1"/>
    <cellStyle name="Followed Hyperlink" xfId="11055" builtinId="9" hidden="1"/>
    <cellStyle name="Followed Hyperlink" xfId="11057" builtinId="9" hidden="1"/>
    <cellStyle name="Followed Hyperlink" xfId="11059" builtinId="9" hidden="1"/>
    <cellStyle name="Followed Hyperlink" xfId="11061" builtinId="9" hidden="1"/>
    <cellStyle name="Followed Hyperlink" xfId="11063" builtinId="9" hidden="1"/>
    <cellStyle name="Followed Hyperlink" xfId="11065" builtinId="9" hidden="1"/>
    <cellStyle name="Followed Hyperlink" xfId="11067" builtinId="9" hidden="1"/>
    <cellStyle name="Followed Hyperlink" xfId="11069" builtinId="9" hidden="1"/>
    <cellStyle name="Followed Hyperlink" xfId="11071" builtinId="9" hidden="1"/>
    <cellStyle name="Followed Hyperlink" xfId="11073" builtinId="9" hidden="1"/>
    <cellStyle name="Followed Hyperlink" xfId="11075" builtinId="9" hidden="1"/>
    <cellStyle name="Followed Hyperlink" xfId="11077" builtinId="9" hidden="1"/>
    <cellStyle name="Followed Hyperlink" xfId="11079" builtinId="9" hidden="1"/>
    <cellStyle name="Followed Hyperlink" xfId="11081" builtinId="9" hidden="1"/>
    <cellStyle name="Followed Hyperlink" xfId="11083" builtinId="9" hidden="1"/>
    <cellStyle name="Followed Hyperlink" xfId="11085" builtinId="9" hidden="1"/>
    <cellStyle name="Followed Hyperlink" xfId="11087" builtinId="9" hidden="1"/>
    <cellStyle name="Followed Hyperlink" xfId="11089" builtinId="9" hidden="1"/>
    <cellStyle name="Followed Hyperlink" xfId="11091" builtinId="9" hidden="1"/>
    <cellStyle name="Followed Hyperlink" xfId="11093" builtinId="9" hidden="1"/>
    <cellStyle name="Followed Hyperlink" xfId="11095" builtinId="9" hidden="1"/>
    <cellStyle name="Followed Hyperlink" xfId="11097" builtinId="9" hidden="1"/>
    <cellStyle name="Followed Hyperlink" xfId="11099" builtinId="9" hidden="1"/>
    <cellStyle name="Followed Hyperlink" xfId="11101" builtinId="9" hidden="1"/>
    <cellStyle name="Followed Hyperlink" xfId="11103" builtinId="9" hidden="1"/>
    <cellStyle name="Followed Hyperlink" xfId="11105" builtinId="9" hidden="1"/>
    <cellStyle name="Followed Hyperlink" xfId="11107" builtinId="9" hidden="1"/>
    <cellStyle name="Followed Hyperlink" xfId="11109" builtinId="9" hidden="1"/>
    <cellStyle name="Followed Hyperlink" xfId="11111" builtinId="9" hidden="1"/>
    <cellStyle name="Followed Hyperlink" xfId="11113" builtinId="9" hidden="1"/>
    <cellStyle name="Followed Hyperlink" xfId="11115" builtinId="9" hidden="1"/>
    <cellStyle name="Followed Hyperlink" xfId="11117" builtinId="9" hidden="1"/>
    <cellStyle name="Followed Hyperlink" xfId="11119" builtinId="9" hidden="1"/>
    <cellStyle name="Followed Hyperlink" xfId="11121" builtinId="9" hidden="1"/>
    <cellStyle name="Followed Hyperlink" xfId="11123" builtinId="9" hidden="1"/>
    <cellStyle name="Followed Hyperlink" xfId="11125" builtinId="9" hidden="1"/>
    <cellStyle name="Followed Hyperlink" xfId="11127" builtinId="9" hidden="1"/>
    <cellStyle name="Followed Hyperlink" xfId="11129" builtinId="9" hidden="1"/>
    <cellStyle name="Followed Hyperlink" xfId="11131" builtinId="9" hidden="1"/>
    <cellStyle name="Followed Hyperlink" xfId="11133" builtinId="9" hidden="1"/>
    <cellStyle name="Followed Hyperlink" xfId="11135" builtinId="9" hidden="1"/>
    <cellStyle name="Followed Hyperlink" xfId="11137" builtinId="9" hidden="1"/>
    <cellStyle name="Followed Hyperlink" xfId="11139" builtinId="9" hidden="1"/>
    <cellStyle name="Followed Hyperlink" xfId="11141" builtinId="9" hidden="1"/>
    <cellStyle name="Followed Hyperlink" xfId="11143" builtinId="9" hidden="1"/>
    <cellStyle name="Followed Hyperlink" xfId="11145" builtinId="9" hidden="1"/>
    <cellStyle name="Followed Hyperlink" xfId="11147" builtinId="9" hidden="1"/>
    <cellStyle name="Followed Hyperlink" xfId="11149" builtinId="9" hidden="1"/>
    <cellStyle name="Followed Hyperlink" xfId="11151" builtinId="9" hidden="1"/>
    <cellStyle name="Followed Hyperlink" xfId="11153" builtinId="9" hidden="1"/>
    <cellStyle name="Followed Hyperlink" xfId="11155" builtinId="9" hidden="1"/>
    <cellStyle name="Followed Hyperlink" xfId="11157" builtinId="9" hidden="1"/>
    <cellStyle name="Followed Hyperlink" xfId="11159" builtinId="9" hidden="1"/>
    <cellStyle name="Followed Hyperlink" xfId="11161" builtinId="9" hidden="1"/>
    <cellStyle name="Followed Hyperlink" xfId="11163" builtinId="9" hidden="1"/>
    <cellStyle name="Followed Hyperlink" xfId="11165" builtinId="9" hidden="1"/>
    <cellStyle name="Followed Hyperlink" xfId="11167" builtinId="9" hidden="1"/>
    <cellStyle name="Followed Hyperlink" xfId="11169" builtinId="9" hidden="1"/>
    <cellStyle name="Followed Hyperlink" xfId="11171" builtinId="9" hidden="1"/>
    <cellStyle name="Followed Hyperlink" xfId="11173" builtinId="9" hidden="1"/>
    <cellStyle name="Followed Hyperlink" xfId="11175" builtinId="9" hidden="1"/>
    <cellStyle name="Followed Hyperlink" xfId="11177" builtinId="9" hidden="1"/>
    <cellStyle name="Followed Hyperlink" xfId="11179" builtinId="9" hidden="1"/>
    <cellStyle name="Followed Hyperlink" xfId="11181" builtinId="9" hidden="1"/>
    <cellStyle name="Followed Hyperlink" xfId="11183" builtinId="9" hidden="1"/>
    <cellStyle name="Followed Hyperlink" xfId="11185" builtinId="9" hidden="1"/>
    <cellStyle name="Followed Hyperlink" xfId="11187" builtinId="9" hidden="1"/>
    <cellStyle name="Followed Hyperlink" xfId="11189" builtinId="9" hidden="1"/>
    <cellStyle name="Followed Hyperlink" xfId="11191" builtinId="9" hidden="1"/>
    <cellStyle name="Followed Hyperlink" xfId="11193" builtinId="9" hidden="1"/>
    <cellStyle name="Followed Hyperlink" xfId="11195" builtinId="9" hidden="1"/>
    <cellStyle name="Followed Hyperlink" xfId="11197" builtinId="9" hidden="1"/>
    <cellStyle name="Followed Hyperlink" xfId="11199" builtinId="9" hidden="1"/>
    <cellStyle name="Followed Hyperlink" xfId="11201" builtinId="9" hidden="1"/>
    <cellStyle name="Followed Hyperlink" xfId="11203" builtinId="9" hidden="1"/>
    <cellStyle name="Followed Hyperlink" xfId="11205" builtinId="9" hidden="1"/>
    <cellStyle name="Followed Hyperlink" xfId="11207" builtinId="9" hidden="1"/>
    <cellStyle name="Followed Hyperlink" xfId="11209" builtinId="9" hidden="1"/>
    <cellStyle name="Followed Hyperlink" xfId="11211" builtinId="9" hidden="1"/>
    <cellStyle name="Followed Hyperlink" xfId="11213" builtinId="9" hidden="1"/>
    <cellStyle name="Followed Hyperlink" xfId="11215" builtinId="9" hidden="1"/>
    <cellStyle name="Followed Hyperlink" xfId="11217" builtinId="9" hidden="1"/>
    <cellStyle name="Followed Hyperlink" xfId="11219" builtinId="9" hidden="1"/>
    <cellStyle name="Followed Hyperlink" xfId="11221" builtinId="9" hidden="1"/>
    <cellStyle name="Followed Hyperlink" xfId="11223" builtinId="9" hidden="1"/>
    <cellStyle name="Followed Hyperlink" xfId="11225" builtinId="9" hidden="1"/>
    <cellStyle name="Followed Hyperlink" xfId="11227" builtinId="9" hidden="1"/>
    <cellStyle name="Followed Hyperlink" xfId="11229" builtinId="9" hidden="1"/>
    <cellStyle name="Followed Hyperlink" xfId="11231" builtinId="9" hidden="1"/>
    <cellStyle name="Followed Hyperlink" xfId="11233" builtinId="9" hidden="1"/>
    <cellStyle name="Followed Hyperlink" xfId="11235" builtinId="9" hidden="1"/>
    <cellStyle name="Followed Hyperlink" xfId="11237" builtinId="9" hidden="1"/>
    <cellStyle name="Followed Hyperlink" xfId="11239" builtinId="9" hidden="1"/>
    <cellStyle name="Followed Hyperlink" xfId="11241" builtinId="9" hidden="1"/>
    <cellStyle name="Followed Hyperlink" xfId="11243" builtinId="9" hidden="1"/>
    <cellStyle name="Followed Hyperlink" xfId="11245" builtinId="9" hidden="1"/>
    <cellStyle name="Followed Hyperlink" xfId="11247" builtinId="9" hidden="1"/>
    <cellStyle name="Followed Hyperlink" xfId="11249" builtinId="9" hidden="1"/>
    <cellStyle name="Followed Hyperlink" xfId="11251" builtinId="9" hidden="1"/>
    <cellStyle name="Followed Hyperlink" xfId="11253" builtinId="9" hidden="1"/>
    <cellStyle name="Followed Hyperlink" xfId="11255" builtinId="9" hidden="1"/>
    <cellStyle name="Followed Hyperlink" xfId="11257" builtinId="9" hidden="1"/>
    <cellStyle name="Followed Hyperlink" xfId="11259" builtinId="9" hidden="1"/>
    <cellStyle name="Followed Hyperlink" xfId="11261" builtinId="9" hidden="1"/>
    <cellStyle name="Followed Hyperlink" xfId="11263" builtinId="9" hidden="1"/>
    <cellStyle name="Followed Hyperlink" xfId="11265" builtinId="9" hidden="1"/>
    <cellStyle name="Followed Hyperlink" xfId="11267" builtinId="9" hidden="1"/>
    <cellStyle name="Followed Hyperlink" xfId="11269" builtinId="9" hidden="1"/>
    <cellStyle name="Followed Hyperlink" xfId="11271" builtinId="9" hidden="1"/>
    <cellStyle name="Followed Hyperlink" xfId="11273" builtinId="9" hidden="1"/>
    <cellStyle name="Followed Hyperlink" xfId="11275" builtinId="9" hidden="1"/>
    <cellStyle name="Followed Hyperlink" xfId="11277" builtinId="9" hidden="1"/>
    <cellStyle name="Followed Hyperlink" xfId="11279" builtinId="9" hidden="1"/>
    <cellStyle name="Followed Hyperlink" xfId="11281" builtinId="9" hidden="1"/>
    <cellStyle name="Followed Hyperlink" xfId="11283" builtinId="9" hidden="1"/>
    <cellStyle name="Followed Hyperlink" xfId="11285" builtinId="9" hidden="1"/>
    <cellStyle name="Followed Hyperlink" xfId="11287" builtinId="9" hidden="1"/>
    <cellStyle name="Followed Hyperlink" xfId="11289" builtinId="9" hidden="1"/>
    <cellStyle name="Followed Hyperlink" xfId="11291" builtinId="9" hidden="1"/>
    <cellStyle name="Followed Hyperlink" xfId="11293" builtinId="9" hidden="1"/>
    <cellStyle name="Followed Hyperlink" xfId="11295" builtinId="9" hidden="1"/>
    <cellStyle name="Followed Hyperlink" xfId="11297" builtinId="9" hidden="1"/>
    <cellStyle name="Followed Hyperlink" xfId="11299" builtinId="9" hidden="1"/>
    <cellStyle name="Followed Hyperlink" xfId="11301" builtinId="9" hidden="1"/>
    <cellStyle name="Followed Hyperlink" xfId="11303" builtinId="9" hidden="1"/>
    <cellStyle name="Followed Hyperlink" xfId="11305" builtinId="9" hidden="1"/>
    <cellStyle name="Followed Hyperlink" xfId="11307" builtinId="9" hidden="1"/>
    <cellStyle name="Followed Hyperlink" xfId="11309" builtinId="9" hidden="1"/>
    <cellStyle name="Followed Hyperlink" xfId="11311" builtinId="9" hidden="1"/>
    <cellStyle name="Followed Hyperlink" xfId="11313" builtinId="9" hidden="1"/>
    <cellStyle name="Followed Hyperlink" xfId="11315" builtinId="9" hidden="1"/>
    <cellStyle name="Followed Hyperlink" xfId="11317" builtinId="9" hidden="1"/>
    <cellStyle name="Followed Hyperlink" xfId="11319" builtinId="9" hidden="1"/>
    <cellStyle name="Followed Hyperlink" xfId="11321" builtinId="9" hidden="1"/>
    <cellStyle name="Followed Hyperlink" xfId="11323" builtinId="9" hidden="1"/>
    <cellStyle name="Followed Hyperlink" xfId="11325" builtinId="9" hidden="1"/>
    <cellStyle name="Followed Hyperlink" xfId="11327" builtinId="9" hidden="1"/>
    <cellStyle name="Followed Hyperlink" xfId="11329" builtinId="9" hidden="1"/>
    <cellStyle name="Followed Hyperlink" xfId="11331" builtinId="9" hidden="1"/>
    <cellStyle name="Followed Hyperlink" xfId="11333" builtinId="9" hidden="1"/>
    <cellStyle name="Followed Hyperlink" xfId="11335" builtinId="9" hidden="1"/>
    <cellStyle name="Followed Hyperlink" xfId="11337" builtinId="9" hidden="1"/>
    <cellStyle name="Followed Hyperlink" xfId="11339" builtinId="9" hidden="1"/>
    <cellStyle name="Followed Hyperlink" xfId="11341" builtinId="9" hidden="1"/>
    <cellStyle name="Followed Hyperlink" xfId="11343" builtinId="9" hidden="1"/>
    <cellStyle name="Followed Hyperlink" xfId="11345" builtinId="9" hidden="1"/>
    <cellStyle name="Followed Hyperlink" xfId="11347" builtinId="9" hidden="1"/>
    <cellStyle name="Followed Hyperlink" xfId="11349" builtinId="9" hidden="1"/>
    <cellStyle name="Followed Hyperlink" xfId="11351" builtinId="9" hidden="1"/>
    <cellStyle name="Followed Hyperlink" xfId="11353" builtinId="9" hidden="1"/>
    <cellStyle name="Followed Hyperlink" xfId="11355" builtinId="9" hidden="1"/>
    <cellStyle name="Followed Hyperlink" xfId="11357" builtinId="9" hidden="1"/>
    <cellStyle name="Followed Hyperlink" xfId="11359" builtinId="9" hidden="1"/>
    <cellStyle name="Followed Hyperlink" xfId="11361" builtinId="9" hidden="1"/>
    <cellStyle name="Followed Hyperlink" xfId="11363" builtinId="9" hidden="1"/>
    <cellStyle name="Followed Hyperlink" xfId="11365" builtinId="9" hidden="1"/>
    <cellStyle name="Followed Hyperlink" xfId="11367" builtinId="9" hidden="1"/>
    <cellStyle name="Followed Hyperlink" xfId="11369" builtinId="9" hidden="1"/>
    <cellStyle name="Followed Hyperlink" xfId="11373" builtinId="9" hidden="1"/>
    <cellStyle name="Followed Hyperlink" xfId="11375" builtinId="9" hidden="1"/>
    <cellStyle name="Followed Hyperlink" xfId="11377" builtinId="9" hidden="1"/>
    <cellStyle name="Followed Hyperlink" xfId="11379" builtinId="9" hidden="1"/>
    <cellStyle name="Followed Hyperlink" xfId="11381" builtinId="9" hidden="1"/>
    <cellStyle name="Followed Hyperlink" xfId="11383" builtinId="9" hidden="1"/>
    <cellStyle name="Followed Hyperlink" xfId="11385"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1" builtinId="9" hidden="1"/>
    <cellStyle name="Followed Hyperlink" xfId="11653" builtinId="9" hidden="1"/>
    <cellStyle name="Followed Hyperlink" xfId="11655" builtinId="9" hidden="1"/>
    <cellStyle name="Followed Hyperlink" xfId="11657" builtinId="9" hidden="1"/>
    <cellStyle name="Followed Hyperlink" xfId="11659" builtinId="9" hidden="1"/>
    <cellStyle name="Followed Hyperlink" xfId="11661" builtinId="9" hidden="1"/>
    <cellStyle name="Followed Hyperlink" xfId="11663" builtinId="9" hidden="1"/>
    <cellStyle name="Followed Hyperlink" xfId="11665" builtinId="9" hidden="1"/>
    <cellStyle name="Followed Hyperlink" xfId="11667" builtinId="9" hidden="1"/>
    <cellStyle name="Followed Hyperlink" xfId="11669" builtinId="9" hidden="1"/>
    <cellStyle name="Followed Hyperlink" xfId="11671" builtinId="9" hidden="1"/>
    <cellStyle name="Followed Hyperlink" xfId="11673" builtinId="9" hidden="1"/>
    <cellStyle name="Followed Hyperlink" xfId="11675" builtinId="9" hidden="1"/>
    <cellStyle name="Followed Hyperlink" xfId="11677" builtinId="9" hidden="1"/>
    <cellStyle name="Followed Hyperlink" xfId="11679" builtinId="9" hidden="1"/>
    <cellStyle name="Followed Hyperlink" xfId="11681" builtinId="9" hidden="1"/>
    <cellStyle name="Followed Hyperlink" xfId="11683" builtinId="9" hidden="1"/>
    <cellStyle name="Followed Hyperlink" xfId="11685" builtinId="9" hidden="1"/>
    <cellStyle name="Followed Hyperlink" xfId="11687" builtinId="9" hidden="1"/>
    <cellStyle name="Followed Hyperlink" xfId="11689" builtinId="9" hidden="1"/>
    <cellStyle name="Followed Hyperlink" xfId="11691" builtinId="9" hidden="1"/>
    <cellStyle name="Followed Hyperlink" xfId="11693" builtinId="9" hidden="1"/>
    <cellStyle name="Followed Hyperlink" xfId="11695" builtinId="9" hidden="1"/>
    <cellStyle name="Followed Hyperlink" xfId="11697" builtinId="9" hidden="1"/>
    <cellStyle name="Followed Hyperlink" xfId="11699" builtinId="9" hidden="1"/>
    <cellStyle name="Followed Hyperlink" xfId="11701" builtinId="9" hidden="1"/>
    <cellStyle name="Followed Hyperlink" xfId="11703" builtinId="9" hidden="1"/>
    <cellStyle name="Followed Hyperlink" xfId="11705" builtinId="9" hidden="1"/>
    <cellStyle name="Followed Hyperlink" xfId="11708" builtinId="9" hidden="1"/>
    <cellStyle name="Followed Hyperlink" xfId="11710" builtinId="9" hidden="1"/>
    <cellStyle name="Followed Hyperlink" xfId="11713" builtinId="9" hidden="1"/>
    <cellStyle name="Followed Hyperlink" xfId="11715" builtinId="9" hidden="1"/>
    <cellStyle name="Followed Hyperlink" xfId="11717" builtinId="9" hidden="1"/>
    <cellStyle name="Followed Hyperlink" xfId="11719" builtinId="9" hidden="1"/>
    <cellStyle name="Followed Hyperlink" xfId="11721" builtinId="9" hidden="1"/>
    <cellStyle name="Followed Hyperlink" xfId="11723" builtinId="9" hidden="1"/>
    <cellStyle name="Followed Hyperlink" xfId="11725" builtinId="9" hidden="1"/>
    <cellStyle name="Followed Hyperlink" xfId="11727" builtinId="9" hidden="1"/>
    <cellStyle name="Followed Hyperlink" xfId="11729" builtinId="9" hidden="1"/>
    <cellStyle name="Followed Hyperlink" xfId="11731" builtinId="9" hidden="1"/>
    <cellStyle name="Followed Hyperlink" xfId="11733" builtinId="9" hidden="1"/>
    <cellStyle name="Followed Hyperlink" xfId="11735" builtinId="9" hidden="1"/>
    <cellStyle name="Followed Hyperlink" xfId="11737" builtinId="9" hidden="1"/>
    <cellStyle name="Followed Hyperlink" xfId="11739" builtinId="9" hidden="1"/>
    <cellStyle name="Followed Hyperlink" xfId="11741" builtinId="9" hidden="1"/>
    <cellStyle name="Followed Hyperlink" xfId="11743" builtinId="9" hidden="1"/>
    <cellStyle name="Followed Hyperlink" xfId="11745" builtinId="9" hidden="1"/>
    <cellStyle name="Followed Hyperlink" xfId="11747" builtinId="9" hidden="1"/>
    <cellStyle name="Followed Hyperlink" xfId="11749" builtinId="9" hidden="1"/>
    <cellStyle name="Followed Hyperlink" xfId="11751" builtinId="9" hidden="1"/>
    <cellStyle name="Followed Hyperlink" xfId="11753" builtinId="9" hidden="1"/>
    <cellStyle name="Followed Hyperlink" xfId="11755" builtinId="9" hidden="1"/>
    <cellStyle name="Followed Hyperlink" xfId="11757" builtinId="9" hidden="1"/>
    <cellStyle name="Followed Hyperlink" xfId="11759" builtinId="9" hidden="1"/>
    <cellStyle name="Followed Hyperlink" xfId="11761" builtinId="9" hidden="1"/>
    <cellStyle name="Followed Hyperlink" xfId="11763" builtinId="9" hidden="1"/>
    <cellStyle name="Followed Hyperlink" xfId="11765" builtinId="9" hidden="1"/>
    <cellStyle name="Followed Hyperlink" xfId="11767" builtinId="9" hidden="1"/>
    <cellStyle name="Followed Hyperlink" xfId="11769" builtinId="9" hidden="1"/>
    <cellStyle name="Followed Hyperlink" xfId="11771" builtinId="9" hidden="1"/>
    <cellStyle name="Followed Hyperlink" xfId="11773" builtinId="9" hidden="1"/>
    <cellStyle name="Followed Hyperlink" xfId="11775" builtinId="9" hidden="1"/>
    <cellStyle name="Followed Hyperlink" xfId="11777" builtinId="9" hidden="1"/>
    <cellStyle name="Followed Hyperlink" xfId="11779" builtinId="9" hidden="1"/>
    <cellStyle name="Followed Hyperlink" xfId="11781" builtinId="9" hidden="1"/>
    <cellStyle name="Followed Hyperlink" xfId="11783" builtinId="9" hidden="1"/>
    <cellStyle name="Followed Hyperlink" xfId="11785" builtinId="9" hidden="1"/>
    <cellStyle name="Followed Hyperlink" xfId="11787" builtinId="9" hidden="1"/>
    <cellStyle name="Followed Hyperlink" xfId="11789" builtinId="9" hidden="1"/>
    <cellStyle name="Followed Hyperlink" xfId="11791" builtinId="9" hidden="1"/>
    <cellStyle name="Followed Hyperlink" xfId="11793"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7" builtinId="9" hidden="1"/>
    <cellStyle name="Followed Hyperlink" xfId="11859" builtinId="9" hidden="1"/>
    <cellStyle name="Followed Hyperlink" xfId="11861" builtinId="9" hidden="1"/>
    <cellStyle name="Followed Hyperlink" xfId="11863" builtinId="9" hidden="1"/>
    <cellStyle name="Followed Hyperlink" xfId="11865" builtinId="9" hidden="1"/>
    <cellStyle name="Followed Hyperlink" xfId="11867" builtinId="9" hidden="1"/>
    <cellStyle name="Followed Hyperlink" xfId="11869" builtinId="9" hidden="1"/>
    <cellStyle name="Followed Hyperlink" xfId="11871" builtinId="9" hidden="1"/>
    <cellStyle name="Followed Hyperlink" xfId="11873" builtinId="9" hidden="1"/>
    <cellStyle name="Followed Hyperlink" xfId="11875" builtinId="9" hidden="1"/>
    <cellStyle name="Followed Hyperlink" xfId="11877" builtinId="9" hidden="1"/>
    <cellStyle name="Followed Hyperlink" xfId="11879" builtinId="9" hidden="1"/>
    <cellStyle name="Followed Hyperlink" xfId="11881" builtinId="9" hidden="1"/>
    <cellStyle name="Followed Hyperlink" xfId="11883" builtinId="9" hidden="1"/>
    <cellStyle name="Followed Hyperlink" xfId="11885" builtinId="9" hidden="1"/>
    <cellStyle name="Followed Hyperlink" xfId="11887" builtinId="9" hidden="1"/>
    <cellStyle name="Followed Hyperlink" xfId="11889" builtinId="9" hidden="1"/>
    <cellStyle name="Followed Hyperlink" xfId="11891" builtinId="9" hidden="1"/>
    <cellStyle name="Followed Hyperlink" xfId="11893" builtinId="9" hidden="1"/>
    <cellStyle name="Followed Hyperlink" xfId="11895" builtinId="9" hidden="1"/>
    <cellStyle name="Followed Hyperlink" xfId="11897" builtinId="9" hidden="1"/>
    <cellStyle name="Followed Hyperlink" xfId="11899" builtinId="9" hidden="1"/>
    <cellStyle name="Followed Hyperlink" xfId="11901" builtinId="9" hidden="1"/>
    <cellStyle name="Followed Hyperlink" xfId="11903" builtinId="9" hidden="1"/>
    <cellStyle name="Followed Hyperlink" xfId="11905" builtinId="9" hidden="1"/>
    <cellStyle name="Followed Hyperlink" xfId="11907" builtinId="9" hidden="1"/>
    <cellStyle name="Followed Hyperlink" xfId="11909" builtinId="9" hidden="1"/>
    <cellStyle name="Followed Hyperlink" xfId="11911" builtinId="9" hidden="1"/>
    <cellStyle name="Followed Hyperlink" xfId="11913" builtinId="9" hidden="1"/>
    <cellStyle name="Followed Hyperlink" xfId="11915" builtinId="9" hidden="1"/>
    <cellStyle name="Followed Hyperlink" xfId="11917" builtinId="9" hidden="1"/>
    <cellStyle name="Followed Hyperlink" xfId="11919" builtinId="9" hidden="1"/>
    <cellStyle name="Followed Hyperlink" xfId="11921" builtinId="9" hidden="1"/>
    <cellStyle name="Followed Hyperlink" xfId="11923" builtinId="9" hidden="1"/>
    <cellStyle name="Followed Hyperlink" xfId="11925" builtinId="9" hidden="1"/>
    <cellStyle name="Followed Hyperlink" xfId="11927" builtinId="9" hidden="1"/>
    <cellStyle name="Followed Hyperlink" xfId="11929" builtinId="9" hidden="1"/>
    <cellStyle name="Followed Hyperlink" xfId="11931" builtinId="9" hidden="1"/>
    <cellStyle name="Followed Hyperlink" xfId="11933" builtinId="9" hidden="1"/>
    <cellStyle name="Followed Hyperlink" xfId="11935" builtinId="9" hidden="1"/>
    <cellStyle name="Followed Hyperlink" xfId="11937" builtinId="9" hidden="1"/>
    <cellStyle name="Followed Hyperlink" xfId="11939" builtinId="9" hidden="1"/>
    <cellStyle name="Followed Hyperlink" xfId="11941" builtinId="9" hidden="1"/>
    <cellStyle name="Followed Hyperlink" xfId="11943" builtinId="9" hidden="1"/>
    <cellStyle name="Followed Hyperlink" xfId="11945" builtinId="9" hidden="1"/>
    <cellStyle name="Followed Hyperlink" xfId="11947" builtinId="9" hidden="1"/>
    <cellStyle name="Followed Hyperlink" xfId="11949" builtinId="9" hidden="1"/>
    <cellStyle name="Followed Hyperlink" xfId="11951" builtinId="9" hidden="1"/>
    <cellStyle name="Followed Hyperlink" xfId="11953" builtinId="9" hidden="1"/>
    <cellStyle name="Followed Hyperlink" xfId="11955" builtinId="9" hidden="1"/>
    <cellStyle name="Followed Hyperlink" xfId="11957" builtinId="9" hidden="1"/>
    <cellStyle name="Followed Hyperlink" xfId="11959" builtinId="9" hidden="1"/>
    <cellStyle name="Followed Hyperlink" xfId="11961" builtinId="9" hidden="1"/>
    <cellStyle name="Followed Hyperlink" xfId="11963" builtinId="9" hidden="1"/>
    <cellStyle name="Followed Hyperlink" xfId="11965" builtinId="9" hidden="1"/>
    <cellStyle name="Followed Hyperlink" xfId="11967" builtinId="9" hidden="1"/>
    <cellStyle name="Followed Hyperlink" xfId="11969" builtinId="9" hidden="1"/>
    <cellStyle name="Followed Hyperlink" xfId="11971" builtinId="9" hidden="1"/>
    <cellStyle name="Followed Hyperlink" xfId="11973" builtinId="9" hidden="1"/>
    <cellStyle name="Followed Hyperlink" xfId="11975" builtinId="9" hidden="1"/>
    <cellStyle name="Followed Hyperlink" xfId="11977" builtinId="9" hidden="1"/>
    <cellStyle name="Followed Hyperlink" xfId="11979" builtinId="9" hidden="1"/>
    <cellStyle name="Followed Hyperlink" xfId="11981" builtinId="9" hidden="1"/>
    <cellStyle name="Followed Hyperlink" xfId="11983" builtinId="9" hidden="1"/>
    <cellStyle name="Followed Hyperlink" xfId="11985" builtinId="9" hidden="1"/>
    <cellStyle name="Followed Hyperlink" xfId="11987" builtinId="9" hidden="1"/>
    <cellStyle name="Followed Hyperlink" xfId="11989" builtinId="9" hidden="1"/>
    <cellStyle name="Followed Hyperlink" xfId="11991" builtinId="9" hidden="1"/>
    <cellStyle name="Followed Hyperlink" xfId="11993" builtinId="9" hidden="1"/>
    <cellStyle name="Followed Hyperlink" xfId="11995" builtinId="9" hidden="1"/>
    <cellStyle name="Followed Hyperlink" xfId="11997" builtinId="9" hidden="1"/>
    <cellStyle name="Followed Hyperlink" xfId="11999" builtinId="9" hidden="1"/>
    <cellStyle name="Followed Hyperlink" xfId="12001" builtinId="9" hidden="1"/>
    <cellStyle name="Followed Hyperlink" xfId="12003" builtinId="9" hidden="1"/>
    <cellStyle name="Followed Hyperlink" xfId="12005" builtinId="9" hidden="1"/>
    <cellStyle name="Followed Hyperlink" xfId="12007" builtinId="9" hidden="1"/>
    <cellStyle name="Followed Hyperlink" xfId="12009" builtinId="9" hidden="1"/>
    <cellStyle name="Followed Hyperlink" xfId="12011" builtinId="9" hidden="1"/>
    <cellStyle name="Followed Hyperlink" xfId="12013" builtinId="9" hidden="1"/>
    <cellStyle name="Followed Hyperlink" xfId="12015" builtinId="9" hidden="1"/>
    <cellStyle name="Followed Hyperlink" xfId="12017" builtinId="9" hidden="1"/>
    <cellStyle name="Followed Hyperlink" xfId="12019" builtinId="9" hidden="1"/>
    <cellStyle name="Followed Hyperlink" xfId="12021" builtinId="9" hidden="1"/>
    <cellStyle name="Followed Hyperlink" xfId="12023" builtinId="9" hidden="1"/>
    <cellStyle name="Followed Hyperlink" xfId="12025" builtinId="9" hidden="1"/>
    <cellStyle name="Followed Hyperlink" xfId="12027" builtinId="9" hidden="1"/>
    <cellStyle name="Followed Hyperlink" xfId="12029" builtinId="9" hidden="1"/>
    <cellStyle name="Followed Hyperlink" xfId="12031" builtinId="9" hidden="1"/>
    <cellStyle name="Followed Hyperlink" xfId="12033" builtinId="9" hidden="1"/>
    <cellStyle name="Followed Hyperlink" xfId="12035" builtinId="9" hidden="1"/>
    <cellStyle name="Followed Hyperlink" xfId="12037" builtinId="9" hidden="1"/>
    <cellStyle name="Followed Hyperlink" xfId="12039" builtinId="9" hidden="1"/>
    <cellStyle name="Followed Hyperlink" xfId="12041" builtinId="9" hidden="1"/>
    <cellStyle name="Followed Hyperlink" xfId="12043" builtinId="9" hidden="1"/>
    <cellStyle name="Followed Hyperlink" xfId="12045" builtinId="9" hidden="1"/>
    <cellStyle name="Followed Hyperlink" xfId="12047" builtinId="9" hidden="1"/>
    <cellStyle name="Followed Hyperlink" xfId="12049" builtinId="9" hidden="1"/>
    <cellStyle name="Followed Hyperlink" xfId="12051" builtinId="9" hidden="1"/>
    <cellStyle name="Followed Hyperlink" xfId="12053" builtinId="9" hidden="1"/>
    <cellStyle name="Followed Hyperlink" xfId="12055" builtinId="9" hidden="1"/>
    <cellStyle name="Followed Hyperlink" xfId="12057" builtinId="9" hidden="1"/>
    <cellStyle name="Followed Hyperlink" xfId="12059" builtinId="9" hidden="1"/>
    <cellStyle name="Followed Hyperlink" xfId="12061" builtinId="9" hidden="1"/>
    <cellStyle name="Followed Hyperlink" xfId="12063" builtinId="9" hidden="1"/>
    <cellStyle name="Followed Hyperlink" xfId="12065" builtinId="9" hidden="1"/>
    <cellStyle name="Followed Hyperlink" xfId="12067" builtinId="9" hidden="1"/>
    <cellStyle name="Followed Hyperlink" xfId="12069" builtinId="9" hidden="1"/>
    <cellStyle name="Followed Hyperlink" xfId="12071" builtinId="9" hidden="1"/>
    <cellStyle name="Followed Hyperlink" xfId="12073" builtinId="9" hidden="1"/>
    <cellStyle name="Followed Hyperlink" xfId="12075" builtinId="9" hidden="1"/>
    <cellStyle name="Followed Hyperlink" xfId="12077" builtinId="9" hidden="1"/>
    <cellStyle name="Followed Hyperlink" xfId="12079" builtinId="9" hidden="1"/>
    <cellStyle name="Followed Hyperlink" xfId="12081" builtinId="9" hidden="1"/>
    <cellStyle name="Followed Hyperlink" xfId="12083" builtinId="9" hidden="1"/>
    <cellStyle name="Followed Hyperlink" xfId="12085" builtinId="9" hidden="1"/>
    <cellStyle name="Followed Hyperlink" xfId="12087" builtinId="9" hidden="1"/>
    <cellStyle name="Followed Hyperlink" xfId="12089" builtinId="9" hidden="1"/>
    <cellStyle name="Followed Hyperlink" xfId="12091" builtinId="9" hidden="1"/>
    <cellStyle name="Followed Hyperlink" xfId="12093" builtinId="9" hidden="1"/>
    <cellStyle name="Followed Hyperlink" xfId="12095" builtinId="9" hidden="1"/>
    <cellStyle name="Followed Hyperlink" xfId="12097"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15" builtinId="9" hidden="1"/>
    <cellStyle name="Followed Hyperlink" xfId="12117" builtinId="9" hidden="1"/>
    <cellStyle name="Followed Hyperlink" xfId="12119" builtinId="9" hidden="1"/>
    <cellStyle name="Followed Hyperlink" xfId="12121" builtinId="9" hidden="1"/>
    <cellStyle name="Followed Hyperlink" xfId="12123" builtinId="9" hidden="1"/>
    <cellStyle name="Followed Hyperlink" xfId="12125" builtinId="9" hidden="1"/>
    <cellStyle name="Followed Hyperlink" xfId="12127" builtinId="9" hidden="1"/>
    <cellStyle name="Followed Hyperlink" xfId="12129" builtinId="9" hidden="1"/>
    <cellStyle name="Followed Hyperlink" xfId="12131" builtinId="9" hidden="1"/>
    <cellStyle name="Followed Hyperlink" xfId="12133" builtinId="9" hidden="1"/>
    <cellStyle name="Followed Hyperlink" xfId="12135" builtinId="9" hidden="1"/>
    <cellStyle name="Followed Hyperlink" xfId="12137" builtinId="9" hidden="1"/>
    <cellStyle name="Followed Hyperlink" xfId="12139" builtinId="9" hidden="1"/>
    <cellStyle name="Followed Hyperlink" xfId="12141" builtinId="9" hidden="1"/>
    <cellStyle name="Followed Hyperlink" xfId="12143" builtinId="9" hidden="1"/>
    <cellStyle name="Followed Hyperlink" xfId="12145" builtinId="9" hidden="1"/>
    <cellStyle name="Followed Hyperlink" xfId="12147" builtinId="9" hidden="1"/>
    <cellStyle name="Followed Hyperlink" xfId="12149" builtinId="9" hidden="1"/>
    <cellStyle name="Followed Hyperlink" xfId="12151" builtinId="9" hidden="1"/>
    <cellStyle name="Followed Hyperlink" xfId="12153" builtinId="9" hidden="1"/>
    <cellStyle name="Followed Hyperlink" xfId="12155" builtinId="9" hidden="1"/>
    <cellStyle name="Followed Hyperlink" xfId="12157" builtinId="9" hidden="1"/>
    <cellStyle name="Followed Hyperlink" xfId="12159" builtinId="9" hidden="1"/>
    <cellStyle name="Followed Hyperlink" xfId="12161" builtinId="9" hidden="1"/>
    <cellStyle name="Followed Hyperlink" xfId="12163" builtinId="9" hidden="1"/>
    <cellStyle name="Followed Hyperlink" xfId="12165" builtinId="9" hidden="1"/>
    <cellStyle name="Followed Hyperlink" xfId="12167" builtinId="9" hidden="1"/>
    <cellStyle name="Followed Hyperlink" xfId="12169" builtinId="9" hidden="1"/>
    <cellStyle name="Followed Hyperlink" xfId="12171" builtinId="9" hidden="1"/>
    <cellStyle name="Followed Hyperlink" xfId="12173" builtinId="9" hidden="1"/>
    <cellStyle name="Followed Hyperlink" xfId="12175" builtinId="9" hidden="1"/>
    <cellStyle name="Followed Hyperlink" xfId="12177" builtinId="9" hidden="1"/>
    <cellStyle name="Followed Hyperlink" xfId="12179" builtinId="9" hidden="1"/>
    <cellStyle name="Followed Hyperlink" xfId="12181" builtinId="9" hidden="1"/>
    <cellStyle name="Followed Hyperlink" xfId="12183" builtinId="9" hidden="1"/>
    <cellStyle name="Followed Hyperlink" xfId="12185" builtinId="9" hidden="1"/>
    <cellStyle name="Followed Hyperlink" xfId="12187" builtinId="9" hidden="1"/>
    <cellStyle name="Followed Hyperlink" xfId="12189" builtinId="9" hidden="1"/>
    <cellStyle name="Followed Hyperlink" xfId="12191" builtinId="9" hidden="1"/>
    <cellStyle name="Followed Hyperlink" xfId="12193" builtinId="9" hidden="1"/>
    <cellStyle name="Followed Hyperlink" xfId="12195" builtinId="9" hidden="1"/>
    <cellStyle name="Followed Hyperlink" xfId="12197" builtinId="9" hidden="1"/>
    <cellStyle name="Followed Hyperlink" xfId="12199" builtinId="9" hidden="1"/>
    <cellStyle name="Followed Hyperlink" xfId="12201" builtinId="9" hidden="1"/>
    <cellStyle name="Followed Hyperlink" xfId="12203" builtinId="9" hidden="1"/>
    <cellStyle name="Followed Hyperlink" xfId="12205" builtinId="9" hidden="1"/>
    <cellStyle name="Followed Hyperlink" xfId="12207" builtinId="9" hidden="1"/>
    <cellStyle name="Followed Hyperlink" xfId="12209" builtinId="9" hidden="1"/>
    <cellStyle name="Followed Hyperlink" xfId="12211" builtinId="9" hidden="1"/>
    <cellStyle name="Followed Hyperlink" xfId="12213" builtinId="9" hidden="1"/>
    <cellStyle name="Followed Hyperlink" xfId="12215" builtinId="9" hidden="1"/>
    <cellStyle name="Followed Hyperlink" xfId="12217" builtinId="9" hidden="1"/>
    <cellStyle name="Followed Hyperlink" xfId="12219" builtinId="9" hidden="1"/>
    <cellStyle name="Followed Hyperlink" xfId="12221" builtinId="9" hidden="1"/>
    <cellStyle name="Followed Hyperlink" xfId="12223" builtinId="9" hidden="1"/>
    <cellStyle name="Followed Hyperlink" xfId="12225" builtinId="9" hidden="1"/>
    <cellStyle name="Followed Hyperlink" xfId="12227" builtinId="9" hidden="1"/>
    <cellStyle name="Followed Hyperlink" xfId="12229" builtinId="9" hidden="1"/>
    <cellStyle name="Followed Hyperlink" xfId="12231" builtinId="9" hidden="1"/>
    <cellStyle name="Followed Hyperlink" xfId="12233" builtinId="9" hidden="1"/>
    <cellStyle name="Followed Hyperlink" xfId="12235" builtinId="9" hidden="1"/>
    <cellStyle name="Followed Hyperlink" xfId="12237" builtinId="9" hidden="1"/>
    <cellStyle name="Followed Hyperlink" xfId="12239" builtinId="9" hidden="1"/>
    <cellStyle name="Followed Hyperlink" xfId="12241" builtinId="9" hidden="1"/>
    <cellStyle name="Followed Hyperlink" xfId="12243" builtinId="9" hidden="1"/>
    <cellStyle name="Followed Hyperlink" xfId="12245" builtinId="9" hidden="1"/>
    <cellStyle name="Followed Hyperlink" xfId="12247" builtinId="9" hidden="1"/>
    <cellStyle name="Followed Hyperlink" xfId="12249" builtinId="9" hidden="1"/>
    <cellStyle name="Followed Hyperlink" xfId="12251" builtinId="9" hidden="1"/>
    <cellStyle name="Followed Hyperlink" xfId="12253" builtinId="9" hidden="1"/>
    <cellStyle name="Followed Hyperlink" xfId="12255" builtinId="9" hidden="1"/>
    <cellStyle name="Followed Hyperlink" xfId="12257" builtinId="9" hidden="1"/>
    <cellStyle name="Followed Hyperlink" xfId="12259" builtinId="9" hidden="1"/>
    <cellStyle name="Heading 3" xfId="11370"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8" builtinId="8" hidden="1"/>
    <cellStyle name="Hyperlink" xfId="5510" builtinId="8" hidden="1"/>
    <cellStyle name="Hyperlink" xfId="5512" builtinId="8" hidden="1"/>
    <cellStyle name="Hyperlink" xfId="5514" builtinId="8" hidden="1"/>
    <cellStyle name="Hyperlink" xfId="5516" builtinId="8" hidden="1"/>
    <cellStyle name="Hyperlink" xfId="5518"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5610" builtinId="8" hidden="1"/>
    <cellStyle name="Hyperlink" xfId="5612" builtinId="8" hidden="1"/>
    <cellStyle name="Hyperlink" xfId="5614" builtinId="8" hidden="1"/>
    <cellStyle name="Hyperlink" xfId="5616" builtinId="8" hidden="1"/>
    <cellStyle name="Hyperlink" xfId="5618" builtinId="8" hidden="1"/>
    <cellStyle name="Hyperlink" xfId="5620" builtinId="8" hidden="1"/>
    <cellStyle name="Hyperlink" xfId="5622" builtinId="8" hidden="1"/>
    <cellStyle name="Hyperlink" xfId="5624" builtinId="8" hidden="1"/>
    <cellStyle name="Hyperlink" xfId="5626" builtinId="8" hidden="1"/>
    <cellStyle name="Hyperlink" xfId="5628" builtinId="8" hidden="1"/>
    <cellStyle name="Hyperlink" xfId="5630" builtinId="8" hidden="1"/>
    <cellStyle name="Hyperlink" xfId="5632" builtinId="8" hidden="1"/>
    <cellStyle name="Hyperlink" xfId="5634" builtinId="8" hidden="1"/>
    <cellStyle name="Hyperlink" xfId="5636" builtinId="8" hidden="1"/>
    <cellStyle name="Hyperlink" xfId="5638" builtinId="8" hidden="1"/>
    <cellStyle name="Hyperlink" xfId="5640" builtinId="8" hidden="1"/>
    <cellStyle name="Hyperlink" xfId="5642" builtinId="8" hidden="1"/>
    <cellStyle name="Hyperlink" xfId="5644" builtinId="8" hidden="1"/>
    <cellStyle name="Hyperlink" xfId="5646" builtinId="8" hidden="1"/>
    <cellStyle name="Hyperlink" xfId="5648" builtinId="8" hidden="1"/>
    <cellStyle name="Hyperlink" xfId="5650" builtinId="8" hidden="1"/>
    <cellStyle name="Hyperlink" xfId="5652" builtinId="8" hidden="1"/>
    <cellStyle name="Hyperlink" xfId="5654" builtinId="8" hidden="1"/>
    <cellStyle name="Hyperlink" xfId="5656" builtinId="8" hidden="1"/>
    <cellStyle name="Hyperlink" xfId="5658" builtinId="8" hidden="1"/>
    <cellStyle name="Hyperlink" xfId="5660" builtinId="8" hidden="1"/>
    <cellStyle name="Hyperlink" xfId="5662" builtinId="8" hidden="1"/>
    <cellStyle name="Hyperlink" xfId="5664" builtinId="8" hidden="1"/>
    <cellStyle name="Hyperlink" xfId="5666" builtinId="8" hidden="1"/>
    <cellStyle name="Hyperlink" xfId="5668" builtinId="8" hidden="1"/>
    <cellStyle name="Hyperlink" xfId="5670" builtinId="8" hidden="1"/>
    <cellStyle name="Hyperlink" xfId="5672" builtinId="8" hidden="1"/>
    <cellStyle name="Hyperlink" xfId="5674" builtinId="8" hidden="1"/>
    <cellStyle name="Hyperlink" xfId="5676" builtinId="8" hidden="1"/>
    <cellStyle name="Hyperlink" xfId="5678" builtinId="8" hidden="1"/>
    <cellStyle name="Hyperlink" xfId="5680" builtinId="8" hidden="1"/>
    <cellStyle name="Hyperlink" xfId="5682" builtinId="8" hidden="1"/>
    <cellStyle name="Hyperlink" xfId="5684" builtinId="8" hidden="1"/>
    <cellStyle name="Hyperlink" xfId="5686" builtinId="8" hidden="1"/>
    <cellStyle name="Hyperlink" xfId="5688" builtinId="8" hidden="1"/>
    <cellStyle name="Hyperlink" xfId="5690" builtinId="8" hidden="1"/>
    <cellStyle name="Hyperlink" xfId="5692" builtinId="8" hidden="1"/>
    <cellStyle name="Hyperlink" xfId="5694" builtinId="8" hidden="1"/>
    <cellStyle name="Hyperlink" xfId="5696" builtinId="8" hidden="1"/>
    <cellStyle name="Hyperlink" xfId="5698" builtinId="8" hidden="1"/>
    <cellStyle name="Hyperlink" xfId="5700"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5792" builtinId="8" hidden="1"/>
    <cellStyle name="Hyperlink" xfId="5794" builtinId="8" hidden="1"/>
    <cellStyle name="Hyperlink" xfId="5796" builtinId="8" hidden="1"/>
    <cellStyle name="Hyperlink" xfId="5798" builtinId="8" hidden="1"/>
    <cellStyle name="Hyperlink" xfId="5800" builtinId="8" hidden="1"/>
    <cellStyle name="Hyperlink" xfId="5802" builtinId="8" hidden="1"/>
    <cellStyle name="Hyperlink" xfId="5804" builtinId="8" hidden="1"/>
    <cellStyle name="Hyperlink" xfId="5806" builtinId="8" hidden="1"/>
    <cellStyle name="Hyperlink" xfId="5808" builtinId="8" hidden="1"/>
    <cellStyle name="Hyperlink" xfId="5810" builtinId="8" hidden="1"/>
    <cellStyle name="Hyperlink" xfId="5812" builtinId="8" hidden="1"/>
    <cellStyle name="Hyperlink" xfId="5814" builtinId="8" hidden="1"/>
    <cellStyle name="Hyperlink" xfId="5816" builtinId="8" hidden="1"/>
    <cellStyle name="Hyperlink" xfId="5818" builtinId="8" hidden="1"/>
    <cellStyle name="Hyperlink" xfId="5820" builtinId="8" hidden="1"/>
    <cellStyle name="Hyperlink" xfId="5822" builtinId="8" hidden="1"/>
    <cellStyle name="Hyperlink" xfId="5824" builtinId="8" hidden="1"/>
    <cellStyle name="Hyperlink" xfId="5826" builtinId="8" hidden="1"/>
    <cellStyle name="Hyperlink" xfId="5828" builtinId="8" hidden="1"/>
    <cellStyle name="Hyperlink" xfId="5830" builtinId="8" hidden="1"/>
    <cellStyle name="Hyperlink" xfId="5832" builtinId="8" hidden="1"/>
    <cellStyle name="Hyperlink" xfId="5834" builtinId="8" hidden="1"/>
    <cellStyle name="Hyperlink" xfId="5836" builtinId="8" hidden="1"/>
    <cellStyle name="Hyperlink" xfId="5838" builtinId="8" hidden="1"/>
    <cellStyle name="Hyperlink" xfId="5840" builtinId="8" hidden="1"/>
    <cellStyle name="Hyperlink" xfId="5842" builtinId="8" hidden="1"/>
    <cellStyle name="Hyperlink" xfId="5844" builtinId="8" hidden="1"/>
    <cellStyle name="Hyperlink" xfId="5846" builtinId="8" hidden="1"/>
    <cellStyle name="Hyperlink" xfId="5848" builtinId="8" hidden="1"/>
    <cellStyle name="Hyperlink" xfId="5850" builtinId="8" hidden="1"/>
    <cellStyle name="Hyperlink" xfId="5852" builtinId="8" hidden="1"/>
    <cellStyle name="Hyperlink" xfId="5854" builtinId="8" hidden="1"/>
    <cellStyle name="Hyperlink" xfId="5856" builtinId="8" hidden="1"/>
    <cellStyle name="Hyperlink" xfId="5858" builtinId="8" hidden="1"/>
    <cellStyle name="Hyperlink" xfId="5860" builtinId="8" hidden="1"/>
    <cellStyle name="Hyperlink" xfId="5862" builtinId="8" hidden="1"/>
    <cellStyle name="Hyperlink" xfId="5864" builtinId="8" hidden="1"/>
    <cellStyle name="Hyperlink" xfId="5866" builtinId="8" hidden="1"/>
    <cellStyle name="Hyperlink" xfId="5868" builtinId="8" hidden="1"/>
    <cellStyle name="Hyperlink" xfId="5870" builtinId="8" hidden="1"/>
    <cellStyle name="Hyperlink" xfId="5872" builtinId="8" hidden="1"/>
    <cellStyle name="Hyperlink" xfId="5874" builtinId="8" hidden="1"/>
    <cellStyle name="Hyperlink" xfId="5876" builtinId="8" hidden="1"/>
    <cellStyle name="Hyperlink" xfId="5878" builtinId="8" hidden="1"/>
    <cellStyle name="Hyperlink" xfId="5880" builtinId="8" hidden="1"/>
    <cellStyle name="Hyperlink" xfId="5882"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5974" builtinId="8" hidden="1"/>
    <cellStyle name="Hyperlink" xfId="5976" builtinId="8" hidden="1"/>
    <cellStyle name="Hyperlink" xfId="5978" builtinId="8" hidden="1"/>
    <cellStyle name="Hyperlink" xfId="5980" builtinId="8" hidden="1"/>
    <cellStyle name="Hyperlink" xfId="5982" builtinId="8" hidden="1"/>
    <cellStyle name="Hyperlink" xfId="5984" builtinId="8" hidden="1"/>
    <cellStyle name="Hyperlink" xfId="5986" builtinId="8" hidden="1"/>
    <cellStyle name="Hyperlink" xfId="5988" builtinId="8" hidden="1"/>
    <cellStyle name="Hyperlink" xfId="5990" builtinId="8" hidden="1"/>
    <cellStyle name="Hyperlink" xfId="5992" builtinId="8" hidden="1"/>
    <cellStyle name="Hyperlink" xfId="5994" builtinId="8" hidden="1"/>
    <cellStyle name="Hyperlink" xfId="5996" builtinId="8" hidden="1"/>
    <cellStyle name="Hyperlink" xfId="5998" builtinId="8" hidden="1"/>
    <cellStyle name="Hyperlink" xfId="6000" builtinId="8" hidden="1"/>
    <cellStyle name="Hyperlink" xfId="6002" builtinId="8" hidden="1"/>
    <cellStyle name="Hyperlink" xfId="6004" builtinId="8" hidden="1"/>
    <cellStyle name="Hyperlink" xfId="6006" builtinId="8" hidden="1"/>
    <cellStyle name="Hyperlink" xfId="6008" builtinId="8" hidden="1"/>
    <cellStyle name="Hyperlink" xfId="6010" builtinId="8" hidden="1"/>
    <cellStyle name="Hyperlink" xfId="6012" builtinId="8" hidden="1"/>
    <cellStyle name="Hyperlink" xfId="6014" builtinId="8" hidden="1"/>
    <cellStyle name="Hyperlink" xfId="6016" builtinId="8" hidden="1"/>
    <cellStyle name="Hyperlink" xfId="6018" builtinId="8" hidden="1"/>
    <cellStyle name="Hyperlink" xfId="6020" builtinId="8" hidden="1"/>
    <cellStyle name="Hyperlink" xfId="6022" builtinId="8" hidden="1"/>
    <cellStyle name="Hyperlink" xfId="6024" builtinId="8" hidden="1"/>
    <cellStyle name="Hyperlink" xfId="6026" builtinId="8" hidden="1"/>
    <cellStyle name="Hyperlink" xfId="6028" builtinId="8" hidden="1"/>
    <cellStyle name="Hyperlink" xfId="6030" builtinId="8" hidden="1"/>
    <cellStyle name="Hyperlink" xfId="6032" builtinId="8" hidden="1"/>
    <cellStyle name="Hyperlink" xfId="6034" builtinId="8" hidden="1"/>
    <cellStyle name="Hyperlink" xfId="6036" builtinId="8" hidden="1"/>
    <cellStyle name="Hyperlink" xfId="6038" builtinId="8" hidden="1"/>
    <cellStyle name="Hyperlink" xfId="6040" builtinId="8" hidden="1"/>
    <cellStyle name="Hyperlink" xfId="6042" builtinId="8" hidden="1"/>
    <cellStyle name="Hyperlink" xfId="6044" builtinId="8" hidden="1"/>
    <cellStyle name="Hyperlink" xfId="6046" builtinId="8" hidden="1"/>
    <cellStyle name="Hyperlink" xfId="6048" builtinId="8" hidden="1"/>
    <cellStyle name="Hyperlink" xfId="6050" builtinId="8" hidden="1"/>
    <cellStyle name="Hyperlink" xfId="6052" builtinId="8" hidden="1"/>
    <cellStyle name="Hyperlink" xfId="6054" builtinId="8" hidden="1"/>
    <cellStyle name="Hyperlink" xfId="6056" builtinId="8" hidden="1"/>
    <cellStyle name="Hyperlink" xfId="6058" builtinId="8" hidden="1"/>
    <cellStyle name="Hyperlink" xfId="6060" builtinId="8" hidden="1"/>
    <cellStyle name="Hyperlink" xfId="6062" builtinId="8" hidden="1"/>
    <cellStyle name="Hyperlink" xfId="6064"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Hyperlink" xfId="6424" builtinId="8" hidden="1"/>
    <cellStyle name="Hyperlink" xfId="6426" builtinId="8" hidden="1"/>
    <cellStyle name="Hyperlink" xfId="6428" builtinId="8" hidden="1"/>
    <cellStyle name="Hyperlink" xfId="6430" builtinId="8" hidden="1"/>
    <cellStyle name="Hyperlink" xfId="6432" builtinId="8" hidden="1"/>
    <cellStyle name="Hyperlink" xfId="6434" builtinId="8" hidden="1"/>
    <cellStyle name="Hyperlink" xfId="6436" builtinId="8" hidden="1"/>
    <cellStyle name="Hyperlink" xfId="6438" builtinId="8" hidden="1"/>
    <cellStyle name="Hyperlink" xfId="6440" builtinId="8" hidden="1"/>
    <cellStyle name="Hyperlink" xfId="6442" builtinId="8" hidden="1"/>
    <cellStyle name="Hyperlink" xfId="6444" builtinId="8" hidden="1"/>
    <cellStyle name="Hyperlink" xfId="6446" builtinId="8" hidden="1"/>
    <cellStyle name="Hyperlink" xfId="6448" builtinId="8" hidden="1"/>
    <cellStyle name="Hyperlink" xfId="6450" builtinId="8" hidden="1"/>
    <cellStyle name="Hyperlink" xfId="6452" builtinId="8" hidden="1"/>
    <cellStyle name="Hyperlink" xfId="6454" builtinId="8" hidden="1"/>
    <cellStyle name="Hyperlink" xfId="6456" builtinId="8" hidden="1"/>
    <cellStyle name="Hyperlink" xfId="6458" builtinId="8" hidden="1"/>
    <cellStyle name="Hyperlink" xfId="6460" builtinId="8" hidden="1"/>
    <cellStyle name="Hyperlink" xfId="6462" builtinId="8" hidden="1"/>
    <cellStyle name="Hyperlink" xfId="6464" builtinId="8" hidden="1"/>
    <cellStyle name="Hyperlink" xfId="6466" builtinId="8" hidden="1"/>
    <cellStyle name="Hyperlink" xfId="6468" builtinId="8" hidden="1"/>
    <cellStyle name="Hyperlink" xfId="6470" builtinId="8" hidden="1"/>
    <cellStyle name="Hyperlink" xfId="6472" builtinId="8" hidden="1"/>
    <cellStyle name="Hyperlink" xfId="6474" builtinId="8" hidden="1"/>
    <cellStyle name="Hyperlink" xfId="6476" builtinId="8" hidden="1"/>
    <cellStyle name="Hyperlink" xfId="6478" builtinId="8" hidden="1"/>
    <cellStyle name="Hyperlink" xfId="6480" builtinId="8" hidden="1"/>
    <cellStyle name="Hyperlink" xfId="6482" builtinId="8" hidden="1"/>
    <cellStyle name="Hyperlink" xfId="6484" builtinId="8" hidden="1"/>
    <cellStyle name="Hyperlink" xfId="6486" builtinId="8" hidden="1"/>
    <cellStyle name="Hyperlink" xfId="6488" builtinId="8" hidden="1"/>
    <cellStyle name="Hyperlink" xfId="6490" builtinId="8" hidden="1"/>
    <cellStyle name="Hyperlink" xfId="6492" builtinId="8" hidden="1"/>
    <cellStyle name="Hyperlink" xfId="6494" builtinId="8" hidden="1"/>
    <cellStyle name="Hyperlink" xfId="6496" builtinId="8" hidden="1"/>
    <cellStyle name="Hyperlink" xfId="6498" builtinId="8" hidden="1"/>
    <cellStyle name="Hyperlink" xfId="6500" builtinId="8" hidden="1"/>
    <cellStyle name="Hyperlink" xfId="6502" builtinId="8" hidden="1"/>
    <cellStyle name="Hyperlink" xfId="6504" builtinId="8" hidden="1"/>
    <cellStyle name="Hyperlink" xfId="6506" builtinId="8" hidden="1"/>
    <cellStyle name="Hyperlink" xfId="6508" builtinId="8" hidden="1"/>
    <cellStyle name="Hyperlink" xfId="6510" builtinId="8" hidden="1"/>
    <cellStyle name="Hyperlink" xfId="6512" builtinId="8" hidden="1"/>
    <cellStyle name="Hyperlink" xfId="6514" builtinId="8" hidden="1"/>
    <cellStyle name="Hyperlink" xfId="6516" builtinId="8" hidden="1"/>
    <cellStyle name="Hyperlink" xfId="6518" builtinId="8" hidden="1"/>
    <cellStyle name="Hyperlink" xfId="6520" builtinId="8" hidden="1"/>
    <cellStyle name="Hyperlink" xfId="6522" builtinId="8" hidden="1"/>
    <cellStyle name="Hyperlink" xfId="6524" builtinId="8" hidden="1"/>
    <cellStyle name="Hyperlink" xfId="6526" builtinId="8" hidden="1"/>
    <cellStyle name="Hyperlink" xfId="6528" builtinId="8" hidden="1"/>
    <cellStyle name="Hyperlink" xfId="6530" builtinId="8" hidden="1"/>
    <cellStyle name="Hyperlink" xfId="6532" builtinId="8" hidden="1"/>
    <cellStyle name="Hyperlink" xfId="6534" builtinId="8" hidden="1"/>
    <cellStyle name="Hyperlink" xfId="6536" builtinId="8" hidden="1"/>
    <cellStyle name="Hyperlink" xfId="6538" builtinId="8" hidden="1"/>
    <cellStyle name="Hyperlink" xfId="6540" builtinId="8" hidden="1"/>
    <cellStyle name="Hyperlink" xfId="6542" builtinId="8" hidden="1"/>
    <cellStyle name="Hyperlink" xfId="6544" builtinId="8" hidden="1"/>
    <cellStyle name="Hyperlink" xfId="6546" builtinId="8" hidden="1"/>
    <cellStyle name="Hyperlink" xfId="6548" builtinId="8" hidden="1"/>
    <cellStyle name="Hyperlink" xfId="6550" builtinId="8" hidden="1"/>
    <cellStyle name="Hyperlink" xfId="6552" builtinId="8" hidden="1"/>
    <cellStyle name="Hyperlink" xfId="6554" builtinId="8" hidden="1"/>
    <cellStyle name="Hyperlink" xfId="6556" builtinId="8" hidden="1"/>
    <cellStyle name="Hyperlink" xfId="6558" builtinId="8" hidden="1"/>
    <cellStyle name="Hyperlink" xfId="6560" builtinId="8" hidden="1"/>
    <cellStyle name="Hyperlink" xfId="6562" builtinId="8" hidden="1"/>
    <cellStyle name="Hyperlink" xfId="6564" builtinId="8" hidden="1"/>
    <cellStyle name="Hyperlink" xfId="6566" builtinId="8" hidden="1"/>
    <cellStyle name="Hyperlink" xfId="6568" builtinId="8" hidden="1"/>
    <cellStyle name="Hyperlink" xfId="6570" builtinId="8" hidden="1"/>
    <cellStyle name="Hyperlink" xfId="6572" builtinId="8" hidden="1"/>
    <cellStyle name="Hyperlink" xfId="6574" builtinId="8" hidden="1"/>
    <cellStyle name="Hyperlink" xfId="6576" builtinId="8" hidden="1"/>
    <cellStyle name="Hyperlink" xfId="6578" builtinId="8" hidden="1"/>
    <cellStyle name="Hyperlink" xfId="6580" builtinId="8" hidden="1"/>
    <cellStyle name="Hyperlink" xfId="6582" builtinId="8" hidden="1"/>
    <cellStyle name="Hyperlink" xfId="6584" builtinId="8" hidden="1"/>
    <cellStyle name="Hyperlink" xfId="6586" builtinId="8" hidden="1"/>
    <cellStyle name="Hyperlink" xfId="6588" builtinId="8" hidden="1"/>
    <cellStyle name="Hyperlink" xfId="6590" builtinId="8" hidden="1"/>
    <cellStyle name="Hyperlink" xfId="6592" builtinId="8" hidden="1"/>
    <cellStyle name="Hyperlink" xfId="6594" builtinId="8" hidden="1"/>
    <cellStyle name="Hyperlink" xfId="6596" builtinId="8" hidden="1"/>
    <cellStyle name="Hyperlink" xfId="6598" builtinId="8" hidden="1"/>
    <cellStyle name="Hyperlink" xfId="6600" builtinId="8" hidden="1"/>
    <cellStyle name="Hyperlink" xfId="6602" builtinId="8" hidden="1"/>
    <cellStyle name="Hyperlink" xfId="6604" builtinId="8" hidden="1"/>
    <cellStyle name="Hyperlink" xfId="6606" builtinId="8" hidden="1"/>
    <cellStyle name="Hyperlink" xfId="6608" builtinId="8" hidden="1"/>
    <cellStyle name="Hyperlink" xfId="6610" builtinId="8" hidden="1"/>
    <cellStyle name="Hyperlink" xfId="6612" builtinId="8" hidden="1"/>
    <cellStyle name="Hyperlink" xfId="6614" builtinId="8" hidden="1"/>
    <cellStyle name="Hyperlink" xfId="6616" builtinId="8" hidden="1"/>
    <cellStyle name="Hyperlink" xfId="6618" builtinId="8" hidden="1"/>
    <cellStyle name="Hyperlink" xfId="6620" builtinId="8" hidden="1"/>
    <cellStyle name="Hyperlink" xfId="6622" builtinId="8" hidden="1"/>
    <cellStyle name="Hyperlink" xfId="6624" builtinId="8" hidden="1"/>
    <cellStyle name="Hyperlink" xfId="6626" builtinId="8" hidden="1"/>
    <cellStyle name="Hyperlink" xfId="6628" builtinId="8" hidden="1"/>
    <cellStyle name="Hyperlink" xfId="6630" builtinId="8" hidden="1"/>
    <cellStyle name="Hyperlink" xfId="6632" builtinId="8" hidden="1"/>
    <cellStyle name="Hyperlink" xfId="6634" builtinId="8" hidden="1"/>
    <cellStyle name="Hyperlink" xfId="6636" builtinId="8" hidden="1"/>
    <cellStyle name="Hyperlink" xfId="6638" builtinId="8" hidden="1"/>
    <cellStyle name="Hyperlink" xfId="6640" builtinId="8" hidden="1"/>
    <cellStyle name="Hyperlink" xfId="6642" builtinId="8" hidden="1"/>
    <cellStyle name="Hyperlink" xfId="6646" builtinId="8" hidden="1"/>
    <cellStyle name="Hyperlink" xfId="6648" builtinId="8" hidden="1"/>
    <cellStyle name="Hyperlink" xfId="6650" builtinId="8" hidden="1"/>
    <cellStyle name="Hyperlink" xfId="6652" builtinId="8" hidden="1"/>
    <cellStyle name="Hyperlink" xfId="6654" builtinId="8" hidden="1"/>
    <cellStyle name="Hyperlink" xfId="6656" builtinId="8" hidden="1"/>
    <cellStyle name="Hyperlink" xfId="6658" builtinId="8" hidden="1"/>
    <cellStyle name="Hyperlink" xfId="6660" builtinId="8" hidden="1"/>
    <cellStyle name="Hyperlink" xfId="6662" builtinId="8" hidden="1"/>
    <cellStyle name="Hyperlink" xfId="6664" builtinId="8" hidden="1"/>
    <cellStyle name="Hyperlink" xfId="6666" builtinId="8" hidden="1"/>
    <cellStyle name="Hyperlink" xfId="6668" builtinId="8" hidden="1"/>
    <cellStyle name="Hyperlink" xfId="6670" builtinId="8" hidden="1"/>
    <cellStyle name="Hyperlink" xfId="6672" builtinId="8" hidden="1"/>
    <cellStyle name="Hyperlink" xfId="6674" builtinId="8" hidden="1"/>
    <cellStyle name="Hyperlink" xfId="6676" builtinId="8" hidden="1"/>
    <cellStyle name="Hyperlink" xfId="6678" builtinId="8" hidden="1"/>
    <cellStyle name="Hyperlink" xfId="6680" builtinId="8" hidden="1"/>
    <cellStyle name="Hyperlink" xfId="6682" builtinId="8" hidden="1"/>
    <cellStyle name="Hyperlink" xfId="6684" builtinId="8" hidden="1"/>
    <cellStyle name="Hyperlink" xfId="6686" builtinId="8" hidden="1"/>
    <cellStyle name="Hyperlink" xfId="6688" builtinId="8" hidden="1"/>
    <cellStyle name="Hyperlink" xfId="6690" builtinId="8" hidden="1"/>
    <cellStyle name="Hyperlink" xfId="6692" builtinId="8" hidden="1"/>
    <cellStyle name="Hyperlink" xfId="6694" builtinId="8" hidden="1"/>
    <cellStyle name="Hyperlink" xfId="6696" builtinId="8" hidden="1"/>
    <cellStyle name="Hyperlink" xfId="6698" builtinId="8" hidden="1"/>
    <cellStyle name="Hyperlink" xfId="6700" builtinId="8" hidden="1"/>
    <cellStyle name="Hyperlink" xfId="6702" builtinId="8" hidden="1"/>
    <cellStyle name="Hyperlink" xfId="6704" builtinId="8" hidden="1"/>
    <cellStyle name="Hyperlink" xfId="6706" builtinId="8" hidden="1"/>
    <cellStyle name="Hyperlink" xfId="6708" builtinId="8" hidden="1"/>
    <cellStyle name="Hyperlink" xfId="6710" builtinId="8" hidden="1"/>
    <cellStyle name="Hyperlink" xfId="6712" builtinId="8" hidden="1"/>
    <cellStyle name="Hyperlink" xfId="6714" builtinId="8" hidden="1"/>
    <cellStyle name="Hyperlink" xfId="6716" builtinId="8" hidden="1"/>
    <cellStyle name="Hyperlink" xfId="6718" builtinId="8" hidden="1"/>
    <cellStyle name="Hyperlink" xfId="6720" builtinId="8" hidden="1"/>
    <cellStyle name="Hyperlink" xfId="6722" builtinId="8" hidden="1"/>
    <cellStyle name="Hyperlink" xfId="6724" builtinId="8" hidden="1"/>
    <cellStyle name="Hyperlink" xfId="6726" builtinId="8" hidden="1"/>
    <cellStyle name="Hyperlink" xfId="6728" builtinId="8" hidden="1"/>
    <cellStyle name="Hyperlink" xfId="6730" builtinId="8" hidden="1"/>
    <cellStyle name="Hyperlink" xfId="6732" builtinId="8" hidden="1"/>
    <cellStyle name="Hyperlink" xfId="6734" builtinId="8" hidden="1"/>
    <cellStyle name="Hyperlink" xfId="6736" builtinId="8" hidden="1"/>
    <cellStyle name="Hyperlink" xfId="6738" builtinId="8" hidden="1"/>
    <cellStyle name="Hyperlink" xfId="6740" builtinId="8" hidden="1"/>
    <cellStyle name="Hyperlink" xfId="6742" builtinId="8" hidden="1"/>
    <cellStyle name="Hyperlink" xfId="6744" builtinId="8" hidden="1"/>
    <cellStyle name="Hyperlink" xfId="6746" builtinId="8" hidden="1"/>
    <cellStyle name="Hyperlink" xfId="6748" builtinId="8" hidden="1"/>
    <cellStyle name="Hyperlink" xfId="6750" builtinId="8" hidden="1"/>
    <cellStyle name="Hyperlink" xfId="6752" builtinId="8" hidden="1"/>
    <cellStyle name="Hyperlink" xfId="6754" builtinId="8" hidden="1"/>
    <cellStyle name="Hyperlink" xfId="6756" builtinId="8" hidden="1"/>
    <cellStyle name="Hyperlink" xfId="6758" builtinId="8" hidden="1"/>
    <cellStyle name="Hyperlink" xfId="6760" builtinId="8" hidden="1"/>
    <cellStyle name="Hyperlink" xfId="6762" builtinId="8" hidden="1"/>
    <cellStyle name="Hyperlink" xfId="6764" builtinId="8" hidden="1"/>
    <cellStyle name="Hyperlink" xfId="6766" builtinId="8" hidden="1"/>
    <cellStyle name="Hyperlink" xfId="6768" builtinId="8" hidden="1"/>
    <cellStyle name="Hyperlink" xfId="6770" builtinId="8" hidden="1"/>
    <cellStyle name="Hyperlink" xfId="6772" builtinId="8" hidden="1"/>
    <cellStyle name="Hyperlink" xfId="6774" builtinId="8" hidden="1"/>
    <cellStyle name="Hyperlink" xfId="6776" builtinId="8" hidden="1"/>
    <cellStyle name="Hyperlink" xfId="6778" builtinId="8" hidden="1"/>
    <cellStyle name="Hyperlink" xfId="6780" builtinId="8" hidden="1"/>
    <cellStyle name="Hyperlink" xfId="6782" builtinId="8" hidden="1"/>
    <cellStyle name="Hyperlink" xfId="6784" builtinId="8" hidden="1"/>
    <cellStyle name="Hyperlink" xfId="6786" builtinId="8" hidden="1"/>
    <cellStyle name="Hyperlink" xfId="6788" builtinId="8" hidden="1"/>
    <cellStyle name="Hyperlink" xfId="6790" builtinId="8" hidden="1"/>
    <cellStyle name="Hyperlink" xfId="6792" builtinId="8" hidden="1"/>
    <cellStyle name="Hyperlink" xfId="6794" builtinId="8" hidden="1"/>
    <cellStyle name="Hyperlink" xfId="6796" builtinId="8" hidden="1"/>
    <cellStyle name="Hyperlink" xfId="6798" builtinId="8" hidden="1"/>
    <cellStyle name="Hyperlink" xfId="6800" builtinId="8" hidden="1"/>
    <cellStyle name="Hyperlink" xfId="6802" builtinId="8" hidden="1"/>
    <cellStyle name="Hyperlink" xfId="6804" builtinId="8" hidden="1"/>
    <cellStyle name="Hyperlink" xfId="6806" builtinId="8" hidden="1"/>
    <cellStyle name="Hyperlink" xfId="6808" builtinId="8" hidden="1"/>
    <cellStyle name="Hyperlink" xfId="6810" builtinId="8" hidden="1"/>
    <cellStyle name="Hyperlink" xfId="6812" builtinId="8" hidden="1"/>
    <cellStyle name="Hyperlink" xfId="6814" builtinId="8" hidden="1"/>
    <cellStyle name="Hyperlink" xfId="6816" builtinId="8" hidden="1"/>
    <cellStyle name="Hyperlink" xfId="6818" builtinId="8" hidden="1"/>
    <cellStyle name="Hyperlink" xfId="6820" builtinId="8" hidden="1"/>
    <cellStyle name="Hyperlink" xfId="6822" builtinId="8" hidden="1"/>
    <cellStyle name="Hyperlink" xfId="6824" builtinId="8" hidden="1"/>
    <cellStyle name="Hyperlink" xfId="6826" builtinId="8" hidden="1"/>
    <cellStyle name="Hyperlink" xfId="6828" builtinId="8" hidden="1"/>
    <cellStyle name="Hyperlink" xfId="6830" builtinId="8" hidden="1"/>
    <cellStyle name="Hyperlink" xfId="6832" builtinId="8" hidden="1"/>
    <cellStyle name="Hyperlink" xfId="6834" builtinId="8" hidden="1"/>
    <cellStyle name="Hyperlink" xfId="6836" builtinId="8" hidden="1"/>
    <cellStyle name="Hyperlink" xfId="6838" builtinId="8" hidden="1"/>
    <cellStyle name="Hyperlink" xfId="6840" builtinId="8" hidden="1"/>
    <cellStyle name="Hyperlink" xfId="6842" builtinId="8" hidden="1"/>
    <cellStyle name="Hyperlink" xfId="6844" builtinId="8" hidden="1"/>
    <cellStyle name="Hyperlink" xfId="6846" builtinId="8" hidden="1"/>
    <cellStyle name="Hyperlink" xfId="6848" builtinId="8" hidden="1"/>
    <cellStyle name="Hyperlink" xfId="6850" builtinId="8" hidden="1"/>
    <cellStyle name="Hyperlink" xfId="6852" builtinId="8" hidden="1"/>
    <cellStyle name="Hyperlink" xfId="6854" builtinId="8" hidden="1"/>
    <cellStyle name="Hyperlink" xfId="6856" builtinId="8" hidden="1"/>
    <cellStyle name="Hyperlink" xfId="6858" builtinId="8" hidden="1"/>
    <cellStyle name="Hyperlink" xfId="6860" builtinId="8" hidden="1"/>
    <cellStyle name="Hyperlink" xfId="6862" builtinId="8" hidden="1"/>
    <cellStyle name="Hyperlink" xfId="6864" builtinId="8" hidden="1"/>
    <cellStyle name="Hyperlink" xfId="6866" builtinId="8" hidden="1"/>
    <cellStyle name="Hyperlink" xfId="6868" builtinId="8" hidden="1"/>
    <cellStyle name="Hyperlink" xfId="6870" builtinId="8" hidden="1"/>
    <cellStyle name="Hyperlink" xfId="6872" builtinId="8" hidden="1"/>
    <cellStyle name="Hyperlink" xfId="6874" builtinId="8" hidden="1"/>
    <cellStyle name="Hyperlink" xfId="6876" builtinId="8" hidden="1"/>
    <cellStyle name="Hyperlink" xfId="6878" builtinId="8" hidden="1"/>
    <cellStyle name="Hyperlink" xfId="6880" builtinId="8" hidden="1"/>
    <cellStyle name="Hyperlink" xfId="6882" builtinId="8" hidden="1"/>
    <cellStyle name="Hyperlink" xfId="6884" builtinId="8" hidden="1"/>
    <cellStyle name="Hyperlink" xfId="6886" builtinId="8" hidden="1"/>
    <cellStyle name="Hyperlink" xfId="6888" builtinId="8" hidden="1"/>
    <cellStyle name="Hyperlink" xfId="6890" builtinId="8" hidden="1"/>
    <cellStyle name="Hyperlink" xfId="6892" builtinId="8" hidden="1"/>
    <cellStyle name="Hyperlink" xfId="6894" builtinId="8" hidden="1"/>
    <cellStyle name="Hyperlink" xfId="6896" builtinId="8" hidden="1"/>
    <cellStyle name="Hyperlink" xfId="6898" builtinId="8" hidden="1"/>
    <cellStyle name="Hyperlink" xfId="6900" builtinId="8" hidden="1"/>
    <cellStyle name="Hyperlink" xfId="6902" builtinId="8" hidden="1"/>
    <cellStyle name="Hyperlink" xfId="6904" builtinId="8" hidden="1"/>
    <cellStyle name="Hyperlink" xfId="6906" builtinId="8" hidden="1"/>
    <cellStyle name="Hyperlink" xfId="6908" builtinId="8" hidden="1"/>
    <cellStyle name="Hyperlink" xfId="6910" builtinId="8" hidden="1"/>
    <cellStyle name="Hyperlink" xfId="6912" builtinId="8" hidden="1"/>
    <cellStyle name="Hyperlink" xfId="6914" builtinId="8" hidden="1"/>
    <cellStyle name="Hyperlink" xfId="6916" builtinId="8" hidden="1"/>
    <cellStyle name="Hyperlink" xfId="6918" builtinId="8" hidden="1"/>
    <cellStyle name="Hyperlink" xfId="6920" builtinId="8" hidden="1"/>
    <cellStyle name="Hyperlink" xfId="6922" builtinId="8" hidden="1"/>
    <cellStyle name="Hyperlink" xfId="6924" builtinId="8" hidden="1"/>
    <cellStyle name="Hyperlink" xfId="6926" builtinId="8" hidden="1"/>
    <cellStyle name="Hyperlink" xfId="6928" builtinId="8" hidden="1"/>
    <cellStyle name="Hyperlink" xfId="6930" builtinId="8" hidden="1"/>
    <cellStyle name="Hyperlink" xfId="6932" builtinId="8" hidden="1"/>
    <cellStyle name="Hyperlink" xfId="6934" builtinId="8" hidden="1"/>
    <cellStyle name="Hyperlink" xfId="6936" builtinId="8" hidden="1"/>
    <cellStyle name="Hyperlink" xfId="6938" builtinId="8" hidden="1"/>
    <cellStyle name="Hyperlink" xfId="6940" builtinId="8" hidden="1"/>
    <cellStyle name="Hyperlink" xfId="6942" builtinId="8" hidden="1"/>
    <cellStyle name="Hyperlink" xfId="6944" builtinId="8" hidden="1"/>
    <cellStyle name="Hyperlink" xfId="6946" builtinId="8" hidden="1"/>
    <cellStyle name="Hyperlink" xfId="6948" builtinId="8" hidden="1"/>
    <cellStyle name="Hyperlink" xfId="6950" builtinId="8" hidden="1"/>
    <cellStyle name="Hyperlink" xfId="6952" builtinId="8" hidden="1"/>
    <cellStyle name="Hyperlink" xfId="6954" builtinId="8" hidden="1"/>
    <cellStyle name="Hyperlink" xfId="6956" builtinId="8" hidden="1"/>
    <cellStyle name="Hyperlink" xfId="6958" builtinId="8" hidden="1"/>
    <cellStyle name="Hyperlink" xfId="6960" builtinId="8" hidden="1"/>
    <cellStyle name="Hyperlink" xfId="6962" builtinId="8" hidden="1"/>
    <cellStyle name="Hyperlink" xfId="6964" builtinId="8" hidden="1"/>
    <cellStyle name="Hyperlink" xfId="6966" builtinId="8" hidden="1"/>
    <cellStyle name="Hyperlink" xfId="6968" builtinId="8" hidden="1"/>
    <cellStyle name="Hyperlink" xfId="6970" builtinId="8" hidden="1"/>
    <cellStyle name="Hyperlink" xfId="6972" builtinId="8" hidden="1"/>
    <cellStyle name="Hyperlink" xfId="6974" builtinId="8" hidden="1"/>
    <cellStyle name="Hyperlink" xfId="6976" builtinId="8" hidden="1"/>
    <cellStyle name="Hyperlink" xfId="6978" builtinId="8" hidden="1"/>
    <cellStyle name="Hyperlink" xfId="6980" builtinId="8" hidden="1"/>
    <cellStyle name="Hyperlink" xfId="6982" builtinId="8" hidden="1"/>
    <cellStyle name="Hyperlink" xfId="6984" builtinId="8" hidden="1"/>
    <cellStyle name="Hyperlink" xfId="6986" builtinId="8" hidden="1"/>
    <cellStyle name="Hyperlink" xfId="6988" builtinId="8" hidden="1"/>
    <cellStyle name="Hyperlink" xfId="6990" builtinId="8" hidden="1"/>
    <cellStyle name="Hyperlink" xfId="6992" builtinId="8" hidden="1"/>
    <cellStyle name="Hyperlink" xfId="6994" builtinId="8" hidden="1"/>
    <cellStyle name="Hyperlink" xfId="6996" builtinId="8" hidden="1"/>
    <cellStyle name="Hyperlink" xfId="6998" builtinId="8" hidden="1"/>
    <cellStyle name="Hyperlink" xfId="7000" builtinId="8" hidden="1"/>
    <cellStyle name="Hyperlink" xfId="7002" builtinId="8" hidden="1"/>
    <cellStyle name="Hyperlink" xfId="7004" builtinId="8" hidden="1"/>
    <cellStyle name="Hyperlink" xfId="7006" builtinId="8" hidden="1"/>
    <cellStyle name="Hyperlink" xfId="7008" builtinId="8" hidden="1"/>
    <cellStyle name="Hyperlink" xfId="7010" builtinId="8" hidden="1"/>
    <cellStyle name="Hyperlink" xfId="7012" builtinId="8" hidden="1"/>
    <cellStyle name="Hyperlink" xfId="7014" builtinId="8" hidden="1"/>
    <cellStyle name="Hyperlink" xfId="7016" builtinId="8" hidden="1"/>
    <cellStyle name="Hyperlink" xfId="7018" builtinId="8" hidden="1"/>
    <cellStyle name="Hyperlink" xfId="7020" builtinId="8" hidden="1"/>
    <cellStyle name="Hyperlink" xfId="7022" builtinId="8" hidden="1"/>
    <cellStyle name="Hyperlink" xfId="7024" builtinId="8" hidden="1"/>
    <cellStyle name="Hyperlink" xfId="7026" builtinId="8" hidden="1"/>
    <cellStyle name="Hyperlink" xfId="7028" builtinId="8" hidden="1"/>
    <cellStyle name="Hyperlink" xfId="7030" builtinId="8" hidden="1"/>
    <cellStyle name="Hyperlink" xfId="7032" builtinId="8" hidden="1"/>
    <cellStyle name="Hyperlink" xfId="7034" builtinId="8" hidden="1"/>
    <cellStyle name="Hyperlink" xfId="7036" builtinId="8" hidden="1"/>
    <cellStyle name="Hyperlink" xfId="7038" builtinId="8" hidden="1"/>
    <cellStyle name="Hyperlink" xfId="7040" builtinId="8" hidden="1"/>
    <cellStyle name="Hyperlink" xfId="7042" builtinId="8" hidden="1"/>
    <cellStyle name="Hyperlink" xfId="7044" builtinId="8" hidden="1"/>
    <cellStyle name="Hyperlink" xfId="7046" builtinId="8" hidden="1"/>
    <cellStyle name="Hyperlink" xfId="7048" builtinId="8" hidden="1"/>
    <cellStyle name="Hyperlink" xfId="7050" builtinId="8" hidden="1"/>
    <cellStyle name="Hyperlink" xfId="7052" builtinId="8" hidden="1"/>
    <cellStyle name="Hyperlink" xfId="7054" builtinId="8" hidden="1"/>
    <cellStyle name="Hyperlink" xfId="7056" builtinId="8" hidden="1"/>
    <cellStyle name="Hyperlink" xfId="7058" builtinId="8" hidden="1"/>
    <cellStyle name="Hyperlink" xfId="7060" builtinId="8" hidden="1"/>
    <cellStyle name="Hyperlink" xfId="7062" builtinId="8" hidden="1"/>
    <cellStyle name="Hyperlink" xfId="7064" builtinId="8" hidden="1"/>
    <cellStyle name="Hyperlink" xfId="7066" builtinId="8" hidden="1"/>
    <cellStyle name="Hyperlink" xfId="7068" builtinId="8" hidden="1"/>
    <cellStyle name="Hyperlink" xfId="7070" builtinId="8" hidden="1"/>
    <cellStyle name="Hyperlink" xfId="7072" builtinId="8" hidden="1"/>
    <cellStyle name="Hyperlink" xfId="7074" builtinId="8" hidden="1"/>
    <cellStyle name="Hyperlink" xfId="7076" builtinId="8" hidden="1"/>
    <cellStyle name="Hyperlink" xfId="7078" builtinId="8" hidden="1"/>
    <cellStyle name="Hyperlink" xfId="7080" builtinId="8" hidden="1"/>
    <cellStyle name="Hyperlink" xfId="7082" builtinId="8" hidden="1"/>
    <cellStyle name="Hyperlink" xfId="7084" builtinId="8" hidden="1"/>
    <cellStyle name="Hyperlink" xfId="7086" builtinId="8" hidden="1"/>
    <cellStyle name="Hyperlink" xfId="7088" builtinId="8" hidden="1"/>
    <cellStyle name="Hyperlink" xfId="7090" builtinId="8" hidden="1"/>
    <cellStyle name="Hyperlink" xfId="7092" builtinId="8" hidden="1"/>
    <cellStyle name="Hyperlink" xfId="7094" builtinId="8" hidden="1"/>
    <cellStyle name="Hyperlink" xfId="7096" builtinId="8" hidden="1"/>
    <cellStyle name="Hyperlink" xfId="7098" builtinId="8" hidden="1"/>
    <cellStyle name="Hyperlink" xfId="7100" builtinId="8" hidden="1"/>
    <cellStyle name="Hyperlink" xfId="7102" builtinId="8" hidden="1"/>
    <cellStyle name="Hyperlink" xfId="7104" builtinId="8" hidden="1"/>
    <cellStyle name="Hyperlink" xfId="7106" builtinId="8" hidden="1"/>
    <cellStyle name="Hyperlink" xfId="7108" builtinId="8" hidden="1"/>
    <cellStyle name="Hyperlink" xfId="7110" builtinId="8" hidden="1"/>
    <cellStyle name="Hyperlink" xfId="7112" builtinId="8" hidden="1"/>
    <cellStyle name="Hyperlink" xfId="7114" builtinId="8" hidden="1"/>
    <cellStyle name="Hyperlink" xfId="7116" builtinId="8" hidden="1"/>
    <cellStyle name="Hyperlink" xfId="7118" builtinId="8" hidden="1"/>
    <cellStyle name="Hyperlink" xfId="7120" builtinId="8" hidden="1"/>
    <cellStyle name="Hyperlink" xfId="7122" builtinId="8" hidden="1"/>
    <cellStyle name="Hyperlink" xfId="7124" builtinId="8" hidden="1"/>
    <cellStyle name="Hyperlink" xfId="7126" builtinId="8" hidden="1"/>
    <cellStyle name="Hyperlink" xfId="7128" builtinId="8" hidden="1"/>
    <cellStyle name="Hyperlink" xfId="7130" builtinId="8" hidden="1"/>
    <cellStyle name="Hyperlink" xfId="7132" builtinId="8" hidden="1"/>
    <cellStyle name="Hyperlink" xfId="7134" builtinId="8" hidden="1"/>
    <cellStyle name="Hyperlink" xfId="7136" builtinId="8" hidden="1"/>
    <cellStyle name="Hyperlink" xfId="7138" builtinId="8" hidden="1"/>
    <cellStyle name="Hyperlink" xfId="7140" builtinId="8" hidden="1"/>
    <cellStyle name="Hyperlink" xfId="7142" builtinId="8" hidden="1"/>
    <cellStyle name="Hyperlink" xfId="7144" builtinId="8" hidden="1"/>
    <cellStyle name="Hyperlink" xfId="7146" builtinId="8" hidden="1"/>
    <cellStyle name="Hyperlink" xfId="7148" builtinId="8" hidden="1"/>
    <cellStyle name="Hyperlink" xfId="7150" builtinId="8" hidden="1"/>
    <cellStyle name="Hyperlink" xfId="7152" builtinId="8" hidden="1"/>
    <cellStyle name="Hyperlink" xfId="7154" builtinId="8" hidden="1"/>
    <cellStyle name="Hyperlink" xfId="7156" builtinId="8" hidden="1"/>
    <cellStyle name="Hyperlink" xfId="7158" builtinId="8" hidden="1"/>
    <cellStyle name="Hyperlink" xfId="7160" builtinId="8" hidden="1"/>
    <cellStyle name="Hyperlink" xfId="7162" builtinId="8" hidden="1"/>
    <cellStyle name="Hyperlink" xfId="7164" builtinId="8" hidden="1"/>
    <cellStyle name="Hyperlink" xfId="7166" builtinId="8" hidden="1"/>
    <cellStyle name="Hyperlink" xfId="7168" builtinId="8" hidden="1"/>
    <cellStyle name="Hyperlink" xfId="7170" builtinId="8" hidden="1"/>
    <cellStyle name="Hyperlink" xfId="7172" builtinId="8" hidden="1"/>
    <cellStyle name="Hyperlink" xfId="7174" builtinId="8" hidden="1"/>
    <cellStyle name="Hyperlink" xfId="7176" builtinId="8" hidden="1"/>
    <cellStyle name="Hyperlink" xfId="7178" builtinId="8" hidden="1"/>
    <cellStyle name="Hyperlink" xfId="7180" builtinId="8" hidden="1"/>
    <cellStyle name="Hyperlink" xfId="7182" builtinId="8" hidden="1"/>
    <cellStyle name="Hyperlink" xfId="7184" builtinId="8" hidden="1"/>
    <cellStyle name="Hyperlink" xfId="7186" builtinId="8" hidden="1"/>
    <cellStyle name="Hyperlink" xfId="7188" builtinId="8" hidden="1"/>
    <cellStyle name="Hyperlink" xfId="7190" builtinId="8" hidden="1"/>
    <cellStyle name="Hyperlink" xfId="7192" builtinId="8" hidden="1"/>
    <cellStyle name="Hyperlink" xfId="7194" builtinId="8" hidden="1"/>
    <cellStyle name="Hyperlink" xfId="7196" builtinId="8" hidden="1"/>
    <cellStyle name="Hyperlink" xfId="7198" builtinId="8" hidden="1"/>
    <cellStyle name="Hyperlink" xfId="7200" builtinId="8" hidden="1"/>
    <cellStyle name="Hyperlink" xfId="7202" builtinId="8" hidden="1"/>
    <cellStyle name="Hyperlink" xfId="7204" builtinId="8" hidden="1"/>
    <cellStyle name="Hyperlink" xfId="7206" builtinId="8" hidden="1"/>
    <cellStyle name="Hyperlink" xfId="7208" builtinId="8" hidden="1"/>
    <cellStyle name="Hyperlink" xfId="7210" builtinId="8" hidden="1"/>
    <cellStyle name="Hyperlink" xfId="7212" builtinId="8" hidden="1"/>
    <cellStyle name="Hyperlink" xfId="7214" builtinId="8" hidden="1"/>
    <cellStyle name="Hyperlink" xfId="7216" builtinId="8" hidden="1"/>
    <cellStyle name="Hyperlink" xfId="7218" builtinId="8" hidden="1"/>
    <cellStyle name="Hyperlink" xfId="7220" builtinId="8" hidden="1"/>
    <cellStyle name="Hyperlink" xfId="7222" builtinId="8" hidden="1"/>
    <cellStyle name="Hyperlink" xfId="7224" builtinId="8" hidden="1"/>
    <cellStyle name="Hyperlink" xfId="7226" builtinId="8" hidden="1"/>
    <cellStyle name="Hyperlink" xfId="7228" builtinId="8" hidden="1"/>
    <cellStyle name="Hyperlink" xfId="7230" builtinId="8" hidden="1"/>
    <cellStyle name="Hyperlink" xfId="7232" builtinId="8" hidden="1"/>
    <cellStyle name="Hyperlink" xfId="7234" builtinId="8" hidden="1"/>
    <cellStyle name="Hyperlink" xfId="7236" builtinId="8" hidden="1"/>
    <cellStyle name="Hyperlink" xfId="7238" builtinId="8" hidden="1"/>
    <cellStyle name="Hyperlink" xfId="7240" builtinId="8" hidden="1"/>
    <cellStyle name="Hyperlink" xfId="7242" builtinId="8" hidden="1"/>
    <cellStyle name="Hyperlink" xfId="7244" builtinId="8" hidden="1"/>
    <cellStyle name="Hyperlink" xfId="7246" builtinId="8" hidden="1"/>
    <cellStyle name="Hyperlink" xfId="7248" builtinId="8" hidden="1"/>
    <cellStyle name="Hyperlink" xfId="7250" builtinId="8" hidden="1"/>
    <cellStyle name="Hyperlink" xfId="7252" builtinId="8" hidden="1"/>
    <cellStyle name="Hyperlink" xfId="7254" builtinId="8" hidden="1"/>
    <cellStyle name="Hyperlink" xfId="7256" builtinId="8" hidden="1"/>
    <cellStyle name="Hyperlink" xfId="7258" builtinId="8" hidden="1"/>
    <cellStyle name="Hyperlink" xfId="7260" builtinId="8" hidden="1"/>
    <cellStyle name="Hyperlink" xfId="7262" builtinId="8" hidden="1"/>
    <cellStyle name="Hyperlink" xfId="7264" builtinId="8" hidden="1"/>
    <cellStyle name="Hyperlink" xfId="7266" builtinId="8" hidden="1"/>
    <cellStyle name="Hyperlink" xfId="7268" builtinId="8" hidden="1"/>
    <cellStyle name="Hyperlink" xfId="7270" builtinId="8" hidden="1"/>
    <cellStyle name="Hyperlink" xfId="7272" builtinId="8" hidden="1"/>
    <cellStyle name="Hyperlink" xfId="7274" builtinId="8" hidden="1"/>
    <cellStyle name="Hyperlink" xfId="7276" builtinId="8" hidden="1"/>
    <cellStyle name="Hyperlink" xfId="7278" builtinId="8" hidden="1"/>
    <cellStyle name="Hyperlink" xfId="7280" builtinId="8" hidden="1"/>
    <cellStyle name="Hyperlink" xfId="7282" builtinId="8" hidden="1"/>
    <cellStyle name="Hyperlink" xfId="7284" builtinId="8" hidden="1"/>
    <cellStyle name="Hyperlink" xfId="7286" builtinId="8" hidden="1"/>
    <cellStyle name="Hyperlink" xfId="7288" builtinId="8" hidden="1"/>
    <cellStyle name="Hyperlink" xfId="7290" builtinId="8" hidden="1"/>
    <cellStyle name="Hyperlink" xfId="7292" builtinId="8" hidden="1"/>
    <cellStyle name="Hyperlink" xfId="7294" builtinId="8" hidden="1"/>
    <cellStyle name="Hyperlink" xfId="7296" builtinId="8" hidden="1"/>
    <cellStyle name="Hyperlink" xfId="7298" builtinId="8" hidden="1"/>
    <cellStyle name="Hyperlink" xfId="7300" builtinId="8" hidden="1"/>
    <cellStyle name="Hyperlink" xfId="7302" builtinId="8" hidden="1"/>
    <cellStyle name="Hyperlink" xfId="7304" builtinId="8" hidden="1"/>
    <cellStyle name="Hyperlink" xfId="7306" builtinId="8" hidden="1"/>
    <cellStyle name="Hyperlink" xfId="7308" builtinId="8" hidden="1"/>
    <cellStyle name="Hyperlink" xfId="7310" builtinId="8" hidden="1"/>
    <cellStyle name="Hyperlink" xfId="7312" builtinId="8" hidden="1"/>
    <cellStyle name="Hyperlink" xfId="7314" builtinId="8" hidden="1"/>
    <cellStyle name="Hyperlink" xfId="7316" builtinId="8" hidden="1"/>
    <cellStyle name="Hyperlink" xfId="7318" builtinId="8" hidden="1"/>
    <cellStyle name="Hyperlink" xfId="7320" builtinId="8" hidden="1"/>
    <cellStyle name="Hyperlink" xfId="7322" builtinId="8" hidden="1"/>
    <cellStyle name="Hyperlink" xfId="7324" builtinId="8" hidden="1"/>
    <cellStyle name="Hyperlink" xfId="7326" builtinId="8" hidden="1"/>
    <cellStyle name="Hyperlink" xfId="7328" builtinId="8" hidden="1"/>
    <cellStyle name="Hyperlink" xfId="7330" builtinId="8" hidden="1"/>
    <cellStyle name="Hyperlink" xfId="7332" builtinId="8" hidden="1"/>
    <cellStyle name="Hyperlink" xfId="7334" builtinId="8" hidden="1"/>
    <cellStyle name="Hyperlink" xfId="7336" builtinId="8" hidden="1"/>
    <cellStyle name="Hyperlink" xfId="7338" builtinId="8" hidden="1"/>
    <cellStyle name="Hyperlink" xfId="7340" builtinId="8" hidden="1"/>
    <cellStyle name="Hyperlink" xfId="7342" builtinId="8" hidden="1"/>
    <cellStyle name="Hyperlink" xfId="7344" builtinId="8" hidden="1"/>
    <cellStyle name="Hyperlink" xfId="7346" builtinId="8" hidden="1"/>
    <cellStyle name="Hyperlink" xfId="7348" builtinId="8" hidden="1"/>
    <cellStyle name="Hyperlink" xfId="7350" builtinId="8" hidden="1"/>
    <cellStyle name="Hyperlink" xfId="7352" builtinId="8" hidden="1"/>
    <cellStyle name="Hyperlink" xfId="7354" builtinId="8" hidden="1"/>
    <cellStyle name="Hyperlink" xfId="7356" builtinId="8" hidden="1"/>
    <cellStyle name="Hyperlink" xfId="7358" builtinId="8" hidden="1"/>
    <cellStyle name="Hyperlink" xfId="7360" builtinId="8" hidden="1"/>
    <cellStyle name="Hyperlink" xfId="7362" builtinId="8" hidden="1"/>
    <cellStyle name="Hyperlink" xfId="7364" builtinId="8" hidden="1"/>
    <cellStyle name="Hyperlink" xfId="7366" builtinId="8" hidden="1"/>
    <cellStyle name="Hyperlink" xfId="7368" builtinId="8" hidden="1"/>
    <cellStyle name="Hyperlink" xfId="7370" builtinId="8" hidden="1"/>
    <cellStyle name="Hyperlink" xfId="7372" builtinId="8" hidden="1"/>
    <cellStyle name="Hyperlink" xfId="7374" builtinId="8" hidden="1"/>
    <cellStyle name="Hyperlink" xfId="7376" builtinId="8" hidden="1"/>
    <cellStyle name="Hyperlink" xfId="7378" builtinId="8" hidden="1"/>
    <cellStyle name="Hyperlink" xfId="7380" builtinId="8" hidden="1"/>
    <cellStyle name="Hyperlink" xfId="7382" builtinId="8" hidden="1"/>
    <cellStyle name="Hyperlink" xfId="7384" builtinId="8" hidden="1"/>
    <cellStyle name="Hyperlink" xfId="7386" builtinId="8" hidden="1"/>
    <cellStyle name="Hyperlink" xfId="7388" builtinId="8" hidden="1"/>
    <cellStyle name="Hyperlink" xfId="7390" builtinId="8" hidden="1"/>
    <cellStyle name="Hyperlink" xfId="7392" builtinId="8" hidden="1"/>
    <cellStyle name="Hyperlink" xfId="7394" builtinId="8" hidden="1"/>
    <cellStyle name="Hyperlink" xfId="7396" builtinId="8" hidden="1"/>
    <cellStyle name="Hyperlink" xfId="7398" builtinId="8" hidden="1"/>
    <cellStyle name="Hyperlink" xfId="7400" builtinId="8" hidden="1"/>
    <cellStyle name="Hyperlink" xfId="7402" builtinId="8" hidden="1"/>
    <cellStyle name="Hyperlink" xfId="7404" builtinId="8" hidden="1"/>
    <cellStyle name="Hyperlink" xfId="7406" builtinId="8" hidden="1"/>
    <cellStyle name="Hyperlink" xfId="7408" builtinId="8" hidden="1"/>
    <cellStyle name="Hyperlink" xfId="7410" builtinId="8" hidden="1"/>
    <cellStyle name="Hyperlink" xfId="7412" builtinId="8" hidden="1"/>
    <cellStyle name="Hyperlink" xfId="7414" builtinId="8" hidden="1"/>
    <cellStyle name="Hyperlink" xfId="7416" builtinId="8" hidden="1"/>
    <cellStyle name="Hyperlink" xfId="7418" builtinId="8" hidden="1"/>
    <cellStyle name="Hyperlink" xfId="7420" builtinId="8" hidden="1"/>
    <cellStyle name="Hyperlink" xfId="7422" builtinId="8" hidden="1"/>
    <cellStyle name="Hyperlink" xfId="7424" builtinId="8" hidden="1"/>
    <cellStyle name="Hyperlink" xfId="7426" builtinId="8" hidden="1"/>
    <cellStyle name="Hyperlink" xfId="7428" builtinId="8" hidden="1"/>
    <cellStyle name="Hyperlink" xfId="7430" builtinId="8" hidden="1"/>
    <cellStyle name="Hyperlink" xfId="7432" builtinId="8" hidden="1"/>
    <cellStyle name="Hyperlink" xfId="7434" builtinId="8" hidden="1"/>
    <cellStyle name="Hyperlink" xfId="7436" builtinId="8" hidden="1"/>
    <cellStyle name="Hyperlink" xfId="7438" builtinId="8" hidden="1"/>
    <cellStyle name="Hyperlink" xfId="7440" builtinId="8" hidden="1"/>
    <cellStyle name="Hyperlink" xfId="7442" builtinId="8" hidden="1"/>
    <cellStyle name="Hyperlink" xfId="7444" builtinId="8" hidden="1"/>
    <cellStyle name="Hyperlink" xfId="7446" builtinId="8" hidden="1"/>
    <cellStyle name="Hyperlink" xfId="7448" builtinId="8" hidden="1"/>
    <cellStyle name="Hyperlink" xfId="7450" builtinId="8" hidden="1"/>
    <cellStyle name="Hyperlink" xfId="7452" builtinId="8" hidden="1"/>
    <cellStyle name="Hyperlink" xfId="7454" builtinId="8" hidden="1"/>
    <cellStyle name="Hyperlink" xfId="7456" builtinId="8" hidden="1"/>
    <cellStyle name="Hyperlink" xfId="7458" builtinId="8" hidden="1"/>
    <cellStyle name="Hyperlink" xfId="7460" builtinId="8" hidden="1"/>
    <cellStyle name="Hyperlink" xfId="7462" builtinId="8" hidden="1"/>
    <cellStyle name="Hyperlink" xfId="7464" builtinId="8" hidden="1"/>
    <cellStyle name="Hyperlink" xfId="7466" builtinId="8" hidden="1"/>
    <cellStyle name="Hyperlink" xfId="7468" builtinId="8" hidden="1"/>
    <cellStyle name="Hyperlink" xfId="7470" builtinId="8" hidden="1"/>
    <cellStyle name="Hyperlink" xfId="7472" builtinId="8" hidden="1"/>
    <cellStyle name="Hyperlink" xfId="7474" builtinId="8" hidden="1"/>
    <cellStyle name="Hyperlink" xfId="7476" builtinId="8" hidden="1"/>
    <cellStyle name="Hyperlink" xfId="7478" builtinId="8" hidden="1"/>
    <cellStyle name="Hyperlink" xfId="7480" builtinId="8" hidden="1"/>
    <cellStyle name="Hyperlink" xfId="7482" builtinId="8" hidden="1"/>
    <cellStyle name="Hyperlink" xfId="7484" builtinId="8" hidden="1"/>
    <cellStyle name="Hyperlink" xfId="7486" builtinId="8" hidden="1"/>
    <cellStyle name="Hyperlink" xfId="7488" builtinId="8" hidden="1"/>
    <cellStyle name="Hyperlink" xfId="7490" builtinId="8" hidden="1"/>
    <cellStyle name="Hyperlink" xfId="7492" builtinId="8" hidden="1"/>
    <cellStyle name="Hyperlink" xfId="7494" builtinId="8" hidden="1"/>
    <cellStyle name="Hyperlink" xfId="7496" builtinId="8" hidden="1"/>
    <cellStyle name="Hyperlink" xfId="7498" builtinId="8" hidden="1"/>
    <cellStyle name="Hyperlink" xfId="7500" builtinId="8" hidden="1"/>
    <cellStyle name="Hyperlink" xfId="7502" builtinId="8" hidden="1"/>
    <cellStyle name="Hyperlink" xfId="7504" builtinId="8" hidden="1"/>
    <cellStyle name="Hyperlink" xfId="7506" builtinId="8" hidden="1"/>
    <cellStyle name="Hyperlink" xfId="7508" builtinId="8" hidden="1"/>
    <cellStyle name="Hyperlink" xfId="7510" builtinId="8" hidden="1"/>
    <cellStyle name="Hyperlink" xfId="7512" builtinId="8" hidden="1"/>
    <cellStyle name="Hyperlink" xfId="7514" builtinId="8" hidden="1"/>
    <cellStyle name="Hyperlink" xfId="7516" builtinId="8" hidden="1"/>
    <cellStyle name="Hyperlink" xfId="7518" builtinId="8" hidden="1"/>
    <cellStyle name="Hyperlink" xfId="7520" builtinId="8" hidden="1"/>
    <cellStyle name="Hyperlink" xfId="7522" builtinId="8" hidden="1"/>
    <cellStyle name="Hyperlink" xfId="7524" builtinId="8" hidden="1"/>
    <cellStyle name="Hyperlink" xfId="7526" builtinId="8" hidden="1"/>
    <cellStyle name="Hyperlink" xfId="7528" builtinId="8" hidden="1"/>
    <cellStyle name="Hyperlink" xfId="7530" builtinId="8" hidden="1"/>
    <cellStyle name="Hyperlink" xfId="7532" builtinId="8" hidden="1"/>
    <cellStyle name="Hyperlink" xfId="7534" builtinId="8" hidden="1"/>
    <cellStyle name="Hyperlink" xfId="7536" builtinId="8" hidden="1"/>
    <cellStyle name="Hyperlink" xfId="7538" builtinId="8" hidden="1"/>
    <cellStyle name="Hyperlink" xfId="7540" builtinId="8" hidden="1"/>
    <cellStyle name="Hyperlink" xfId="7542" builtinId="8" hidden="1"/>
    <cellStyle name="Hyperlink" xfId="7544" builtinId="8" hidden="1"/>
    <cellStyle name="Hyperlink" xfId="7546" builtinId="8" hidden="1"/>
    <cellStyle name="Hyperlink" xfId="7548" builtinId="8" hidden="1"/>
    <cellStyle name="Hyperlink" xfId="7550" builtinId="8" hidden="1"/>
    <cellStyle name="Hyperlink" xfId="7552" builtinId="8" hidden="1"/>
    <cellStyle name="Hyperlink" xfId="7554" builtinId="8" hidden="1"/>
    <cellStyle name="Hyperlink" xfId="7556" builtinId="8" hidden="1"/>
    <cellStyle name="Hyperlink" xfId="7558" builtinId="8" hidden="1"/>
    <cellStyle name="Hyperlink" xfId="7560" builtinId="8" hidden="1"/>
    <cellStyle name="Hyperlink" xfId="7562" builtinId="8" hidden="1"/>
    <cellStyle name="Hyperlink" xfId="7564" builtinId="8" hidden="1"/>
    <cellStyle name="Hyperlink" xfId="7566" builtinId="8" hidden="1"/>
    <cellStyle name="Hyperlink" xfId="7568" builtinId="8" hidden="1"/>
    <cellStyle name="Hyperlink" xfId="7570" builtinId="8" hidden="1"/>
    <cellStyle name="Hyperlink" xfId="7572" builtinId="8" hidden="1"/>
    <cellStyle name="Hyperlink" xfId="7574" builtinId="8" hidden="1"/>
    <cellStyle name="Hyperlink" xfId="7576" builtinId="8" hidden="1"/>
    <cellStyle name="Hyperlink" xfId="7578" builtinId="8" hidden="1"/>
    <cellStyle name="Hyperlink" xfId="7580" builtinId="8" hidden="1"/>
    <cellStyle name="Hyperlink" xfId="7582" builtinId="8" hidden="1"/>
    <cellStyle name="Hyperlink" xfId="7584" builtinId="8" hidden="1"/>
    <cellStyle name="Hyperlink" xfId="7586" builtinId="8" hidden="1"/>
    <cellStyle name="Hyperlink" xfId="7588" builtinId="8" hidden="1"/>
    <cellStyle name="Hyperlink" xfId="7590" builtinId="8" hidden="1"/>
    <cellStyle name="Hyperlink" xfId="7592" builtinId="8" hidden="1"/>
    <cellStyle name="Hyperlink" xfId="7594" builtinId="8" hidden="1"/>
    <cellStyle name="Hyperlink" xfId="7596" builtinId="8" hidden="1"/>
    <cellStyle name="Hyperlink" xfId="7598" builtinId="8" hidden="1"/>
    <cellStyle name="Hyperlink" xfId="7600" builtinId="8" hidden="1"/>
    <cellStyle name="Hyperlink" xfId="7602" builtinId="8" hidden="1"/>
    <cellStyle name="Hyperlink" xfId="7604" builtinId="8" hidden="1"/>
    <cellStyle name="Hyperlink" xfId="7606" builtinId="8" hidden="1"/>
    <cellStyle name="Hyperlink" xfId="7608" builtinId="8" hidden="1"/>
    <cellStyle name="Hyperlink" xfId="7610" builtinId="8" hidden="1"/>
    <cellStyle name="Hyperlink" xfId="7612" builtinId="8" hidden="1"/>
    <cellStyle name="Hyperlink" xfId="7614" builtinId="8" hidden="1"/>
    <cellStyle name="Hyperlink" xfId="7616" builtinId="8" hidden="1"/>
    <cellStyle name="Hyperlink" xfId="7618" builtinId="8" hidden="1"/>
    <cellStyle name="Hyperlink" xfId="7620" builtinId="8" hidden="1"/>
    <cellStyle name="Hyperlink" xfId="7622" builtinId="8" hidden="1"/>
    <cellStyle name="Hyperlink" xfId="7624" builtinId="8" hidden="1"/>
    <cellStyle name="Hyperlink" xfId="7626" builtinId="8" hidden="1"/>
    <cellStyle name="Hyperlink" xfId="7628" builtinId="8" hidden="1"/>
    <cellStyle name="Hyperlink" xfId="7630" builtinId="8" hidden="1"/>
    <cellStyle name="Hyperlink" xfId="7632" builtinId="8" hidden="1"/>
    <cellStyle name="Hyperlink" xfId="7634" builtinId="8" hidden="1"/>
    <cellStyle name="Hyperlink" xfId="7636" builtinId="8" hidden="1"/>
    <cellStyle name="Hyperlink" xfId="7638" builtinId="8" hidden="1"/>
    <cellStyle name="Hyperlink" xfId="7640" builtinId="8" hidden="1"/>
    <cellStyle name="Hyperlink" xfId="7642" builtinId="8" hidden="1"/>
    <cellStyle name="Hyperlink" xfId="7644" builtinId="8" hidden="1"/>
    <cellStyle name="Hyperlink" xfId="7646" builtinId="8" hidden="1"/>
    <cellStyle name="Hyperlink" xfId="7648" builtinId="8" hidden="1"/>
    <cellStyle name="Hyperlink" xfId="7650" builtinId="8" hidden="1"/>
    <cellStyle name="Hyperlink" xfId="7652" builtinId="8" hidden="1"/>
    <cellStyle name="Hyperlink" xfId="7654" builtinId="8" hidden="1"/>
    <cellStyle name="Hyperlink" xfId="7656" builtinId="8" hidden="1"/>
    <cellStyle name="Hyperlink" xfId="7658" builtinId="8" hidden="1"/>
    <cellStyle name="Hyperlink" xfId="7660" builtinId="8" hidden="1"/>
    <cellStyle name="Hyperlink" xfId="7662" builtinId="8" hidden="1"/>
    <cellStyle name="Hyperlink" xfId="7664" builtinId="8" hidden="1"/>
    <cellStyle name="Hyperlink" xfId="7666" builtinId="8" hidden="1"/>
    <cellStyle name="Hyperlink" xfId="7668" builtinId="8" hidden="1"/>
    <cellStyle name="Hyperlink" xfId="7670" builtinId="8" hidden="1"/>
    <cellStyle name="Hyperlink" xfId="7672" builtinId="8" hidden="1"/>
    <cellStyle name="Hyperlink" xfId="7674" builtinId="8" hidden="1"/>
    <cellStyle name="Hyperlink" xfId="7676" builtinId="8" hidden="1"/>
    <cellStyle name="Hyperlink" xfId="7678" builtinId="8" hidden="1"/>
    <cellStyle name="Hyperlink" xfId="7680" builtinId="8" hidden="1"/>
    <cellStyle name="Hyperlink" xfId="7682" builtinId="8" hidden="1"/>
    <cellStyle name="Hyperlink" xfId="7684" builtinId="8" hidden="1"/>
    <cellStyle name="Hyperlink" xfId="7686" builtinId="8" hidden="1"/>
    <cellStyle name="Hyperlink" xfId="7688" builtinId="8" hidden="1"/>
    <cellStyle name="Hyperlink" xfId="7690" builtinId="8" hidden="1"/>
    <cellStyle name="Hyperlink" xfId="7692" builtinId="8" hidden="1"/>
    <cellStyle name="Hyperlink" xfId="7694" builtinId="8" hidden="1"/>
    <cellStyle name="Hyperlink" xfId="7696" builtinId="8" hidden="1"/>
    <cellStyle name="Hyperlink" xfId="7698" builtinId="8" hidden="1"/>
    <cellStyle name="Hyperlink" xfId="7700" builtinId="8" hidden="1"/>
    <cellStyle name="Hyperlink" xfId="7702" builtinId="8" hidden="1"/>
    <cellStyle name="Hyperlink" xfId="7704" builtinId="8" hidden="1"/>
    <cellStyle name="Hyperlink" xfId="7706" builtinId="8" hidden="1"/>
    <cellStyle name="Hyperlink" xfId="7708" builtinId="8" hidden="1"/>
    <cellStyle name="Hyperlink" xfId="7710" builtinId="8" hidden="1"/>
    <cellStyle name="Hyperlink" xfId="7712" builtinId="8" hidden="1"/>
    <cellStyle name="Hyperlink" xfId="7714" builtinId="8" hidden="1"/>
    <cellStyle name="Hyperlink" xfId="7716" builtinId="8" hidden="1"/>
    <cellStyle name="Hyperlink" xfId="7718" builtinId="8" hidden="1"/>
    <cellStyle name="Hyperlink" xfId="7720" builtinId="8" hidden="1"/>
    <cellStyle name="Hyperlink" xfId="7722" builtinId="8" hidden="1"/>
    <cellStyle name="Hyperlink" xfId="7724" builtinId="8" hidden="1"/>
    <cellStyle name="Hyperlink" xfId="7726" builtinId="8" hidden="1"/>
    <cellStyle name="Hyperlink" xfId="7728" builtinId="8" hidden="1"/>
    <cellStyle name="Hyperlink" xfId="7730" builtinId="8" hidden="1"/>
    <cellStyle name="Hyperlink" xfId="7732" builtinId="8" hidden="1"/>
    <cellStyle name="Hyperlink" xfId="7734" builtinId="8" hidden="1"/>
    <cellStyle name="Hyperlink" xfId="7736" builtinId="8" hidden="1"/>
    <cellStyle name="Hyperlink" xfId="7738" builtinId="8" hidden="1"/>
    <cellStyle name="Hyperlink" xfId="7740"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8" builtinId="8" hidden="1"/>
    <cellStyle name="Hyperlink" xfId="8580" builtinId="8" hidden="1"/>
    <cellStyle name="Hyperlink" xfId="8582" builtinId="8" hidden="1"/>
    <cellStyle name="Hyperlink" xfId="8584" builtinId="8" hidden="1"/>
    <cellStyle name="Hyperlink" xfId="8586" builtinId="8" hidden="1"/>
    <cellStyle name="Hyperlink" xfId="8588" builtinId="8" hidden="1"/>
    <cellStyle name="Hyperlink" xfId="8590" builtinId="8" hidden="1"/>
    <cellStyle name="Hyperlink" xfId="8592" builtinId="8" hidden="1"/>
    <cellStyle name="Hyperlink" xfId="8594" builtinId="8" hidden="1"/>
    <cellStyle name="Hyperlink" xfId="8596" builtinId="8" hidden="1"/>
    <cellStyle name="Hyperlink" xfId="8598" builtinId="8" hidden="1"/>
    <cellStyle name="Hyperlink" xfId="8600" builtinId="8" hidden="1"/>
    <cellStyle name="Hyperlink" xfId="8602" builtinId="8" hidden="1"/>
    <cellStyle name="Hyperlink" xfId="8604" builtinId="8" hidden="1"/>
    <cellStyle name="Hyperlink" xfId="8606" builtinId="8" hidden="1"/>
    <cellStyle name="Hyperlink" xfId="8608" builtinId="8" hidden="1"/>
    <cellStyle name="Hyperlink" xfId="8610" builtinId="8" hidden="1"/>
    <cellStyle name="Hyperlink" xfId="8612" builtinId="8" hidden="1"/>
    <cellStyle name="Hyperlink" xfId="8614" builtinId="8" hidden="1"/>
    <cellStyle name="Hyperlink" xfId="8616" builtinId="8" hidden="1"/>
    <cellStyle name="Hyperlink" xfId="8618" builtinId="8" hidden="1"/>
    <cellStyle name="Hyperlink" xfId="8620" builtinId="8" hidden="1"/>
    <cellStyle name="Hyperlink" xfId="8622" builtinId="8" hidden="1"/>
    <cellStyle name="Hyperlink" xfId="8624" builtinId="8" hidden="1"/>
    <cellStyle name="Hyperlink" xfId="8626" builtinId="8" hidden="1"/>
    <cellStyle name="Hyperlink" xfId="8628" builtinId="8" hidden="1"/>
    <cellStyle name="Hyperlink" xfId="8630" builtinId="8" hidden="1"/>
    <cellStyle name="Hyperlink" xfId="8632" builtinId="8" hidden="1"/>
    <cellStyle name="Hyperlink" xfId="8634" builtinId="8" hidden="1"/>
    <cellStyle name="Hyperlink" xfId="8636" builtinId="8" hidden="1"/>
    <cellStyle name="Hyperlink" xfId="8638" builtinId="8" hidden="1"/>
    <cellStyle name="Hyperlink" xfId="8640" builtinId="8" hidden="1"/>
    <cellStyle name="Hyperlink" xfId="8642" builtinId="8" hidden="1"/>
    <cellStyle name="Hyperlink" xfId="8644" builtinId="8" hidden="1"/>
    <cellStyle name="Hyperlink" xfId="8646" builtinId="8" hidden="1"/>
    <cellStyle name="Hyperlink" xfId="8648" builtinId="8" hidden="1"/>
    <cellStyle name="Hyperlink" xfId="8650" builtinId="8" hidden="1"/>
    <cellStyle name="Hyperlink" xfId="8652" builtinId="8" hidden="1"/>
    <cellStyle name="Hyperlink" xfId="8654" builtinId="8" hidden="1"/>
    <cellStyle name="Hyperlink" xfId="8656" builtinId="8" hidden="1"/>
    <cellStyle name="Hyperlink" xfId="8658" builtinId="8" hidden="1"/>
    <cellStyle name="Hyperlink" xfId="8660" builtinId="8" hidden="1"/>
    <cellStyle name="Hyperlink" xfId="8662" builtinId="8" hidden="1"/>
    <cellStyle name="Hyperlink" xfId="8664" builtinId="8" hidden="1"/>
    <cellStyle name="Hyperlink" xfId="8666" builtinId="8" hidden="1"/>
    <cellStyle name="Hyperlink" xfId="8668" builtinId="8" hidden="1"/>
    <cellStyle name="Hyperlink" xfId="8670" builtinId="8" hidden="1"/>
    <cellStyle name="Hyperlink" xfId="8672" builtinId="8" hidden="1"/>
    <cellStyle name="Hyperlink" xfId="8674" builtinId="8" hidden="1"/>
    <cellStyle name="Hyperlink" xfId="8676" builtinId="8" hidden="1"/>
    <cellStyle name="Hyperlink" xfId="8678" builtinId="8" hidden="1"/>
    <cellStyle name="Hyperlink" xfId="8680" builtinId="8" hidden="1"/>
    <cellStyle name="Hyperlink" xfId="8682" builtinId="8" hidden="1"/>
    <cellStyle name="Hyperlink" xfId="8684" builtinId="8" hidden="1"/>
    <cellStyle name="Hyperlink" xfId="8686" builtinId="8" hidden="1"/>
    <cellStyle name="Hyperlink" xfId="8688" builtinId="8" hidden="1"/>
    <cellStyle name="Hyperlink" xfId="8690" builtinId="8" hidden="1"/>
    <cellStyle name="Hyperlink" xfId="8692" builtinId="8" hidden="1"/>
    <cellStyle name="Hyperlink" xfId="8694" builtinId="8" hidden="1"/>
    <cellStyle name="Hyperlink" xfId="8696" builtinId="8" hidden="1"/>
    <cellStyle name="Hyperlink" xfId="8698" builtinId="8" hidden="1"/>
    <cellStyle name="Hyperlink" xfId="8700" builtinId="8" hidden="1"/>
    <cellStyle name="Hyperlink" xfId="8702" builtinId="8" hidden="1"/>
    <cellStyle name="Hyperlink" xfId="8704" builtinId="8" hidden="1"/>
    <cellStyle name="Hyperlink" xfId="8706" builtinId="8" hidden="1"/>
    <cellStyle name="Hyperlink" xfId="8708" builtinId="8" hidden="1"/>
    <cellStyle name="Hyperlink" xfId="8710" builtinId="8" hidden="1"/>
    <cellStyle name="Hyperlink" xfId="8712" builtinId="8" hidden="1"/>
    <cellStyle name="Hyperlink" xfId="8714" builtinId="8" hidden="1"/>
    <cellStyle name="Hyperlink" xfId="8716" builtinId="8" hidden="1"/>
    <cellStyle name="Hyperlink" xfId="8718" builtinId="8" hidden="1"/>
    <cellStyle name="Hyperlink" xfId="8720" builtinId="8" hidden="1"/>
    <cellStyle name="Hyperlink" xfId="8722" builtinId="8" hidden="1"/>
    <cellStyle name="Hyperlink" xfId="8724" builtinId="8" hidden="1"/>
    <cellStyle name="Hyperlink" xfId="8726" builtinId="8" hidden="1"/>
    <cellStyle name="Hyperlink" xfId="8728" builtinId="8" hidden="1"/>
    <cellStyle name="Hyperlink" xfId="8730" builtinId="8" hidden="1"/>
    <cellStyle name="Hyperlink" xfId="8732" builtinId="8" hidden="1"/>
    <cellStyle name="Hyperlink" xfId="8734" builtinId="8" hidden="1"/>
    <cellStyle name="Hyperlink" xfId="8736" builtinId="8" hidden="1"/>
    <cellStyle name="Hyperlink" xfId="8738" builtinId="8" hidden="1"/>
    <cellStyle name="Hyperlink" xfId="8740" builtinId="8" hidden="1"/>
    <cellStyle name="Hyperlink" xfId="8742" builtinId="8" hidden="1"/>
    <cellStyle name="Hyperlink" xfId="8744" builtinId="8" hidden="1"/>
    <cellStyle name="Hyperlink" xfId="8746" builtinId="8" hidden="1"/>
    <cellStyle name="Hyperlink" xfId="8748" builtinId="8" hidden="1"/>
    <cellStyle name="Hyperlink" xfId="8750" builtinId="8" hidden="1"/>
    <cellStyle name="Hyperlink" xfId="8752" builtinId="8" hidden="1"/>
    <cellStyle name="Hyperlink" xfId="8754" builtinId="8" hidden="1"/>
    <cellStyle name="Hyperlink" xfId="8756" builtinId="8" hidden="1"/>
    <cellStyle name="Hyperlink" xfId="8758" builtinId="8" hidden="1"/>
    <cellStyle name="Hyperlink" xfId="8760" builtinId="8" hidden="1"/>
    <cellStyle name="Hyperlink" xfId="8762" builtinId="8" hidden="1"/>
    <cellStyle name="Hyperlink" xfId="8764" builtinId="8" hidden="1"/>
    <cellStyle name="Hyperlink" xfId="8766" builtinId="8" hidden="1"/>
    <cellStyle name="Hyperlink" xfId="8768" builtinId="8" hidden="1"/>
    <cellStyle name="Hyperlink" xfId="8770" builtinId="8" hidden="1"/>
    <cellStyle name="Hyperlink" xfId="8772" builtinId="8" hidden="1"/>
    <cellStyle name="Hyperlink" xfId="8774" builtinId="8" hidden="1"/>
    <cellStyle name="Hyperlink" xfId="8776" builtinId="8" hidden="1"/>
    <cellStyle name="Hyperlink" xfId="8778" builtinId="8" hidden="1"/>
    <cellStyle name="Hyperlink" xfId="8780" builtinId="8" hidden="1"/>
    <cellStyle name="Hyperlink" xfId="8782" builtinId="8" hidden="1"/>
    <cellStyle name="Hyperlink" xfId="8784" builtinId="8" hidden="1"/>
    <cellStyle name="Hyperlink" xfId="8786" builtinId="8" hidden="1"/>
    <cellStyle name="Hyperlink" xfId="8788" builtinId="8" hidden="1"/>
    <cellStyle name="Hyperlink" xfId="8790" builtinId="8" hidden="1"/>
    <cellStyle name="Hyperlink" xfId="8792" builtinId="8" hidden="1"/>
    <cellStyle name="Hyperlink" xfId="8794" builtinId="8" hidden="1"/>
    <cellStyle name="Hyperlink" xfId="8796" builtinId="8" hidden="1"/>
    <cellStyle name="Hyperlink" xfId="8798" builtinId="8" hidden="1"/>
    <cellStyle name="Hyperlink" xfId="8800" builtinId="8" hidden="1"/>
    <cellStyle name="Hyperlink" xfId="8802" builtinId="8" hidden="1"/>
    <cellStyle name="Hyperlink" xfId="8804" builtinId="8" hidden="1"/>
    <cellStyle name="Hyperlink" xfId="8806" builtinId="8" hidden="1"/>
    <cellStyle name="Hyperlink" xfId="8808" builtinId="8" hidden="1"/>
    <cellStyle name="Hyperlink" xfId="8810" builtinId="8" hidden="1"/>
    <cellStyle name="Hyperlink" xfId="8812" builtinId="8" hidden="1"/>
    <cellStyle name="Hyperlink" xfId="8814" builtinId="8" hidden="1"/>
    <cellStyle name="Hyperlink" xfId="8816" builtinId="8" hidden="1"/>
    <cellStyle name="Hyperlink" xfId="8818" builtinId="8" hidden="1"/>
    <cellStyle name="Hyperlink" xfId="8820" builtinId="8" hidden="1"/>
    <cellStyle name="Hyperlink" xfId="8822" builtinId="8" hidden="1"/>
    <cellStyle name="Hyperlink" xfId="8824" builtinId="8" hidden="1"/>
    <cellStyle name="Hyperlink" xfId="8826" builtinId="8" hidden="1"/>
    <cellStyle name="Hyperlink" xfId="8828" builtinId="8" hidden="1"/>
    <cellStyle name="Hyperlink" xfId="8830" builtinId="8" hidden="1"/>
    <cellStyle name="Hyperlink" xfId="8832" builtinId="8" hidden="1"/>
    <cellStyle name="Hyperlink" xfId="8834" builtinId="8" hidden="1"/>
    <cellStyle name="Hyperlink" xfId="8836" builtinId="8" hidden="1"/>
    <cellStyle name="Hyperlink" xfId="8838" builtinId="8" hidden="1"/>
    <cellStyle name="Hyperlink" xfId="8840" builtinId="8" hidden="1"/>
    <cellStyle name="Hyperlink" xfId="8842" builtinId="8" hidden="1"/>
    <cellStyle name="Hyperlink" xfId="8844" builtinId="8" hidden="1"/>
    <cellStyle name="Hyperlink" xfId="8846" builtinId="8" hidden="1"/>
    <cellStyle name="Hyperlink" xfId="8848" builtinId="8" hidden="1"/>
    <cellStyle name="Hyperlink" xfId="8850" builtinId="8" hidden="1"/>
    <cellStyle name="Hyperlink" xfId="8852" builtinId="8" hidden="1"/>
    <cellStyle name="Hyperlink" xfId="8854" builtinId="8" hidden="1"/>
    <cellStyle name="Hyperlink" xfId="8856" builtinId="8" hidden="1"/>
    <cellStyle name="Hyperlink" xfId="8858" builtinId="8" hidden="1"/>
    <cellStyle name="Hyperlink" xfId="8860" builtinId="8" hidden="1"/>
    <cellStyle name="Hyperlink" xfId="8862" builtinId="8" hidden="1"/>
    <cellStyle name="Hyperlink" xfId="8864" builtinId="8" hidden="1"/>
    <cellStyle name="Hyperlink" xfId="8866" builtinId="8" hidden="1"/>
    <cellStyle name="Hyperlink" xfId="8868" builtinId="8" hidden="1"/>
    <cellStyle name="Hyperlink" xfId="8870" builtinId="8" hidden="1"/>
    <cellStyle name="Hyperlink" xfId="8872" builtinId="8" hidden="1"/>
    <cellStyle name="Hyperlink" xfId="8874" builtinId="8" hidden="1"/>
    <cellStyle name="Hyperlink" xfId="8876" builtinId="8" hidden="1"/>
    <cellStyle name="Hyperlink" xfId="8878" builtinId="8" hidden="1"/>
    <cellStyle name="Hyperlink" xfId="8880" builtinId="8" hidden="1"/>
    <cellStyle name="Hyperlink" xfId="8882" builtinId="8" hidden="1"/>
    <cellStyle name="Hyperlink" xfId="8884" builtinId="8" hidden="1"/>
    <cellStyle name="Hyperlink" xfId="8886" builtinId="8" hidden="1"/>
    <cellStyle name="Hyperlink" xfId="8888" builtinId="8" hidden="1"/>
    <cellStyle name="Hyperlink" xfId="8890" builtinId="8" hidden="1"/>
    <cellStyle name="Hyperlink" xfId="8892" builtinId="8" hidden="1"/>
    <cellStyle name="Hyperlink" xfId="8894" builtinId="8" hidden="1"/>
    <cellStyle name="Hyperlink" xfId="8896" builtinId="8" hidden="1"/>
    <cellStyle name="Hyperlink" xfId="8898" builtinId="8" hidden="1"/>
    <cellStyle name="Hyperlink" xfId="8900" builtinId="8" hidden="1"/>
    <cellStyle name="Hyperlink" xfId="8902" builtinId="8" hidden="1"/>
    <cellStyle name="Hyperlink" xfId="8904" builtinId="8" hidden="1"/>
    <cellStyle name="Hyperlink" xfId="8906" builtinId="8" hidden="1"/>
    <cellStyle name="Hyperlink" xfId="8908" builtinId="8" hidden="1"/>
    <cellStyle name="Hyperlink" xfId="8910" builtinId="8" hidden="1"/>
    <cellStyle name="Hyperlink" xfId="8912" builtinId="8" hidden="1"/>
    <cellStyle name="Hyperlink" xfId="8914" builtinId="8" hidden="1"/>
    <cellStyle name="Hyperlink" xfId="8916" builtinId="8" hidden="1"/>
    <cellStyle name="Hyperlink" xfId="8918" builtinId="8" hidden="1"/>
    <cellStyle name="Hyperlink" xfId="8920" builtinId="8" hidden="1"/>
    <cellStyle name="Hyperlink" xfId="8922" builtinId="8" hidden="1"/>
    <cellStyle name="Hyperlink" xfId="8924" builtinId="8" hidden="1"/>
    <cellStyle name="Hyperlink" xfId="8926" builtinId="8" hidden="1"/>
    <cellStyle name="Hyperlink" xfId="8928" builtinId="8" hidden="1"/>
    <cellStyle name="Hyperlink" xfId="8930" builtinId="8" hidden="1"/>
    <cellStyle name="Hyperlink" xfId="8932" builtinId="8" hidden="1"/>
    <cellStyle name="Hyperlink" xfId="8934" builtinId="8" hidden="1"/>
    <cellStyle name="Hyperlink" xfId="8936" builtinId="8" hidden="1"/>
    <cellStyle name="Hyperlink" xfId="8938" builtinId="8" hidden="1"/>
    <cellStyle name="Hyperlink" xfId="8940" builtinId="8" hidden="1"/>
    <cellStyle name="Hyperlink" xfId="8942" builtinId="8" hidden="1"/>
    <cellStyle name="Hyperlink" xfId="8944" builtinId="8" hidden="1"/>
    <cellStyle name="Hyperlink" xfId="8946" builtinId="8" hidden="1"/>
    <cellStyle name="Hyperlink" xfId="8948" builtinId="8" hidden="1"/>
    <cellStyle name="Hyperlink" xfId="8950" builtinId="8" hidden="1"/>
    <cellStyle name="Hyperlink" xfId="8952" builtinId="8" hidden="1"/>
    <cellStyle name="Hyperlink" xfId="8954" builtinId="8" hidden="1"/>
    <cellStyle name="Hyperlink" xfId="8956" builtinId="8" hidden="1"/>
    <cellStyle name="Hyperlink" xfId="8958" builtinId="8" hidden="1"/>
    <cellStyle name="Hyperlink" xfId="8960" builtinId="8" hidden="1"/>
    <cellStyle name="Hyperlink" xfId="8962" builtinId="8" hidden="1"/>
    <cellStyle name="Hyperlink" xfId="8964" builtinId="8" hidden="1"/>
    <cellStyle name="Hyperlink" xfId="8966" builtinId="8" hidden="1"/>
    <cellStyle name="Hyperlink" xfId="8968" builtinId="8" hidden="1"/>
    <cellStyle name="Hyperlink" xfId="8970" builtinId="8" hidden="1"/>
    <cellStyle name="Hyperlink" xfId="8972" builtinId="8" hidden="1"/>
    <cellStyle name="Hyperlink" xfId="8974" builtinId="8" hidden="1"/>
    <cellStyle name="Hyperlink" xfId="8976" builtinId="8" hidden="1"/>
    <cellStyle name="Hyperlink" xfId="8978" builtinId="8" hidden="1"/>
    <cellStyle name="Hyperlink" xfId="8980" builtinId="8" hidden="1"/>
    <cellStyle name="Hyperlink" xfId="8982" builtinId="8" hidden="1"/>
    <cellStyle name="Hyperlink" xfId="8984" builtinId="8" hidden="1"/>
    <cellStyle name="Hyperlink" xfId="8986" builtinId="8" hidden="1"/>
    <cellStyle name="Hyperlink" xfId="8988" builtinId="8" hidden="1"/>
    <cellStyle name="Hyperlink" xfId="8990" builtinId="8" hidden="1"/>
    <cellStyle name="Hyperlink" xfId="8992" builtinId="8" hidden="1"/>
    <cellStyle name="Hyperlink" xfId="8994" builtinId="8" hidden="1"/>
    <cellStyle name="Hyperlink" xfId="8996" builtinId="8" hidden="1"/>
    <cellStyle name="Hyperlink" xfId="8998" builtinId="8" hidden="1"/>
    <cellStyle name="Hyperlink" xfId="9000" builtinId="8" hidden="1"/>
    <cellStyle name="Hyperlink" xfId="9002" builtinId="8" hidden="1"/>
    <cellStyle name="Hyperlink" xfId="9004" builtinId="8" hidden="1"/>
    <cellStyle name="Hyperlink" xfId="9006" builtinId="8" hidden="1"/>
    <cellStyle name="Hyperlink" xfId="9008" builtinId="8" hidden="1"/>
    <cellStyle name="Hyperlink" xfId="9010" builtinId="8" hidden="1"/>
    <cellStyle name="Hyperlink" xfId="9012" builtinId="8" hidden="1"/>
    <cellStyle name="Hyperlink" xfId="9014" builtinId="8" hidden="1"/>
    <cellStyle name="Hyperlink" xfId="9016" builtinId="8" hidden="1"/>
    <cellStyle name="Hyperlink" xfId="9018" builtinId="8" hidden="1"/>
    <cellStyle name="Hyperlink" xfId="9020" builtinId="8" hidden="1"/>
    <cellStyle name="Hyperlink" xfId="9022" builtinId="8" hidden="1"/>
    <cellStyle name="Hyperlink" xfId="9024" builtinId="8" hidden="1"/>
    <cellStyle name="Hyperlink" xfId="9026" builtinId="8" hidden="1"/>
    <cellStyle name="Hyperlink" xfId="9028" builtinId="8" hidden="1"/>
    <cellStyle name="Hyperlink" xfId="9030" builtinId="8" hidden="1"/>
    <cellStyle name="Hyperlink" xfId="9032" builtinId="8" hidden="1"/>
    <cellStyle name="Hyperlink" xfId="9034" builtinId="8" hidden="1"/>
    <cellStyle name="Hyperlink" xfId="9036" builtinId="8" hidden="1"/>
    <cellStyle name="Hyperlink" xfId="9038" builtinId="8" hidden="1"/>
    <cellStyle name="Hyperlink" xfId="9040" builtinId="8" hidden="1"/>
    <cellStyle name="Hyperlink" xfId="9042" builtinId="8" hidden="1"/>
    <cellStyle name="Hyperlink" xfId="9044" builtinId="8" hidden="1"/>
    <cellStyle name="Hyperlink" xfId="9046" builtinId="8" hidden="1"/>
    <cellStyle name="Hyperlink" xfId="9048" builtinId="8" hidden="1"/>
    <cellStyle name="Hyperlink" xfId="9050" builtinId="8" hidden="1"/>
    <cellStyle name="Hyperlink" xfId="9052" builtinId="8" hidden="1"/>
    <cellStyle name="Hyperlink" xfId="9054" builtinId="8" hidden="1"/>
    <cellStyle name="Hyperlink" xfId="9056" builtinId="8" hidden="1"/>
    <cellStyle name="Hyperlink" xfId="9058" builtinId="8" hidden="1"/>
    <cellStyle name="Hyperlink" xfId="9060" builtinId="8" hidden="1"/>
    <cellStyle name="Hyperlink" xfId="9062" builtinId="8" hidden="1"/>
    <cellStyle name="Hyperlink" xfId="9064" builtinId="8" hidden="1"/>
    <cellStyle name="Hyperlink" xfId="9066" builtinId="8" hidden="1"/>
    <cellStyle name="Hyperlink" xfId="9068" builtinId="8" hidden="1"/>
    <cellStyle name="Hyperlink" xfId="9070" builtinId="8" hidden="1"/>
    <cellStyle name="Hyperlink" xfId="9072" builtinId="8" hidden="1"/>
    <cellStyle name="Hyperlink" xfId="9074" builtinId="8" hidden="1"/>
    <cellStyle name="Hyperlink" xfId="9076" builtinId="8" hidden="1"/>
    <cellStyle name="Hyperlink" xfId="9078" builtinId="8" hidden="1"/>
    <cellStyle name="Hyperlink" xfId="9080" builtinId="8" hidden="1"/>
    <cellStyle name="Hyperlink" xfId="9082" builtinId="8" hidden="1"/>
    <cellStyle name="Hyperlink" xfId="9084" builtinId="8" hidden="1"/>
    <cellStyle name="Hyperlink" xfId="9086" builtinId="8" hidden="1"/>
    <cellStyle name="Hyperlink" xfId="9088" builtinId="8" hidden="1"/>
    <cellStyle name="Hyperlink" xfId="9090" builtinId="8" hidden="1"/>
    <cellStyle name="Hyperlink" xfId="9092" builtinId="8" hidden="1"/>
    <cellStyle name="Hyperlink" xfId="9094" builtinId="8" hidden="1"/>
    <cellStyle name="Hyperlink" xfId="9096" builtinId="8" hidden="1"/>
    <cellStyle name="Hyperlink" xfId="9098" builtinId="8" hidden="1"/>
    <cellStyle name="Hyperlink" xfId="9100" builtinId="8" hidden="1"/>
    <cellStyle name="Hyperlink" xfId="9102" builtinId="8" hidden="1"/>
    <cellStyle name="Hyperlink" xfId="9104" builtinId="8" hidden="1"/>
    <cellStyle name="Hyperlink" xfId="9106" builtinId="8" hidden="1"/>
    <cellStyle name="Hyperlink" xfId="9108" builtinId="8" hidden="1"/>
    <cellStyle name="Hyperlink" xfId="9110" builtinId="8" hidden="1"/>
    <cellStyle name="Hyperlink" xfId="9112" builtinId="8" hidden="1"/>
    <cellStyle name="Hyperlink" xfId="9114" builtinId="8" hidden="1"/>
    <cellStyle name="Hyperlink" xfId="9116" builtinId="8" hidden="1"/>
    <cellStyle name="Hyperlink" xfId="9118" builtinId="8" hidden="1"/>
    <cellStyle name="Hyperlink" xfId="9120" builtinId="8" hidden="1"/>
    <cellStyle name="Hyperlink" xfId="9122" builtinId="8" hidden="1"/>
    <cellStyle name="Hyperlink" xfId="9124" builtinId="8" hidden="1"/>
    <cellStyle name="Hyperlink" xfId="9126" builtinId="8" hidden="1"/>
    <cellStyle name="Hyperlink" xfId="9128" builtinId="8" hidden="1"/>
    <cellStyle name="Hyperlink" xfId="9130" builtinId="8" hidden="1"/>
    <cellStyle name="Hyperlink" xfId="9132" builtinId="8" hidden="1"/>
    <cellStyle name="Hyperlink" xfId="9134" builtinId="8" hidden="1"/>
    <cellStyle name="Hyperlink" xfId="9136" builtinId="8" hidden="1"/>
    <cellStyle name="Hyperlink" xfId="9138" builtinId="8" hidden="1"/>
    <cellStyle name="Hyperlink" xfId="9140" builtinId="8" hidden="1"/>
    <cellStyle name="Hyperlink" xfId="9142" builtinId="8" hidden="1"/>
    <cellStyle name="Hyperlink" xfId="9144" builtinId="8" hidden="1"/>
    <cellStyle name="Hyperlink" xfId="9146" builtinId="8" hidden="1"/>
    <cellStyle name="Hyperlink" xfId="9148" builtinId="8" hidden="1"/>
    <cellStyle name="Hyperlink" xfId="9150" builtinId="8" hidden="1"/>
    <cellStyle name="Hyperlink" xfId="9152" builtinId="8" hidden="1"/>
    <cellStyle name="Hyperlink" xfId="9154" builtinId="8" hidden="1"/>
    <cellStyle name="Hyperlink" xfId="9156" builtinId="8" hidden="1"/>
    <cellStyle name="Hyperlink" xfId="9158" builtinId="8" hidden="1"/>
    <cellStyle name="Hyperlink" xfId="9160" builtinId="8" hidden="1"/>
    <cellStyle name="Hyperlink" xfId="9162" builtinId="8" hidden="1"/>
    <cellStyle name="Hyperlink" xfId="9164" builtinId="8" hidden="1"/>
    <cellStyle name="Hyperlink" xfId="9166" builtinId="8" hidden="1"/>
    <cellStyle name="Hyperlink" xfId="9168" builtinId="8" hidden="1"/>
    <cellStyle name="Hyperlink" xfId="9170" builtinId="8" hidden="1"/>
    <cellStyle name="Hyperlink" xfId="9172" builtinId="8" hidden="1"/>
    <cellStyle name="Hyperlink" xfId="9174" builtinId="8" hidden="1"/>
    <cellStyle name="Hyperlink" xfId="9176" builtinId="8" hidden="1"/>
    <cellStyle name="Hyperlink" xfId="9178" builtinId="8" hidden="1"/>
    <cellStyle name="Hyperlink" xfId="9180" builtinId="8" hidden="1"/>
    <cellStyle name="Hyperlink" xfId="9182" builtinId="8" hidden="1"/>
    <cellStyle name="Hyperlink" xfId="9184" builtinId="8" hidden="1"/>
    <cellStyle name="Hyperlink" xfId="9186" builtinId="8" hidden="1"/>
    <cellStyle name="Hyperlink" xfId="9188" builtinId="8" hidden="1"/>
    <cellStyle name="Hyperlink" xfId="9190" builtinId="8" hidden="1"/>
    <cellStyle name="Hyperlink" xfId="9192" builtinId="8" hidden="1"/>
    <cellStyle name="Hyperlink" xfId="9194" builtinId="8" hidden="1"/>
    <cellStyle name="Hyperlink" xfId="9196" builtinId="8" hidden="1"/>
    <cellStyle name="Hyperlink" xfId="9198" builtinId="8" hidden="1"/>
    <cellStyle name="Hyperlink" xfId="9200" builtinId="8" hidden="1"/>
    <cellStyle name="Hyperlink" xfId="9202" builtinId="8" hidden="1"/>
    <cellStyle name="Hyperlink" xfId="9204" builtinId="8" hidden="1"/>
    <cellStyle name="Hyperlink" xfId="9206" builtinId="8" hidden="1"/>
    <cellStyle name="Hyperlink" xfId="9208" builtinId="8" hidden="1"/>
    <cellStyle name="Hyperlink" xfId="9210" builtinId="8" hidden="1"/>
    <cellStyle name="Hyperlink" xfId="9212" builtinId="8" hidden="1"/>
    <cellStyle name="Hyperlink" xfId="9214" builtinId="8" hidden="1"/>
    <cellStyle name="Hyperlink" xfId="9216" builtinId="8" hidden="1"/>
    <cellStyle name="Hyperlink" xfId="9218" builtinId="8" hidden="1"/>
    <cellStyle name="Hyperlink" xfId="9220" builtinId="8" hidden="1"/>
    <cellStyle name="Hyperlink" xfId="9222" builtinId="8" hidden="1"/>
    <cellStyle name="Hyperlink" xfId="9224" builtinId="8" hidden="1"/>
    <cellStyle name="Hyperlink" xfId="9226" builtinId="8" hidden="1"/>
    <cellStyle name="Hyperlink" xfId="9228" builtinId="8" hidden="1"/>
    <cellStyle name="Hyperlink" xfId="9230" builtinId="8" hidden="1"/>
    <cellStyle name="Hyperlink" xfId="9232" builtinId="8" hidden="1"/>
    <cellStyle name="Hyperlink" xfId="9234" builtinId="8" hidden="1"/>
    <cellStyle name="Hyperlink" xfId="9236" builtinId="8" hidden="1"/>
    <cellStyle name="Hyperlink" xfId="9238" builtinId="8" hidden="1"/>
    <cellStyle name="Hyperlink" xfId="9240" builtinId="8" hidden="1"/>
    <cellStyle name="Hyperlink" xfId="9242" builtinId="8" hidden="1"/>
    <cellStyle name="Hyperlink" xfId="9244" builtinId="8" hidden="1"/>
    <cellStyle name="Hyperlink" xfId="9246" builtinId="8" hidden="1"/>
    <cellStyle name="Hyperlink" xfId="9248" builtinId="8" hidden="1"/>
    <cellStyle name="Hyperlink" xfId="9250" builtinId="8" hidden="1"/>
    <cellStyle name="Hyperlink" xfId="9252" builtinId="8" hidden="1"/>
    <cellStyle name="Hyperlink" xfId="9254" builtinId="8" hidden="1"/>
    <cellStyle name="Hyperlink" xfId="9256" builtinId="8" hidden="1"/>
    <cellStyle name="Hyperlink" xfId="9258" builtinId="8" hidden="1"/>
    <cellStyle name="Hyperlink" xfId="9260" builtinId="8" hidden="1"/>
    <cellStyle name="Hyperlink" xfId="9262" builtinId="8" hidden="1"/>
    <cellStyle name="Hyperlink" xfId="9264" builtinId="8" hidden="1"/>
    <cellStyle name="Hyperlink" xfId="9266" builtinId="8" hidden="1"/>
    <cellStyle name="Hyperlink" xfId="9268" builtinId="8" hidden="1"/>
    <cellStyle name="Hyperlink" xfId="9270" builtinId="8" hidden="1"/>
    <cellStyle name="Hyperlink" xfId="9272" builtinId="8" hidden="1"/>
    <cellStyle name="Hyperlink" xfId="9274" builtinId="8" hidden="1"/>
    <cellStyle name="Hyperlink" xfId="9276" builtinId="8" hidden="1"/>
    <cellStyle name="Hyperlink" xfId="9278" builtinId="8" hidden="1"/>
    <cellStyle name="Hyperlink" xfId="9280" builtinId="8" hidden="1"/>
    <cellStyle name="Hyperlink" xfId="9282" builtinId="8" hidden="1"/>
    <cellStyle name="Hyperlink" xfId="9284" builtinId="8" hidden="1"/>
    <cellStyle name="Hyperlink" xfId="9286" builtinId="8" hidden="1"/>
    <cellStyle name="Hyperlink" xfId="9288" builtinId="8" hidden="1"/>
    <cellStyle name="Hyperlink" xfId="9290" builtinId="8" hidden="1"/>
    <cellStyle name="Hyperlink" xfId="9292" builtinId="8" hidden="1"/>
    <cellStyle name="Hyperlink" xfId="9294" builtinId="8" hidden="1"/>
    <cellStyle name="Hyperlink" xfId="9296" builtinId="8" hidden="1"/>
    <cellStyle name="Hyperlink" xfId="9298" builtinId="8" hidden="1"/>
    <cellStyle name="Hyperlink" xfId="9300" builtinId="8" hidden="1"/>
    <cellStyle name="Hyperlink" xfId="9302" builtinId="8" hidden="1"/>
    <cellStyle name="Hyperlink" xfId="9304" builtinId="8" hidden="1"/>
    <cellStyle name="Hyperlink" xfId="9306" builtinId="8" hidden="1"/>
    <cellStyle name="Hyperlink" xfId="9308" builtinId="8" hidden="1"/>
    <cellStyle name="Hyperlink" xfId="9310" builtinId="8" hidden="1"/>
    <cellStyle name="Hyperlink" xfId="9312" builtinId="8" hidden="1"/>
    <cellStyle name="Hyperlink" xfId="9314" builtinId="8" hidden="1"/>
    <cellStyle name="Hyperlink" xfId="9316" builtinId="8" hidden="1"/>
    <cellStyle name="Hyperlink" xfId="9318" builtinId="8" hidden="1"/>
    <cellStyle name="Hyperlink" xfId="9320" builtinId="8" hidden="1"/>
    <cellStyle name="Hyperlink" xfId="9322" builtinId="8" hidden="1"/>
    <cellStyle name="Hyperlink" xfId="9324" builtinId="8" hidden="1"/>
    <cellStyle name="Hyperlink" xfId="9326" builtinId="8" hidden="1"/>
    <cellStyle name="Hyperlink" xfId="9328" builtinId="8" hidden="1"/>
    <cellStyle name="Hyperlink" xfId="9330" builtinId="8" hidden="1"/>
    <cellStyle name="Hyperlink" xfId="9332" builtinId="8" hidden="1"/>
    <cellStyle name="Hyperlink" xfId="9334" builtinId="8" hidden="1"/>
    <cellStyle name="Hyperlink" xfId="9336" builtinId="8" hidden="1"/>
    <cellStyle name="Hyperlink" xfId="9338" builtinId="8" hidden="1"/>
    <cellStyle name="Hyperlink" xfId="9340" builtinId="8" hidden="1"/>
    <cellStyle name="Hyperlink" xfId="9342" builtinId="8" hidden="1"/>
    <cellStyle name="Hyperlink" xfId="9344" builtinId="8" hidden="1"/>
    <cellStyle name="Hyperlink" xfId="9346" builtinId="8" hidden="1"/>
    <cellStyle name="Hyperlink" xfId="9348" builtinId="8" hidden="1"/>
    <cellStyle name="Hyperlink" xfId="9350" builtinId="8" hidden="1"/>
    <cellStyle name="Hyperlink" xfId="9352" builtinId="8" hidden="1"/>
    <cellStyle name="Hyperlink" xfId="9354" builtinId="8" hidden="1"/>
    <cellStyle name="Hyperlink" xfId="9356" builtinId="8" hidden="1"/>
    <cellStyle name="Hyperlink" xfId="9358" builtinId="8" hidden="1"/>
    <cellStyle name="Hyperlink" xfId="9360" builtinId="8" hidden="1"/>
    <cellStyle name="Hyperlink" xfId="9362" builtinId="8" hidden="1"/>
    <cellStyle name="Hyperlink" xfId="9364" builtinId="8" hidden="1"/>
    <cellStyle name="Hyperlink" xfId="9366" builtinId="8" hidden="1"/>
    <cellStyle name="Hyperlink" xfId="9368" builtinId="8" hidden="1"/>
    <cellStyle name="Hyperlink" xfId="9370" builtinId="8" hidden="1"/>
    <cellStyle name="Hyperlink" xfId="9372" builtinId="8" hidden="1"/>
    <cellStyle name="Hyperlink" xfId="9374" builtinId="8" hidden="1"/>
    <cellStyle name="Hyperlink" xfId="9376" builtinId="8" hidden="1"/>
    <cellStyle name="Hyperlink" xfId="9378" builtinId="8" hidden="1"/>
    <cellStyle name="Hyperlink" xfId="9380" builtinId="8" hidden="1"/>
    <cellStyle name="Hyperlink" xfId="9382" builtinId="8" hidden="1"/>
    <cellStyle name="Hyperlink" xfId="9384" builtinId="8" hidden="1"/>
    <cellStyle name="Hyperlink" xfId="9386" builtinId="8" hidden="1"/>
    <cellStyle name="Hyperlink" xfId="9388" builtinId="8" hidden="1"/>
    <cellStyle name="Hyperlink" xfId="9390" builtinId="8" hidden="1"/>
    <cellStyle name="Hyperlink" xfId="9392" builtinId="8" hidden="1"/>
    <cellStyle name="Hyperlink" xfId="9394" builtinId="8" hidden="1"/>
    <cellStyle name="Hyperlink" xfId="9396" builtinId="8" hidden="1"/>
    <cellStyle name="Hyperlink" xfId="9398" builtinId="8" hidden="1"/>
    <cellStyle name="Hyperlink" xfId="9400" builtinId="8" hidden="1"/>
    <cellStyle name="Hyperlink" xfId="9402" builtinId="8" hidden="1"/>
    <cellStyle name="Hyperlink" xfId="9404" builtinId="8" hidden="1"/>
    <cellStyle name="Hyperlink" xfId="9406" builtinId="8" hidden="1"/>
    <cellStyle name="Hyperlink" xfId="9408" builtinId="8" hidden="1"/>
    <cellStyle name="Hyperlink" xfId="9410" builtinId="8" hidden="1"/>
    <cellStyle name="Hyperlink" xfId="9412" builtinId="8" hidden="1"/>
    <cellStyle name="Hyperlink" xfId="9414" builtinId="8" hidden="1"/>
    <cellStyle name="Hyperlink" xfId="9416" builtinId="8" hidden="1"/>
    <cellStyle name="Hyperlink" xfId="9418" builtinId="8" hidden="1"/>
    <cellStyle name="Hyperlink" xfId="9420" builtinId="8" hidden="1"/>
    <cellStyle name="Hyperlink" xfId="9422" builtinId="8" hidden="1"/>
    <cellStyle name="Hyperlink" xfId="9424" builtinId="8" hidden="1"/>
    <cellStyle name="Hyperlink" xfId="9426" builtinId="8" hidden="1"/>
    <cellStyle name="Hyperlink" xfId="9428" builtinId="8" hidden="1"/>
    <cellStyle name="Hyperlink" xfId="9430" builtinId="8" hidden="1"/>
    <cellStyle name="Hyperlink" xfId="9432" builtinId="8" hidden="1"/>
    <cellStyle name="Hyperlink" xfId="9434" builtinId="8" hidden="1"/>
    <cellStyle name="Hyperlink" xfId="9436" builtinId="8" hidden="1"/>
    <cellStyle name="Hyperlink" xfId="9438" builtinId="8" hidden="1"/>
    <cellStyle name="Hyperlink" xfId="9440" builtinId="8" hidden="1"/>
    <cellStyle name="Hyperlink" xfId="9442" builtinId="8" hidden="1"/>
    <cellStyle name="Hyperlink" xfId="9444" builtinId="8" hidden="1"/>
    <cellStyle name="Hyperlink" xfId="9446" builtinId="8" hidden="1"/>
    <cellStyle name="Hyperlink" xfId="9448" builtinId="8" hidden="1"/>
    <cellStyle name="Hyperlink" xfId="9450" builtinId="8" hidden="1"/>
    <cellStyle name="Hyperlink" xfId="9452" builtinId="8" hidden="1"/>
    <cellStyle name="Hyperlink" xfId="9454" builtinId="8" hidden="1"/>
    <cellStyle name="Hyperlink" xfId="9456" builtinId="8" hidden="1"/>
    <cellStyle name="Hyperlink" xfId="9458" builtinId="8" hidden="1"/>
    <cellStyle name="Hyperlink" xfId="9460" builtinId="8" hidden="1"/>
    <cellStyle name="Hyperlink" xfId="9462" builtinId="8" hidden="1"/>
    <cellStyle name="Hyperlink" xfId="9464" builtinId="8" hidden="1"/>
    <cellStyle name="Hyperlink" xfId="9466" builtinId="8" hidden="1"/>
    <cellStyle name="Hyperlink" xfId="9468" builtinId="8" hidden="1"/>
    <cellStyle name="Hyperlink" xfId="9470" builtinId="8" hidden="1"/>
    <cellStyle name="Hyperlink" xfId="9472" builtinId="8" hidden="1"/>
    <cellStyle name="Hyperlink" xfId="9474" builtinId="8" hidden="1"/>
    <cellStyle name="Hyperlink" xfId="9476" builtinId="8" hidden="1"/>
    <cellStyle name="Hyperlink" xfId="9478" builtinId="8" hidden="1"/>
    <cellStyle name="Hyperlink" xfId="9480" builtinId="8" hidden="1"/>
    <cellStyle name="Hyperlink" xfId="9482" builtinId="8" hidden="1"/>
    <cellStyle name="Hyperlink" xfId="9484" builtinId="8" hidden="1"/>
    <cellStyle name="Hyperlink" xfId="9486" builtinId="8" hidden="1"/>
    <cellStyle name="Hyperlink" xfId="9488" builtinId="8" hidden="1"/>
    <cellStyle name="Hyperlink" xfId="9490" builtinId="8" hidden="1"/>
    <cellStyle name="Hyperlink" xfId="9492" builtinId="8" hidden="1"/>
    <cellStyle name="Hyperlink" xfId="9494" builtinId="8" hidden="1"/>
    <cellStyle name="Hyperlink" xfId="9496" builtinId="8" hidden="1"/>
    <cellStyle name="Hyperlink" xfId="9498" builtinId="8" hidden="1"/>
    <cellStyle name="Hyperlink" xfId="9500" builtinId="8" hidden="1"/>
    <cellStyle name="Hyperlink" xfId="9502" builtinId="8" hidden="1"/>
    <cellStyle name="Hyperlink" xfId="9504" builtinId="8" hidden="1"/>
    <cellStyle name="Hyperlink" xfId="9506" builtinId="8" hidden="1"/>
    <cellStyle name="Hyperlink" xfId="9508" builtinId="8" hidden="1"/>
    <cellStyle name="Hyperlink" xfId="9510" builtinId="8" hidden="1"/>
    <cellStyle name="Hyperlink" xfId="9512" builtinId="8" hidden="1"/>
    <cellStyle name="Hyperlink" xfId="9514" builtinId="8" hidden="1"/>
    <cellStyle name="Hyperlink" xfId="9516" builtinId="8" hidden="1"/>
    <cellStyle name="Hyperlink" xfId="9518" builtinId="8" hidden="1"/>
    <cellStyle name="Hyperlink" xfId="9520" builtinId="8" hidden="1"/>
    <cellStyle name="Hyperlink" xfId="9522" builtinId="8" hidden="1"/>
    <cellStyle name="Hyperlink" xfId="9524" builtinId="8" hidden="1"/>
    <cellStyle name="Hyperlink" xfId="9526" builtinId="8" hidden="1"/>
    <cellStyle name="Hyperlink" xfId="9528" builtinId="8" hidden="1"/>
    <cellStyle name="Hyperlink" xfId="9530" builtinId="8" hidden="1"/>
    <cellStyle name="Hyperlink" xfId="9532" builtinId="8" hidden="1"/>
    <cellStyle name="Hyperlink" xfId="9534" builtinId="8" hidden="1"/>
    <cellStyle name="Hyperlink" xfId="9536" builtinId="8" hidden="1"/>
    <cellStyle name="Hyperlink" xfId="9538" builtinId="8" hidden="1"/>
    <cellStyle name="Hyperlink" xfId="9540" builtinId="8" hidden="1"/>
    <cellStyle name="Hyperlink" xfId="9542" builtinId="8" hidden="1"/>
    <cellStyle name="Hyperlink" xfId="9544" builtinId="8" hidden="1"/>
    <cellStyle name="Hyperlink" xfId="9546" builtinId="8" hidden="1"/>
    <cellStyle name="Hyperlink" xfId="9548" builtinId="8" hidden="1"/>
    <cellStyle name="Hyperlink" xfId="9550" builtinId="8" hidden="1"/>
    <cellStyle name="Hyperlink" xfId="9552" builtinId="8" hidden="1"/>
    <cellStyle name="Hyperlink" xfId="9554" builtinId="8" hidden="1"/>
    <cellStyle name="Hyperlink" xfId="9556" builtinId="8" hidden="1"/>
    <cellStyle name="Hyperlink" xfId="9558" builtinId="8" hidden="1"/>
    <cellStyle name="Hyperlink" xfId="9560" builtinId="8" hidden="1"/>
    <cellStyle name="Hyperlink" xfId="9562" builtinId="8" hidden="1"/>
    <cellStyle name="Hyperlink" xfId="9564" builtinId="8" hidden="1"/>
    <cellStyle name="Hyperlink" xfId="9566" builtinId="8" hidden="1"/>
    <cellStyle name="Hyperlink" xfId="9568" builtinId="8" hidden="1"/>
    <cellStyle name="Hyperlink" xfId="9570" builtinId="8" hidden="1"/>
    <cellStyle name="Hyperlink" xfId="9572" builtinId="8" hidden="1"/>
    <cellStyle name="Hyperlink" xfId="9574" builtinId="8" hidden="1"/>
    <cellStyle name="Hyperlink" xfId="9576" builtinId="8" hidden="1"/>
    <cellStyle name="Hyperlink" xfId="9578" builtinId="8" hidden="1"/>
    <cellStyle name="Hyperlink" xfId="9580" builtinId="8" hidden="1"/>
    <cellStyle name="Hyperlink" xfId="9582" builtinId="8" hidden="1"/>
    <cellStyle name="Hyperlink" xfId="9584" builtinId="8" hidden="1"/>
    <cellStyle name="Hyperlink" xfId="9586" builtinId="8" hidden="1"/>
    <cellStyle name="Hyperlink" xfId="9588" builtinId="8" hidden="1"/>
    <cellStyle name="Hyperlink" xfId="9590" builtinId="8" hidden="1"/>
    <cellStyle name="Hyperlink" xfId="9592" builtinId="8" hidden="1"/>
    <cellStyle name="Hyperlink" xfId="9594" builtinId="8" hidden="1"/>
    <cellStyle name="Hyperlink" xfId="9596" builtinId="8" hidden="1"/>
    <cellStyle name="Hyperlink" xfId="9598" builtinId="8" hidden="1"/>
    <cellStyle name="Hyperlink" xfId="9600" builtinId="8" hidden="1"/>
    <cellStyle name="Hyperlink" xfId="9602" builtinId="8" hidden="1"/>
    <cellStyle name="Hyperlink" xfId="9604" builtinId="8" hidden="1"/>
    <cellStyle name="Hyperlink" xfId="9606" builtinId="8" hidden="1"/>
    <cellStyle name="Hyperlink" xfId="9608" builtinId="8" hidden="1"/>
    <cellStyle name="Hyperlink" xfId="9610" builtinId="8" hidden="1"/>
    <cellStyle name="Hyperlink" xfId="9612" builtinId="8" hidden="1"/>
    <cellStyle name="Hyperlink" xfId="9614" builtinId="8" hidden="1"/>
    <cellStyle name="Hyperlink" xfId="9616" builtinId="8" hidden="1"/>
    <cellStyle name="Hyperlink" xfId="9618" builtinId="8" hidden="1"/>
    <cellStyle name="Hyperlink" xfId="9620" builtinId="8" hidden="1"/>
    <cellStyle name="Hyperlink" xfId="9622" builtinId="8" hidden="1"/>
    <cellStyle name="Hyperlink" xfId="9624" builtinId="8" hidden="1"/>
    <cellStyle name="Hyperlink" xfId="9626" builtinId="8" hidden="1"/>
    <cellStyle name="Hyperlink" xfId="9628" builtinId="8" hidden="1"/>
    <cellStyle name="Hyperlink" xfId="9630" builtinId="8" hidden="1"/>
    <cellStyle name="Hyperlink" xfId="9632" builtinId="8" hidden="1"/>
    <cellStyle name="Hyperlink" xfId="9634" builtinId="8" hidden="1"/>
    <cellStyle name="Hyperlink" xfId="9636" builtinId="8" hidden="1"/>
    <cellStyle name="Hyperlink" xfId="9638" builtinId="8" hidden="1"/>
    <cellStyle name="Hyperlink" xfId="9640" builtinId="8" hidden="1"/>
    <cellStyle name="Hyperlink" xfId="9642" builtinId="8" hidden="1"/>
    <cellStyle name="Hyperlink" xfId="9644" builtinId="8" hidden="1"/>
    <cellStyle name="Hyperlink" xfId="9646" builtinId="8" hidden="1"/>
    <cellStyle name="Hyperlink" xfId="9648" builtinId="8" hidden="1"/>
    <cellStyle name="Hyperlink" xfId="9650" builtinId="8" hidden="1"/>
    <cellStyle name="Hyperlink" xfId="9652" builtinId="8" hidden="1"/>
    <cellStyle name="Hyperlink" xfId="9654" builtinId="8" hidden="1"/>
    <cellStyle name="Hyperlink" xfId="9656" builtinId="8" hidden="1"/>
    <cellStyle name="Hyperlink" xfId="9658" builtinId="8" hidden="1"/>
    <cellStyle name="Hyperlink" xfId="9660" builtinId="8" hidden="1"/>
    <cellStyle name="Hyperlink" xfId="9662" builtinId="8" hidden="1"/>
    <cellStyle name="Hyperlink" xfId="9664" builtinId="8" hidden="1"/>
    <cellStyle name="Hyperlink" xfId="9666" builtinId="8" hidden="1"/>
    <cellStyle name="Hyperlink" xfId="9668" builtinId="8" hidden="1"/>
    <cellStyle name="Hyperlink" xfId="9670" builtinId="8" hidden="1"/>
    <cellStyle name="Hyperlink" xfId="9672" builtinId="8" hidden="1"/>
    <cellStyle name="Hyperlink" xfId="9674" builtinId="8" hidden="1"/>
    <cellStyle name="Hyperlink" xfId="9676" builtinId="8" hidden="1"/>
    <cellStyle name="Hyperlink" xfId="9678" builtinId="8" hidden="1"/>
    <cellStyle name="Hyperlink" xfId="9680" builtinId="8" hidden="1"/>
    <cellStyle name="Hyperlink" xfId="9682" builtinId="8" hidden="1"/>
    <cellStyle name="Hyperlink" xfId="9684" builtinId="8" hidden="1"/>
    <cellStyle name="Hyperlink" xfId="9686" builtinId="8" hidden="1"/>
    <cellStyle name="Hyperlink" xfId="9688" builtinId="8" hidden="1"/>
    <cellStyle name="Hyperlink" xfId="9690" builtinId="8" hidden="1"/>
    <cellStyle name="Hyperlink" xfId="9692" builtinId="8" hidden="1"/>
    <cellStyle name="Hyperlink" xfId="9694" builtinId="8" hidden="1"/>
    <cellStyle name="Hyperlink" xfId="9696" builtinId="8" hidden="1"/>
    <cellStyle name="Hyperlink" xfId="9698" builtinId="8" hidden="1"/>
    <cellStyle name="Hyperlink" xfId="9700" builtinId="8" hidden="1"/>
    <cellStyle name="Hyperlink" xfId="9702" builtinId="8" hidden="1"/>
    <cellStyle name="Hyperlink" xfId="9704" builtinId="8" hidden="1"/>
    <cellStyle name="Hyperlink" xfId="9706" builtinId="8" hidden="1"/>
    <cellStyle name="Hyperlink" xfId="9708" builtinId="8" hidden="1"/>
    <cellStyle name="Hyperlink" xfId="9710" builtinId="8" hidden="1"/>
    <cellStyle name="Hyperlink" xfId="9712" builtinId="8" hidden="1"/>
    <cellStyle name="Hyperlink" xfId="9714" builtinId="8" hidden="1"/>
    <cellStyle name="Hyperlink" xfId="9716" builtinId="8" hidden="1"/>
    <cellStyle name="Hyperlink" xfId="9718" builtinId="8" hidden="1"/>
    <cellStyle name="Hyperlink" xfId="9720" builtinId="8" hidden="1"/>
    <cellStyle name="Hyperlink" xfId="9722" builtinId="8" hidden="1"/>
    <cellStyle name="Hyperlink" xfId="9724" builtinId="8" hidden="1"/>
    <cellStyle name="Hyperlink" xfId="9726" builtinId="8" hidden="1"/>
    <cellStyle name="Hyperlink" xfId="9728" builtinId="8" hidden="1"/>
    <cellStyle name="Hyperlink" xfId="9730" builtinId="8" hidden="1"/>
    <cellStyle name="Hyperlink" xfId="9732" builtinId="8" hidden="1"/>
    <cellStyle name="Hyperlink" xfId="9734" builtinId="8" hidden="1"/>
    <cellStyle name="Hyperlink" xfId="9736" builtinId="8" hidden="1"/>
    <cellStyle name="Hyperlink" xfId="9738" builtinId="8" hidden="1"/>
    <cellStyle name="Hyperlink" xfId="9740" builtinId="8" hidden="1"/>
    <cellStyle name="Hyperlink" xfId="9742" builtinId="8" hidden="1"/>
    <cellStyle name="Hyperlink" xfId="9744" builtinId="8" hidden="1"/>
    <cellStyle name="Hyperlink" xfId="9746" builtinId="8" hidden="1"/>
    <cellStyle name="Hyperlink" xfId="9748" builtinId="8" hidden="1"/>
    <cellStyle name="Hyperlink" xfId="9750" builtinId="8" hidden="1"/>
    <cellStyle name="Hyperlink" xfId="9752" builtinId="8" hidden="1"/>
    <cellStyle name="Hyperlink" xfId="9754" builtinId="8" hidden="1"/>
    <cellStyle name="Hyperlink" xfId="9756" builtinId="8" hidden="1"/>
    <cellStyle name="Hyperlink" xfId="9758" builtinId="8" hidden="1"/>
    <cellStyle name="Hyperlink" xfId="9760" builtinId="8" hidden="1"/>
    <cellStyle name="Hyperlink" xfId="9762" builtinId="8" hidden="1"/>
    <cellStyle name="Hyperlink" xfId="9764" builtinId="8" hidden="1"/>
    <cellStyle name="Hyperlink" xfId="9766" builtinId="8" hidden="1"/>
    <cellStyle name="Hyperlink" xfId="9768" builtinId="8" hidden="1"/>
    <cellStyle name="Hyperlink" xfId="9770" builtinId="8" hidden="1"/>
    <cellStyle name="Hyperlink" xfId="9772" builtinId="8" hidden="1"/>
    <cellStyle name="Hyperlink" xfId="9774" builtinId="8" hidden="1"/>
    <cellStyle name="Hyperlink" xfId="9776" builtinId="8" hidden="1"/>
    <cellStyle name="Hyperlink" xfId="9778" builtinId="8" hidden="1"/>
    <cellStyle name="Hyperlink" xfId="9780" builtinId="8" hidden="1"/>
    <cellStyle name="Hyperlink" xfId="9782" builtinId="8" hidden="1"/>
    <cellStyle name="Hyperlink" xfId="9784" builtinId="8" hidden="1"/>
    <cellStyle name="Hyperlink" xfId="9786" builtinId="8" hidden="1"/>
    <cellStyle name="Hyperlink" xfId="9788" builtinId="8" hidden="1"/>
    <cellStyle name="Hyperlink" xfId="9790" builtinId="8" hidden="1"/>
    <cellStyle name="Hyperlink" xfId="9792" builtinId="8" hidden="1"/>
    <cellStyle name="Hyperlink" xfId="9794" builtinId="8" hidden="1"/>
    <cellStyle name="Hyperlink" xfId="9796" builtinId="8" hidden="1"/>
    <cellStyle name="Hyperlink" xfId="9798" builtinId="8" hidden="1"/>
    <cellStyle name="Hyperlink" xfId="9800" builtinId="8" hidden="1"/>
    <cellStyle name="Hyperlink" xfId="9802" builtinId="8" hidden="1"/>
    <cellStyle name="Hyperlink" xfId="9804" builtinId="8" hidden="1"/>
    <cellStyle name="Hyperlink" xfId="9806" builtinId="8" hidden="1"/>
    <cellStyle name="Hyperlink" xfId="9808" builtinId="8" hidden="1"/>
    <cellStyle name="Hyperlink" xfId="9810" builtinId="8" hidden="1"/>
    <cellStyle name="Hyperlink" xfId="9812" builtinId="8" hidden="1"/>
    <cellStyle name="Hyperlink" xfId="9814" builtinId="8" hidden="1"/>
    <cellStyle name="Hyperlink" xfId="9816" builtinId="8" hidden="1"/>
    <cellStyle name="Hyperlink" xfId="9818" builtinId="8" hidden="1"/>
    <cellStyle name="Hyperlink" xfId="9820" builtinId="8" hidden="1"/>
    <cellStyle name="Hyperlink" xfId="9822" builtinId="8" hidden="1"/>
    <cellStyle name="Hyperlink" xfId="9824" builtinId="8" hidden="1"/>
    <cellStyle name="Hyperlink" xfId="9826" builtinId="8" hidden="1"/>
    <cellStyle name="Hyperlink" xfId="9828" builtinId="8" hidden="1"/>
    <cellStyle name="Hyperlink" xfId="9830" builtinId="8" hidden="1"/>
    <cellStyle name="Hyperlink" xfId="9832" builtinId="8" hidden="1"/>
    <cellStyle name="Hyperlink" xfId="9834" builtinId="8" hidden="1"/>
    <cellStyle name="Hyperlink" xfId="9836" builtinId="8" hidden="1"/>
    <cellStyle name="Hyperlink" xfId="9838" builtinId="8" hidden="1"/>
    <cellStyle name="Hyperlink" xfId="9840" builtinId="8" hidden="1"/>
    <cellStyle name="Hyperlink" xfId="9842" builtinId="8" hidden="1"/>
    <cellStyle name="Hyperlink" xfId="9844" builtinId="8" hidden="1"/>
    <cellStyle name="Hyperlink" xfId="9846" builtinId="8" hidden="1"/>
    <cellStyle name="Hyperlink" xfId="9848" builtinId="8" hidden="1"/>
    <cellStyle name="Hyperlink" xfId="9850" builtinId="8" hidden="1"/>
    <cellStyle name="Hyperlink" xfId="9852" builtinId="8" hidden="1"/>
    <cellStyle name="Hyperlink" xfId="9854" builtinId="8" hidden="1"/>
    <cellStyle name="Hyperlink" xfId="9856" builtinId="8" hidden="1"/>
    <cellStyle name="Hyperlink" xfId="9858" builtinId="8" hidden="1"/>
    <cellStyle name="Hyperlink" xfId="9860" builtinId="8" hidden="1"/>
    <cellStyle name="Hyperlink" xfId="9862" builtinId="8" hidden="1"/>
    <cellStyle name="Hyperlink" xfId="9864" builtinId="8" hidden="1"/>
    <cellStyle name="Hyperlink" xfId="9866" builtinId="8" hidden="1"/>
    <cellStyle name="Hyperlink" xfId="9868" builtinId="8" hidden="1"/>
    <cellStyle name="Hyperlink" xfId="9870" builtinId="8" hidden="1"/>
    <cellStyle name="Hyperlink" xfId="9872" builtinId="8" hidden="1"/>
    <cellStyle name="Hyperlink" xfId="9874" builtinId="8" hidden="1"/>
    <cellStyle name="Hyperlink" xfId="9876" builtinId="8" hidden="1"/>
    <cellStyle name="Hyperlink" xfId="9878" builtinId="8" hidden="1"/>
    <cellStyle name="Hyperlink" xfId="9880" builtinId="8" hidden="1"/>
    <cellStyle name="Hyperlink" xfId="9882" builtinId="8" hidden="1"/>
    <cellStyle name="Hyperlink" xfId="9884" builtinId="8" hidden="1"/>
    <cellStyle name="Hyperlink" xfId="9886" builtinId="8" hidden="1"/>
    <cellStyle name="Hyperlink" xfId="9888" builtinId="8" hidden="1"/>
    <cellStyle name="Hyperlink" xfId="9890" builtinId="8" hidden="1"/>
    <cellStyle name="Hyperlink" xfId="9892" builtinId="8" hidden="1"/>
    <cellStyle name="Hyperlink" xfId="9894" builtinId="8" hidden="1"/>
    <cellStyle name="Hyperlink" xfId="9896" builtinId="8" hidden="1"/>
    <cellStyle name="Hyperlink" xfId="9898" builtinId="8" hidden="1"/>
    <cellStyle name="Hyperlink" xfId="9900" builtinId="8" hidden="1"/>
    <cellStyle name="Hyperlink" xfId="9902" builtinId="8" hidden="1"/>
    <cellStyle name="Hyperlink" xfId="9904" builtinId="8" hidden="1"/>
    <cellStyle name="Hyperlink" xfId="9906" builtinId="8" hidden="1"/>
    <cellStyle name="Hyperlink" xfId="9908" builtinId="8" hidden="1"/>
    <cellStyle name="Hyperlink" xfId="9910" builtinId="8" hidden="1"/>
    <cellStyle name="Hyperlink" xfId="9912" builtinId="8" hidden="1"/>
    <cellStyle name="Hyperlink" xfId="9914" builtinId="8" hidden="1"/>
    <cellStyle name="Hyperlink" xfId="9916" builtinId="8" hidden="1"/>
    <cellStyle name="Hyperlink" xfId="9918" builtinId="8" hidden="1"/>
    <cellStyle name="Hyperlink" xfId="9920" builtinId="8" hidden="1"/>
    <cellStyle name="Hyperlink" xfId="9922" builtinId="8" hidden="1"/>
    <cellStyle name="Hyperlink" xfId="9924" builtinId="8" hidden="1"/>
    <cellStyle name="Hyperlink" xfId="9926" builtinId="8" hidden="1"/>
    <cellStyle name="Hyperlink" xfId="9928" builtinId="8" hidden="1"/>
    <cellStyle name="Hyperlink" xfId="9930" builtinId="8" hidden="1"/>
    <cellStyle name="Hyperlink" xfId="9932" builtinId="8" hidden="1"/>
    <cellStyle name="Hyperlink" xfId="9934" builtinId="8" hidden="1"/>
    <cellStyle name="Hyperlink" xfId="9936" builtinId="8" hidden="1"/>
    <cellStyle name="Hyperlink" xfId="9938" builtinId="8" hidden="1"/>
    <cellStyle name="Hyperlink" xfId="9940" builtinId="8" hidden="1"/>
    <cellStyle name="Hyperlink" xfId="9942" builtinId="8" hidden="1"/>
    <cellStyle name="Hyperlink" xfId="9944" builtinId="8" hidden="1"/>
    <cellStyle name="Hyperlink" xfId="9946" builtinId="8" hidden="1"/>
    <cellStyle name="Hyperlink" xfId="9948" builtinId="8" hidden="1"/>
    <cellStyle name="Hyperlink" xfId="9950" builtinId="8" hidden="1"/>
    <cellStyle name="Hyperlink" xfId="9952" builtinId="8" hidden="1"/>
    <cellStyle name="Hyperlink" xfId="9954" builtinId="8" hidden="1"/>
    <cellStyle name="Hyperlink" xfId="9956" builtinId="8" hidden="1"/>
    <cellStyle name="Hyperlink" xfId="9958" builtinId="8" hidden="1"/>
    <cellStyle name="Hyperlink" xfId="9960" builtinId="8" hidden="1"/>
    <cellStyle name="Hyperlink" xfId="9962" builtinId="8" hidden="1"/>
    <cellStyle name="Hyperlink" xfId="9964" builtinId="8" hidden="1"/>
    <cellStyle name="Hyperlink" xfId="9966" builtinId="8" hidden="1"/>
    <cellStyle name="Hyperlink" xfId="9968" builtinId="8" hidden="1"/>
    <cellStyle name="Hyperlink" xfId="9970" builtinId="8" hidden="1"/>
    <cellStyle name="Hyperlink" xfId="9972" builtinId="8" hidden="1"/>
    <cellStyle name="Hyperlink" xfId="9974" builtinId="8" hidden="1"/>
    <cellStyle name="Hyperlink" xfId="9976" builtinId="8" hidden="1"/>
    <cellStyle name="Hyperlink" xfId="9978" builtinId="8" hidden="1"/>
    <cellStyle name="Hyperlink" xfId="9980" builtinId="8" hidden="1"/>
    <cellStyle name="Hyperlink" xfId="9982" builtinId="8" hidden="1"/>
    <cellStyle name="Hyperlink" xfId="9984" builtinId="8" hidden="1"/>
    <cellStyle name="Hyperlink" xfId="9986" builtinId="8" hidden="1"/>
    <cellStyle name="Hyperlink" xfId="9988" builtinId="8" hidden="1"/>
    <cellStyle name="Hyperlink" xfId="9990" builtinId="8" hidden="1"/>
    <cellStyle name="Hyperlink" xfId="9992" builtinId="8" hidden="1"/>
    <cellStyle name="Hyperlink" xfId="9994" builtinId="8" hidden="1"/>
    <cellStyle name="Hyperlink" xfId="9996" builtinId="8" hidden="1"/>
    <cellStyle name="Hyperlink" xfId="9998" builtinId="8" hidden="1"/>
    <cellStyle name="Hyperlink" xfId="10000" builtinId="8" hidden="1"/>
    <cellStyle name="Hyperlink" xfId="10002" builtinId="8" hidden="1"/>
    <cellStyle name="Hyperlink" xfId="10004" builtinId="8" hidden="1"/>
    <cellStyle name="Hyperlink" xfId="10006" builtinId="8" hidden="1"/>
    <cellStyle name="Hyperlink" xfId="10008" builtinId="8" hidden="1"/>
    <cellStyle name="Hyperlink" xfId="10010" builtinId="8" hidden="1"/>
    <cellStyle name="Hyperlink" xfId="10012" builtinId="8" hidden="1"/>
    <cellStyle name="Hyperlink" xfId="10014" builtinId="8" hidden="1"/>
    <cellStyle name="Hyperlink" xfId="10016" builtinId="8" hidden="1"/>
    <cellStyle name="Hyperlink" xfId="10018" builtinId="8" hidden="1"/>
    <cellStyle name="Hyperlink" xfId="10020" builtinId="8" hidden="1"/>
    <cellStyle name="Hyperlink" xfId="10022" builtinId="8" hidden="1"/>
    <cellStyle name="Hyperlink" xfId="10024" builtinId="8" hidden="1"/>
    <cellStyle name="Hyperlink" xfId="10026" builtinId="8" hidden="1"/>
    <cellStyle name="Hyperlink" xfId="10028" builtinId="8" hidden="1"/>
    <cellStyle name="Hyperlink" xfId="10030" builtinId="8" hidden="1"/>
    <cellStyle name="Hyperlink" xfId="10032" builtinId="8" hidden="1"/>
    <cellStyle name="Hyperlink" xfId="10034" builtinId="8" hidden="1"/>
    <cellStyle name="Hyperlink" xfId="10036" builtinId="8" hidden="1"/>
    <cellStyle name="Hyperlink" xfId="10038" builtinId="8" hidden="1"/>
    <cellStyle name="Hyperlink" xfId="10040" builtinId="8" hidden="1"/>
    <cellStyle name="Hyperlink" xfId="10042" builtinId="8" hidden="1"/>
    <cellStyle name="Hyperlink" xfId="10044" builtinId="8" hidden="1"/>
    <cellStyle name="Hyperlink" xfId="10046" builtinId="8" hidden="1"/>
    <cellStyle name="Hyperlink" xfId="10048" builtinId="8" hidden="1"/>
    <cellStyle name="Hyperlink" xfId="10050" builtinId="8" hidden="1"/>
    <cellStyle name="Hyperlink" xfId="10052" builtinId="8" hidden="1"/>
    <cellStyle name="Hyperlink" xfId="10054" builtinId="8" hidden="1"/>
    <cellStyle name="Hyperlink" xfId="10056" builtinId="8" hidden="1"/>
    <cellStyle name="Hyperlink" xfId="10058" builtinId="8" hidden="1"/>
    <cellStyle name="Hyperlink" xfId="10060" builtinId="8" hidden="1"/>
    <cellStyle name="Hyperlink" xfId="10062" builtinId="8" hidden="1"/>
    <cellStyle name="Hyperlink" xfId="10064" builtinId="8" hidden="1"/>
    <cellStyle name="Hyperlink" xfId="10066" builtinId="8" hidden="1"/>
    <cellStyle name="Hyperlink" xfId="10068" builtinId="8" hidden="1"/>
    <cellStyle name="Hyperlink" xfId="10070" builtinId="8" hidden="1"/>
    <cellStyle name="Hyperlink" xfId="10072" builtinId="8" hidden="1"/>
    <cellStyle name="Hyperlink" xfId="10074" builtinId="8" hidden="1"/>
    <cellStyle name="Hyperlink" xfId="10076" builtinId="8" hidden="1"/>
    <cellStyle name="Hyperlink" xfId="10078" builtinId="8" hidden="1"/>
    <cellStyle name="Hyperlink" xfId="10080" builtinId="8" hidden="1"/>
    <cellStyle name="Hyperlink" xfId="10082" builtinId="8" hidden="1"/>
    <cellStyle name="Hyperlink" xfId="10084" builtinId="8" hidden="1"/>
    <cellStyle name="Hyperlink" xfId="10086" builtinId="8" hidden="1"/>
    <cellStyle name="Hyperlink" xfId="10088" builtinId="8" hidden="1"/>
    <cellStyle name="Hyperlink" xfId="10090" builtinId="8" hidden="1"/>
    <cellStyle name="Hyperlink" xfId="10092" builtinId="8" hidden="1"/>
    <cellStyle name="Hyperlink" xfId="10094" builtinId="8" hidden="1"/>
    <cellStyle name="Hyperlink" xfId="10096" builtinId="8" hidden="1"/>
    <cellStyle name="Hyperlink" xfId="10098" builtinId="8" hidden="1"/>
    <cellStyle name="Hyperlink" xfId="10100" builtinId="8" hidden="1"/>
    <cellStyle name="Hyperlink" xfId="10102" builtinId="8" hidden="1"/>
    <cellStyle name="Hyperlink" xfId="10104" builtinId="8" hidden="1"/>
    <cellStyle name="Hyperlink" xfId="10106" builtinId="8" hidden="1"/>
    <cellStyle name="Hyperlink" xfId="10108" builtinId="8" hidden="1"/>
    <cellStyle name="Hyperlink" xfId="10110" builtinId="8" hidden="1"/>
    <cellStyle name="Hyperlink" xfId="10112" builtinId="8" hidden="1"/>
    <cellStyle name="Hyperlink" xfId="10114" builtinId="8" hidden="1"/>
    <cellStyle name="Hyperlink" xfId="10116" builtinId="8" hidden="1"/>
    <cellStyle name="Hyperlink" xfId="10118" builtinId="8" hidden="1"/>
    <cellStyle name="Hyperlink" xfId="10120" builtinId="8" hidden="1"/>
    <cellStyle name="Hyperlink" xfId="10122" builtinId="8" hidden="1"/>
    <cellStyle name="Hyperlink" xfId="10124" builtinId="8" hidden="1"/>
    <cellStyle name="Hyperlink" xfId="10126" builtinId="8" hidden="1"/>
    <cellStyle name="Hyperlink" xfId="10128" builtinId="8" hidden="1"/>
    <cellStyle name="Hyperlink" xfId="10130" builtinId="8" hidden="1"/>
    <cellStyle name="Hyperlink" xfId="10132" builtinId="8" hidden="1"/>
    <cellStyle name="Hyperlink" xfId="10134" builtinId="8" hidden="1"/>
    <cellStyle name="Hyperlink" xfId="10136" builtinId="8" hidden="1"/>
    <cellStyle name="Hyperlink" xfId="10138" builtinId="8" hidden="1"/>
    <cellStyle name="Hyperlink" xfId="10140" builtinId="8" hidden="1"/>
    <cellStyle name="Hyperlink" xfId="10142" builtinId="8" hidden="1"/>
    <cellStyle name="Hyperlink" xfId="10144" builtinId="8" hidden="1"/>
    <cellStyle name="Hyperlink" xfId="10146" builtinId="8" hidden="1"/>
    <cellStyle name="Hyperlink" xfId="10148" builtinId="8" hidden="1"/>
    <cellStyle name="Hyperlink" xfId="10150" builtinId="8" hidden="1"/>
    <cellStyle name="Hyperlink" xfId="10152" builtinId="8" hidden="1"/>
    <cellStyle name="Hyperlink" xfId="10154" builtinId="8" hidden="1"/>
    <cellStyle name="Hyperlink" xfId="10156" builtinId="8" hidden="1"/>
    <cellStyle name="Hyperlink" xfId="10158" builtinId="8" hidden="1"/>
    <cellStyle name="Hyperlink" xfId="10160" builtinId="8" hidden="1"/>
    <cellStyle name="Hyperlink" xfId="10162" builtinId="8" hidden="1"/>
    <cellStyle name="Hyperlink" xfId="10164" builtinId="8" hidden="1"/>
    <cellStyle name="Hyperlink" xfId="10166" builtinId="8" hidden="1"/>
    <cellStyle name="Hyperlink" xfId="10168" builtinId="8" hidden="1"/>
    <cellStyle name="Hyperlink" xfId="10170" builtinId="8" hidden="1"/>
    <cellStyle name="Hyperlink" xfId="10172" builtinId="8" hidden="1"/>
    <cellStyle name="Hyperlink" xfId="10174" builtinId="8" hidden="1"/>
    <cellStyle name="Hyperlink" xfId="10176" builtinId="8" hidden="1"/>
    <cellStyle name="Hyperlink" xfId="10178" builtinId="8" hidden="1"/>
    <cellStyle name="Hyperlink" xfId="10180" builtinId="8" hidden="1"/>
    <cellStyle name="Hyperlink" xfId="10182" builtinId="8" hidden="1"/>
    <cellStyle name="Hyperlink" xfId="10184" builtinId="8" hidden="1"/>
    <cellStyle name="Hyperlink" xfId="10186" builtinId="8" hidden="1"/>
    <cellStyle name="Hyperlink" xfId="10188" builtinId="8" hidden="1"/>
    <cellStyle name="Hyperlink" xfId="10190" builtinId="8" hidden="1"/>
    <cellStyle name="Hyperlink" xfId="10192" builtinId="8" hidden="1"/>
    <cellStyle name="Hyperlink" xfId="10194" builtinId="8" hidden="1"/>
    <cellStyle name="Hyperlink" xfId="10196" builtinId="8" hidden="1"/>
    <cellStyle name="Hyperlink" xfId="10198" builtinId="8" hidden="1"/>
    <cellStyle name="Hyperlink" xfId="10200" builtinId="8" hidden="1"/>
    <cellStyle name="Hyperlink" xfId="10202" builtinId="8" hidden="1"/>
    <cellStyle name="Hyperlink" xfId="10204" builtinId="8" hidden="1"/>
    <cellStyle name="Hyperlink" xfId="10206" builtinId="8" hidden="1"/>
    <cellStyle name="Hyperlink" xfId="10208" builtinId="8" hidden="1"/>
    <cellStyle name="Hyperlink" xfId="10210" builtinId="8" hidden="1"/>
    <cellStyle name="Hyperlink" xfId="10212" builtinId="8" hidden="1"/>
    <cellStyle name="Hyperlink" xfId="10214" builtinId="8" hidden="1"/>
    <cellStyle name="Hyperlink" xfId="10216" builtinId="8" hidden="1"/>
    <cellStyle name="Hyperlink" xfId="10218" builtinId="8" hidden="1"/>
    <cellStyle name="Hyperlink" xfId="10220" builtinId="8" hidden="1"/>
    <cellStyle name="Hyperlink" xfId="10222" builtinId="8" hidden="1"/>
    <cellStyle name="Hyperlink" xfId="10224" builtinId="8" hidden="1"/>
    <cellStyle name="Hyperlink" xfId="10226" builtinId="8" hidden="1"/>
    <cellStyle name="Hyperlink" xfId="10228" builtinId="8" hidden="1"/>
    <cellStyle name="Hyperlink" xfId="10230" builtinId="8" hidden="1"/>
    <cellStyle name="Hyperlink" xfId="10232" builtinId="8" hidden="1"/>
    <cellStyle name="Hyperlink" xfId="10234" builtinId="8" hidden="1"/>
    <cellStyle name="Hyperlink" xfId="10236" builtinId="8" hidden="1"/>
    <cellStyle name="Hyperlink" xfId="10238" builtinId="8" hidden="1"/>
    <cellStyle name="Hyperlink" xfId="10240" builtinId="8" hidden="1"/>
    <cellStyle name="Hyperlink" xfId="10242" builtinId="8" hidden="1"/>
    <cellStyle name="Hyperlink" xfId="10244" builtinId="8" hidden="1"/>
    <cellStyle name="Hyperlink" xfId="10246" builtinId="8" hidden="1"/>
    <cellStyle name="Hyperlink" xfId="10248" builtinId="8" hidden="1"/>
    <cellStyle name="Hyperlink" xfId="10250" builtinId="8" hidden="1"/>
    <cellStyle name="Hyperlink" xfId="10252" builtinId="8" hidden="1"/>
    <cellStyle name="Hyperlink" xfId="10254" builtinId="8" hidden="1"/>
    <cellStyle name="Hyperlink" xfId="10256" builtinId="8" hidden="1"/>
    <cellStyle name="Hyperlink" xfId="10258" builtinId="8" hidden="1"/>
    <cellStyle name="Hyperlink" xfId="10260" builtinId="8" hidden="1"/>
    <cellStyle name="Hyperlink" xfId="10262" builtinId="8" hidden="1"/>
    <cellStyle name="Hyperlink" xfId="10264" builtinId="8" hidden="1"/>
    <cellStyle name="Hyperlink" xfId="10266" builtinId="8" hidden="1"/>
    <cellStyle name="Hyperlink" xfId="10268" builtinId="8" hidden="1"/>
    <cellStyle name="Hyperlink" xfId="10270" builtinId="8" hidden="1"/>
    <cellStyle name="Hyperlink" xfId="10272" builtinId="8" hidden="1"/>
    <cellStyle name="Hyperlink" xfId="10274" builtinId="8" hidden="1"/>
    <cellStyle name="Hyperlink" xfId="10276" builtinId="8" hidden="1"/>
    <cellStyle name="Hyperlink" xfId="10278" builtinId="8" hidden="1"/>
    <cellStyle name="Hyperlink" xfId="10280" builtinId="8" hidden="1"/>
    <cellStyle name="Hyperlink" xfId="10282" builtinId="8" hidden="1"/>
    <cellStyle name="Hyperlink" xfId="10284" builtinId="8" hidden="1"/>
    <cellStyle name="Hyperlink" xfId="10286" builtinId="8" hidden="1"/>
    <cellStyle name="Hyperlink" xfId="10288" builtinId="8" hidden="1"/>
    <cellStyle name="Hyperlink" xfId="10290" builtinId="8" hidden="1"/>
    <cellStyle name="Hyperlink" xfId="10292" builtinId="8" hidden="1"/>
    <cellStyle name="Hyperlink" xfId="10294" builtinId="8" hidden="1"/>
    <cellStyle name="Hyperlink" xfId="10296" builtinId="8" hidden="1"/>
    <cellStyle name="Hyperlink" xfId="10298" builtinId="8" hidden="1"/>
    <cellStyle name="Hyperlink" xfId="10300" builtinId="8" hidden="1"/>
    <cellStyle name="Hyperlink" xfId="10302" builtinId="8" hidden="1"/>
    <cellStyle name="Hyperlink" xfId="10304" builtinId="8" hidden="1"/>
    <cellStyle name="Hyperlink" xfId="10306" builtinId="8" hidden="1"/>
    <cellStyle name="Hyperlink" xfId="10308" builtinId="8" hidden="1"/>
    <cellStyle name="Hyperlink" xfId="10310" builtinId="8" hidden="1"/>
    <cellStyle name="Hyperlink" xfId="10312" builtinId="8" hidden="1"/>
    <cellStyle name="Hyperlink" xfId="10314" builtinId="8" hidden="1"/>
    <cellStyle name="Hyperlink" xfId="10316" builtinId="8" hidden="1"/>
    <cellStyle name="Hyperlink" xfId="10318" builtinId="8" hidden="1"/>
    <cellStyle name="Hyperlink" xfId="10320" builtinId="8" hidden="1"/>
    <cellStyle name="Hyperlink" xfId="10322" builtinId="8" hidden="1"/>
    <cellStyle name="Hyperlink" xfId="10324" builtinId="8" hidden="1"/>
    <cellStyle name="Hyperlink" xfId="10326" builtinId="8" hidden="1"/>
    <cellStyle name="Hyperlink" xfId="10328" builtinId="8" hidden="1"/>
    <cellStyle name="Hyperlink" xfId="10330" builtinId="8" hidden="1"/>
    <cellStyle name="Hyperlink" xfId="10332" builtinId="8" hidden="1"/>
    <cellStyle name="Hyperlink" xfId="10334" builtinId="8" hidden="1"/>
    <cellStyle name="Hyperlink" xfId="10336" builtinId="8" hidden="1"/>
    <cellStyle name="Hyperlink" xfId="10338" builtinId="8" hidden="1"/>
    <cellStyle name="Hyperlink" xfId="10340" builtinId="8" hidden="1"/>
    <cellStyle name="Hyperlink" xfId="10342" builtinId="8" hidden="1"/>
    <cellStyle name="Hyperlink" xfId="10344" builtinId="8" hidden="1"/>
    <cellStyle name="Hyperlink" xfId="10346" builtinId="8" hidden="1"/>
    <cellStyle name="Hyperlink" xfId="10348" builtinId="8" hidden="1"/>
    <cellStyle name="Hyperlink" xfId="10350" builtinId="8" hidden="1"/>
    <cellStyle name="Hyperlink" xfId="10352" builtinId="8" hidden="1"/>
    <cellStyle name="Hyperlink" xfId="10354" builtinId="8" hidden="1"/>
    <cellStyle name="Hyperlink" xfId="10356" builtinId="8" hidden="1"/>
    <cellStyle name="Hyperlink" xfId="10358" builtinId="8" hidden="1"/>
    <cellStyle name="Hyperlink" xfId="10360" builtinId="8" hidden="1"/>
    <cellStyle name="Hyperlink" xfId="10362" builtinId="8" hidden="1"/>
    <cellStyle name="Hyperlink" xfId="10364" builtinId="8" hidden="1"/>
    <cellStyle name="Hyperlink" xfId="10366" builtinId="8" hidden="1"/>
    <cellStyle name="Hyperlink" xfId="10368" builtinId="8" hidden="1"/>
    <cellStyle name="Hyperlink" xfId="10370" builtinId="8" hidden="1"/>
    <cellStyle name="Hyperlink" xfId="10372" builtinId="8" hidden="1"/>
    <cellStyle name="Hyperlink" xfId="10374" builtinId="8" hidden="1"/>
    <cellStyle name="Hyperlink" xfId="10376" builtinId="8" hidden="1"/>
    <cellStyle name="Hyperlink" xfId="10378" builtinId="8" hidden="1"/>
    <cellStyle name="Hyperlink" xfId="10380" builtinId="8" hidden="1"/>
    <cellStyle name="Hyperlink" xfId="10382" builtinId="8" hidden="1"/>
    <cellStyle name="Hyperlink" xfId="10384" builtinId="8" hidden="1"/>
    <cellStyle name="Hyperlink" xfId="10386" builtinId="8" hidden="1"/>
    <cellStyle name="Hyperlink" xfId="10388" builtinId="8" hidden="1"/>
    <cellStyle name="Hyperlink" xfId="10390" builtinId="8" hidden="1"/>
    <cellStyle name="Hyperlink" xfId="10392" builtinId="8" hidden="1"/>
    <cellStyle name="Hyperlink" xfId="10394" builtinId="8" hidden="1"/>
    <cellStyle name="Hyperlink" xfId="10396" builtinId="8" hidden="1"/>
    <cellStyle name="Hyperlink" xfId="10398" builtinId="8" hidden="1"/>
    <cellStyle name="Hyperlink" xfId="10400" builtinId="8" hidden="1"/>
    <cellStyle name="Hyperlink" xfId="10402" builtinId="8" hidden="1"/>
    <cellStyle name="Hyperlink" xfId="10404" builtinId="8" hidden="1"/>
    <cellStyle name="Hyperlink" xfId="10406" builtinId="8" hidden="1"/>
    <cellStyle name="Hyperlink" xfId="10408" builtinId="8" hidden="1"/>
    <cellStyle name="Hyperlink" xfId="10410" builtinId="8" hidden="1"/>
    <cellStyle name="Hyperlink" xfId="10412" builtinId="8" hidden="1"/>
    <cellStyle name="Hyperlink" xfId="10414" builtinId="8" hidden="1"/>
    <cellStyle name="Hyperlink" xfId="10416" builtinId="8" hidden="1"/>
    <cellStyle name="Hyperlink" xfId="10418" builtinId="8" hidden="1"/>
    <cellStyle name="Hyperlink" xfId="10420" builtinId="8" hidden="1"/>
    <cellStyle name="Hyperlink" xfId="10422" builtinId="8" hidden="1"/>
    <cellStyle name="Hyperlink" xfId="10424" builtinId="8" hidden="1"/>
    <cellStyle name="Hyperlink" xfId="10426" builtinId="8" hidden="1"/>
    <cellStyle name="Hyperlink" xfId="10428" builtinId="8" hidden="1"/>
    <cellStyle name="Hyperlink" xfId="10430" builtinId="8" hidden="1"/>
    <cellStyle name="Hyperlink" xfId="10432" builtinId="8" hidden="1"/>
    <cellStyle name="Hyperlink" xfId="10434" builtinId="8" hidden="1"/>
    <cellStyle name="Hyperlink" xfId="10436" builtinId="8" hidden="1"/>
    <cellStyle name="Hyperlink" xfId="10438" builtinId="8" hidden="1"/>
    <cellStyle name="Hyperlink" xfId="10440" builtinId="8" hidden="1"/>
    <cellStyle name="Hyperlink" xfId="10442" builtinId="8" hidden="1"/>
    <cellStyle name="Hyperlink" xfId="10444" builtinId="8" hidden="1"/>
    <cellStyle name="Hyperlink" xfId="10446" builtinId="8" hidden="1"/>
    <cellStyle name="Hyperlink" xfId="10448" builtinId="8" hidden="1"/>
    <cellStyle name="Hyperlink" xfId="10450" builtinId="8" hidden="1"/>
    <cellStyle name="Hyperlink" xfId="10452" builtinId="8" hidden="1"/>
    <cellStyle name="Hyperlink" xfId="10454" builtinId="8" hidden="1"/>
    <cellStyle name="Hyperlink" xfId="10456" builtinId="8" hidden="1"/>
    <cellStyle name="Hyperlink" xfId="10458" builtinId="8" hidden="1"/>
    <cellStyle name="Hyperlink" xfId="10460" builtinId="8" hidden="1"/>
    <cellStyle name="Hyperlink" xfId="10462" builtinId="8" hidden="1"/>
    <cellStyle name="Hyperlink" xfId="10464" builtinId="8" hidden="1"/>
    <cellStyle name="Hyperlink" xfId="10466" builtinId="8" hidden="1"/>
    <cellStyle name="Hyperlink" xfId="10468" builtinId="8" hidden="1"/>
    <cellStyle name="Hyperlink" xfId="10470" builtinId="8" hidden="1"/>
    <cellStyle name="Hyperlink" xfId="10472" builtinId="8" hidden="1"/>
    <cellStyle name="Hyperlink" xfId="10474" builtinId="8" hidden="1"/>
    <cellStyle name="Hyperlink" xfId="10476" builtinId="8" hidden="1"/>
    <cellStyle name="Hyperlink" xfId="10478" builtinId="8" hidden="1"/>
    <cellStyle name="Hyperlink" xfId="10480" builtinId="8" hidden="1"/>
    <cellStyle name="Hyperlink" xfId="10482" builtinId="8" hidden="1"/>
    <cellStyle name="Hyperlink" xfId="10484" builtinId="8" hidden="1"/>
    <cellStyle name="Hyperlink" xfId="10486" builtinId="8" hidden="1"/>
    <cellStyle name="Hyperlink" xfId="10488" builtinId="8" hidden="1"/>
    <cellStyle name="Hyperlink" xfId="10490" builtinId="8" hidden="1"/>
    <cellStyle name="Hyperlink" xfId="10492" builtinId="8" hidden="1"/>
    <cellStyle name="Hyperlink" xfId="10494" builtinId="8" hidden="1"/>
    <cellStyle name="Hyperlink" xfId="10496" builtinId="8" hidden="1"/>
    <cellStyle name="Hyperlink" xfId="10498" builtinId="8" hidden="1"/>
    <cellStyle name="Hyperlink" xfId="10500" builtinId="8" hidden="1"/>
    <cellStyle name="Hyperlink" xfId="10502" builtinId="8" hidden="1"/>
    <cellStyle name="Hyperlink" xfId="10504" builtinId="8" hidden="1"/>
    <cellStyle name="Hyperlink" xfId="10506" builtinId="8" hidden="1"/>
    <cellStyle name="Hyperlink" xfId="10508" builtinId="8" hidden="1"/>
    <cellStyle name="Hyperlink" xfId="10510" builtinId="8" hidden="1"/>
    <cellStyle name="Hyperlink" xfId="10512" builtinId="8" hidden="1"/>
    <cellStyle name="Hyperlink" xfId="10514" builtinId="8" hidden="1"/>
    <cellStyle name="Hyperlink" xfId="10516" builtinId="8" hidden="1"/>
    <cellStyle name="Hyperlink" xfId="10518" builtinId="8" hidden="1"/>
    <cellStyle name="Hyperlink" xfId="10520" builtinId="8" hidden="1"/>
    <cellStyle name="Hyperlink" xfId="10522" builtinId="8" hidden="1"/>
    <cellStyle name="Hyperlink" xfId="10524" builtinId="8" hidden="1"/>
    <cellStyle name="Hyperlink" xfId="10526" builtinId="8" hidden="1"/>
    <cellStyle name="Hyperlink" xfId="10528" builtinId="8" hidden="1"/>
    <cellStyle name="Hyperlink" xfId="10530" builtinId="8" hidden="1"/>
    <cellStyle name="Hyperlink" xfId="10532" builtinId="8" hidden="1"/>
    <cellStyle name="Hyperlink" xfId="10534" builtinId="8" hidden="1"/>
    <cellStyle name="Hyperlink" xfId="10536" builtinId="8" hidden="1"/>
    <cellStyle name="Hyperlink" xfId="10538" builtinId="8" hidden="1"/>
    <cellStyle name="Hyperlink" xfId="10540" builtinId="8" hidden="1"/>
    <cellStyle name="Hyperlink" xfId="10542" builtinId="8" hidden="1"/>
    <cellStyle name="Hyperlink" xfId="10544" builtinId="8" hidden="1"/>
    <cellStyle name="Hyperlink" xfId="10546" builtinId="8" hidden="1"/>
    <cellStyle name="Hyperlink" xfId="10548" builtinId="8" hidden="1"/>
    <cellStyle name="Hyperlink" xfId="10550" builtinId="8" hidden="1"/>
    <cellStyle name="Hyperlink" xfId="10552" builtinId="8" hidden="1"/>
    <cellStyle name="Hyperlink" xfId="10554" builtinId="8" hidden="1"/>
    <cellStyle name="Hyperlink" xfId="10556" builtinId="8" hidden="1"/>
    <cellStyle name="Hyperlink" xfId="10558" builtinId="8" hidden="1"/>
    <cellStyle name="Hyperlink" xfId="10560" builtinId="8" hidden="1"/>
    <cellStyle name="Hyperlink" xfId="10562" builtinId="8" hidden="1"/>
    <cellStyle name="Hyperlink" xfId="10564" builtinId="8" hidden="1"/>
    <cellStyle name="Hyperlink" xfId="10566" builtinId="8" hidden="1"/>
    <cellStyle name="Hyperlink" xfId="10568" builtinId="8" hidden="1"/>
    <cellStyle name="Hyperlink" xfId="10570" builtinId="8" hidden="1"/>
    <cellStyle name="Hyperlink" xfId="10572" builtinId="8" hidden="1"/>
    <cellStyle name="Hyperlink" xfId="10574" builtinId="8" hidden="1"/>
    <cellStyle name="Hyperlink" xfId="10576" builtinId="8" hidden="1"/>
    <cellStyle name="Hyperlink" xfId="10578" builtinId="8" hidden="1"/>
    <cellStyle name="Hyperlink" xfId="10580" builtinId="8" hidden="1"/>
    <cellStyle name="Hyperlink" xfId="10582" builtinId="8" hidden="1"/>
    <cellStyle name="Hyperlink" xfId="10584" builtinId="8" hidden="1"/>
    <cellStyle name="Hyperlink" xfId="10586" builtinId="8" hidden="1"/>
    <cellStyle name="Hyperlink" xfId="10588" builtinId="8" hidden="1"/>
    <cellStyle name="Hyperlink" xfId="10590" builtinId="8" hidden="1"/>
    <cellStyle name="Hyperlink" xfId="10592" builtinId="8" hidden="1"/>
    <cellStyle name="Hyperlink" xfId="10594" builtinId="8" hidden="1"/>
    <cellStyle name="Hyperlink" xfId="10596" builtinId="8" hidden="1"/>
    <cellStyle name="Hyperlink" xfId="10598" builtinId="8" hidden="1"/>
    <cellStyle name="Hyperlink" xfId="10600" builtinId="8" hidden="1"/>
    <cellStyle name="Hyperlink" xfId="10602" builtinId="8" hidden="1"/>
    <cellStyle name="Hyperlink" xfId="10604" builtinId="8" hidden="1"/>
    <cellStyle name="Hyperlink" xfId="10606" builtinId="8" hidden="1"/>
    <cellStyle name="Hyperlink" xfId="10608" builtinId="8" hidden="1"/>
    <cellStyle name="Hyperlink" xfId="10610" builtinId="8" hidden="1"/>
    <cellStyle name="Hyperlink" xfId="10612" builtinId="8" hidden="1"/>
    <cellStyle name="Hyperlink" xfId="10614" builtinId="8" hidden="1"/>
    <cellStyle name="Hyperlink" xfId="10616" builtinId="8" hidden="1"/>
    <cellStyle name="Hyperlink" xfId="10618" builtinId="8" hidden="1"/>
    <cellStyle name="Hyperlink" xfId="10620" builtinId="8" hidden="1"/>
    <cellStyle name="Hyperlink" xfId="10622" builtinId="8" hidden="1"/>
    <cellStyle name="Hyperlink" xfId="10624" builtinId="8" hidden="1"/>
    <cellStyle name="Hyperlink" xfId="10626" builtinId="8" hidden="1"/>
    <cellStyle name="Hyperlink" xfId="10628" builtinId="8" hidden="1"/>
    <cellStyle name="Hyperlink" xfId="10630" builtinId="8" hidden="1"/>
    <cellStyle name="Hyperlink" xfId="10632" builtinId="8" hidden="1"/>
    <cellStyle name="Hyperlink" xfId="10634" builtinId="8" hidden="1"/>
    <cellStyle name="Hyperlink" xfId="10636" builtinId="8" hidden="1"/>
    <cellStyle name="Hyperlink" xfId="10638" builtinId="8" hidden="1"/>
    <cellStyle name="Hyperlink" xfId="10640" builtinId="8" hidden="1"/>
    <cellStyle name="Hyperlink" xfId="10642" builtinId="8" hidden="1"/>
    <cellStyle name="Hyperlink" xfId="10644" builtinId="8" hidden="1"/>
    <cellStyle name="Hyperlink" xfId="10646" builtinId="8" hidden="1"/>
    <cellStyle name="Hyperlink" xfId="10648" builtinId="8" hidden="1"/>
    <cellStyle name="Hyperlink" xfId="10650" builtinId="8" hidden="1"/>
    <cellStyle name="Hyperlink" xfId="10652" builtinId="8" hidden="1"/>
    <cellStyle name="Hyperlink" xfId="10654" builtinId="8" hidden="1"/>
    <cellStyle name="Hyperlink" xfId="10656" builtinId="8" hidden="1"/>
    <cellStyle name="Hyperlink" xfId="10658" builtinId="8" hidden="1"/>
    <cellStyle name="Hyperlink" xfId="10660" builtinId="8" hidden="1"/>
    <cellStyle name="Hyperlink" xfId="10662" builtinId="8" hidden="1"/>
    <cellStyle name="Hyperlink" xfId="10664" builtinId="8" hidden="1"/>
    <cellStyle name="Hyperlink" xfId="10666" builtinId="8" hidden="1"/>
    <cellStyle name="Hyperlink" xfId="10668" builtinId="8" hidden="1"/>
    <cellStyle name="Hyperlink" xfId="10670" builtinId="8" hidden="1"/>
    <cellStyle name="Hyperlink" xfId="10672" builtinId="8" hidden="1"/>
    <cellStyle name="Hyperlink" xfId="10674" builtinId="8" hidden="1"/>
    <cellStyle name="Hyperlink" xfId="10676" builtinId="8" hidden="1"/>
    <cellStyle name="Hyperlink" xfId="10678" builtinId="8" hidden="1"/>
    <cellStyle name="Hyperlink" xfId="10680" builtinId="8" hidden="1"/>
    <cellStyle name="Hyperlink" xfId="10682" builtinId="8" hidden="1"/>
    <cellStyle name="Hyperlink" xfId="10684" builtinId="8" hidden="1"/>
    <cellStyle name="Hyperlink" xfId="10686" builtinId="8" hidden="1"/>
    <cellStyle name="Hyperlink" xfId="10688" builtinId="8" hidden="1"/>
    <cellStyle name="Hyperlink" xfId="10690" builtinId="8" hidden="1"/>
    <cellStyle name="Hyperlink" xfId="10692" builtinId="8" hidden="1"/>
    <cellStyle name="Hyperlink" xfId="10694" builtinId="8" hidden="1"/>
    <cellStyle name="Hyperlink" xfId="10696" builtinId="8" hidden="1"/>
    <cellStyle name="Hyperlink" xfId="10698" builtinId="8" hidden="1"/>
    <cellStyle name="Hyperlink" xfId="10700" builtinId="8" hidden="1"/>
    <cellStyle name="Hyperlink" xfId="10702" builtinId="8" hidden="1"/>
    <cellStyle name="Hyperlink" xfId="10704" builtinId="8" hidden="1"/>
    <cellStyle name="Hyperlink" xfId="10706" builtinId="8" hidden="1"/>
    <cellStyle name="Hyperlink" xfId="10708" builtinId="8" hidden="1"/>
    <cellStyle name="Hyperlink" xfId="10710" builtinId="8" hidden="1"/>
    <cellStyle name="Hyperlink" xfId="10712" builtinId="8" hidden="1"/>
    <cellStyle name="Hyperlink" xfId="10714" builtinId="8" hidden="1"/>
    <cellStyle name="Hyperlink" xfId="10716" builtinId="8" hidden="1"/>
    <cellStyle name="Hyperlink" xfId="10718" builtinId="8" hidden="1"/>
    <cellStyle name="Hyperlink" xfId="10720" builtinId="8" hidden="1"/>
    <cellStyle name="Hyperlink" xfId="10722" builtinId="8" hidden="1"/>
    <cellStyle name="Hyperlink" xfId="10724" builtinId="8" hidden="1"/>
    <cellStyle name="Hyperlink" xfId="10726" builtinId="8" hidden="1"/>
    <cellStyle name="Hyperlink" xfId="10728" builtinId="8" hidden="1"/>
    <cellStyle name="Hyperlink" xfId="10730" builtinId="8" hidden="1"/>
    <cellStyle name="Hyperlink" xfId="10732" builtinId="8" hidden="1"/>
    <cellStyle name="Hyperlink" xfId="10734" builtinId="8" hidden="1"/>
    <cellStyle name="Hyperlink" xfId="10736" builtinId="8" hidden="1"/>
    <cellStyle name="Hyperlink" xfId="10738" builtinId="8" hidden="1"/>
    <cellStyle name="Hyperlink" xfId="10740" builtinId="8" hidden="1"/>
    <cellStyle name="Hyperlink" xfId="10742" builtinId="8" hidden="1"/>
    <cellStyle name="Hyperlink" xfId="10744" builtinId="8" hidden="1"/>
    <cellStyle name="Hyperlink" xfId="10746" builtinId="8" hidden="1"/>
    <cellStyle name="Hyperlink" xfId="10748" builtinId="8" hidden="1"/>
    <cellStyle name="Hyperlink" xfId="10750" builtinId="8" hidden="1"/>
    <cellStyle name="Hyperlink" xfId="10752" builtinId="8" hidden="1"/>
    <cellStyle name="Hyperlink" xfId="10754" builtinId="8" hidden="1"/>
    <cellStyle name="Hyperlink" xfId="10756" builtinId="8" hidden="1"/>
    <cellStyle name="Hyperlink" xfId="10758" builtinId="8" hidden="1"/>
    <cellStyle name="Hyperlink" xfId="10760" builtinId="8" hidden="1"/>
    <cellStyle name="Hyperlink" xfId="10762" builtinId="8" hidden="1"/>
    <cellStyle name="Hyperlink" xfId="10764" builtinId="8" hidden="1"/>
    <cellStyle name="Hyperlink" xfId="10766" builtinId="8" hidden="1"/>
    <cellStyle name="Hyperlink" xfId="10768" builtinId="8" hidden="1"/>
    <cellStyle name="Hyperlink" xfId="10770" builtinId="8" hidden="1"/>
    <cellStyle name="Hyperlink" xfId="10772" builtinId="8" hidden="1"/>
    <cellStyle name="Hyperlink" xfId="10774" builtinId="8" hidden="1"/>
    <cellStyle name="Hyperlink" xfId="10776" builtinId="8" hidden="1"/>
    <cellStyle name="Hyperlink" xfId="10778" builtinId="8" hidden="1"/>
    <cellStyle name="Hyperlink" xfId="10780" builtinId="8" hidden="1"/>
    <cellStyle name="Hyperlink" xfId="10782" builtinId="8" hidden="1"/>
    <cellStyle name="Hyperlink" xfId="10784" builtinId="8" hidden="1"/>
    <cellStyle name="Hyperlink" xfId="10786" builtinId="8" hidden="1"/>
    <cellStyle name="Hyperlink" xfId="10788" builtinId="8" hidden="1"/>
    <cellStyle name="Hyperlink" xfId="10790" builtinId="8" hidden="1"/>
    <cellStyle name="Hyperlink" xfId="10792" builtinId="8" hidden="1"/>
    <cellStyle name="Hyperlink" xfId="10794" builtinId="8" hidden="1"/>
    <cellStyle name="Hyperlink" xfId="10796" builtinId="8" hidden="1"/>
    <cellStyle name="Hyperlink" xfId="10798" builtinId="8" hidden="1"/>
    <cellStyle name="Hyperlink" xfId="10800" builtinId="8" hidden="1"/>
    <cellStyle name="Hyperlink" xfId="10802" builtinId="8" hidden="1"/>
    <cellStyle name="Hyperlink" xfId="10804" builtinId="8" hidden="1"/>
    <cellStyle name="Hyperlink" xfId="10806" builtinId="8" hidden="1"/>
    <cellStyle name="Hyperlink" xfId="10808" builtinId="8" hidden="1"/>
    <cellStyle name="Hyperlink" xfId="10810" builtinId="8" hidden="1"/>
    <cellStyle name="Hyperlink" xfId="10812" builtinId="8" hidden="1"/>
    <cellStyle name="Hyperlink" xfId="10814" builtinId="8" hidden="1"/>
    <cellStyle name="Hyperlink" xfId="10816" builtinId="8" hidden="1"/>
    <cellStyle name="Hyperlink" xfId="10818" builtinId="8" hidden="1"/>
    <cellStyle name="Hyperlink" xfId="10820" builtinId="8" hidden="1"/>
    <cellStyle name="Hyperlink" xfId="10822" builtinId="8" hidden="1"/>
    <cellStyle name="Hyperlink" xfId="10824" builtinId="8" hidden="1"/>
    <cellStyle name="Hyperlink" xfId="10826" builtinId="8" hidden="1"/>
    <cellStyle name="Hyperlink" xfId="10828" builtinId="8" hidden="1"/>
    <cellStyle name="Hyperlink" xfId="10830" builtinId="8" hidden="1"/>
    <cellStyle name="Hyperlink" xfId="10832" builtinId="8" hidden="1"/>
    <cellStyle name="Hyperlink" xfId="10834" builtinId="8" hidden="1"/>
    <cellStyle name="Hyperlink" xfId="10836" builtinId="8" hidden="1"/>
    <cellStyle name="Hyperlink" xfId="10838" builtinId="8" hidden="1"/>
    <cellStyle name="Hyperlink" xfId="10840" builtinId="8" hidden="1"/>
    <cellStyle name="Hyperlink" xfId="10842" builtinId="8" hidden="1"/>
    <cellStyle name="Hyperlink" xfId="10844" builtinId="8" hidden="1"/>
    <cellStyle name="Hyperlink" xfId="10846" builtinId="8" hidden="1"/>
    <cellStyle name="Hyperlink" xfId="10848" builtinId="8" hidden="1"/>
    <cellStyle name="Hyperlink" xfId="10850" builtinId="8" hidden="1"/>
    <cellStyle name="Hyperlink" xfId="10852" builtinId="8" hidden="1"/>
    <cellStyle name="Hyperlink" xfId="10854" builtinId="8" hidden="1"/>
    <cellStyle name="Hyperlink" xfId="10856" builtinId="8" hidden="1"/>
    <cellStyle name="Hyperlink" xfId="10858" builtinId="8" hidden="1"/>
    <cellStyle name="Hyperlink" xfId="10860" builtinId="8" hidden="1"/>
    <cellStyle name="Hyperlink" xfId="10862" builtinId="8" hidden="1"/>
    <cellStyle name="Hyperlink" xfId="10864" builtinId="8" hidden="1"/>
    <cellStyle name="Hyperlink" xfId="10866" builtinId="8" hidden="1"/>
    <cellStyle name="Hyperlink" xfId="10868" builtinId="8" hidden="1"/>
    <cellStyle name="Hyperlink" xfId="10870" builtinId="8" hidden="1"/>
    <cellStyle name="Hyperlink" xfId="10872" builtinId="8" hidden="1"/>
    <cellStyle name="Hyperlink" xfId="10874" builtinId="8" hidden="1"/>
    <cellStyle name="Hyperlink" xfId="10876" builtinId="8" hidden="1"/>
    <cellStyle name="Hyperlink" xfId="10878" builtinId="8" hidden="1"/>
    <cellStyle name="Hyperlink" xfId="10880" builtinId="8" hidden="1"/>
    <cellStyle name="Hyperlink" xfId="10882" builtinId="8" hidden="1"/>
    <cellStyle name="Hyperlink" xfId="10884" builtinId="8" hidden="1"/>
    <cellStyle name="Hyperlink" xfId="10886" builtinId="8" hidden="1"/>
    <cellStyle name="Hyperlink" xfId="10888" builtinId="8" hidden="1"/>
    <cellStyle name="Hyperlink" xfId="10890" builtinId="8" hidden="1"/>
    <cellStyle name="Hyperlink" xfId="10892" builtinId="8" hidden="1"/>
    <cellStyle name="Hyperlink" xfId="10894" builtinId="8" hidden="1"/>
    <cellStyle name="Hyperlink" xfId="10896" builtinId="8" hidden="1"/>
    <cellStyle name="Hyperlink" xfId="10898" builtinId="8" hidden="1"/>
    <cellStyle name="Hyperlink" xfId="10900" builtinId="8" hidden="1"/>
    <cellStyle name="Hyperlink" xfId="10902" builtinId="8" hidden="1"/>
    <cellStyle name="Hyperlink" xfId="10904" builtinId="8" hidden="1"/>
    <cellStyle name="Hyperlink" xfId="10906" builtinId="8" hidden="1"/>
    <cellStyle name="Hyperlink" xfId="10908" builtinId="8" hidden="1"/>
    <cellStyle name="Hyperlink" xfId="10910" builtinId="8" hidden="1"/>
    <cellStyle name="Hyperlink" xfId="10912" builtinId="8" hidden="1"/>
    <cellStyle name="Hyperlink" xfId="10914" builtinId="8" hidden="1"/>
    <cellStyle name="Hyperlink" xfId="10916" builtinId="8" hidden="1"/>
    <cellStyle name="Hyperlink" xfId="10918" builtinId="8" hidden="1"/>
    <cellStyle name="Hyperlink" xfId="10920" builtinId="8" hidden="1"/>
    <cellStyle name="Hyperlink" xfId="10922" builtinId="8" hidden="1"/>
    <cellStyle name="Hyperlink" xfId="10924" builtinId="8" hidden="1"/>
    <cellStyle name="Hyperlink" xfId="10926" builtinId="8" hidden="1"/>
    <cellStyle name="Hyperlink" xfId="10928" builtinId="8" hidden="1"/>
    <cellStyle name="Hyperlink" xfId="10930" builtinId="8" hidden="1"/>
    <cellStyle name="Hyperlink" xfId="10932" builtinId="8" hidden="1"/>
    <cellStyle name="Hyperlink" xfId="10934" builtinId="8" hidden="1"/>
    <cellStyle name="Hyperlink" xfId="10936" builtinId="8" hidden="1"/>
    <cellStyle name="Hyperlink" xfId="10938" builtinId="8" hidden="1"/>
    <cellStyle name="Hyperlink" xfId="10940" builtinId="8" hidden="1"/>
    <cellStyle name="Hyperlink" xfId="10942" builtinId="8" hidden="1"/>
    <cellStyle name="Hyperlink" xfId="10944" builtinId="8" hidden="1"/>
    <cellStyle name="Hyperlink" xfId="10946" builtinId="8" hidden="1"/>
    <cellStyle name="Hyperlink" xfId="10948" builtinId="8" hidden="1"/>
    <cellStyle name="Hyperlink" xfId="10950" builtinId="8" hidden="1"/>
    <cellStyle name="Hyperlink" xfId="10952" builtinId="8" hidden="1"/>
    <cellStyle name="Hyperlink" xfId="10954" builtinId="8" hidden="1"/>
    <cellStyle name="Hyperlink" xfId="10956" builtinId="8" hidden="1"/>
    <cellStyle name="Hyperlink" xfId="10958" builtinId="8" hidden="1"/>
    <cellStyle name="Hyperlink" xfId="10960" builtinId="8" hidden="1"/>
    <cellStyle name="Hyperlink" xfId="10962" builtinId="8" hidden="1"/>
    <cellStyle name="Hyperlink" xfId="10964" builtinId="8" hidden="1"/>
    <cellStyle name="Hyperlink" xfId="10966" builtinId="8" hidden="1"/>
    <cellStyle name="Hyperlink" xfId="10968" builtinId="8" hidden="1"/>
    <cellStyle name="Hyperlink" xfId="10970" builtinId="8" hidden="1"/>
    <cellStyle name="Hyperlink" xfId="10972" builtinId="8" hidden="1"/>
    <cellStyle name="Hyperlink" xfId="10974" builtinId="8" hidden="1"/>
    <cellStyle name="Hyperlink" xfId="10976" builtinId="8" hidden="1"/>
    <cellStyle name="Hyperlink" xfId="10978" builtinId="8" hidden="1"/>
    <cellStyle name="Hyperlink" xfId="10980" builtinId="8" hidden="1"/>
    <cellStyle name="Hyperlink" xfId="10982" builtinId="8" hidden="1"/>
    <cellStyle name="Hyperlink" xfId="10984" builtinId="8" hidden="1"/>
    <cellStyle name="Hyperlink" xfId="10986" builtinId="8" hidden="1"/>
    <cellStyle name="Hyperlink" xfId="10988" builtinId="8" hidden="1"/>
    <cellStyle name="Hyperlink" xfId="10990" builtinId="8" hidden="1"/>
    <cellStyle name="Hyperlink" xfId="10992" builtinId="8" hidden="1"/>
    <cellStyle name="Hyperlink" xfId="10994" builtinId="8" hidden="1"/>
    <cellStyle name="Hyperlink" xfId="10996" builtinId="8" hidden="1"/>
    <cellStyle name="Hyperlink" xfId="10998" builtinId="8" hidden="1"/>
    <cellStyle name="Hyperlink" xfId="11000" builtinId="8" hidden="1"/>
    <cellStyle name="Hyperlink" xfId="11002" builtinId="8" hidden="1"/>
    <cellStyle name="Hyperlink" xfId="11004" builtinId="8" hidden="1"/>
    <cellStyle name="Hyperlink" xfId="11006" builtinId="8" hidden="1"/>
    <cellStyle name="Hyperlink" xfId="11008" builtinId="8" hidden="1"/>
    <cellStyle name="Hyperlink" xfId="11010" builtinId="8" hidden="1"/>
    <cellStyle name="Hyperlink" xfId="11012" builtinId="8" hidden="1"/>
    <cellStyle name="Hyperlink" xfId="11014" builtinId="8" hidden="1"/>
    <cellStyle name="Hyperlink" xfId="11016" builtinId="8" hidden="1"/>
    <cellStyle name="Hyperlink" xfId="11018" builtinId="8" hidden="1"/>
    <cellStyle name="Hyperlink" xfId="11020" builtinId="8" hidden="1"/>
    <cellStyle name="Hyperlink" xfId="11022" builtinId="8" hidden="1"/>
    <cellStyle name="Hyperlink" xfId="11024" builtinId="8" hidden="1"/>
    <cellStyle name="Hyperlink" xfId="11026" builtinId="8" hidden="1"/>
    <cellStyle name="Hyperlink" xfId="11028" builtinId="8" hidden="1"/>
    <cellStyle name="Hyperlink" xfId="11030" builtinId="8" hidden="1"/>
    <cellStyle name="Hyperlink" xfId="11032" builtinId="8" hidden="1"/>
    <cellStyle name="Hyperlink" xfId="11034" builtinId="8" hidden="1"/>
    <cellStyle name="Hyperlink" xfId="11036" builtinId="8" hidden="1"/>
    <cellStyle name="Hyperlink" xfId="11038" builtinId="8" hidden="1"/>
    <cellStyle name="Hyperlink" xfId="11040" builtinId="8" hidden="1"/>
    <cellStyle name="Hyperlink" xfId="11042" builtinId="8" hidden="1"/>
    <cellStyle name="Hyperlink" xfId="11044" builtinId="8" hidden="1"/>
    <cellStyle name="Hyperlink" xfId="11046" builtinId="8" hidden="1"/>
    <cellStyle name="Hyperlink" xfId="11048" builtinId="8" hidden="1"/>
    <cellStyle name="Hyperlink" xfId="11050" builtinId="8" hidden="1"/>
    <cellStyle name="Hyperlink" xfId="11052" builtinId="8" hidden="1"/>
    <cellStyle name="Hyperlink" xfId="11054" builtinId="8" hidden="1"/>
    <cellStyle name="Hyperlink" xfId="11056" builtinId="8" hidden="1"/>
    <cellStyle name="Hyperlink" xfId="11058" builtinId="8" hidden="1"/>
    <cellStyle name="Hyperlink" xfId="11060" builtinId="8" hidden="1"/>
    <cellStyle name="Hyperlink" xfId="11062" builtinId="8" hidden="1"/>
    <cellStyle name="Hyperlink" xfId="11064" builtinId="8" hidden="1"/>
    <cellStyle name="Hyperlink" xfId="11066" builtinId="8" hidden="1"/>
    <cellStyle name="Hyperlink" xfId="11068" builtinId="8" hidden="1"/>
    <cellStyle name="Hyperlink" xfId="11070" builtinId="8" hidden="1"/>
    <cellStyle name="Hyperlink" xfId="11072" builtinId="8" hidden="1"/>
    <cellStyle name="Hyperlink" xfId="11074" builtinId="8" hidden="1"/>
    <cellStyle name="Hyperlink" xfId="11076" builtinId="8" hidden="1"/>
    <cellStyle name="Hyperlink" xfId="11078" builtinId="8" hidden="1"/>
    <cellStyle name="Hyperlink" xfId="11080" builtinId="8" hidden="1"/>
    <cellStyle name="Hyperlink" xfId="11082" builtinId="8" hidden="1"/>
    <cellStyle name="Hyperlink" xfId="11084" builtinId="8" hidden="1"/>
    <cellStyle name="Hyperlink" xfId="11086" builtinId="8" hidden="1"/>
    <cellStyle name="Hyperlink" xfId="11088" builtinId="8" hidden="1"/>
    <cellStyle name="Hyperlink" xfId="11090" builtinId="8" hidden="1"/>
    <cellStyle name="Hyperlink" xfId="11092" builtinId="8" hidden="1"/>
    <cellStyle name="Hyperlink" xfId="11094" builtinId="8" hidden="1"/>
    <cellStyle name="Hyperlink" xfId="11096" builtinId="8" hidden="1"/>
    <cellStyle name="Hyperlink" xfId="11098" builtinId="8" hidden="1"/>
    <cellStyle name="Hyperlink" xfId="11100" builtinId="8" hidden="1"/>
    <cellStyle name="Hyperlink" xfId="11102" builtinId="8" hidden="1"/>
    <cellStyle name="Hyperlink" xfId="11104" builtinId="8" hidden="1"/>
    <cellStyle name="Hyperlink" xfId="11106" builtinId="8" hidden="1"/>
    <cellStyle name="Hyperlink" xfId="11108" builtinId="8" hidden="1"/>
    <cellStyle name="Hyperlink" xfId="11110" builtinId="8" hidden="1"/>
    <cellStyle name="Hyperlink" xfId="11112" builtinId="8" hidden="1"/>
    <cellStyle name="Hyperlink" xfId="11114" builtinId="8" hidden="1"/>
    <cellStyle name="Hyperlink" xfId="11116" builtinId="8" hidden="1"/>
    <cellStyle name="Hyperlink" xfId="11118" builtinId="8" hidden="1"/>
    <cellStyle name="Hyperlink" xfId="11120" builtinId="8" hidden="1"/>
    <cellStyle name="Hyperlink" xfId="11122" builtinId="8" hidden="1"/>
    <cellStyle name="Hyperlink" xfId="11124" builtinId="8" hidden="1"/>
    <cellStyle name="Hyperlink" xfId="11126" builtinId="8" hidden="1"/>
    <cellStyle name="Hyperlink" xfId="11128" builtinId="8" hidden="1"/>
    <cellStyle name="Hyperlink" xfId="11130" builtinId="8" hidden="1"/>
    <cellStyle name="Hyperlink" xfId="11132" builtinId="8" hidden="1"/>
    <cellStyle name="Hyperlink" xfId="11134" builtinId="8" hidden="1"/>
    <cellStyle name="Hyperlink" xfId="11136" builtinId="8" hidden="1"/>
    <cellStyle name="Hyperlink" xfId="11138" builtinId="8" hidden="1"/>
    <cellStyle name="Hyperlink" xfId="11140" builtinId="8" hidden="1"/>
    <cellStyle name="Hyperlink" xfId="11142" builtinId="8" hidden="1"/>
    <cellStyle name="Hyperlink" xfId="11144" builtinId="8" hidden="1"/>
    <cellStyle name="Hyperlink" xfId="11146" builtinId="8" hidden="1"/>
    <cellStyle name="Hyperlink" xfId="11148" builtinId="8" hidden="1"/>
    <cellStyle name="Hyperlink" xfId="11150" builtinId="8" hidden="1"/>
    <cellStyle name="Hyperlink" xfId="11152" builtinId="8" hidden="1"/>
    <cellStyle name="Hyperlink" xfId="11154" builtinId="8" hidden="1"/>
    <cellStyle name="Hyperlink" xfId="11156" builtinId="8" hidden="1"/>
    <cellStyle name="Hyperlink" xfId="11158" builtinId="8" hidden="1"/>
    <cellStyle name="Hyperlink" xfId="11160" builtinId="8" hidden="1"/>
    <cellStyle name="Hyperlink" xfId="11162" builtinId="8" hidden="1"/>
    <cellStyle name="Hyperlink" xfId="11164" builtinId="8" hidden="1"/>
    <cellStyle name="Hyperlink" xfId="11166" builtinId="8" hidden="1"/>
    <cellStyle name="Hyperlink" xfId="11168" builtinId="8" hidden="1"/>
    <cellStyle name="Hyperlink" xfId="11170" builtinId="8" hidden="1"/>
    <cellStyle name="Hyperlink" xfId="11172" builtinId="8" hidden="1"/>
    <cellStyle name="Hyperlink" xfId="11174" builtinId="8" hidden="1"/>
    <cellStyle name="Hyperlink" xfId="11176" builtinId="8" hidden="1"/>
    <cellStyle name="Hyperlink" xfId="11178" builtinId="8" hidden="1"/>
    <cellStyle name="Hyperlink" xfId="11180" builtinId="8" hidden="1"/>
    <cellStyle name="Hyperlink" xfId="11182" builtinId="8" hidden="1"/>
    <cellStyle name="Hyperlink" xfId="11184" builtinId="8" hidden="1"/>
    <cellStyle name="Hyperlink" xfId="11186" builtinId="8" hidden="1"/>
    <cellStyle name="Hyperlink" xfId="11188" builtinId="8" hidden="1"/>
    <cellStyle name="Hyperlink" xfId="11190" builtinId="8" hidden="1"/>
    <cellStyle name="Hyperlink" xfId="11192" builtinId="8" hidden="1"/>
    <cellStyle name="Hyperlink" xfId="11194" builtinId="8" hidden="1"/>
    <cellStyle name="Hyperlink" xfId="11196" builtinId="8" hidden="1"/>
    <cellStyle name="Hyperlink" xfId="11198" builtinId="8" hidden="1"/>
    <cellStyle name="Hyperlink" xfId="11200" builtinId="8" hidden="1"/>
    <cellStyle name="Hyperlink" xfId="11202" builtinId="8" hidden="1"/>
    <cellStyle name="Hyperlink" xfId="11204" builtinId="8" hidden="1"/>
    <cellStyle name="Hyperlink" xfId="11206" builtinId="8" hidden="1"/>
    <cellStyle name="Hyperlink" xfId="11208" builtinId="8" hidden="1"/>
    <cellStyle name="Hyperlink" xfId="11210" builtinId="8" hidden="1"/>
    <cellStyle name="Hyperlink" xfId="11212" builtinId="8" hidden="1"/>
    <cellStyle name="Hyperlink" xfId="11214" builtinId="8" hidden="1"/>
    <cellStyle name="Hyperlink" xfId="11216" builtinId="8" hidden="1"/>
    <cellStyle name="Hyperlink" xfId="11218" builtinId="8" hidden="1"/>
    <cellStyle name="Hyperlink" xfId="11220" builtinId="8" hidden="1"/>
    <cellStyle name="Hyperlink" xfId="11222" builtinId="8" hidden="1"/>
    <cellStyle name="Hyperlink" xfId="11224" builtinId="8" hidden="1"/>
    <cellStyle name="Hyperlink" xfId="11226" builtinId="8" hidden="1"/>
    <cellStyle name="Hyperlink" xfId="11228" builtinId="8" hidden="1"/>
    <cellStyle name="Hyperlink" xfId="11230" builtinId="8" hidden="1"/>
    <cellStyle name="Hyperlink" xfId="11232" builtinId="8" hidden="1"/>
    <cellStyle name="Hyperlink" xfId="11234" builtinId="8" hidden="1"/>
    <cellStyle name="Hyperlink" xfId="11236" builtinId="8" hidden="1"/>
    <cellStyle name="Hyperlink" xfId="11238" builtinId="8" hidden="1"/>
    <cellStyle name="Hyperlink" xfId="11240" builtinId="8" hidden="1"/>
    <cellStyle name="Hyperlink" xfId="11242" builtinId="8" hidden="1"/>
    <cellStyle name="Hyperlink" xfId="11244" builtinId="8" hidden="1"/>
    <cellStyle name="Hyperlink" xfId="11246" builtinId="8" hidden="1"/>
    <cellStyle name="Hyperlink" xfId="11248" builtinId="8" hidden="1"/>
    <cellStyle name="Hyperlink" xfId="11250" builtinId="8" hidden="1"/>
    <cellStyle name="Hyperlink" xfId="11252" builtinId="8" hidden="1"/>
    <cellStyle name="Hyperlink" xfId="11254" builtinId="8" hidden="1"/>
    <cellStyle name="Hyperlink" xfId="11256" builtinId="8" hidden="1"/>
    <cellStyle name="Hyperlink" xfId="11258" builtinId="8" hidden="1"/>
    <cellStyle name="Hyperlink" xfId="11260" builtinId="8" hidden="1"/>
    <cellStyle name="Hyperlink" xfId="11262" builtinId="8" hidden="1"/>
    <cellStyle name="Hyperlink" xfId="11264" builtinId="8" hidden="1"/>
    <cellStyle name="Hyperlink" xfId="11266" builtinId="8" hidden="1"/>
    <cellStyle name="Hyperlink" xfId="11268" builtinId="8" hidden="1"/>
    <cellStyle name="Hyperlink" xfId="11270" builtinId="8" hidden="1"/>
    <cellStyle name="Hyperlink" xfId="11272" builtinId="8" hidden="1"/>
    <cellStyle name="Hyperlink" xfId="11274" builtinId="8" hidden="1"/>
    <cellStyle name="Hyperlink" xfId="11276" builtinId="8" hidden="1"/>
    <cellStyle name="Hyperlink" xfId="11278" builtinId="8" hidden="1"/>
    <cellStyle name="Hyperlink" xfId="11280" builtinId="8" hidden="1"/>
    <cellStyle name="Hyperlink" xfId="11282" builtinId="8" hidden="1"/>
    <cellStyle name="Hyperlink" xfId="11284" builtinId="8" hidden="1"/>
    <cellStyle name="Hyperlink" xfId="11286" builtinId="8" hidden="1"/>
    <cellStyle name="Hyperlink" xfId="11288" builtinId="8" hidden="1"/>
    <cellStyle name="Hyperlink" xfId="11290" builtinId="8" hidden="1"/>
    <cellStyle name="Hyperlink" xfId="11292" builtinId="8" hidden="1"/>
    <cellStyle name="Hyperlink" xfId="11294" builtinId="8" hidden="1"/>
    <cellStyle name="Hyperlink" xfId="11296" builtinId="8" hidden="1"/>
    <cellStyle name="Hyperlink" xfId="11298" builtinId="8" hidden="1"/>
    <cellStyle name="Hyperlink" xfId="11300" builtinId="8" hidden="1"/>
    <cellStyle name="Hyperlink" xfId="11302" builtinId="8" hidden="1"/>
    <cellStyle name="Hyperlink" xfId="11304" builtinId="8" hidden="1"/>
    <cellStyle name="Hyperlink" xfId="11306" builtinId="8" hidden="1"/>
    <cellStyle name="Hyperlink" xfId="11308" builtinId="8" hidden="1"/>
    <cellStyle name="Hyperlink" xfId="11310" builtinId="8" hidden="1"/>
    <cellStyle name="Hyperlink" xfId="11312" builtinId="8" hidden="1"/>
    <cellStyle name="Hyperlink" xfId="11314" builtinId="8" hidden="1"/>
    <cellStyle name="Hyperlink" xfId="11316" builtinId="8" hidden="1"/>
    <cellStyle name="Hyperlink" xfId="11318" builtinId="8" hidden="1"/>
    <cellStyle name="Hyperlink" xfId="11320" builtinId="8" hidden="1"/>
    <cellStyle name="Hyperlink" xfId="11322" builtinId="8" hidden="1"/>
    <cellStyle name="Hyperlink" xfId="11324" builtinId="8" hidden="1"/>
    <cellStyle name="Hyperlink" xfId="11326" builtinId="8" hidden="1"/>
    <cellStyle name="Hyperlink" xfId="11328" builtinId="8" hidden="1"/>
    <cellStyle name="Hyperlink" xfId="11330" builtinId="8" hidden="1"/>
    <cellStyle name="Hyperlink" xfId="11332" builtinId="8" hidden="1"/>
    <cellStyle name="Hyperlink" xfId="11334" builtinId="8" hidden="1"/>
    <cellStyle name="Hyperlink" xfId="11336" builtinId="8" hidden="1"/>
    <cellStyle name="Hyperlink" xfId="11338" builtinId="8" hidden="1"/>
    <cellStyle name="Hyperlink" xfId="11340" builtinId="8" hidden="1"/>
    <cellStyle name="Hyperlink" xfId="11342" builtinId="8" hidden="1"/>
    <cellStyle name="Hyperlink" xfId="11344" builtinId="8" hidden="1"/>
    <cellStyle name="Hyperlink" xfId="11346" builtinId="8" hidden="1"/>
    <cellStyle name="Hyperlink" xfId="11348" builtinId="8" hidden="1"/>
    <cellStyle name="Hyperlink" xfId="11350" builtinId="8" hidden="1"/>
    <cellStyle name="Hyperlink" xfId="11352" builtinId="8" hidden="1"/>
    <cellStyle name="Hyperlink" xfId="11354" builtinId="8" hidden="1"/>
    <cellStyle name="Hyperlink" xfId="11356" builtinId="8" hidden="1"/>
    <cellStyle name="Hyperlink" xfId="11358" builtinId="8" hidden="1"/>
    <cellStyle name="Hyperlink" xfId="11360" builtinId="8" hidden="1"/>
    <cellStyle name="Hyperlink" xfId="11362" builtinId="8" hidden="1"/>
    <cellStyle name="Hyperlink" xfId="11364" builtinId="8" hidden="1"/>
    <cellStyle name="Hyperlink" xfId="11366" builtinId="8" hidden="1"/>
    <cellStyle name="Hyperlink" xfId="11368" builtinId="8" hidden="1"/>
    <cellStyle name="Hyperlink" xfId="11372" builtinId="8" hidden="1"/>
    <cellStyle name="Hyperlink" xfId="11374" builtinId="8" hidden="1"/>
    <cellStyle name="Hyperlink" xfId="11376" builtinId="8" hidden="1"/>
    <cellStyle name="Hyperlink" xfId="11378" builtinId="8" hidden="1"/>
    <cellStyle name="Hyperlink" xfId="11380" builtinId="8" hidden="1"/>
    <cellStyle name="Hyperlink" xfId="11382" builtinId="8" hidden="1"/>
    <cellStyle name="Hyperlink" xfId="11384"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50" builtinId="8" hidden="1"/>
    <cellStyle name="Hyperlink" xfId="11652" builtinId="8" hidden="1"/>
    <cellStyle name="Hyperlink" xfId="11654" builtinId="8" hidden="1"/>
    <cellStyle name="Hyperlink" xfId="11656" builtinId="8" hidden="1"/>
    <cellStyle name="Hyperlink" xfId="11658" builtinId="8" hidden="1"/>
    <cellStyle name="Hyperlink" xfId="11660" builtinId="8" hidden="1"/>
    <cellStyle name="Hyperlink" xfId="11662" builtinId="8" hidden="1"/>
    <cellStyle name="Hyperlink" xfId="11664" builtinId="8" hidden="1"/>
    <cellStyle name="Hyperlink" xfId="11666" builtinId="8" hidden="1"/>
    <cellStyle name="Hyperlink" xfId="11668" builtinId="8" hidden="1"/>
    <cellStyle name="Hyperlink" xfId="11670" builtinId="8" hidden="1"/>
    <cellStyle name="Hyperlink" xfId="11672" builtinId="8" hidden="1"/>
    <cellStyle name="Hyperlink" xfId="11674" builtinId="8" hidden="1"/>
    <cellStyle name="Hyperlink" xfId="11676" builtinId="8" hidden="1"/>
    <cellStyle name="Hyperlink" xfId="11678" builtinId="8" hidden="1"/>
    <cellStyle name="Hyperlink" xfId="11680" builtinId="8" hidden="1"/>
    <cellStyle name="Hyperlink" xfId="11682" builtinId="8" hidden="1"/>
    <cellStyle name="Hyperlink" xfId="11684" builtinId="8" hidden="1"/>
    <cellStyle name="Hyperlink" xfId="11686" builtinId="8" hidden="1"/>
    <cellStyle name="Hyperlink" xfId="11688" builtinId="8" hidden="1"/>
    <cellStyle name="Hyperlink" xfId="11690" builtinId="8" hidden="1"/>
    <cellStyle name="Hyperlink" xfId="11692" builtinId="8" hidden="1"/>
    <cellStyle name="Hyperlink" xfId="11694" builtinId="8" hidden="1"/>
    <cellStyle name="Hyperlink" xfId="11696" builtinId="8" hidden="1"/>
    <cellStyle name="Hyperlink" xfId="11698" builtinId="8" hidden="1"/>
    <cellStyle name="Hyperlink" xfId="11700" builtinId="8" hidden="1"/>
    <cellStyle name="Hyperlink" xfId="11702" builtinId="8" hidden="1"/>
    <cellStyle name="Hyperlink" xfId="11704" builtinId="8" hidden="1"/>
    <cellStyle name="Hyperlink" xfId="11707" builtinId="8" hidden="1"/>
    <cellStyle name="Hyperlink" xfId="11709" builtinId="8" hidden="1"/>
    <cellStyle name="Hyperlink" xfId="11712" builtinId="8" hidden="1"/>
    <cellStyle name="Hyperlink" xfId="11714" builtinId="8" hidden="1"/>
    <cellStyle name="Hyperlink" xfId="11716" builtinId="8" hidden="1"/>
    <cellStyle name="Hyperlink" xfId="11718" builtinId="8" hidden="1"/>
    <cellStyle name="Hyperlink" xfId="11720" builtinId="8" hidden="1"/>
    <cellStyle name="Hyperlink" xfId="11722" builtinId="8" hidden="1"/>
    <cellStyle name="Hyperlink" xfId="11724" builtinId="8" hidden="1"/>
    <cellStyle name="Hyperlink" xfId="11726" builtinId="8" hidden="1"/>
    <cellStyle name="Hyperlink" xfId="11728" builtinId="8" hidden="1"/>
    <cellStyle name="Hyperlink" xfId="11730" builtinId="8" hidden="1"/>
    <cellStyle name="Hyperlink" xfId="11732" builtinId="8" hidden="1"/>
    <cellStyle name="Hyperlink" xfId="11734" builtinId="8" hidden="1"/>
    <cellStyle name="Hyperlink" xfId="11736" builtinId="8" hidden="1"/>
    <cellStyle name="Hyperlink" xfId="11738" builtinId="8" hidden="1"/>
    <cellStyle name="Hyperlink" xfId="11740" builtinId="8" hidden="1"/>
    <cellStyle name="Hyperlink" xfId="11742" builtinId="8" hidden="1"/>
    <cellStyle name="Hyperlink" xfId="11744" builtinId="8" hidden="1"/>
    <cellStyle name="Hyperlink" xfId="11746" builtinId="8" hidden="1"/>
    <cellStyle name="Hyperlink" xfId="11748" builtinId="8" hidden="1"/>
    <cellStyle name="Hyperlink" xfId="11750" builtinId="8" hidden="1"/>
    <cellStyle name="Hyperlink" xfId="11752" builtinId="8" hidden="1"/>
    <cellStyle name="Hyperlink" xfId="11754" builtinId="8" hidden="1"/>
    <cellStyle name="Hyperlink" xfId="11756" builtinId="8" hidden="1"/>
    <cellStyle name="Hyperlink" xfId="11758" builtinId="8" hidden="1"/>
    <cellStyle name="Hyperlink" xfId="11760" builtinId="8" hidden="1"/>
    <cellStyle name="Hyperlink" xfId="11762" builtinId="8" hidden="1"/>
    <cellStyle name="Hyperlink" xfId="11764" builtinId="8" hidden="1"/>
    <cellStyle name="Hyperlink" xfId="11766" builtinId="8" hidden="1"/>
    <cellStyle name="Hyperlink" xfId="11768" builtinId="8" hidden="1"/>
    <cellStyle name="Hyperlink" xfId="11770" builtinId="8" hidden="1"/>
    <cellStyle name="Hyperlink" xfId="11772" builtinId="8" hidden="1"/>
    <cellStyle name="Hyperlink" xfId="11774" builtinId="8" hidden="1"/>
    <cellStyle name="Hyperlink" xfId="11776" builtinId="8" hidden="1"/>
    <cellStyle name="Hyperlink" xfId="11778" builtinId="8" hidden="1"/>
    <cellStyle name="Hyperlink" xfId="11780" builtinId="8" hidden="1"/>
    <cellStyle name="Hyperlink" xfId="11782" builtinId="8" hidden="1"/>
    <cellStyle name="Hyperlink" xfId="11784" builtinId="8" hidden="1"/>
    <cellStyle name="Hyperlink" xfId="11786" builtinId="8" hidden="1"/>
    <cellStyle name="Hyperlink" xfId="11788" builtinId="8" hidden="1"/>
    <cellStyle name="Hyperlink" xfId="11790" builtinId="8" hidden="1"/>
    <cellStyle name="Hyperlink" xfId="11792"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6" builtinId="8" hidden="1"/>
    <cellStyle name="Hyperlink" xfId="11858" builtinId="8" hidden="1"/>
    <cellStyle name="Hyperlink" xfId="11860" builtinId="8" hidden="1"/>
    <cellStyle name="Hyperlink" xfId="11862" builtinId="8" hidden="1"/>
    <cellStyle name="Hyperlink" xfId="11864" builtinId="8" hidden="1"/>
    <cellStyle name="Hyperlink" xfId="11866" builtinId="8" hidden="1"/>
    <cellStyle name="Hyperlink" xfId="11868" builtinId="8" hidden="1"/>
    <cellStyle name="Hyperlink" xfId="11870" builtinId="8" hidden="1"/>
    <cellStyle name="Hyperlink" xfId="11872" builtinId="8" hidden="1"/>
    <cellStyle name="Hyperlink" xfId="11874" builtinId="8" hidden="1"/>
    <cellStyle name="Hyperlink" xfId="11876" builtinId="8" hidden="1"/>
    <cellStyle name="Hyperlink" xfId="11878" builtinId="8" hidden="1"/>
    <cellStyle name="Hyperlink" xfId="11880" builtinId="8" hidden="1"/>
    <cellStyle name="Hyperlink" xfId="11882" builtinId="8" hidden="1"/>
    <cellStyle name="Hyperlink" xfId="11884" builtinId="8" hidden="1"/>
    <cellStyle name="Hyperlink" xfId="11886" builtinId="8" hidden="1"/>
    <cellStyle name="Hyperlink" xfId="11888" builtinId="8" hidden="1"/>
    <cellStyle name="Hyperlink" xfId="11890" builtinId="8" hidden="1"/>
    <cellStyle name="Hyperlink" xfId="11892" builtinId="8" hidden="1"/>
    <cellStyle name="Hyperlink" xfId="11894" builtinId="8" hidden="1"/>
    <cellStyle name="Hyperlink" xfId="11896" builtinId="8" hidden="1"/>
    <cellStyle name="Hyperlink" xfId="11898" builtinId="8" hidden="1"/>
    <cellStyle name="Hyperlink" xfId="11900" builtinId="8" hidden="1"/>
    <cellStyle name="Hyperlink" xfId="11902" builtinId="8" hidden="1"/>
    <cellStyle name="Hyperlink" xfId="11904" builtinId="8" hidden="1"/>
    <cellStyle name="Hyperlink" xfId="11906" builtinId="8" hidden="1"/>
    <cellStyle name="Hyperlink" xfId="11908" builtinId="8" hidden="1"/>
    <cellStyle name="Hyperlink" xfId="11910" builtinId="8" hidden="1"/>
    <cellStyle name="Hyperlink" xfId="11912" builtinId="8" hidden="1"/>
    <cellStyle name="Hyperlink" xfId="11914" builtinId="8" hidden="1"/>
    <cellStyle name="Hyperlink" xfId="11916" builtinId="8" hidden="1"/>
    <cellStyle name="Hyperlink" xfId="11918" builtinId="8" hidden="1"/>
    <cellStyle name="Hyperlink" xfId="11920" builtinId="8" hidden="1"/>
    <cellStyle name="Hyperlink" xfId="11922" builtinId="8" hidden="1"/>
    <cellStyle name="Hyperlink" xfId="11924" builtinId="8" hidden="1"/>
    <cellStyle name="Hyperlink" xfId="11926" builtinId="8" hidden="1"/>
    <cellStyle name="Hyperlink" xfId="11928" builtinId="8" hidden="1"/>
    <cellStyle name="Hyperlink" xfId="11930" builtinId="8" hidden="1"/>
    <cellStyle name="Hyperlink" xfId="11932" builtinId="8" hidden="1"/>
    <cellStyle name="Hyperlink" xfId="11934" builtinId="8" hidden="1"/>
    <cellStyle name="Hyperlink" xfId="11936" builtinId="8" hidden="1"/>
    <cellStyle name="Hyperlink" xfId="11938" builtinId="8" hidden="1"/>
    <cellStyle name="Hyperlink" xfId="11940" builtinId="8" hidden="1"/>
    <cellStyle name="Hyperlink" xfId="11942" builtinId="8" hidden="1"/>
    <cellStyle name="Hyperlink" xfId="11944" builtinId="8" hidden="1"/>
    <cellStyle name="Hyperlink" xfId="11946" builtinId="8" hidden="1"/>
    <cellStyle name="Hyperlink" xfId="11948" builtinId="8" hidden="1"/>
    <cellStyle name="Hyperlink" xfId="11950" builtinId="8" hidden="1"/>
    <cellStyle name="Hyperlink" xfId="11952" builtinId="8" hidden="1"/>
    <cellStyle name="Hyperlink" xfId="11954" builtinId="8" hidden="1"/>
    <cellStyle name="Hyperlink" xfId="11956" builtinId="8" hidden="1"/>
    <cellStyle name="Hyperlink" xfId="11958" builtinId="8" hidden="1"/>
    <cellStyle name="Hyperlink" xfId="11960" builtinId="8" hidden="1"/>
    <cellStyle name="Hyperlink" xfId="11962" builtinId="8" hidden="1"/>
    <cellStyle name="Hyperlink" xfId="11964" builtinId="8" hidden="1"/>
    <cellStyle name="Hyperlink" xfId="11966" builtinId="8" hidden="1"/>
    <cellStyle name="Hyperlink" xfId="11968" builtinId="8" hidden="1"/>
    <cellStyle name="Hyperlink" xfId="11970" builtinId="8" hidden="1"/>
    <cellStyle name="Hyperlink" xfId="11972" builtinId="8" hidden="1"/>
    <cellStyle name="Hyperlink" xfId="11974" builtinId="8" hidden="1"/>
    <cellStyle name="Hyperlink" xfId="11976" builtinId="8" hidden="1"/>
    <cellStyle name="Hyperlink" xfId="11978" builtinId="8" hidden="1"/>
    <cellStyle name="Hyperlink" xfId="11980" builtinId="8" hidden="1"/>
    <cellStyle name="Hyperlink" xfId="11982" builtinId="8" hidden="1"/>
    <cellStyle name="Hyperlink" xfId="11984" builtinId="8" hidden="1"/>
    <cellStyle name="Hyperlink" xfId="11986" builtinId="8" hidden="1"/>
    <cellStyle name="Hyperlink" xfId="11988" builtinId="8" hidden="1"/>
    <cellStyle name="Hyperlink" xfId="11990" builtinId="8" hidden="1"/>
    <cellStyle name="Hyperlink" xfId="11992" builtinId="8" hidden="1"/>
    <cellStyle name="Hyperlink" xfId="11994" builtinId="8" hidden="1"/>
    <cellStyle name="Hyperlink" xfId="11996" builtinId="8" hidden="1"/>
    <cellStyle name="Hyperlink" xfId="11998" builtinId="8" hidden="1"/>
    <cellStyle name="Hyperlink" xfId="12000" builtinId="8" hidden="1"/>
    <cellStyle name="Hyperlink" xfId="12002" builtinId="8" hidden="1"/>
    <cellStyle name="Hyperlink" xfId="12004" builtinId="8" hidden="1"/>
    <cellStyle name="Hyperlink" xfId="12006" builtinId="8" hidden="1"/>
    <cellStyle name="Hyperlink" xfId="12008" builtinId="8" hidden="1"/>
    <cellStyle name="Hyperlink" xfId="12010" builtinId="8" hidden="1"/>
    <cellStyle name="Hyperlink" xfId="12012" builtinId="8" hidden="1"/>
    <cellStyle name="Hyperlink" xfId="12014" builtinId="8" hidden="1"/>
    <cellStyle name="Hyperlink" xfId="12016" builtinId="8" hidden="1"/>
    <cellStyle name="Hyperlink" xfId="12018" builtinId="8" hidden="1"/>
    <cellStyle name="Hyperlink" xfId="12020" builtinId="8" hidden="1"/>
    <cellStyle name="Hyperlink" xfId="12022" builtinId="8" hidden="1"/>
    <cellStyle name="Hyperlink" xfId="12024" builtinId="8" hidden="1"/>
    <cellStyle name="Hyperlink" xfId="12026" builtinId="8" hidden="1"/>
    <cellStyle name="Hyperlink" xfId="12028" builtinId="8" hidden="1"/>
    <cellStyle name="Hyperlink" xfId="12030" builtinId="8" hidden="1"/>
    <cellStyle name="Hyperlink" xfId="12032" builtinId="8" hidden="1"/>
    <cellStyle name="Hyperlink" xfId="12034" builtinId="8" hidden="1"/>
    <cellStyle name="Hyperlink" xfId="12036" builtinId="8" hidden="1"/>
    <cellStyle name="Hyperlink" xfId="12038" builtinId="8" hidden="1"/>
    <cellStyle name="Hyperlink" xfId="12040" builtinId="8" hidden="1"/>
    <cellStyle name="Hyperlink" xfId="12042" builtinId="8" hidden="1"/>
    <cellStyle name="Hyperlink" xfId="12044" builtinId="8" hidden="1"/>
    <cellStyle name="Hyperlink" xfId="12046" builtinId="8" hidden="1"/>
    <cellStyle name="Hyperlink" xfId="12048" builtinId="8" hidden="1"/>
    <cellStyle name="Hyperlink" xfId="12050" builtinId="8" hidden="1"/>
    <cellStyle name="Hyperlink" xfId="12052" builtinId="8" hidden="1"/>
    <cellStyle name="Hyperlink" xfId="12054" builtinId="8" hidden="1"/>
    <cellStyle name="Hyperlink" xfId="12056" builtinId="8" hidden="1"/>
    <cellStyle name="Hyperlink" xfId="12058" builtinId="8" hidden="1"/>
    <cellStyle name="Hyperlink" xfId="12060" builtinId="8" hidden="1"/>
    <cellStyle name="Hyperlink" xfId="12062" builtinId="8" hidden="1"/>
    <cellStyle name="Hyperlink" xfId="12064" builtinId="8" hidden="1"/>
    <cellStyle name="Hyperlink" xfId="12066" builtinId="8" hidden="1"/>
    <cellStyle name="Hyperlink" xfId="12068" builtinId="8" hidden="1"/>
    <cellStyle name="Hyperlink" xfId="12070" builtinId="8" hidden="1"/>
    <cellStyle name="Hyperlink" xfId="12072" builtinId="8" hidden="1"/>
    <cellStyle name="Hyperlink" xfId="12074" builtinId="8" hidden="1"/>
    <cellStyle name="Hyperlink" xfId="12076" builtinId="8" hidden="1"/>
    <cellStyle name="Hyperlink" xfId="12078" builtinId="8" hidden="1"/>
    <cellStyle name="Hyperlink" xfId="12080" builtinId="8" hidden="1"/>
    <cellStyle name="Hyperlink" xfId="12082" builtinId="8" hidden="1"/>
    <cellStyle name="Hyperlink" xfId="12084" builtinId="8" hidden="1"/>
    <cellStyle name="Hyperlink" xfId="12086" builtinId="8" hidden="1"/>
    <cellStyle name="Hyperlink" xfId="12088" builtinId="8" hidden="1"/>
    <cellStyle name="Hyperlink" xfId="12090" builtinId="8" hidden="1"/>
    <cellStyle name="Hyperlink" xfId="12092" builtinId="8" hidden="1"/>
    <cellStyle name="Hyperlink" xfId="12094" builtinId="8" hidden="1"/>
    <cellStyle name="Hyperlink" xfId="12096" builtinId="8" hidden="1"/>
    <cellStyle name="Hyperlink" xfId="12098" builtinId="8" hidden="1"/>
    <cellStyle name="Hyperlink" xfId="12100" builtinId="8" hidden="1"/>
    <cellStyle name="Hyperlink" xfId="12102" builtinId="8" hidden="1"/>
    <cellStyle name="Hyperlink" xfId="12104" builtinId="8" hidden="1"/>
    <cellStyle name="Hyperlink" xfId="12106" builtinId="8" hidden="1"/>
    <cellStyle name="Hyperlink" xfId="12108" builtinId="8" hidden="1"/>
    <cellStyle name="Hyperlink" xfId="12110" builtinId="8" hidden="1"/>
    <cellStyle name="Hyperlink" xfId="12112" builtinId="8" hidden="1"/>
    <cellStyle name="Hyperlink" xfId="12114" builtinId="8" hidden="1"/>
    <cellStyle name="Hyperlink" xfId="12116" builtinId="8" hidden="1"/>
    <cellStyle name="Hyperlink" xfId="12118" builtinId="8" hidden="1"/>
    <cellStyle name="Hyperlink" xfId="12120" builtinId="8" hidden="1"/>
    <cellStyle name="Hyperlink" xfId="12122" builtinId="8" hidden="1"/>
    <cellStyle name="Hyperlink" xfId="12124" builtinId="8" hidden="1"/>
    <cellStyle name="Hyperlink" xfId="12126" builtinId="8" hidden="1"/>
    <cellStyle name="Hyperlink" xfId="12128" builtinId="8" hidden="1"/>
    <cellStyle name="Hyperlink" xfId="12130" builtinId="8" hidden="1"/>
    <cellStyle name="Hyperlink" xfId="12132" builtinId="8" hidden="1"/>
    <cellStyle name="Hyperlink" xfId="12134" builtinId="8" hidden="1"/>
    <cellStyle name="Hyperlink" xfId="12136" builtinId="8" hidden="1"/>
    <cellStyle name="Hyperlink" xfId="12138" builtinId="8" hidden="1"/>
    <cellStyle name="Hyperlink" xfId="12140" builtinId="8" hidden="1"/>
    <cellStyle name="Hyperlink" xfId="12142" builtinId="8" hidden="1"/>
    <cellStyle name="Hyperlink" xfId="12144" builtinId="8" hidden="1"/>
    <cellStyle name="Hyperlink" xfId="12146" builtinId="8" hidden="1"/>
    <cellStyle name="Hyperlink" xfId="12148" builtinId="8" hidden="1"/>
    <cellStyle name="Hyperlink" xfId="12150" builtinId="8" hidden="1"/>
    <cellStyle name="Hyperlink" xfId="12152" builtinId="8" hidden="1"/>
    <cellStyle name="Hyperlink" xfId="12154" builtinId="8" hidden="1"/>
    <cellStyle name="Hyperlink" xfId="12156" builtinId="8" hidden="1"/>
    <cellStyle name="Hyperlink" xfId="12158" builtinId="8" hidden="1"/>
    <cellStyle name="Hyperlink" xfId="12160" builtinId="8" hidden="1"/>
    <cellStyle name="Hyperlink" xfId="12162" builtinId="8" hidden="1"/>
    <cellStyle name="Hyperlink" xfId="12164" builtinId="8" hidden="1"/>
    <cellStyle name="Hyperlink" xfId="12166" builtinId="8" hidden="1"/>
    <cellStyle name="Hyperlink" xfId="12168" builtinId="8" hidden="1"/>
    <cellStyle name="Hyperlink" xfId="12170" builtinId="8" hidden="1"/>
    <cellStyle name="Hyperlink" xfId="12172" builtinId="8" hidden="1"/>
    <cellStyle name="Hyperlink" xfId="12174" builtinId="8" hidden="1"/>
    <cellStyle name="Hyperlink" xfId="12176" builtinId="8" hidden="1"/>
    <cellStyle name="Hyperlink" xfId="12178" builtinId="8" hidden="1"/>
    <cellStyle name="Hyperlink" xfId="12180" builtinId="8" hidden="1"/>
    <cellStyle name="Hyperlink" xfId="12182" builtinId="8" hidden="1"/>
    <cellStyle name="Hyperlink" xfId="12184" builtinId="8" hidden="1"/>
    <cellStyle name="Hyperlink" xfId="12186" builtinId="8" hidden="1"/>
    <cellStyle name="Hyperlink" xfId="12188" builtinId="8" hidden="1"/>
    <cellStyle name="Hyperlink" xfId="12190" builtinId="8" hidden="1"/>
    <cellStyle name="Hyperlink" xfId="12192" builtinId="8" hidden="1"/>
    <cellStyle name="Hyperlink" xfId="12194" builtinId="8" hidden="1"/>
    <cellStyle name="Hyperlink" xfId="12196" builtinId="8" hidden="1"/>
    <cellStyle name="Hyperlink" xfId="12198" builtinId="8" hidden="1"/>
    <cellStyle name="Hyperlink" xfId="12200" builtinId="8" hidden="1"/>
    <cellStyle name="Hyperlink" xfId="12202" builtinId="8" hidden="1"/>
    <cellStyle name="Hyperlink" xfId="12204" builtinId="8" hidden="1"/>
    <cellStyle name="Hyperlink" xfId="12206" builtinId="8" hidden="1"/>
    <cellStyle name="Hyperlink" xfId="12208" builtinId="8" hidden="1"/>
    <cellStyle name="Hyperlink" xfId="12210" builtinId="8" hidden="1"/>
    <cellStyle name="Hyperlink" xfId="12212" builtinId="8" hidden="1"/>
    <cellStyle name="Hyperlink" xfId="12214" builtinId="8" hidden="1"/>
    <cellStyle name="Hyperlink" xfId="12216" builtinId="8" hidden="1"/>
    <cellStyle name="Hyperlink" xfId="12218" builtinId="8" hidden="1"/>
    <cellStyle name="Hyperlink" xfId="12220" builtinId="8" hidden="1"/>
    <cellStyle name="Hyperlink" xfId="12222" builtinId="8" hidden="1"/>
    <cellStyle name="Hyperlink" xfId="12224" builtinId="8" hidden="1"/>
    <cellStyle name="Hyperlink" xfId="12226" builtinId="8" hidden="1"/>
    <cellStyle name="Hyperlink" xfId="12228" builtinId="8" hidden="1"/>
    <cellStyle name="Hyperlink" xfId="12230" builtinId="8" hidden="1"/>
    <cellStyle name="Hyperlink" xfId="12232" builtinId="8" hidden="1"/>
    <cellStyle name="Hyperlink" xfId="12234" builtinId="8" hidden="1"/>
    <cellStyle name="Hyperlink" xfId="12236" builtinId="8" hidden="1"/>
    <cellStyle name="Hyperlink" xfId="12238" builtinId="8" hidden="1"/>
    <cellStyle name="Hyperlink" xfId="12240" builtinId="8" hidden="1"/>
    <cellStyle name="Hyperlink" xfId="12242" builtinId="8" hidden="1"/>
    <cellStyle name="Hyperlink" xfId="12244" builtinId="8" hidden="1"/>
    <cellStyle name="Hyperlink" xfId="12246" builtinId="8" hidden="1"/>
    <cellStyle name="Hyperlink" xfId="12248" builtinId="8" hidden="1"/>
    <cellStyle name="Hyperlink" xfId="12250" builtinId="8" hidden="1"/>
    <cellStyle name="Hyperlink" xfId="12252" builtinId="8" hidden="1"/>
    <cellStyle name="Hyperlink" xfId="12254" builtinId="8" hidden="1"/>
    <cellStyle name="Hyperlink" xfId="12256" builtinId="8" hidden="1"/>
    <cellStyle name="Hyperlink" xfId="12258" builtinId="8" hidden="1"/>
    <cellStyle name="Input" xfId="1473" builtinId="20"/>
    <cellStyle name="Input 2" xfId="6644"/>
    <cellStyle name="Normal" xfId="0" builtinId="0"/>
    <cellStyle name="Normal 2" xfId="3220"/>
    <cellStyle name="Normal 3" xfId="3221"/>
    <cellStyle name="Normal 3 2" xfId="7744"/>
    <cellStyle name="Normal 3 2 2" xfId="8577"/>
    <cellStyle name="Normal 3 3" xfId="11706"/>
    <cellStyle name="Normal 3 4" xfId="11854"/>
    <cellStyle name="Normal 4" xfId="3808"/>
    <cellStyle name="Normal 4 2" xfId="7743"/>
    <cellStyle name="Normal 4 2 2" xfId="8576"/>
    <cellStyle name="Normal 4 3" xfId="11386"/>
    <cellStyle name="Normal 4 4" xfId="11649"/>
    <cellStyle name="Normal 4 4 2" xfId="11711"/>
    <cellStyle name="Normal 4 5" xfId="11855"/>
    <cellStyle name="Normal 5" xfId="5507"/>
    <cellStyle name="Normal 6" xfId="6645"/>
    <cellStyle name="Normal 7" xfId="7742"/>
    <cellStyle name="Normal 7 2" xfId="8575"/>
    <cellStyle name="Normal_Sheet1" xfId="11794"/>
    <cellStyle name="Normal_Sheet1_1" xfId="11853"/>
    <cellStyle name="Output" xfId="11371" builtinId="2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69"/>
  <sheetViews>
    <sheetView zoomScale="125" zoomScaleNormal="125" zoomScalePageLayoutView="125" workbookViewId="0"/>
  </sheetViews>
  <sheetFormatPr baseColWidth="10" defaultColWidth="10.7109375" defaultRowHeight="12" x14ac:dyDescent="0"/>
  <cols>
    <col min="1" max="1" width="1.85546875" style="417" customWidth="1"/>
    <col min="2" max="2" width="3.42578125" style="417" customWidth="1"/>
    <col min="3" max="4" width="5.5703125" style="417" customWidth="1"/>
    <col min="5" max="5" width="3.85546875" style="418" customWidth="1"/>
    <col min="6" max="6" width="12.140625" style="418" customWidth="1"/>
    <col min="7" max="7" width="16" style="418" customWidth="1"/>
    <col min="8" max="8" width="7.85546875" style="418" customWidth="1"/>
    <col min="9" max="10" width="5.7109375" style="418" customWidth="1"/>
    <col min="11" max="11" width="5" style="418" customWidth="1"/>
    <col min="12" max="12" width="5.42578125" style="418" customWidth="1"/>
    <col min="13" max="13" width="8.28515625" style="418" customWidth="1"/>
    <col min="14" max="14" width="4.5703125" style="418" customWidth="1"/>
    <col min="15" max="15" width="9.28515625" style="419" customWidth="1"/>
    <col min="16" max="16" width="5.140625" style="417" customWidth="1"/>
    <col min="17" max="18" width="10.7109375" style="417"/>
    <col min="19" max="19" width="10.28515625" style="417" customWidth="1"/>
    <col min="20" max="20" width="5.140625" style="417" customWidth="1"/>
    <col min="21" max="21" width="13.42578125" style="417" customWidth="1"/>
    <col min="22" max="16384" width="10.7109375" style="417"/>
  </cols>
  <sheetData>
    <row r="1" spans="1:19" ht="13" customHeight="1">
      <c r="A1" s="417" t="s">
        <v>238</v>
      </c>
    </row>
    <row r="2" spans="1:19" ht="52" customHeight="1" thickBot="1">
      <c r="B2" s="1056" t="s">
        <v>244</v>
      </c>
      <c r="C2" s="1056"/>
      <c r="D2" s="1056"/>
      <c r="E2" s="1056"/>
      <c r="F2" s="1056"/>
      <c r="G2" s="1056"/>
      <c r="H2" s="1056"/>
      <c r="I2" s="1056"/>
      <c r="J2" s="1056"/>
      <c r="K2" s="1056"/>
      <c r="L2" s="1056"/>
      <c r="M2" s="1056"/>
      <c r="N2" s="1056"/>
      <c r="O2" s="1056"/>
    </row>
    <row r="3" spans="1:19" ht="20" customHeight="1" thickBot="1">
      <c r="B3" s="420"/>
      <c r="C3" s="1057" t="s">
        <v>21</v>
      </c>
      <c r="D3" s="1058"/>
      <c r="E3" s="1058"/>
      <c r="F3" s="1058"/>
      <c r="G3" s="1058"/>
      <c r="H3" s="1058"/>
      <c r="I3" s="1058"/>
      <c r="J3" s="1058"/>
      <c r="K3" s="1058"/>
      <c r="L3" s="1058"/>
      <c r="M3" s="1058"/>
      <c r="N3" s="1058"/>
      <c r="O3" s="1059"/>
    </row>
    <row r="4" spans="1:19" ht="40" customHeight="1" thickBot="1">
      <c r="B4" s="161"/>
      <c r="C4" s="39" t="s">
        <v>66</v>
      </c>
      <c r="D4" s="38" t="s">
        <v>25</v>
      </c>
      <c r="E4" s="421" t="s">
        <v>1</v>
      </c>
      <c r="F4" s="422" t="s">
        <v>17</v>
      </c>
      <c r="G4" s="422" t="s">
        <v>22</v>
      </c>
      <c r="H4" s="423" t="s">
        <v>13</v>
      </c>
      <c r="I4" s="424" t="s">
        <v>34</v>
      </c>
      <c r="J4" s="424" t="s">
        <v>255</v>
      </c>
      <c r="K4" s="422" t="s">
        <v>0</v>
      </c>
      <c r="L4" s="424" t="s">
        <v>65</v>
      </c>
      <c r="M4" s="424" t="s">
        <v>24</v>
      </c>
      <c r="N4" s="425" t="s">
        <v>58</v>
      </c>
      <c r="O4" s="426" t="s">
        <v>69</v>
      </c>
      <c r="Q4" s="427"/>
    </row>
    <row r="5" spans="1:19" ht="13" customHeight="1">
      <c r="B5" s="1060" t="s">
        <v>59</v>
      </c>
      <c r="C5" s="150">
        <v>6200</v>
      </c>
      <c r="D5" s="151">
        <v>5.0000000000000001E-3</v>
      </c>
      <c r="E5" s="428" t="s">
        <v>2</v>
      </c>
      <c r="F5" s="429" t="s">
        <v>3</v>
      </c>
      <c r="G5" s="429" t="s">
        <v>23</v>
      </c>
      <c r="H5" s="429">
        <v>0.2</v>
      </c>
      <c r="I5" s="429" t="s">
        <v>6</v>
      </c>
      <c r="J5" s="429" t="s">
        <v>6</v>
      </c>
      <c r="K5" s="429">
        <v>14.5</v>
      </c>
      <c r="L5" s="430">
        <v>2.2000000000000002</v>
      </c>
      <c r="M5" s="429" t="s">
        <v>43</v>
      </c>
      <c r="N5" s="431" t="s">
        <v>44</v>
      </c>
      <c r="O5" s="432" t="s">
        <v>71</v>
      </c>
      <c r="Q5" s="433"/>
      <c r="R5" s="434"/>
      <c r="S5" s="434"/>
    </row>
    <row r="6" spans="1:19" ht="13" customHeight="1">
      <c r="B6" s="1054"/>
      <c r="C6" s="152">
        <v>6214</v>
      </c>
      <c r="D6" s="153">
        <v>1.4E-2</v>
      </c>
      <c r="E6" s="435" t="s">
        <v>4</v>
      </c>
      <c r="F6" s="436" t="s">
        <v>5</v>
      </c>
      <c r="G6" s="436" t="s">
        <v>11</v>
      </c>
      <c r="H6" s="436">
        <v>0.2</v>
      </c>
      <c r="I6" s="436" t="s">
        <v>6</v>
      </c>
      <c r="J6" s="436" t="s">
        <v>6</v>
      </c>
      <c r="K6" s="436">
        <v>8</v>
      </c>
      <c r="L6" s="437">
        <v>2.5</v>
      </c>
      <c r="M6" s="436" t="s">
        <v>43</v>
      </c>
      <c r="N6" s="438" t="s">
        <v>44</v>
      </c>
      <c r="O6" s="439" t="s">
        <v>71</v>
      </c>
      <c r="Q6" s="434"/>
      <c r="R6" s="434"/>
      <c r="S6" s="434"/>
    </row>
    <row r="7" spans="1:19" ht="13" customHeight="1">
      <c r="B7" s="1054"/>
      <c r="C7" s="152">
        <v>6164</v>
      </c>
      <c r="D7" s="153">
        <v>0.03</v>
      </c>
      <c r="E7" s="435" t="s">
        <v>4</v>
      </c>
      <c r="F7" s="436" t="s">
        <v>5</v>
      </c>
      <c r="G7" s="436" t="s">
        <v>11</v>
      </c>
      <c r="H7" s="436" t="s">
        <v>6</v>
      </c>
      <c r="I7" s="436">
        <v>5.7</v>
      </c>
      <c r="J7" s="436">
        <v>39</v>
      </c>
      <c r="K7" s="436">
        <v>16.5</v>
      </c>
      <c r="L7" s="437">
        <v>4.7</v>
      </c>
      <c r="M7" s="436" t="s">
        <v>42</v>
      </c>
      <c r="N7" s="438" t="s">
        <v>44</v>
      </c>
      <c r="O7" s="439" t="s">
        <v>70</v>
      </c>
      <c r="Q7" s="434"/>
      <c r="R7" s="434"/>
      <c r="S7" s="434"/>
    </row>
    <row r="8" spans="1:19" ht="13" customHeight="1">
      <c r="B8" s="1054"/>
      <c r="C8" s="152">
        <v>6218</v>
      </c>
      <c r="D8" s="153">
        <v>0.08</v>
      </c>
      <c r="E8" s="435" t="s">
        <v>2</v>
      </c>
      <c r="F8" s="436" t="s">
        <v>7</v>
      </c>
      <c r="G8" s="436" t="s">
        <v>11</v>
      </c>
      <c r="H8" s="436">
        <v>1.5</v>
      </c>
      <c r="I8" s="436" t="s">
        <v>6</v>
      </c>
      <c r="J8" s="436" t="s">
        <v>6</v>
      </c>
      <c r="K8" s="436">
        <v>17.2</v>
      </c>
      <c r="L8" s="437">
        <v>5.2</v>
      </c>
      <c r="M8" s="436" t="s">
        <v>42</v>
      </c>
      <c r="N8" s="438" t="s">
        <v>44</v>
      </c>
      <c r="O8" s="439" t="s">
        <v>70</v>
      </c>
    </row>
    <row r="9" spans="1:19" ht="13" customHeight="1">
      <c r="B9" s="1054"/>
      <c r="C9" s="152">
        <v>6222</v>
      </c>
      <c r="D9" s="153">
        <v>0.17</v>
      </c>
      <c r="E9" s="435" t="s">
        <v>4</v>
      </c>
      <c r="F9" s="436" t="s">
        <v>5</v>
      </c>
      <c r="G9" s="436" t="s">
        <v>11</v>
      </c>
      <c r="H9" s="436" t="s">
        <v>6</v>
      </c>
      <c r="I9" s="436" t="s">
        <v>6</v>
      </c>
      <c r="J9" s="436" t="s">
        <v>6</v>
      </c>
      <c r="K9" s="436">
        <v>16.399999999999999</v>
      </c>
      <c r="L9" s="437">
        <v>6.3</v>
      </c>
      <c r="M9" s="436" t="s">
        <v>43</v>
      </c>
      <c r="N9" s="438" t="s">
        <v>44</v>
      </c>
      <c r="O9" s="439" t="s">
        <v>70</v>
      </c>
    </row>
    <row r="10" spans="1:19" ht="13" customHeight="1">
      <c r="B10" s="1054"/>
      <c r="C10" s="152">
        <v>6117</v>
      </c>
      <c r="D10" s="153">
        <v>0.33</v>
      </c>
      <c r="E10" s="435" t="s">
        <v>4</v>
      </c>
      <c r="F10" s="436" t="s">
        <v>5</v>
      </c>
      <c r="G10" s="436" t="s">
        <v>10</v>
      </c>
      <c r="H10" s="436">
        <v>3.27</v>
      </c>
      <c r="I10" s="436" t="s">
        <v>6</v>
      </c>
      <c r="J10" s="436" t="s">
        <v>6</v>
      </c>
      <c r="K10" s="436">
        <v>18.399999999999999</v>
      </c>
      <c r="L10" s="437">
        <v>8.5</v>
      </c>
      <c r="M10" s="436" t="s">
        <v>38</v>
      </c>
      <c r="N10" s="438" t="s">
        <v>44</v>
      </c>
      <c r="O10" s="439" t="s">
        <v>70</v>
      </c>
    </row>
    <row r="11" spans="1:19" ht="13" customHeight="1">
      <c r="B11" s="1054"/>
      <c r="C11" s="152">
        <v>6115</v>
      </c>
      <c r="D11" s="153">
        <v>0.42</v>
      </c>
      <c r="E11" s="435" t="s">
        <v>4</v>
      </c>
      <c r="F11" s="436" t="s">
        <v>5</v>
      </c>
      <c r="G11" s="436" t="s">
        <v>11</v>
      </c>
      <c r="H11" s="436">
        <v>4.59</v>
      </c>
      <c r="I11" s="436" t="s">
        <v>6</v>
      </c>
      <c r="J11" s="436" t="s">
        <v>6</v>
      </c>
      <c r="K11" s="436">
        <v>17.100000000000001</v>
      </c>
      <c r="L11" s="437">
        <v>7</v>
      </c>
      <c r="M11" s="436" t="s">
        <v>40</v>
      </c>
      <c r="N11" s="438" t="s">
        <v>44</v>
      </c>
      <c r="O11" s="439" t="s">
        <v>70</v>
      </c>
    </row>
    <row r="12" spans="1:19" ht="13" customHeight="1" thickBot="1">
      <c r="B12" s="1061"/>
      <c r="C12" s="154">
        <v>6092</v>
      </c>
      <c r="D12" s="155">
        <v>0.5</v>
      </c>
      <c r="E12" s="440" t="s">
        <v>2</v>
      </c>
      <c r="F12" s="441" t="s">
        <v>7</v>
      </c>
      <c r="G12" s="441" t="s">
        <v>11</v>
      </c>
      <c r="H12" s="441">
        <v>0.35</v>
      </c>
      <c r="I12" s="441" t="s">
        <v>6</v>
      </c>
      <c r="J12" s="441" t="s">
        <v>6</v>
      </c>
      <c r="K12" s="441">
        <v>13.8</v>
      </c>
      <c r="L12" s="442">
        <v>9</v>
      </c>
      <c r="M12" s="441" t="s">
        <v>40</v>
      </c>
      <c r="N12" s="443" t="s">
        <v>44</v>
      </c>
      <c r="O12" s="444" t="s">
        <v>70</v>
      </c>
    </row>
    <row r="13" spans="1:19" ht="13" customHeight="1">
      <c r="B13" s="1060" t="s">
        <v>62</v>
      </c>
      <c r="C13" s="152">
        <v>6103</v>
      </c>
      <c r="D13" s="156">
        <v>1.5</v>
      </c>
      <c r="E13" s="428" t="s">
        <v>4</v>
      </c>
      <c r="F13" s="429" t="s">
        <v>5</v>
      </c>
      <c r="G13" s="429" t="s">
        <v>11</v>
      </c>
      <c r="H13" s="429">
        <v>0.98</v>
      </c>
      <c r="I13" s="429">
        <v>6.1</v>
      </c>
      <c r="J13" s="429">
        <v>43</v>
      </c>
      <c r="K13" s="429">
        <v>16.8</v>
      </c>
      <c r="L13" s="445">
        <v>8</v>
      </c>
      <c r="M13" s="446" t="s">
        <v>40</v>
      </c>
      <c r="N13" s="447" t="s">
        <v>47</v>
      </c>
      <c r="O13" s="448" t="s">
        <v>70</v>
      </c>
    </row>
    <row r="14" spans="1:19" ht="13" customHeight="1">
      <c r="B14" s="1054"/>
      <c r="C14" s="152">
        <v>6107</v>
      </c>
      <c r="D14" s="156">
        <v>2.2000000000000002</v>
      </c>
      <c r="E14" s="435" t="s">
        <v>4</v>
      </c>
      <c r="F14" s="436" t="s">
        <v>7</v>
      </c>
      <c r="G14" s="436" t="s">
        <v>11</v>
      </c>
      <c r="H14" s="436">
        <v>5.9</v>
      </c>
      <c r="I14" s="436">
        <v>5.2</v>
      </c>
      <c r="J14" s="436">
        <v>33</v>
      </c>
      <c r="K14" s="436">
        <v>15.9</v>
      </c>
      <c r="L14" s="437">
        <v>15</v>
      </c>
      <c r="M14" s="436" t="s">
        <v>40</v>
      </c>
      <c r="N14" s="438" t="s">
        <v>47</v>
      </c>
      <c r="O14" s="439" t="s">
        <v>70</v>
      </c>
    </row>
    <row r="15" spans="1:19" ht="13" customHeight="1">
      <c r="B15" s="1054"/>
      <c r="C15" s="152">
        <v>6094</v>
      </c>
      <c r="D15" s="156">
        <v>2.9</v>
      </c>
      <c r="E15" s="435" t="s">
        <v>4</v>
      </c>
      <c r="F15" s="436" t="s">
        <v>7</v>
      </c>
      <c r="G15" s="436" t="s">
        <v>11</v>
      </c>
      <c r="H15" s="436">
        <v>3.55</v>
      </c>
      <c r="I15" s="436" t="s">
        <v>6</v>
      </c>
      <c r="J15" s="436" t="s">
        <v>6</v>
      </c>
      <c r="K15" s="436">
        <v>15.8</v>
      </c>
      <c r="L15" s="437">
        <v>14</v>
      </c>
      <c r="M15" s="436" t="s">
        <v>40</v>
      </c>
      <c r="N15" s="438" t="s">
        <v>50</v>
      </c>
      <c r="O15" s="439" t="s">
        <v>70</v>
      </c>
    </row>
    <row r="16" spans="1:19" ht="13" customHeight="1">
      <c r="B16" s="1054"/>
      <c r="C16" s="152">
        <v>6106</v>
      </c>
      <c r="D16" s="156">
        <v>2.9</v>
      </c>
      <c r="E16" s="435" t="s">
        <v>4</v>
      </c>
      <c r="F16" s="436" t="s">
        <v>5</v>
      </c>
      <c r="G16" s="436" t="s">
        <v>11</v>
      </c>
      <c r="H16" s="436">
        <v>7.36</v>
      </c>
      <c r="I16" s="436" t="s">
        <v>6</v>
      </c>
      <c r="J16" s="436" t="s">
        <v>6</v>
      </c>
      <c r="K16" s="436">
        <v>18.100000000000001</v>
      </c>
      <c r="L16" s="437">
        <v>16</v>
      </c>
      <c r="M16" s="436" t="s">
        <v>40</v>
      </c>
      <c r="N16" s="438" t="s">
        <v>47</v>
      </c>
      <c r="O16" s="439" t="s">
        <v>70</v>
      </c>
      <c r="Q16" s="417" t="s">
        <v>238</v>
      </c>
    </row>
    <row r="17" spans="2:15" ht="13" customHeight="1">
      <c r="B17" s="1054"/>
      <c r="C17" s="152">
        <v>6005</v>
      </c>
      <c r="D17" s="156">
        <v>5</v>
      </c>
      <c r="E17" s="435" t="s">
        <v>2</v>
      </c>
      <c r="F17" s="436" t="s">
        <v>5</v>
      </c>
      <c r="G17" s="436" t="s">
        <v>9</v>
      </c>
      <c r="H17" s="436" t="s">
        <v>6</v>
      </c>
      <c r="I17" s="436" t="s">
        <v>6</v>
      </c>
      <c r="J17" s="436" t="s">
        <v>6</v>
      </c>
      <c r="K17" s="436">
        <v>15.7</v>
      </c>
      <c r="L17" s="437">
        <v>16.8</v>
      </c>
      <c r="M17" s="436" t="s">
        <v>40</v>
      </c>
      <c r="N17" s="438" t="s">
        <v>47</v>
      </c>
      <c r="O17" s="439" t="s">
        <v>70</v>
      </c>
    </row>
    <row r="18" spans="2:15" ht="13" customHeight="1">
      <c r="B18" s="1054"/>
      <c r="C18" s="152">
        <v>6112</v>
      </c>
      <c r="D18" s="156">
        <v>6.3</v>
      </c>
      <c r="E18" s="435" t="s">
        <v>2</v>
      </c>
      <c r="F18" s="436" t="s">
        <v>3</v>
      </c>
      <c r="G18" s="436" t="s">
        <v>10</v>
      </c>
      <c r="H18" s="436">
        <v>5.1100000000000003</v>
      </c>
      <c r="I18" s="436">
        <v>5.6</v>
      </c>
      <c r="J18" s="436">
        <v>38</v>
      </c>
      <c r="K18" s="436">
        <v>18.399999999999999</v>
      </c>
      <c r="L18" s="437">
        <v>26</v>
      </c>
      <c r="M18" s="436" t="s">
        <v>40</v>
      </c>
      <c r="N18" s="438" t="s">
        <v>47</v>
      </c>
      <c r="O18" s="439" t="s">
        <v>70</v>
      </c>
    </row>
    <row r="19" spans="2:15" ht="13" customHeight="1">
      <c r="B19" s="1054"/>
      <c r="C19" s="157">
        <v>6007</v>
      </c>
      <c r="D19" s="158">
        <v>9</v>
      </c>
      <c r="E19" s="435" t="s">
        <v>4</v>
      </c>
      <c r="F19" s="436" t="s">
        <v>7</v>
      </c>
      <c r="G19" s="436" t="s">
        <v>11</v>
      </c>
      <c r="H19" s="436" t="s">
        <v>6</v>
      </c>
      <c r="I19" s="436" t="s">
        <v>6</v>
      </c>
      <c r="J19" s="436" t="s">
        <v>6</v>
      </c>
      <c r="K19" s="436">
        <v>20</v>
      </c>
      <c r="L19" s="437">
        <v>41</v>
      </c>
      <c r="M19" s="436" t="s">
        <v>38</v>
      </c>
      <c r="N19" s="438" t="s">
        <v>44</v>
      </c>
      <c r="O19" s="439" t="s">
        <v>70</v>
      </c>
    </row>
    <row r="20" spans="2:15" ht="13" customHeight="1" thickBot="1">
      <c r="B20" s="1061"/>
      <c r="C20" s="154">
        <v>6278</v>
      </c>
      <c r="D20" s="159">
        <v>10</v>
      </c>
      <c r="E20" s="440" t="s">
        <v>2</v>
      </c>
      <c r="F20" s="441" t="s">
        <v>7</v>
      </c>
      <c r="G20" s="441" t="s">
        <v>11</v>
      </c>
      <c r="H20" s="441">
        <v>4.54</v>
      </c>
      <c r="I20" s="441">
        <v>6.3</v>
      </c>
      <c r="J20" s="441">
        <v>45</v>
      </c>
      <c r="K20" s="441">
        <v>21.3</v>
      </c>
      <c r="L20" s="442">
        <v>52.4</v>
      </c>
      <c r="M20" s="441" t="s">
        <v>41</v>
      </c>
      <c r="N20" s="443" t="s">
        <v>44</v>
      </c>
      <c r="O20" s="444" t="s">
        <v>70</v>
      </c>
    </row>
    <row r="21" spans="2:15" ht="13" customHeight="1">
      <c r="B21" s="1060" t="s">
        <v>63</v>
      </c>
      <c r="C21" s="152">
        <v>6232</v>
      </c>
      <c r="D21" s="156">
        <v>14</v>
      </c>
      <c r="E21" s="428" t="s">
        <v>2</v>
      </c>
      <c r="F21" s="429" t="s">
        <v>5</v>
      </c>
      <c r="G21" s="429" t="s">
        <v>10</v>
      </c>
      <c r="H21" s="429">
        <v>19.5</v>
      </c>
      <c r="I21" s="429" t="s">
        <v>6</v>
      </c>
      <c r="J21" s="429" t="s">
        <v>6</v>
      </c>
      <c r="K21" s="429">
        <v>20.8</v>
      </c>
      <c r="L21" s="445">
        <v>50</v>
      </c>
      <c r="M21" s="446" t="s">
        <v>40</v>
      </c>
      <c r="N21" s="447" t="s">
        <v>47</v>
      </c>
      <c r="O21" s="448" t="s">
        <v>70</v>
      </c>
    </row>
    <row r="22" spans="2:15" ht="13" customHeight="1">
      <c r="B22" s="1054"/>
      <c r="C22" s="152">
        <v>6233</v>
      </c>
      <c r="D22" s="156">
        <v>14</v>
      </c>
      <c r="E22" s="435" t="s">
        <v>4</v>
      </c>
      <c r="F22" s="436" t="s">
        <v>5</v>
      </c>
      <c r="G22" s="436" t="s">
        <v>11</v>
      </c>
      <c r="H22" s="436">
        <v>7.26</v>
      </c>
      <c r="I22" s="436" t="s">
        <v>6</v>
      </c>
      <c r="J22" s="436" t="s">
        <v>6</v>
      </c>
      <c r="K22" s="436">
        <v>21.9</v>
      </c>
      <c r="L22" s="437">
        <v>67</v>
      </c>
      <c r="M22" s="436" t="s">
        <v>40</v>
      </c>
      <c r="N22" s="438" t="s">
        <v>44</v>
      </c>
      <c r="O22" s="439" t="s">
        <v>70</v>
      </c>
    </row>
    <row r="23" spans="2:15" ht="13" customHeight="1">
      <c r="B23" s="1054"/>
      <c r="C23" s="152">
        <v>6099</v>
      </c>
      <c r="D23" s="156">
        <v>14.2</v>
      </c>
      <c r="E23" s="435" t="s">
        <v>4</v>
      </c>
      <c r="F23" s="436" t="s">
        <v>5</v>
      </c>
      <c r="G23" s="436" t="s">
        <v>10</v>
      </c>
      <c r="H23" s="436">
        <v>5.37</v>
      </c>
      <c r="I23" s="436" t="s">
        <v>6</v>
      </c>
      <c r="J23" s="436" t="s">
        <v>6</v>
      </c>
      <c r="K23" s="436">
        <v>30</v>
      </c>
      <c r="L23" s="437">
        <v>92</v>
      </c>
      <c r="M23" s="436" t="s">
        <v>40</v>
      </c>
      <c r="N23" s="438" t="s">
        <v>50</v>
      </c>
      <c r="O23" s="439" t="s">
        <v>70</v>
      </c>
    </row>
    <row r="24" spans="2:15" ht="13" customHeight="1">
      <c r="B24" s="1054"/>
      <c r="C24" s="152">
        <v>6153</v>
      </c>
      <c r="D24" s="156">
        <v>15.2</v>
      </c>
      <c r="E24" s="435" t="s">
        <v>4</v>
      </c>
      <c r="F24" s="436" t="s">
        <v>3</v>
      </c>
      <c r="G24" s="436" t="s">
        <v>10</v>
      </c>
      <c r="H24" s="436">
        <v>8.3800000000000008</v>
      </c>
      <c r="I24" s="436">
        <v>5.5</v>
      </c>
      <c r="J24" s="436">
        <v>37</v>
      </c>
      <c r="K24" s="436">
        <v>20.5</v>
      </c>
      <c r="L24" s="437">
        <v>58</v>
      </c>
      <c r="M24" s="436" t="s">
        <v>43</v>
      </c>
      <c r="N24" s="438" t="s">
        <v>47</v>
      </c>
      <c r="O24" s="439" t="s">
        <v>70</v>
      </c>
    </row>
    <row r="25" spans="2:15" ht="13" customHeight="1">
      <c r="B25" s="1054"/>
      <c r="C25" s="152">
        <v>6075</v>
      </c>
      <c r="D25" s="156">
        <v>16</v>
      </c>
      <c r="E25" s="435" t="s">
        <v>4</v>
      </c>
      <c r="F25" s="436" t="s">
        <v>7</v>
      </c>
      <c r="G25" s="436" t="s">
        <v>11</v>
      </c>
      <c r="H25" s="436">
        <v>2.94</v>
      </c>
      <c r="I25" s="436" t="s">
        <v>6</v>
      </c>
      <c r="J25" s="436" t="s">
        <v>256</v>
      </c>
      <c r="K25" s="436">
        <v>14.9</v>
      </c>
      <c r="L25" s="437">
        <v>30</v>
      </c>
      <c r="M25" s="436" t="s">
        <v>40</v>
      </c>
      <c r="N25" s="438" t="s">
        <v>51</v>
      </c>
      <c r="O25" s="439" t="s">
        <v>70</v>
      </c>
    </row>
    <row r="26" spans="2:15" ht="13" customHeight="1">
      <c r="B26" s="1054"/>
      <c r="C26" s="152">
        <v>6096</v>
      </c>
      <c r="D26" s="156">
        <v>16</v>
      </c>
      <c r="E26" s="435" t="s">
        <v>2</v>
      </c>
      <c r="F26" s="436" t="s">
        <v>7</v>
      </c>
      <c r="G26" s="436" t="s">
        <v>10</v>
      </c>
      <c r="H26" s="436">
        <v>2.97</v>
      </c>
      <c r="I26" s="436" t="s">
        <v>6</v>
      </c>
      <c r="J26" s="436" t="s">
        <v>6</v>
      </c>
      <c r="K26" s="436">
        <v>18.8</v>
      </c>
      <c r="L26" s="437">
        <v>50</v>
      </c>
      <c r="M26" s="436" t="s">
        <v>38</v>
      </c>
      <c r="N26" s="438" t="s">
        <v>52</v>
      </c>
      <c r="O26" s="439" t="s">
        <v>70</v>
      </c>
    </row>
    <row r="27" spans="2:15" ht="13" customHeight="1">
      <c r="B27" s="1054"/>
      <c r="C27" s="152">
        <v>6230</v>
      </c>
      <c r="D27" s="156">
        <v>16</v>
      </c>
      <c r="E27" s="435" t="s">
        <v>4</v>
      </c>
      <c r="F27" s="436" t="s">
        <v>5</v>
      </c>
      <c r="G27" s="436" t="s">
        <v>10</v>
      </c>
      <c r="H27" s="436">
        <v>5.22</v>
      </c>
      <c r="I27" s="436">
        <v>5.3</v>
      </c>
      <c r="J27" s="436">
        <v>34</v>
      </c>
      <c r="K27" s="436">
        <v>18.899999999999999</v>
      </c>
      <c r="L27" s="437">
        <v>56.7</v>
      </c>
      <c r="M27" s="436" t="s">
        <v>38</v>
      </c>
      <c r="N27" s="438" t="s">
        <v>47</v>
      </c>
      <c r="O27" s="439" t="s">
        <v>70</v>
      </c>
    </row>
    <row r="28" spans="2:15" ht="13" customHeight="1">
      <c r="B28" s="1054"/>
      <c r="C28" s="152">
        <v>6227</v>
      </c>
      <c r="D28" s="156">
        <v>17</v>
      </c>
      <c r="E28" s="435" t="s">
        <v>2</v>
      </c>
      <c r="F28" s="436" t="s">
        <v>5</v>
      </c>
      <c r="G28" s="436" t="s">
        <v>9</v>
      </c>
      <c r="H28" s="436">
        <v>2.75</v>
      </c>
      <c r="I28" s="436" t="s">
        <v>6</v>
      </c>
      <c r="J28" s="436" t="s">
        <v>6</v>
      </c>
      <c r="K28" s="436">
        <v>26.4</v>
      </c>
      <c r="L28" s="437">
        <v>74.599999999999994</v>
      </c>
      <c r="M28" s="436" t="s">
        <v>39</v>
      </c>
      <c r="N28" s="438" t="s">
        <v>47</v>
      </c>
      <c r="O28" s="439" t="s">
        <v>70</v>
      </c>
    </row>
    <row r="29" spans="2:15" ht="13" customHeight="1">
      <c r="B29" s="1054"/>
      <c r="C29" s="152">
        <v>6271</v>
      </c>
      <c r="D29" s="156">
        <v>17</v>
      </c>
      <c r="E29" s="435" t="s">
        <v>4</v>
      </c>
      <c r="F29" s="436" t="s">
        <v>5</v>
      </c>
      <c r="G29" s="436" t="s">
        <v>10</v>
      </c>
      <c r="H29" s="436">
        <v>11.47</v>
      </c>
      <c r="I29" s="436" t="s">
        <v>6</v>
      </c>
      <c r="J29" s="436" t="s">
        <v>6</v>
      </c>
      <c r="K29" s="436">
        <v>24.4</v>
      </c>
      <c r="L29" s="437">
        <v>77.099999999999994</v>
      </c>
      <c r="M29" s="436" t="s">
        <v>41</v>
      </c>
      <c r="N29" s="438" t="s">
        <v>47</v>
      </c>
      <c r="O29" s="439" t="s">
        <v>70</v>
      </c>
    </row>
    <row r="30" spans="2:15" ht="13" customHeight="1">
      <c r="B30" s="1054"/>
      <c r="C30" s="152">
        <v>6098</v>
      </c>
      <c r="D30" s="156">
        <v>17.8</v>
      </c>
      <c r="E30" s="435" t="s">
        <v>4</v>
      </c>
      <c r="F30" s="436" t="s">
        <v>5</v>
      </c>
      <c r="G30" s="436" t="s">
        <v>10</v>
      </c>
      <c r="H30" s="436">
        <v>1.41</v>
      </c>
      <c r="I30" s="436">
        <v>4.9000000000000004</v>
      </c>
      <c r="J30" s="436">
        <v>30</v>
      </c>
      <c r="K30" s="436">
        <v>22.8</v>
      </c>
      <c r="L30" s="437">
        <v>74</v>
      </c>
      <c r="M30" s="436" t="s">
        <v>40</v>
      </c>
      <c r="N30" s="438" t="s">
        <v>50</v>
      </c>
      <c r="O30" s="439" t="s">
        <v>70</v>
      </c>
    </row>
    <row r="31" spans="2:15" ht="13" customHeight="1">
      <c r="B31" s="1054"/>
      <c r="C31" s="152">
        <v>6253</v>
      </c>
      <c r="D31" s="156">
        <v>19</v>
      </c>
      <c r="E31" s="435" t="s">
        <v>2</v>
      </c>
      <c r="F31" s="436" t="s">
        <v>7</v>
      </c>
      <c r="G31" s="436" t="s">
        <v>10</v>
      </c>
      <c r="H31" s="436">
        <v>7.22</v>
      </c>
      <c r="I31" s="436" t="s">
        <v>6</v>
      </c>
      <c r="J31" s="436" t="s">
        <v>6</v>
      </c>
      <c r="K31" s="436">
        <v>34.299999999999997</v>
      </c>
      <c r="L31" s="437">
        <v>85</v>
      </c>
      <c r="M31" s="436" t="s">
        <v>41</v>
      </c>
      <c r="N31" s="438" t="s">
        <v>44</v>
      </c>
      <c r="O31" s="439" t="s">
        <v>70</v>
      </c>
    </row>
    <row r="32" spans="2:15" ht="13" customHeight="1">
      <c r="B32" s="1054"/>
      <c r="C32" s="152">
        <v>6279</v>
      </c>
      <c r="D32" s="156">
        <v>19</v>
      </c>
      <c r="E32" s="435" t="s">
        <v>4</v>
      </c>
      <c r="F32" s="436" t="s">
        <v>5</v>
      </c>
      <c r="G32" s="436" t="s">
        <v>10</v>
      </c>
      <c r="H32" s="436">
        <v>8.01</v>
      </c>
      <c r="I32" s="436" t="s">
        <v>6</v>
      </c>
      <c r="J32" s="436" t="s">
        <v>6</v>
      </c>
      <c r="K32" s="436">
        <v>34</v>
      </c>
      <c r="L32" s="437">
        <v>110.2</v>
      </c>
      <c r="M32" s="436" t="s">
        <v>41</v>
      </c>
      <c r="N32" s="438" t="s">
        <v>44</v>
      </c>
      <c r="O32" s="439" t="s">
        <v>70</v>
      </c>
    </row>
    <row r="33" spans="2:15" ht="13" customHeight="1">
      <c r="B33" s="1054"/>
      <c r="C33" s="152">
        <v>6234</v>
      </c>
      <c r="D33" s="156">
        <v>20</v>
      </c>
      <c r="E33" s="435" t="s">
        <v>2</v>
      </c>
      <c r="F33" s="436" t="s">
        <v>5</v>
      </c>
      <c r="G33" s="436" t="s">
        <v>10</v>
      </c>
      <c r="H33" s="436">
        <v>6.89</v>
      </c>
      <c r="I33" s="436">
        <v>5.8</v>
      </c>
      <c r="J33" s="436">
        <v>40</v>
      </c>
      <c r="K33" s="436">
        <v>25.6</v>
      </c>
      <c r="L33" s="437">
        <v>67.599999999999994</v>
      </c>
      <c r="M33" s="436" t="s">
        <v>38</v>
      </c>
      <c r="N33" s="438" t="s">
        <v>47</v>
      </c>
      <c r="O33" s="439" t="s">
        <v>70</v>
      </c>
    </row>
    <row r="34" spans="2:15" ht="13" customHeight="1">
      <c r="B34" s="1054"/>
      <c r="C34" s="157">
        <v>6238</v>
      </c>
      <c r="D34" s="158">
        <v>20</v>
      </c>
      <c r="E34" s="435" t="s">
        <v>4</v>
      </c>
      <c r="F34" s="436" t="s">
        <v>7</v>
      </c>
      <c r="G34" s="436" t="s">
        <v>10</v>
      </c>
      <c r="H34" s="436">
        <v>1.17</v>
      </c>
      <c r="I34" s="436" t="s">
        <v>6</v>
      </c>
      <c r="J34" s="436" t="s">
        <v>6</v>
      </c>
      <c r="K34" s="436">
        <v>21.7</v>
      </c>
      <c r="L34" s="437">
        <v>74.3</v>
      </c>
      <c r="M34" s="436" t="s">
        <v>38</v>
      </c>
      <c r="N34" s="438" t="s">
        <v>47</v>
      </c>
      <c r="O34" s="439" t="s">
        <v>70</v>
      </c>
    </row>
    <row r="35" spans="2:15" ht="13" customHeight="1" thickBot="1">
      <c r="B35" s="1061"/>
      <c r="C35" s="154">
        <v>6174</v>
      </c>
      <c r="D35" s="159">
        <v>20.8</v>
      </c>
      <c r="E35" s="440" t="s">
        <v>4</v>
      </c>
      <c r="F35" s="441" t="s">
        <v>5</v>
      </c>
      <c r="G35" s="441" t="s">
        <v>9</v>
      </c>
      <c r="H35" s="441">
        <v>3</v>
      </c>
      <c r="I35" s="441" t="s">
        <v>6</v>
      </c>
      <c r="J35" s="441" t="s">
        <v>6</v>
      </c>
      <c r="K35" s="441">
        <v>19.5</v>
      </c>
      <c r="L35" s="442">
        <v>75</v>
      </c>
      <c r="M35" s="441" t="s">
        <v>41</v>
      </c>
      <c r="N35" s="443" t="s">
        <v>50</v>
      </c>
      <c r="O35" s="444" t="s">
        <v>70</v>
      </c>
    </row>
    <row r="36" spans="2:15" ht="13" customHeight="1">
      <c r="B36" s="1060" t="s">
        <v>61</v>
      </c>
      <c r="C36" s="152">
        <v>6024</v>
      </c>
      <c r="D36" s="156">
        <v>21</v>
      </c>
      <c r="E36" s="428" t="s">
        <v>4</v>
      </c>
      <c r="F36" s="429" t="s">
        <v>5</v>
      </c>
      <c r="G36" s="429" t="s">
        <v>10</v>
      </c>
      <c r="H36" s="429">
        <v>3.52</v>
      </c>
      <c r="I36" s="429" t="s">
        <v>6</v>
      </c>
      <c r="J36" s="429" t="s">
        <v>6</v>
      </c>
      <c r="K36" s="429">
        <v>27.8</v>
      </c>
      <c r="L36" s="445">
        <v>95</v>
      </c>
      <c r="M36" s="446" t="s">
        <v>43</v>
      </c>
      <c r="N36" s="447" t="s">
        <v>46</v>
      </c>
      <c r="O36" s="448" t="s">
        <v>70</v>
      </c>
    </row>
    <row r="37" spans="2:15" ht="13" customHeight="1">
      <c r="B37" s="1054"/>
      <c r="C37" s="152">
        <v>6179</v>
      </c>
      <c r="D37" s="156">
        <v>21.8</v>
      </c>
      <c r="E37" s="435" t="s">
        <v>2</v>
      </c>
      <c r="F37" s="436" t="s">
        <v>5</v>
      </c>
      <c r="G37" s="436" t="s">
        <v>10</v>
      </c>
      <c r="H37" s="436">
        <v>2.74</v>
      </c>
      <c r="I37" s="436" t="s">
        <v>6</v>
      </c>
      <c r="J37" s="436" t="s">
        <v>6</v>
      </c>
      <c r="K37" s="436">
        <v>20.7</v>
      </c>
      <c r="L37" s="437">
        <v>51</v>
      </c>
      <c r="M37" s="436" t="s">
        <v>41</v>
      </c>
      <c r="N37" s="438" t="s">
        <v>53</v>
      </c>
      <c r="O37" s="439" t="s">
        <v>70</v>
      </c>
    </row>
    <row r="38" spans="2:15" ht="13" customHeight="1">
      <c r="B38" s="1054"/>
      <c r="C38" s="152">
        <v>6001</v>
      </c>
      <c r="D38" s="156">
        <v>22</v>
      </c>
      <c r="E38" s="435" t="s">
        <v>4</v>
      </c>
      <c r="F38" s="436" t="s">
        <v>5</v>
      </c>
      <c r="G38" s="436" t="s">
        <v>10</v>
      </c>
      <c r="H38" s="436">
        <v>1.58</v>
      </c>
      <c r="I38" s="436" t="s">
        <v>6</v>
      </c>
      <c r="J38" s="436" t="s">
        <v>6</v>
      </c>
      <c r="K38" s="436">
        <v>21.9</v>
      </c>
      <c r="L38" s="437">
        <v>75</v>
      </c>
      <c r="M38" s="436" t="s">
        <v>40</v>
      </c>
      <c r="N38" s="438" t="s">
        <v>50</v>
      </c>
      <c r="O38" s="439" t="s">
        <v>70</v>
      </c>
    </row>
    <row r="39" spans="2:15" ht="13" customHeight="1">
      <c r="B39" s="1054"/>
      <c r="C39" s="152">
        <v>6057</v>
      </c>
      <c r="D39" s="156">
        <v>22</v>
      </c>
      <c r="E39" s="435" t="s">
        <v>4</v>
      </c>
      <c r="F39" s="436" t="s">
        <v>5</v>
      </c>
      <c r="G39" s="436" t="s">
        <v>10</v>
      </c>
      <c r="H39" s="436">
        <v>16.23</v>
      </c>
      <c r="I39" s="436" t="s">
        <v>6</v>
      </c>
      <c r="J39" s="436" t="s">
        <v>6</v>
      </c>
      <c r="K39" s="436">
        <v>26</v>
      </c>
      <c r="L39" s="437">
        <v>92</v>
      </c>
      <c r="M39" s="436" t="s">
        <v>40</v>
      </c>
      <c r="N39" s="438" t="s">
        <v>50</v>
      </c>
      <c r="O39" s="439" t="s">
        <v>70</v>
      </c>
    </row>
    <row r="40" spans="2:15" ht="13" customHeight="1">
      <c r="B40" s="1054"/>
      <c r="C40" s="152">
        <v>6162</v>
      </c>
      <c r="D40" s="156">
        <v>22.7</v>
      </c>
      <c r="E40" s="435" t="s">
        <v>4</v>
      </c>
      <c r="F40" s="436" t="s">
        <v>7</v>
      </c>
      <c r="G40" s="436" t="s">
        <v>10</v>
      </c>
      <c r="H40" s="436">
        <v>7.61</v>
      </c>
      <c r="I40" s="436" t="s">
        <v>6</v>
      </c>
      <c r="J40" s="436" t="s">
        <v>6</v>
      </c>
      <c r="K40" s="436">
        <v>28.9</v>
      </c>
      <c r="L40" s="437">
        <v>102</v>
      </c>
      <c r="M40" s="436" t="s">
        <v>41</v>
      </c>
      <c r="N40" s="438" t="s">
        <v>44</v>
      </c>
      <c r="O40" s="439" t="s">
        <v>70</v>
      </c>
    </row>
    <row r="41" spans="2:15" ht="13" customHeight="1">
      <c r="B41" s="1054"/>
      <c r="C41" s="152">
        <v>6003</v>
      </c>
      <c r="D41" s="156">
        <v>23</v>
      </c>
      <c r="E41" s="435" t="s">
        <v>2</v>
      </c>
      <c r="F41" s="436" t="s">
        <v>5</v>
      </c>
      <c r="G41" s="436" t="s">
        <v>10</v>
      </c>
      <c r="H41" s="436" t="s">
        <v>6</v>
      </c>
      <c r="I41" s="449" t="s">
        <v>6</v>
      </c>
      <c r="J41" s="436" t="s">
        <v>6</v>
      </c>
      <c r="K41" s="436">
        <v>29.3</v>
      </c>
      <c r="L41" s="437">
        <v>75</v>
      </c>
      <c r="M41" s="436" t="s">
        <v>40</v>
      </c>
      <c r="N41" s="438" t="s">
        <v>45</v>
      </c>
      <c r="O41" s="439" t="s">
        <v>70</v>
      </c>
    </row>
    <row r="42" spans="2:15" ht="13" customHeight="1">
      <c r="B42" s="1054"/>
      <c r="C42" s="152">
        <v>6029</v>
      </c>
      <c r="D42" s="156">
        <v>24</v>
      </c>
      <c r="E42" s="435" t="s">
        <v>2</v>
      </c>
      <c r="F42" s="436" t="s">
        <v>3</v>
      </c>
      <c r="G42" s="436" t="s">
        <v>9</v>
      </c>
      <c r="H42" s="436" t="s">
        <v>6</v>
      </c>
      <c r="I42" s="436" t="s">
        <v>6</v>
      </c>
      <c r="J42" s="436" t="s">
        <v>6</v>
      </c>
      <c r="K42" s="436">
        <v>22.6</v>
      </c>
      <c r="L42" s="437">
        <v>60</v>
      </c>
      <c r="M42" s="436" t="s">
        <v>40</v>
      </c>
      <c r="N42" s="438" t="s">
        <v>44</v>
      </c>
      <c r="O42" s="439" t="s">
        <v>70</v>
      </c>
    </row>
    <row r="43" spans="2:15" ht="13" customHeight="1">
      <c r="B43" s="1054"/>
      <c r="C43" s="152">
        <v>6131</v>
      </c>
      <c r="D43" s="156">
        <v>24.2</v>
      </c>
      <c r="E43" s="435" t="s">
        <v>4</v>
      </c>
      <c r="F43" s="436" t="s">
        <v>5</v>
      </c>
      <c r="G43" s="436" t="s">
        <v>11</v>
      </c>
      <c r="H43" s="436">
        <v>1.01</v>
      </c>
      <c r="I43" s="436" t="s">
        <v>6</v>
      </c>
      <c r="J43" s="436" t="s">
        <v>6</v>
      </c>
      <c r="K43" s="436">
        <v>24.8</v>
      </c>
      <c r="L43" s="437">
        <v>83</v>
      </c>
      <c r="M43" s="436" t="s">
        <v>43</v>
      </c>
      <c r="N43" s="438" t="s">
        <v>54</v>
      </c>
      <c r="O43" s="439" t="s">
        <v>70</v>
      </c>
    </row>
    <row r="44" spans="2:15" ht="13" customHeight="1">
      <c r="B44" s="1054"/>
      <c r="C44" s="152">
        <v>6053</v>
      </c>
      <c r="D44" s="156">
        <v>25</v>
      </c>
      <c r="E44" s="435" t="s">
        <v>4</v>
      </c>
      <c r="F44" s="436" t="s">
        <v>5</v>
      </c>
      <c r="G44" s="436" t="s">
        <v>10</v>
      </c>
      <c r="H44" s="436">
        <v>1.77</v>
      </c>
      <c r="I44" s="436" t="s">
        <v>6</v>
      </c>
      <c r="J44" s="436" t="s">
        <v>6</v>
      </c>
      <c r="K44" s="436">
        <v>21.2</v>
      </c>
      <c r="L44" s="437">
        <v>59</v>
      </c>
      <c r="M44" s="436" t="s">
        <v>42</v>
      </c>
      <c r="N44" s="438" t="s">
        <v>55</v>
      </c>
      <c r="O44" s="439" t="s">
        <v>70</v>
      </c>
    </row>
    <row r="45" spans="2:15" ht="13" customHeight="1">
      <c r="B45" s="1054"/>
      <c r="C45" s="152">
        <v>6126</v>
      </c>
      <c r="D45" s="156">
        <v>25.2</v>
      </c>
      <c r="E45" s="435" t="s">
        <v>4</v>
      </c>
      <c r="F45" s="436" t="s">
        <v>5</v>
      </c>
      <c r="G45" s="436" t="s">
        <v>10</v>
      </c>
      <c r="H45" s="436">
        <v>0.88</v>
      </c>
      <c r="I45" s="436" t="s">
        <v>6</v>
      </c>
      <c r="J45" s="436" t="s">
        <v>6</v>
      </c>
      <c r="K45" s="436">
        <v>25.1</v>
      </c>
      <c r="L45" s="437">
        <v>77</v>
      </c>
      <c r="M45" s="436" t="s">
        <v>41</v>
      </c>
      <c r="N45" s="438" t="s">
        <v>47</v>
      </c>
      <c r="O45" s="439" t="s">
        <v>70</v>
      </c>
    </row>
    <row r="46" spans="2:15" ht="13" customHeight="1">
      <c r="B46" s="1054"/>
      <c r="C46" s="152">
        <v>6058</v>
      </c>
      <c r="D46" s="156">
        <v>27</v>
      </c>
      <c r="E46" s="435" t="s">
        <v>4</v>
      </c>
      <c r="F46" s="436" t="s">
        <v>3</v>
      </c>
      <c r="G46" s="436" t="s">
        <v>10</v>
      </c>
      <c r="H46" s="436">
        <v>9.09</v>
      </c>
      <c r="I46" s="436" t="s">
        <v>6</v>
      </c>
      <c r="J46" s="436" t="s">
        <v>6</v>
      </c>
      <c r="K46" s="436">
        <v>19.100000000000001</v>
      </c>
      <c r="L46" s="437">
        <v>52</v>
      </c>
      <c r="M46" s="436" t="s">
        <v>40</v>
      </c>
      <c r="N46" s="438" t="s">
        <v>54</v>
      </c>
      <c r="O46" s="439" t="s">
        <v>70</v>
      </c>
    </row>
    <row r="47" spans="2:15" ht="13" customHeight="1">
      <c r="B47" s="1054"/>
      <c r="C47" s="152">
        <v>6048</v>
      </c>
      <c r="D47" s="156">
        <v>30</v>
      </c>
      <c r="E47" s="435" t="s">
        <v>4</v>
      </c>
      <c r="F47" s="436" t="s">
        <v>5</v>
      </c>
      <c r="G47" s="436" t="s">
        <v>9</v>
      </c>
      <c r="H47" s="436">
        <v>17.91</v>
      </c>
      <c r="I47" s="436" t="s">
        <v>6</v>
      </c>
      <c r="J47" s="436" t="s">
        <v>6</v>
      </c>
      <c r="K47" s="436">
        <v>20.6</v>
      </c>
      <c r="L47" s="437">
        <v>56</v>
      </c>
      <c r="M47" s="436" t="s">
        <v>40</v>
      </c>
      <c r="N47" s="438" t="s">
        <v>47</v>
      </c>
      <c r="O47" s="439" t="s">
        <v>70</v>
      </c>
    </row>
    <row r="48" spans="2:15" ht="13" customHeight="1">
      <c r="B48" s="1054"/>
      <c r="C48" s="152">
        <v>6235</v>
      </c>
      <c r="D48" s="156">
        <v>30</v>
      </c>
      <c r="E48" s="435" t="s">
        <v>4</v>
      </c>
      <c r="F48" s="436" t="s">
        <v>5</v>
      </c>
      <c r="G48" s="436" t="s">
        <v>10</v>
      </c>
      <c r="H48" s="436">
        <v>8.1</v>
      </c>
      <c r="I48" s="436" t="s">
        <v>6</v>
      </c>
      <c r="J48" s="436" t="s">
        <v>6</v>
      </c>
      <c r="K48" s="436">
        <v>25.4</v>
      </c>
      <c r="L48" s="437">
        <v>76</v>
      </c>
      <c r="M48" s="436" t="s">
        <v>40</v>
      </c>
      <c r="N48" s="438" t="s">
        <v>47</v>
      </c>
      <c r="O48" s="439" t="s">
        <v>70</v>
      </c>
    </row>
    <row r="49" spans="2:15" ht="13" customHeight="1">
      <c r="B49" s="1054"/>
      <c r="C49" s="152">
        <v>6030</v>
      </c>
      <c r="D49" s="156">
        <v>30.1</v>
      </c>
      <c r="E49" s="435" t="s">
        <v>4</v>
      </c>
      <c r="F49" s="436" t="s">
        <v>5</v>
      </c>
      <c r="G49" s="436" t="s">
        <v>10</v>
      </c>
      <c r="H49" s="436">
        <v>2.54</v>
      </c>
      <c r="I49" s="436" t="s">
        <v>6</v>
      </c>
      <c r="J49" s="436" t="s">
        <v>6</v>
      </c>
      <c r="K49" s="436">
        <v>27.1</v>
      </c>
      <c r="L49" s="437">
        <v>86</v>
      </c>
      <c r="M49" s="436" t="s">
        <v>41</v>
      </c>
      <c r="N49" s="438" t="s">
        <v>47</v>
      </c>
      <c r="O49" s="439" t="s">
        <v>70</v>
      </c>
    </row>
    <row r="50" spans="2:15" ht="13" customHeight="1">
      <c r="B50" s="1054"/>
      <c r="C50" s="152">
        <v>6229</v>
      </c>
      <c r="D50" s="156">
        <v>31</v>
      </c>
      <c r="E50" s="435" t="s">
        <v>2</v>
      </c>
      <c r="F50" s="436" t="s">
        <v>5</v>
      </c>
      <c r="G50" s="436" t="s">
        <v>10</v>
      </c>
      <c r="H50" s="436">
        <v>6.23</v>
      </c>
      <c r="I50" s="436">
        <v>5.5</v>
      </c>
      <c r="J50" s="436">
        <v>37</v>
      </c>
      <c r="K50" s="436">
        <v>26.9</v>
      </c>
      <c r="L50" s="437">
        <v>65.5</v>
      </c>
      <c r="M50" s="436" t="s">
        <v>40</v>
      </c>
      <c r="N50" s="438" t="s">
        <v>44</v>
      </c>
      <c r="O50" s="439" t="s">
        <v>70</v>
      </c>
    </row>
    <row r="51" spans="2:15" ht="13" customHeight="1">
      <c r="B51" s="1054"/>
      <c r="C51" s="152">
        <v>6034</v>
      </c>
      <c r="D51" s="156">
        <v>32</v>
      </c>
      <c r="E51" s="435" t="s">
        <v>2</v>
      </c>
      <c r="F51" s="436" t="s">
        <v>5</v>
      </c>
      <c r="G51" s="436" t="s">
        <v>10</v>
      </c>
      <c r="H51" s="436">
        <v>3.15</v>
      </c>
      <c r="I51" s="436" t="s">
        <v>6</v>
      </c>
      <c r="J51" s="436" t="s">
        <v>6</v>
      </c>
      <c r="K51" s="436">
        <v>25.2</v>
      </c>
      <c r="L51" s="437">
        <v>62</v>
      </c>
      <c r="M51" s="436" t="s">
        <v>41</v>
      </c>
      <c r="N51" s="438" t="s">
        <v>44</v>
      </c>
      <c r="O51" s="439" t="s">
        <v>70</v>
      </c>
    </row>
    <row r="52" spans="2:15" ht="13" customHeight="1">
      <c r="B52" s="1054"/>
      <c r="C52" s="152">
        <v>6004</v>
      </c>
      <c r="D52" s="156">
        <v>33</v>
      </c>
      <c r="E52" s="435" t="s">
        <v>4</v>
      </c>
      <c r="F52" s="436" t="s">
        <v>5</v>
      </c>
      <c r="G52" s="436" t="s">
        <v>10</v>
      </c>
      <c r="H52" s="436" t="s">
        <v>6</v>
      </c>
      <c r="I52" s="449" t="s">
        <v>6</v>
      </c>
      <c r="J52" s="449" t="s">
        <v>6</v>
      </c>
      <c r="K52" s="449" t="s">
        <v>6</v>
      </c>
      <c r="L52" s="450" t="s">
        <v>6</v>
      </c>
      <c r="M52" s="449" t="s">
        <v>43</v>
      </c>
      <c r="N52" s="438" t="s">
        <v>44</v>
      </c>
      <c r="O52" s="439" t="s">
        <v>70</v>
      </c>
    </row>
    <row r="53" spans="2:15" ht="13" customHeight="1">
      <c r="B53" s="1054"/>
      <c r="C53" s="152">
        <v>6002</v>
      </c>
      <c r="D53" s="156">
        <v>39</v>
      </c>
      <c r="E53" s="435" t="s">
        <v>4</v>
      </c>
      <c r="F53" s="436" t="s">
        <v>5</v>
      </c>
      <c r="G53" s="436" t="s">
        <v>10</v>
      </c>
      <c r="H53" s="436" t="s">
        <v>6</v>
      </c>
      <c r="I53" s="449" t="s">
        <v>6</v>
      </c>
      <c r="J53" s="449" t="s">
        <v>6</v>
      </c>
      <c r="K53" s="436">
        <v>23.7</v>
      </c>
      <c r="L53" s="437">
        <v>75</v>
      </c>
      <c r="M53" s="436" t="s">
        <v>43</v>
      </c>
      <c r="N53" s="438" t="s">
        <v>47</v>
      </c>
      <c r="O53" s="439" t="s">
        <v>70</v>
      </c>
    </row>
    <row r="54" spans="2:15" ht="13" customHeight="1" thickBot="1">
      <c r="B54" s="1061"/>
      <c r="C54" s="154">
        <v>6015</v>
      </c>
      <c r="D54" s="159">
        <v>39</v>
      </c>
      <c r="E54" s="440" t="s">
        <v>2</v>
      </c>
      <c r="F54" s="441" t="s">
        <v>5</v>
      </c>
      <c r="G54" s="441" t="s">
        <v>11</v>
      </c>
      <c r="H54" s="441">
        <v>1.99</v>
      </c>
      <c r="I54" s="441" t="s">
        <v>6</v>
      </c>
      <c r="J54" s="441" t="s">
        <v>6</v>
      </c>
      <c r="K54" s="451" t="s">
        <v>6</v>
      </c>
      <c r="L54" s="452">
        <v>102</v>
      </c>
      <c r="M54" s="441" t="s">
        <v>40</v>
      </c>
      <c r="N54" s="443" t="s">
        <v>56</v>
      </c>
      <c r="O54" s="444" t="s">
        <v>70</v>
      </c>
    </row>
    <row r="55" spans="2:15" ht="13" customHeight="1">
      <c r="B55" s="1054" t="s">
        <v>37</v>
      </c>
      <c r="C55" s="152">
        <v>6009</v>
      </c>
      <c r="D55" s="156">
        <v>45</v>
      </c>
      <c r="E55" s="453" t="s">
        <v>4</v>
      </c>
      <c r="F55" s="446" t="s">
        <v>5</v>
      </c>
      <c r="G55" s="446" t="s">
        <v>11</v>
      </c>
      <c r="H55" s="446">
        <v>11.32</v>
      </c>
      <c r="I55" s="446" t="s">
        <v>6</v>
      </c>
      <c r="J55" s="446" t="s">
        <v>6</v>
      </c>
      <c r="K55" s="446">
        <v>30.6</v>
      </c>
      <c r="L55" s="445">
        <v>97</v>
      </c>
      <c r="M55" s="446" t="s">
        <v>43</v>
      </c>
      <c r="N55" s="447" t="s">
        <v>47</v>
      </c>
      <c r="O55" s="448" t="s">
        <v>70</v>
      </c>
    </row>
    <row r="56" spans="2:15" ht="13" customHeight="1">
      <c r="B56" s="1054"/>
      <c r="C56" s="152">
        <v>6011</v>
      </c>
      <c r="D56" s="156">
        <v>46</v>
      </c>
      <c r="E56" s="435" t="s">
        <v>2</v>
      </c>
      <c r="F56" s="436" t="s">
        <v>7</v>
      </c>
      <c r="G56" s="436" t="s">
        <v>9</v>
      </c>
      <c r="H56" s="436" t="s">
        <v>6</v>
      </c>
      <c r="I56" s="449" t="s">
        <v>6</v>
      </c>
      <c r="J56" s="449" t="s">
        <v>6</v>
      </c>
      <c r="K56" s="436">
        <v>26.3</v>
      </c>
      <c r="L56" s="437">
        <v>70</v>
      </c>
      <c r="M56" s="436" t="s">
        <v>43</v>
      </c>
      <c r="N56" s="438" t="s">
        <v>44</v>
      </c>
      <c r="O56" s="439" t="s">
        <v>70</v>
      </c>
    </row>
    <row r="57" spans="2:15" ht="13" customHeight="1">
      <c r="B57" s="1054"/>
      <c r="C57" s="152">
        <v>6010</v>
      </c>
      <c r="D57" s="156">
        <v>47</v>
      </c>
      <c r="E57" s="435" t="s">
        <v>2</v>
      </c>
      <c r="F57" s="436" t="s">
        <v>5</v>
      </c>
      <c r="G57" s="436" t="s">
        <v>9</v>
      </c>
      <c r="H57" s="436" t="s">
        <v>6</v>
      </c>
      <c r="I57" s="449" t="s">
        <v>6</v>
      </c>
      <c r="J57" s="449" t="s">
        <v>6</v>
      </c>
      <c r="K57" s="436">
        <v>19.7</v>
      </c>
      <c r="L57" s="437">
        <v>56.8</v>
      </c>
      <c r="M57" s="436" t="s">
        <v>40</v>
      </c>
      <c r="N57" s="438" t="s">
        <v>56</v>
      </c>
      <c r="O57" s="439" t="s">
        <v>70</v>
      </c>
    </row>
    <row r="58" spans="2:15" ht="13" customHeight="1">
      <c r="B58" s="1054"/>
      <c r="C58" s="152">
        <v>6008</v>
      </c>
      <c r="D58" s="156">
        <v>50</v>
      </c>
      <c r="E58" s="435" t="s">
        <v>2</v>
      </c>
      <c r="F58" s="436" t="s">
        <v>5</v>
      </c>
      <c r="G58" s="436" t="s">
        <v>10</v>
      </c>
      <c r="H58" s="436" t="s">
        <v>6</v>
      </c>
      <c r="I58" s="449" t="s">
        <v>6</v>
      </c>
      <c r="J58" s="449" t="s">
        <v>6</v>
      </c>
      <c r="K58" s="436">
        <v>24.2</v>
      </c>
      <c r="L58" s="437">
        <v>62</v>
      </c>
      <c r="M58" s="436" t="s">
        <v>43</v>
      </c>
      <c r="N58" s="438" t="s">
        <v>48</v>
      </c>
      <c r="O58" s="439" t="s">
        <v>70</v>
      </c>
    </row>
    <row r="59" spans="2:15" ht="13" customHeight="1">
      <c r="B59" s="1054"/>
      <c r="C59" s="152">
        <v>6168</v>
      </c>
      <c r="D59" s="156">
        <v>51</v>
      </c>
      <c r="E59" s="435" t="s">
        <v>4</v>
      </c>
      <c r="F59" s="436" t="s">
        <v>3</v>
      </c>
      <c r="G59" s="436" t="s">
        <v>9</v>
      </c>
      <c r="H59" s="436" t="s">
        <v>6</v>
      </c>
      <c r="I59" s="436">
        <v>6.2</v>
      </c>
      <c r="J59" s="436">
        <v>44</v>
      </c>
      <c r="K59" s="436">
        <v>25.2</v>
      </c>
      <c r="L59" s="437">
        <v>73</v>
      </c>
      <c r="M59" s="436" t="s">
        <v>43</v>
      </c>
      <c r="N59" s="438" t="s">
        <v>44</v>
      </c>
      <c r="O59" s="439" t="s">
        <v>70</v>
      </c>
    </row>
    <row r="60" spans="2:15" ht="13" customHeight="1">
      <c r="B60" s="1054"/>
      <c r="C60" s="152">
        <v>6017</v>
      </c>
      <c r="D60" s="156">
        <v>59</v>
      </c>
      <c r="E60" s="435" t="s">
        <v>2</v>
      </c>
      <c r="F60" s="436" t="s">
        <v>5</v>
      </c>
      <c r="G60" s="436" t="s">
        <v>9</v>
      </c>
      <c r="H60" s="436">
        <v>9.89</v>
      </c>
      <c r="I60" s="449" t="s">
        <v>6</v>
      </c>
      <c r="J60" s="449" t="s">
        <v>6</v>
      </c>
      <c r="K60" s="436">
        <v>24.8</v>
      </c>
      <c r="L60" s="437">
        <v>68</v>
      </c>
      <c r="M60" s="436" t="s">
        <v>49</v>
      </c>
      <c r="N60" s="438" t="s">
        <v>48</v>
      </c>
      <c r="O60" s="439" t="s">
        <v>70</v>
      </c>
    </row>
    <row r="61" spans="2:15" ht="13" customHeight="1">
      <c r="B61" s="1054"/>
      <c r="C61" s="152">
        <v>6020</v>
      </c>
      <c r="D61" s="156">
        <v>60</v>
      </c>
      <c r="E61" s="435" t="s">
        <v>4</v>
      </c>
      <c r="F61" s="436" t="s">
        <v>5</v>
      </c>
      <c r="G61" s="436" t="s">
        <v>9</v>
      </c>
      <c r="H61" s="436">
        <v>2.82</v>
      </c>
      <c r="I61" s="449" t="s">
        <v>6</v>
      </c>
      <c r="J61" s="449" t="s">
        <v>6</v>
      </c>
      <c r="K61" s="436">
        <v>29.8</v>
      </c>
      <c r="L61" s="437">
        <v>102</v>
      </c>
      <c r="M61" s="436" t="s">
        <v>49</v>
      </c>
      <c r="N61" s="438" t="s">
        <v>48</v>
      </c>
      <c r="O61" s="439" t="s">
        <v>70</v>
      </c>
    </row>
    <row r="62" spans="2:15" ht="13" customHeight="1">
      <c r="B62" s="1054"/>
      <c r="C62" s="152">
        <v>6016</v>
      </c>
      <c r="D62" s="156">
        <v>64</v>
      </c>
      <c r="E62" s="435" t="s">
        <v>2</v>
      </c>
      <c r="F62" s="436" t="s">
        <v>5</v>
      </c>
      <c r="G62" s="436" t="s">
        <v>9</v>
      </c>
      <c r="H62" s="449" t="s">
        <v>6</v>
      </c>
      <c r="I62" s="449" t="s">
        <v>6</v>
      </c>
      <c r="J62" s="449" t="s">
        <v>6</v>
      </c>
      <c r="K62" s="436">
        <v>31.2</v>
      </c>
      <c r="L62" s="437">
        <v>88</v>
      </c>
      <c r="M62" s="436" t="s">
        <v>49</v>
      </c>
      <c r="N62" s="438" t="s">
        <v>48</v>
      </c>
      <c r="O62" s="439" t="s">
        <v>70</v>
      </c>
    </row>
    <row r="63" spans="2:15" ht="13" customHeight="1" thickBot="1">
      <c r="B63" s="1055"/>
      <c r="C63" s="191">
        <v>6013</v>
      </c>
      <c r="D63" s="160">
        <v>65</v>
      </c>
      <c r="E63" s="440" t="s">
        <v>4</v>
      </c>
      <c r="F63" s="441" t="s">
        <v>5</v>
      </c>
      <c r="G63" s="441" t="s">
        <v>9</v>
      </c>
      <c r="H63" s="441">
        <v>2.8</v>
      </c>
      <c r="I63" s="451" t="s">
        <v>6</v>
      </c>
      <c r="J63" s="451" t="s">
        <v>6</v>
      </c>
      <c r="K63" s="441">
        <v>24.2</v>
      </c>
      <c r="L63" s="442">
        <v>90</v>
      </c>
      <c r="M63" s="441" t="s">
        <v>49</v>
      </c>
      <c r="N63" s="443" t="s">
        <v>50</v>
      </c>
      <c r="O63" s="444" t="s">
        <v>70</v>
      </c>
    </row>
    <row r="64" spans="2:15">
      <c r="D64" s="454"/>
      <c r="O64" s="455"/>
    </row>
    <row r="69" spans="9:10">
      <c r="I69" s="456"/>
      <c r="J69" s="456"/>
    </row>
  </sheetData>
  <sortState ref="C5:N63">
    <sortCondition ref="D5:D63"/>
    <sortCondition ref="C5:C63"/>
  </sortState>
  <mergeCells count="7">
    <mergeCell ref="B55:B63"/>
    <mergeCell ref="B2:O2"/>
    <mergeCell ref="C3:O3"/>
    <mergeCell ref="B5:B12"/>
    <mergeCell ref="B13:B20"/>
    <mergeCell ref="B21:B35"/>
    <mergeCell ref="B36:B54"/>
  </mergeCells>
  <phoneticPr fontId="12" type="noConversion"/>
  <pageMargins left="0" right="0" top="0" bottom="0" header="0" footer="0"/>
  <pageSetup scale="83" orientation="portrait" horizontalDpi="4294967292" verticalDpi="4294967292"/>
  <colBreaks count="2" manualBreakCount="2">
    <brk id="16" max="1048575" man="1"/>
    <brk id="20" max="1048575" man="1"/>
  </colBreaks>
  <extLst>
    <ext xmlns:mx="http://schemas.microsoft.com/office/mac/excel/2008/main" uri="{64002731-A6B0-56B0-2670-7721B7C09600}">
      <mx:PLV Mode="0" OnePage="0" WScale="79"/>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P70"/>
  <sheetViews>
    <sheetView zoomScale="125" zoomScaleNormal="125" zoomScalePageLayoutView="125" workbookViewId="0"/>
  </sheetViews>
  <sheetFormatPr baseColWidth="10" defaultColWidth="11" defaultRowHeight="12" x14ac:dyDescent="0"/>
  <cols>
    <col min="1" max="1" width="1.85546875" style="1" customWidth="1"/>
    <col min="2" max="3" width="6.85546875" style="1" customWidth="1"/>
    <col min="4" max="11" width="9.140625" style="1" customWidth="1"/>
    <col min="12" max="13" width="8.42578125" style="1" customWidth="1"/>
    <col min="14" max="14" width="9.28515625" style="1" customWidth="1"/>
    <col min="15" max="15" width="11" style="1" customWidth="1"/>
    <col min="16" max="16384" width="11" style="1"/>
  </cols>
  <sheetData>
    <row r="1" spans="2:14" ht="13" customHeight="1"/>
    <row r="2" spans="2:14" ht="39" customHeight="1" thickBot="1">
      <c r="B2" s="1098" t="s">
        <v>290</v>
      </c>
      <c r="C2" s="1098"/>
      <c r="D2" s="1098"/>
      <c r="E2" s="1098"/>
      <c r="F2" s="1098"/>
      <c r="G2" s="1098"/>
      <c r="H2" s="1098"/>
      <c r="I2" s="1098"/>
      <c r="J2" s="1098"/>
      <c r="K2" s="1098"/>
      <c r="L2" s="648"/>
      <c r="M2" s="648"/>
      <c r="N2" s="648"/>
    </row>
    <row r="3" spans="2:14" ht="47" customHeight="1" thickBot="1">
      <c r="B3" s="649" t="s">
        <v>66</v>
      </c>
      <c r="C3" s="650" t="s">
        <v>8</v>
      </c>
      <c r="D3" s="651" t="s">
        <v>187</v>
      </c>
      <c r="E3" s="652" t="s">
        <v>147</v>
      </c>
      <c r="F3" s="652" t="s">
        <v>148</v>
      </c>
      <c r="G3" s="653" t="s">
        <v>188</v>
      </c>
      <c r="H3" s="651" t="s">
        <v>189</v>
      </c>
      <c r="I3" s="652" t="s">
        <v>147</v>
      </c>
      <c r="J3" s="652" t="s">
        <v>148</v>
      </c>
      <c r="K3" s="653" t="s">
        <v>188</v>
      </c>
    </row>
    <row r="4" spans="2:14" ht="19" customHeight="1">
      <c r="B4" s="654">
        <v>6075</v>
      </c>
      <c r="C4" s="655">
        <v>16</v>
      </c>
      <c r="D4" s="656" t="s">
        <v>190</v>
      </c>
      <c r="E4" s="657">
        <v>10664</v>
      </c>
      <c r="F4" s="657">
        <v>120</v>
      </c>
      <c r="G4" s="658">
        <f>F4/E4*100</f>
        <v>1.1252813203300824</v>
      </c>
      <c r="H4" s="659" t="s">
        <v>191</v>
      </c>
      <c r="I4" s="657">
        <v>9300</v>
      </c>
      <c r="J4" s="657">
        <v>104</v>
      </c>
      <c r="K4" s="658">
        <f>J4/I4*100</f>
        <v>1.118279569892473</v>
      </c>
    </row>
    <row r="5" spans="2:14" ht="19" customHeight="1">
      <c r="B5" s="660">
        <v>6279</v>
      </c>
      <c r="C5" s="661">
        <v>19</v>
      </c>
      <c r="D5" s="662" t="s">
        <v>192</v>
      </c>
      <c r="E5" s="663">
        <v>12342</v>
      </c>
      <c r="F5" s="663">
        <v>270</v>
      </c>
      <c r="G5" s="664">
        <f>F5/E5*100</f>
        <v>2.1876519202722413</v>
      </c>
      <c r="H5" s="665" t="s">
        <v>191</v>
      </c>
      <c r="I5" s="663">
        <v>19869</v>
      </c>
      <c r="J5" s="663">
        <v>540</v>
      </c>
      <c r="K5" s="664">
        <f>J5/I5*100</f>
        <v>2.7178016004831647</v>
      </c>
    </row>
    <row r="6" spans="2:14" ht="19" customHeight="1">
      <c r="B6" s="660">
        <v>6029</v>
      </c>
      <c r="C6" s="661">
        <v>24</v>
      </c>
      <c r="D6" s="665" t="s">
        <v>190</v>
      </c>
      <c r="E6" s="663">
        <v>8614</v>
      </c>
      <c r="F6" s="663">
        <v>3</v>
      </c>
      <c r="G6" s="664">
        <f>F6/E6*100</f>
        <v>3.4827025771999073E-2</v>
      </c>
      <c r="H6" s="662" t="s">
        <v>191</v>
      </c>
      <c r="I6" s="663">
        <v>15098</v>
      </c>
      <c r="J6" s="663">
        <v>2</v>
      </c>
      <c r="K6" s="664">
        <f>J6/I6*100</f>
        <v>1.3246787653993907E-2</v>
      </c>
    </row>
    <row r="7" spans="2:14" ht="19" customHeight="1" thickBot="1">
      <c r="B7" s="660">
        <v>6131</v>
      </c>
      <c r="C7" s="661">
        <v>24.2</v>
      </c>
      <c r="D7" s="662" t="s">
        <v>190</v>
      </c>
      <c r="E7" s="663">
        <v>17130</v>
      </c>
      <c r="F7" s="663">
        <v>377</v>
      </c>
      <c r="G7" s="664">
        <f>F7/E7*100</f>
        <v>2.2008172796263863</v>
      </c>
      <c r="H7" s="665" t="s">
        <v>191</v>
      </c>
      <c r="I7" s="666">
        <v>24758</v>
      </c>
      <c r="J7" s="666">
        <v>752</v>
      </c>
      <c r="K7" s="667">
        <f>J7/I7*100</f>
        <v>3.0374020518620246</v>
      </c>
    </row>
    <row r="8" spans="2:14" ht="14" customHeight="1">
      <c r="B8" s="668" t="s">
        <v>20</v>
      </c>
      <c r="C8" s="669">
        <f>AVERAGE(C4:C7)</f>
        <v>20.8</v>
      </c>
      <c r="D8" s="670" t="s">
        <v>6</v>
      </c>
      <c r="E8" s="671">
        <f t="shared" ref="E8:K8" si="0">AVERAGE(E4:E7)</f>
        <v>12187.5</v>
      </c>
      <c r="F8" s="671">
        <f t="shared" si="0"/>
        <v>192.5</v>
      </c>
      <c r="G8" s="672">
        <f t="shared" si="0"/>
        <v>1.3871443865001774</v>
      </c>
      <c r="H8" s="673" t="s">
        <v>6</v>
      </c>
      <c r="I8" s="671">
        <f t="shared" si="0"/>
        <v>17256.25</v>
      </c>
      <c r="J8" s="671">
        <f t="shared" si="0"/>
        <v>349.5</v>
      </c>
      <c r="K8" s="672">
        <f t="shared" si="0"/>
        <v>1.7216825024729141</v>
      </c>
    </row>
    <row r="9" spans="2:14" ht="14" customHeight="1">
      <c r="B9" s="931" t="s">
        <v>259</v>
      </c>
      <c r="C9" s="932">
        <f>STDEV(C4:C7)</f>
        <v>4.0033319456006353</v>
      </c>
      <c r="D9" s="933" t="s">
        <v>6</v>
      </c>
      <c r="E9" s="934">
        <f t="shared" ref="E9:K9" si="1">STDEV(E4:E7)</f>
        <v>3630.5707081210617</v>
      </c>
      <c r="F9" s="934">
        <f t="shared" si="1"/>
        <v>164.53267152757229</v>
      </c>
      <c r="G9" s="935">
        <f t="shared" si="1"/>
        <v>1.0328295112916803</v>
      </c>
      <c r="H9" s="936" t="s">
        <v>6</v>
      </c>
      <c r="I9" s="934">
        <f t="shared" si="1"/>
        <v>6609.6563892030981</v>
      </c>
      <c r="J9" s="934">
        <f t="shared" si="1"/>
        <v>355.5854327724914</v>
      </c>
      <c r="K9" s="935">
        <f t="shared" si="1"/>
        <v>1.4149462746904269</v>
      </c>
    </row>
    <row r="10" spans="2:14" ht="14" customHeight="1" thickBot="1">
      <c r="B10" s="674" t="s">
        <v>26</v>
      </c>
      <c r="C10" s="675">
        <f>STDEV(C4:C7)/SQRT(COUNTA(C4:C7))</f>
        <v>2.0016659728003177</v>
      </c>
      <c r="D10" s="676" t="s">
        <v>6</v>
      </c>
      <c r="E10" s="677">
        <f t="shared" ref="E10:K10" si="2">STDEV(E4:E7)/SQRT(COUNTA(E4:E7))</f>
        <v>1815.2853540605308</v>
      </c>
      <c r="F10" s="677">
        <f t="shared" si="2"/>
        <v>82.266335763786145</v>
      </c>
      <c r="G10" s="678">
        <f t="shared" si="2"/>
        <v>0.51641475564584016</v>
      </c>
      <c r="H10" s="679" t="s">
        <v>6</v>
      </c>
      <c r="I10" s="677">
        <f t="shared" si="2"/>
        <v>3304.8281946015491</v>
      </c>
      <c r="J10" s="677">
        <f t="shared" si="2"/>
        <v>177.7927163862457</v>
      </c>
      <c r="K10" s="678">
        <f t="shared" si="2"/>
        <v>0.70747313734521344</v>
      </c>
    </row>
    <row r="11" spans="2:14" ht="14" customHeight="1"/>
    <row r="12" spans="2:14" ht="14" customHeight="1">
      <c r="F12" s="386"/>
      <c r="G12" s="386"/>
    </row>
    <row r="13" spans="2:14" ht="14" customHeight="1"/>
    <row r="14" spans="2:14" ht="14" customHeight="1"/>
    <row r="15" spans="2:14" ht="14" customHeight="1"/>
    <row r="16" spans="2:14" ht="14" customHeight="1"/>
    <row r="17" spans="15:16" ht="14" customHeight="1"/>
    <row r="18" spans="15:16" ht="14" customHeight="1">
      <c r="O18" s="16"/>
      <c r="P18" s="16"/>
    </row>
    <row r="19" spans="15:16" ht="14" customHeight="1">
      <c r="O19" s="386"/>
      <c r="P19" s="386"/>
    </row>
    <row r="20" spans="15:16" ht="14" customHeight="1">
      <c r="O20" s="386"/>
      <c r="P20" s="412"/>
    </row>
    <row r="21" spans="15:16" ht="14" customHeight="1"/>
    <row r="22" spans="15:16" ht="14" customHeight="1"/>
    <row r="23" spans="15:16" ht="14" customHeight="1">
      <c r="O23" s="16"/>
      <c r="P23" s="16"/>
    </row>
    <row r="24" spans="15:16" ht="14" customHeight="1">
      <c r="O24" s="14"/>
      <c r="P24" s="14"/>
    </row>
    <row r="25" spans="15:16" ht="14" customHeight="1"/>
    <row r="26" spans="15:16" ht="14" customHeight="1"/>
    <row r="27" spans="15:16" ht="14" customHeight="1"/>
    <row r="28" spans="15:16" ht="14" customHeight="1"/>
    <row r="29" spans="15:16" ht="14" customHeight="1"/>
    <row r="30" spans="15:16" ht="14" customHeight="1"/>
    <row r="31" spans="15:16" ht="14" customHeight="1"/>
    <row r="32" spans="15:16" ht="14" customHeight="1"/>
    <row r="33" spans="14:14" ht="14" customHeight="1"/>
    <row r="34" spans="14:14" ht="14" customHeight="1"/>
    <row r="35" spans="14:14" ht="14" customHeight="1"/>
    <row r="36" spans="14:14" ht="14" customHeight="1"/>
    <row r="37" spans="14:14" ht="14" customHeight="1"/>
    <row r="38" spans="14:14" ht="14" customHeight="1"/>
    <row r="39" spans="14:14" ht="14" customHeight="1"/>
    <row r="40" spans="14:14" ht="14" customHeight="1"/>
    <row r="41" spans="14:14" ht="14" customHeight="1"/>
    <row r="42" spans="14:14" ht="14" customHeight="1"/>
    <row r="43" spans="14:14" ht="14" customHeight="1">
      <c r="N43" s="386"/>
    </row>
    <row r="44" spans="14:14" ht="14" customHeight="1"/>
    <row r="45" spans="14:14" ht="14" customHeight="1"/>
    <row r="46" spans="14:14" ht="14" customHeight="1"/>
    <row r="47" spans="14:14" ht="14" customHeight="1"/>
    <row r="48" spans="14:14" ht="14" customHeight="1"/>
    <row r="49" ht="14" customHeight="1"/>
    <row r="50" ht="14" customHeight="1"/>
    <row r="51" ht="14" customHeight="1"/>
    <row r="52" ht="14" customHeight="1"/>
    <row r="53" ht="14" customHeight="1"/>
    <row r="54" ht="14" customHeight="1"/>
    <row r="55" ht="14" customHeight="1"/>
    <row r="56" ht="14" customHeight="1"/>
    <row r="57" ht="14" customHeight="1"/>
    <row r="58" ht="14" customHeight="1"/>
    <row r="59" ht="14" customHeight="1"/>
    <row r="60" ht="14" customHeight="1"/>
    <row r="61" ht="14" customHeight="1"/>
    <row r="62" ht="14" customHeight="1"/>
    <row r="63" ht="14" customHeight="1"/>
    <row r="64" ht="14" customHeight="1"/>
    <row r="65" ht="14" customHeight="1"/>
    <row r="66" ht="14" customHeight="1"/>
    <row r="67" ht="14" customHeight="1"/>
    <row r="68" ht="17" customHeight="1"/>
    <row r="70" ht="14" customHeight="1"/>
  </sheetData>
  <sortState ref="B5:K8">
    <sortCondition ref="C5:C8"/>
    <sortCondition ref="B5:B8"/>
  </sortState>
  <mergeCells count="1">
    <mergeCell ref="B2:K2"/>
  </mergeCells>
  <pageMargins left="0" right="0" top="0" bottom="0" header="0" footer="0"/>
  <pageSetup scale="67" orientation="portrait" horizontalDpi="4294967292" verticalDpi="4294967292"/>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S79"/>
  <sheetViews>
    <sheetView zoomScale="125" zoomScaleNormal="125" zoomScalePageLayoutView="125" workbookViewId="0">
      <selection activeCell="T69" sqref="A1:T69"/>
    </sheetView>
  </sheetViews>
  <sheetFormatPr baseColWidth="10" defaultColWidth="11" defaultRowHeight="12" x14ac:dyDescent="0"/>
  <cols>
    <col min="1" max="1" width="1.85546875" style="1" customWidth="1"/>
    <col min="2" max="2" width="3.42578125" style="1" customWidth="1"/>
    <col min="3" max="4" width="6.7109375" style="15" customWidth="1"/>
    <col min="5" max="9" width="8.140625" style="1" customWidth="1"/>
    <col min="10" max="10" width="3.140625" style="1" customWidth="1"/>
    <col min="11" max="11" width="3.28515625" style="1" customWidth="1"/>
    <col min="12" max="12" width="13.85546875" style="1" customWidth="1"/>
    <col min="13" max="14" width="9.28515625" style="1" customWidth="1"/>
    <col min="15" max="19" width="7.7109375" style="1" customWidth="1"/>
    <col min="20" max="20" width="2.28515625" style="1" customWidth="1"/>
    <col min="21" max="16384" width="11" style="1"/>
  </cols>
  <sheetData>
    <row r="1" spans="2:19" ht="13" customHeight="1"/>
    <row r="2" spans="2:19" ht="33" customHeight="1" thickBot="1">
      <c r="B2" s="1099" t="s">
        <v>306</v>
      </c>
      <c r="C2" s="1099"/>
      <c r="D2" s="1099"/>
      <c r="E2" s="1099"/>
      <c r="F2" s="1099"/>
      <c r="G2" s="1099"/>
      <c r="H2" s="1099"/>
      <c r="I2" s="1099"/>
      <c r="J2" s="1099"/>
      <c r="K2" s="1099"/>
      <c r="L2" s="1099"/>
      <c r="M2" s="1099"/>
      <c r="N2" s="1099"/>
      <c r="O2" s="1099"/>
      <c r="P2" s="1099"/>
      <c r="Q2" s="1099"/>
      <c r="R2" s="1099"/>
      <c r="S2" s="1099"/>
    </row>
    <row r="3" spans="2:19" ht="20" customHeight="1" thickBot="1">
      <c r="B3" s="140"/>
      <c r="C3" s="140"/>
      <c r="D3" s="140"/>
      <c r="E3" s="1079" t="s">
        <v>21</v>
      </c>
      <c r="F3" s="1080"/>
      <c r="G3" s="1080"/>
      <c r="H3" s="1080"/>
      <c r="I3" s="1081"/>
      <c r="K3" s="40"/>
      <c r="L3" s="40"/>
      <c r="M3" s="40"/>
      <c r="N3" s="40"/>
      <c r="O3" s="1079" t="s">
        <v>19</v>
      </c>
      <c r="P3" s="1080"/>
      <c r="Q3" s="1080"/>
      <c r="R3" s="1080"/>
      <c r="S3" s="1081"/>
    </row>
    <row r="4" spans="2:19" ht="20" customHeight="1" thickBot="1">
      <c r="B4" s="9"/>
      <c r="C4" s="141"/>
      <c r="D4" s="141"/>
      <c r="E4" s="1092" t="s">
        <v>145</v>
      </c>
      <c r="F4" s="1090"/>
      <c r="G4" s="1090"/>
      <c r="H4" s="1090"/>
      <c r="I4" s="1093"/>
      <c r="O4" s="1092" t="s">
        <v>145</v>
      </c>
      <c r="P4" s="1090"/>
      <c r="Q4" s="1090"/>
      <c r="R4" s="1090"/>
      <c r="S4" s="1093"/>
    </row>
    <row r="5" spans="2:19" ht="40" customHeight="1" thickBot="1">
      <c r="B5" s="9"/>
      <c r="C5" s="13" t="s">
        <v>66</v>
      </c>
      <c r="D5" s="10" t="s">
        <v>8</v>
      </c>
      <c r="E5" s="6" t="s">
        <v>64</v>
      </c>
      <c r="F5" s="4" t="s">
        <v>144</v>
      </c>
      <c r="G5" s="999" t="s">
        <v>267</v>
      </c>
      <c r="H5" s="1000" t="s">
        <v>268</v>
      </c>
      <c r="I5" s="5" t="s">
        <v>269</v>
      </c>
      <c r="L5" s="13" t="s">
        <v>66</v>
      </c>
      <c r="M5" s="11" t="s">
        <v>8</v>
      </c>
      <c r="N5" s="10" t="s">
        <v>12</v>
      </c>
      <c r="O5" s="6" t="s">
        <v>64</v>
      </c>
      <c r="P5" s="4" t="s">
        <v>144</v>
      </c>
      <c r="Q5" s="999" t="s">
        <v>267</v>
      </c>
      <c r="R5" s="1000" t="s">
        <v>268</v>
      </c>
      <c r="S5" s="5" t="s">
        <v>269</v>
      </c>
    </row>
    <row r="6" spans="2:19" ht="13" customHeight="1" thickBot="1">
      <c r="B6" s="1086" t="s">
        <v>62</v>
      </c>
      <c r="C6" s="106">
        <v>6103</v>
      </c>
      <c r="D6" s="123">
        <v>1.5</v>
      </c>
      <c r="E6" s="108">
        <v>2133</v>
      </c>
      <c r="F6" s="1001">
        <v>44</v>
      </c>
      <c r="G6" s="90">
        <v>101</v>
      </c>
      <c r="H6" s="1002">
        <f>E6/G6</f>
        <v>21.118811881188119</v>
      </c>
      <c r="I6" s="1003">
        <f t="shared" ref="I6:I13" si="0">F6/E6*100</f>
        <v>2.0628223159868728</v>
      </c>
      <c r="K6" s="1097" t="s">
        <v>62</v>
      </c>
      <c r="L6" s="19">
        <v>6063</v>
      </c>
      <c r="M6" s="41">
        <v>4.4000000000000004</v>
      </c>
      <c r="N6" s="52">
        <v>3</v>
      </c>
      <c r="O6" s="49">
        <v>7892</v>
      </c>
      <c r="P6" s="29">
        <v>3</v>
      </c>
      <c r="Q6" s="29">
        <v>167</v>
      </c>
      <c r="R6" s="1004">
        <f t="shared" ref="R6:R8" si="1">O6/Q6</f>
        <v>47.257485029940121</v>
      </c>
      <c r="S6" s="36">
        <f t="shared" ref="S6:S8" si="2">P6/Q6</f>
        <v>1.7964071856287425E-2</v>
      </c>
    </row>
    <row r="7" spans="2:19" ht="13" customHeight="1" thickBot="1">
      <c r="B7" s="1087"/>
      <c r="C7" s="109">
        <v>6107</v>
      </c>
      <c r="D7" s="124">
        <v>2.2000000000000002</v>
      </c>
      <c r="E7" s="558">
        <v>3239</v>
      </c>
      <c r="F7" s="1005">
        <v>218</v>
      </c>
      <c r="G7" s="3">
        <v>110</v>
      </c>
      <c r="H7" s="1006">
        <f t="shared" ref="H7:H13" si="3">E7/G7</f>
        <v>29.445454545454545</v>
      </c>
      <c r="I7" s="1007">
        <f t="shared" si="0"/>
        <v>6.7304723680148202</v>
      </c>
      <c r="K7" s="1097"/>
      <c r="L7" s="20">
        <v>6209</v>
      </c>
      <c r="M7" s="42">
        <v>5</v>
      </c>
      <c r="N7" s="32">
        <v>0.25</v>
      </c>
      <c r="O7" s="49">
        <v>5355</v>
      </c>
      <c r="P7" s="29">
        <v>3</v>
      </c>
      <c r="Q7" s="29">
        <v>151</v>
      </c>
      <c r="R7" s="1004">
        <f t="shared" si="1"/>
        <v>35.463576158940398</v>
      </c>
      <c r="S7" s="36">
        <f t="shared" si="2"/>
        <v>1.9867549668874173E-2</v>
      </c>
    </row>
    <row r="8" spans="2:19" ht="13" customHeight="1" thickBot="1">
      <c r="B8" s="1087"/>
      <c r="C8" s="109">
        <v>6094</v>
      </c>
      <c r="D8" s="124">
        <v>2.9</v>
      </c>
      <c r="E8" s="558">
        <v>2217</v>
      </c>
      <c r="F8" s="1005">
        <v>3</v>
      </c>
      <c r="G8" s="3">
        <v>73</v>
      </c>
      <c r="H8" s="1006">
        <f t="shared" si="3"/>
        <v>30.36986301369863</v>
      </c>
      <c r="I8" s="1007">
        <f t="shared" si="0"/>
        <v>0.13531799729364005</v>
      </c>
      <c r="K8" s="1097"/>
      <c r="L8" s="20">
        <v>6062</v>
      </c>
      <c r="M8" s="42">
        <v>10.7</v>
      </c>
      <c r="N8" s="32">
        <v>6</v>
      </c>
      <c r="O8" s="49">
        <v>3831</v>
      </c>
      <c r="P8" s="29">
        <v>31</v>
      </c>
      <c r="Q8" s="29">
        <v>116</v>
      </c>
      <c r="R8" s="1004">
        <f t="shared" si="1"/>
        <v>33.025862068965516</v>
      </c>
      <c r="S8" s="36">
        <f t="shared" si="2"/>
        <v>0.26724137931034481</v>
      </c>
    </row>
    <row r="9" spans="2:19" ht="13" customHeight="1" thickBot="1">
      <c r="B9" s="1087"/>
      <c r="C9" s="109">
        <v>6106</v>
      </c>
      <c r="D9" s="124">
        <v>2.9</v>
      </c>
      <c r="E9" s="558">
        <v>8106</v>
      </c>
      <c r="F9" s="1005">
        <v>19</v>
      </c>
      <c r="G9" s="3">
        <v>276</v>
      </c>
      <c r="H9" s="1006">
        <f t="shared" si="3"/>
        <v>29.369565217391305</v>
      </c>
      <c r="I9" s="1007">
        <f t="shared" si="0"/>
        <v>0.23439427584505307</v>
      </c>
      <c r="K9" s="1097"/>
      <c r="L9" s="20">
        <v>6265</v>
      </c>
      <c r="M9" s="42">
        <v>11</v>
      </c>
      <c r="N9" s="32">
        <v>8</v>
      </c>
      <c r="O9" s="49">
        <v>1157</v>
      </c>
      <c r="P9" s="29">
        <v>0</v>
      </c>
      <c r="Q9" s="29">
        <v>59</v>
      </c>
      <c r="R9" s="1004">
        <f>O9/Q9</f>
        <v>19.610169491525422</v>
      </c>
      <c r="S9" s="36">
        <f>P9/Q9</f>
        <v>0</v>
      </c>
    </row>
    <row r="10" spans="2:19" ht="13" customHeight="1" thickBot="1">
      <c r="B10" s="1087"/>
      <c r="C10" s="109">
        <v>6005</v>
      </c>
      <c r="D10" s="124">
        <v>5</v>
      </c>
      <c r="E10" s="111">
        <v>992</v>
      </c>
      <c r="F10" s="1008">
        <v>0</v>
      </c>
      <c r="G10" s="3">
        <v>107</v>
      </c>
      <c r="H10" s="1009">
        <f t="shared" si="3"/>
        <v>9.2710280373831768</v>
      </c>
      <c r="I10" s="1010">
        <f t="shared" si="0"/>
        <v>0</v>
      </c>
      <c r="K10" s="1097"/>
      <c r="L10" s="20">
        <v>6052</v>
      </c>
      <c r="M10" s="42">
        <v>12</v>
      </c>
      <c r="N10" s="32">
        <v>1</v>
      </c>
      <c r="O10" s="49">
        <v>3767</v>
      </c>
      <c r="P10" s="29">
        <v>24</v>
      </c>
      <c r="Q10" s="29">
        <v>52</v>
      </c>
      <c r="R10" s="1004">
        <f>O10/Q10</f>
        <v>72.442307692307693</v>
      </c>
      <c r="S10" s="36">
        <f>P10/Q10</f>
        <v>0.46153846153846156</v>
      </c>
    </row>
    <row r="11" spans="2:19" ht="13" customHeight="1" thickBot="1">
      <c r="B11" s="1087"/>
      <c r="C11" s="109">
        <v>6112</v>
      </c>
      <c r="D11" s="124">
        <v>6.3</v>
      </c>
      <c r="E11" s="111">
        <v>3722</v>
      </c>
      <c r="F11" s="1008">
        <v>39</v>
      </c>
      <c r="G11" s="3">
        <v>105</v>
      </c>
      <c r="H11" s="1009">
        <f t="shared" si="3"/>
        <v>35.44761904761905</v>
      </c>
      <c r="I11" s="1010">
        <f t="shared" si="0"/>
        <v>1.0478237506716819</v>
      </c>
      <c r="K11" s="1097"/>
      <c r="L11" s="20">
        <v>6268</v>
      </c>
      <c r="M11" s="42">
        <v>12</v>
      </c>
      <c r="N11" s="32">
        <v>3</v>
      </c>
      <c r="O11" s="49">
        <v>4527</v>
      </c>
      <c r="P11" s="29">
        <v>35</v>
      </c>
      <c r="Q11" s="29">
        <v>142</v>
      </c>
      <c r="R11" s="1004">
        <f t="shared" ref="R11:R15" si="4">O11/Q11</f>
        <v>31.880281690140844</v>
      </c>
      <c r="S11" s="36">
        <f t="shared" ref="S11:S15" si="5">P11/Q11</f>
        <v>0.24647887323943662</v>
      </c>
    </row>
    <row r="12" spans="2:19" ht="13" customHeight="1" thickBot="1">
      <c r="B12" s="1087"/>
      <c r="C12" s="125">
        <v>6007</v>
      </c>
      <c r="D12" s="126">
        <v>9</v>
      </c>
      <c r="E12" s="134">
        <v>2971</v>
      </c>
      <c r="F12" s="1011">
        <v>76</v>
      </c>
      <c r="G12" s="3">
        <v>113</v>
      </c>
      <c r="H12" s="1012">
        <f t="shared" si="3"/>
        <v>26.292035398230087</v>
      </c>
      <c r="I12" s="1013">
        <f t="shared" si="0"/>
        <v>2.558061258835409</v>
      </c>
      <c r="K12" s="1097"/>
      <c r="L12" s="20">
        <v>6264</v>
      </c>
      <c r="M12" s="42">
        <v>12</v>
      </c>
      <c r="N12" s="32">
        <v>9</v>
      </c>
      <c r="O12" s="49">
        <v>5629</v>
      </c>
      <c r="P12" s="29">
        <v>4</v>
      </c>
      <c r="Q12" s="29">
        <v>267</v>
      </c>
      <c r="R12" s="1004">
        <f t="shared" si="4"/>
        <v>21.082397003745317</v>
      </c>
      <c r="S12" s="36">
        <f t="shared" si="5"/>
        <v>1.4981273408239701E-2</v>
      </c>
    </row>
    <row r="13" spans="2:19" ht="13" customHeight="1" thickBot="1">
      <c r="B13" s="1087"/>
      <c r="C13" s="127">
        <v>6278</v>
      </c>
      <c r="D13" s="128">
        <v>10</v>
      </c>
      <c r="E13" s="1014">
        <v>3325</v>
      </c>
      <c r="F13" s="1015">
        <v>33</v>
      </c>
      <c r="G13" s="25">
        <v>66</v>
      </c>
      <c r="H13" s="1016">
        <f t="shared" si="3"/>
        <v>50.378787878787875</v>
      </c>
      <c r="I13" s="1017">
        <f t="shared" si="0"/>
        <v>0.99248120300751885</v>
      </c>
      <c r="K13" s="1097"/>
      <c r="L13" s="20">
        <v>6228</v>
      </c>
      <c r="M13" s="42">
        <v>13</v>
      </c>
      <c r="N13" s="32">
        <v>0</v>
      </c>
      <c r="O13" s="49">
        <v>11597</v>
      </c>
      <c r="P13" s="29">
        <v>110</v>
      </c>
      <c r="Q13" s="29">
        <v>301</v>
      </c>
      <c r="R13" s="1004">
        <f t="shared" si="4"/>
        <v>38.528239202657808</v>
      </c>
      <c r="S13" s="36">
        <f t="shared" si="5"/>
        <v>0.36544850498338871</v>
      </c>
    </row>
    <row r="14" spans="2:19" ht="13" customHeight="1" thickBot="1">
      <c r="B14" s="1087"/>
      <c r="C14" s="535" t="s">
        <v>20</v>
      </c>
      <c r="D14" s="123">
        <f>AVERAGE(D6:D13)</f>
        <v>4.9749999999999996</v>
      </c>
      <c r="E14" s="118">
        <f>AVERAGE(E6:E13)</f>
        <v>3338.125</v>
      </c>
      <c r="F14" s="1018">
        <f t="shared" ref="F14:I14" si="6">AVERAGE(F6:F13)</f>
        <v>54</v>
      </c>
      <c r="G14" s="1018">
        <f t="shared" si="6"/>
        <v>118.875</v>
      </c>
      <c r="H14" s="118">
        <f t="shared" si="6"/>
        <v>28.9616456274691</v>
      </c>
      <c r="I14" s="123">
        <f t="shared" si="6"/>
        <v>1.7201716462068746</v>
      </c>
      <c r="K14" s="1097"/>
      <c r="L14" s="21">
        <v>6243</v>
      </c>
      <c r="M14" s="43">
        <v>13</v>
      </c>
      <c r="N14" s="33">
        <v>5</v>
      </c>
      <c r="O14" s="49">
        <v>1199</v>
      </c>
      <c r="P14" s="29">
        <v>2</v>
      </c>
      <c r="Q14" s="29">
        <v>45</v>
      </c>
      <c r="R14" s="1004">
        <f t="shared" si="4"/>
        <v>26.644444444444446</v>
      </c>
      <c r="S14" s="36">
        <f t="shared" si="5"/>
        <v>4.4444444444444446E-2</v>
      </c>
    </row>
    <row r="15" spans="2:19" ht="13" customHeight="1" thickBot="1">
      <c r="B15" s="1087"/>
      <c r="C15" s="916" t="s">
        <v>259</v>
      </c>
      <c r="D15" s="128">
        <f>STDEV(D6:D13)</f>
        <v>3.1981021157644656</v>
      </c>
      <c r="E15" s="919">
        <f>STDEV(E6:E13)</f>
        <v>2112.4907734371627</v>
      </c>
      <c r="F15" s="1019">
        <f>STDEV(F6:F13)</f>
        <v>70.597450378891168</v>
      </c>
      <c r="G15" s="1019">
        <f t="shared" ref="G15:H15" si="7">STDEV(G6:G13)</f>
        <v>65.851429098279368</v>
      </c>
      <c r="H15" s="919">
        <f t="shared" si="7"/>
        <v>11.707767019710957</v>
      </c>
      <c r="I15" s="128">
        <f>STDEV(I6:I13)</f>
        <v>2.2226899037081145</v>
      </c>
      <c r="K15" s="1097"/>
      <c r="L15" s="22">
        <v>6113</v>
      </c>
      <c r="M15" s="44">
        <v>13.1</v>
      </c>
      <c r="N15" s="60">
        <v>1.6</v>
      </c>
      <c r="O15" s="76">
        <v>4060</v>
      </c>
      <c r="P15" s="83">
        <v>13</v>
      </c>
      <c r="Q15" s="83">
        <v>56</v>
      </c>
      <c r="R15" s="1020">
        <f t="shared" si="4"/>
        <v>72.5</v>
      </c>
      <c r="S15" s="78">
        <f t="shared" si="5"/>
        <v>0.23214285714285715</v>
      </c>
    </row>
    <row r="16" spans="2:19" ht="13" customHeight="1" thickBot="1">
      <c r="B16" s="1088"/>
      <c r="C16" s="536" t="s">
        <v>26</v>
      </c>
      <c r="D16" s="130">
        <f>STDEV(D6:D13)/SQRT(COUNTA(D6:D13))</f>
        <v>1.1306998464920492</v>
      </c>
      <c r="E16" s="121">
        <f>STDEV(E6:E13)/SQRT(COUNTA(E6:E13))</f>
        <v>746.87827554571618</v>
      </c>
      <c r="F16" s="1021">
        <f t="shared" ref="F16:I16" si="8">STDEV(F6:F13)/SQRT(COUNTA(F6:F13))</f>
        <v>24.959967948697368</v>
      </c>
      <c r="G16" s="1021">
        <f t="shared" si="8"/>
        <v>23.281996033109237</v>
      </c>
      <c r="H16" s="121">
        <f>STDEV(H6:H13)/SQRT(COUNTA(H6:H13))</f>
        <v>4.1393207260949163</v>
      </c>
      <c r="I16" s="130">
        <f t="shared" si="8"/>
        <v>0.785839551693441</v>
      </c>
      <c r="K16" s="1097"/>
      <c r="L16" s="45" t="s">
        <v>20</v>
      </c>
      <c r="M16" s="41">
        <f>AVERAGE(M6:M15)</f>
        <v>10.62</v>
      </c>
      <c r="N16" s="66">
        <f t="shared" ref="N16:S16" si="9">AVERAGE(N6:N15)</f>
        <v>3.6850000000000001</v>
      </c>
      <c r="O16" s="67">
        <f t="shared" si="9"/>
        <v>4901.3999999999996</v>
      </c>
      <c r="P16" s="68">
        <f t="shared" si="9"/>
        <v>22.5</v>
      </c>
      <c r="Q16" s="68">
        <f t="shared" si="9"/>
        <v>135.6</v>
      </c>
      <c r="R16" s="68">
        <f t="shared" si="9"/>
        <v>39.843476278266756</v>
      </c>
      <c r="S16" s="69">
        <f t="shared" si="9"/>
        <v>0.16701074155923348</v>
      </c>
    </row>
    <row r="17" spans="2:19" ht="13" customHeight="1" thickBot="1">
      <c r="B17" s="1086" t="s">
        <v>63</v>
      </c>
      <c r="C17" s="106">
        <v>6232</v>
      </c>
      <c r="D17" s="123">
        <v>14</v>
      </c>
      <c r="E17" s="1022">
        <v>2882</v>
      </c>
      <c r="F17" s="1023">
        <v>42</v>
      </c>
      <c r="G17" s="90">
        <v>198</v>
      </c>
      <c r="H17" s="1024">
        <f t="shared" ref="H17:H31" si="10">E17/G17</f>
        <v>14.555555555555555</v>
      </c>
      <c r="I17" s="1025">
        <f t="shared" ref="I17:I31" si="11">F17/E17*100</f>
        <v>1.457321304649549</v>
      </c>
      <c r="K17" s="1097"/>
      <c r="L17" s="46" t="s">
        <v>259</v>
      </c>
      <c r="M17" s="43">
        <f>STDEV(M6:M15)</f>
        <v>3.2251787202847848</v>
      </c>
      <c r="N17" s="71">
        <f t="shared" ref="N17:S17" si="12">STDEV(N6:N15)</f>
        <v>3.1942700435484643</v>
      </c>
      <c r="O17" s="72">
        <f t="shared" si="12"/>
        <v>3082.5485199389445</v>
      </c>
      <c r="P17" s="73">
        <f t="shared" si="12"/>
        <v>33.344164906821902</v>
      </c>
      <c r="Q17" s="73">
        <f t="shared" si="12"/>
        <v>90.47553383220361</v>
      </c>
      <c r="R17" s="73">
        <f t="shared" si="12"/>
        <v>19.004341090381764</v>
      </c>
      <c r="S17" s="74">
        <f t="shared" si="12"/>
        <v>0.16885949248024418</v>
      </c>
    </row>
    <row r="18" spans="2:19" ht="13" customHeight="1" thickBot="1">
      <c r="B18" s="1087"/>
      <c r="C18" s="109">
        <v>6233</v>
      </c>
      <c r="D18" s="124">
        <v>14</v>
      </c>
      <c r="E18" s="111">
        <v>1908</v>
      </c>
      <c r="F18" s="1008">
        <v>21</v>
      </c>
      <c r="G18" s="3">
        <v>135</v>
      </c>
      <c r="H18" s="1009">
        <f t="shared" si="10"/>
        <v>14.133333333333333</v>
      </c>
      <c r="I18" s="1010">
        <f t="shared" si="11"/>
        <v>1.10062893081761</v>
      </c>
      <c r="K18" s="1097"/>
      <c r="L18" s="46" t="s">
        <v>26</v>
      </c>
      <c r="M18" s="43">
        <f>STDEV(M6:M16)/SQRT(COUNTA(M6:M16))</f>
        <v>0.92252617602675391</v>
      </c>
      <c r="N18" s="71">
        <f t="shared" ref="N18:S18" si="13">STDEV(N6:N16)/SQRT(COUNTA(N6:N16))</f>
        <v>0.9136850959414049</v>
      </c>
      <c r="O18" s="72">
        <f t="shared" si="13"/>
        <v>881.72840798884602</v>
      </c>
      <c r="P18" s="73">
        <f t="shared" si="13"/>
        <v>9.5377241424871269</v>
      </c>
      <c r="Q18" s="73">
        <f t="shared" si="13"/>
        <v>25.879511025309021</v>
      </c>
      <c r="R18" s="73">
        <f t="shared" si="13"/>
        <v>5.4359784788825403</v>
      </c>
      <c r="S18" s="74">
        <f t="shared" si="13"/>
        <v>4.8300362675673073E-2</v>
      </c>
    </row>
    <row r="19" spans="2:19" ht="13" customHeight="1" thickBot="1">
      <c r="B19" s="1087"/>
      <c r="C19" s="109">
        <v>6099</v>
      </c>
      <c r="D19" s="124">
        <v>14.2</v>
      </c>
      <c r="E19" s="134">
        <v>4595</v>
      </c>
      <c r="F19" s="174">
        <v>2</v>
      </c>
      <c r="G19" s="3">
        <v>61</v>
      </c>
      <c r="H19" s="1012">
        <f t="shared" si="10"/>
        <v>75.327868852459019</v>
      </c>
      <c r="I19" s="1013">
        <f t="shared" si="11"/>
        <v>4.3525571273122961E-2</v>
      </c>
      <c r="K19" s="1097"/>
      <c r="L19" s="47" t="s">
        <v>60</v>
      </c>
      <c r="M19" s="96">
        <f>TTEST(D6:D13,M6:M15,2,2)</f>
        <v>1.9280331578087125E-3</v>
      </c>
      <c r="N19" s="98"/>
      <c r="O19" s="1026">
        <f>TTEST(E6:E13,O6:O15,2,2)</f>
        <v>0.24014041731071384</v>
      </c>
      <c r="P19" s="1036">
        <f>TTEST(F6:F13,P6:P15,2,2)</f>
        <v>0.22797199926035674</v>
      </c>
      <c r="Q19" s="1036">
        <f>TTEST(G6:G13,Q6:Q15,2,2)</f>
        <v>0.66775189672983748</v>
      </c>
      <c r="R19" s="1036">
        <f>TTEST(H6:H13,R6:R15,2,2)</f>
        <v>0.17644882085780375</v>
      </c>
      <c r="S19" s="1028">
        <f>TTEST(I6:I13,S6:S15,2,2)</f>
        <v>4.1296571695122547E-2</v>
      </c>
    </row>
    <row r="20" spans="2:19" ht="13" customHeight="1">
      <c r="B20" s="1087"/>
      <c r="C20" s="109">
        <v>6153</v>
      </c>
      <c r="D20" s="124">
        <v>15.2</v>
      </c>
      <c r="E20" s="134">
        <v>1511</v>
      </c>
      <c r="F20" s="174">
        <v>36</v>
      </c>
      <c r="G20" s="3">
        <v>59</v>
      </c>
      <c r="H20" s="1012">
        <f t="shared" si="10"/>
        <v>25.610169491525422</v>
      </c>
      <c r="I20" s="1013">
        <f t="shared" si="11"/>
        <v>2.3825281270681669</v>
      </c>
      <c r="K20" s="1086" t="s">
        <v>63</v>
      </c>
      <c r="L20" s="19">
        <v>6084</v>
      </c>
      <c r="M20" s="41">
        <v>14.2</v>
      </c>
      <c r="N20" s="52">
        <v>4</v>
      </c>
      <c r="O20" s="187">
        <v>862</v>
      </c>
      <c r="P20" s="788">
        <v>14</v>
      </c>
      <c r="Q20" s="788">
        <v>29</v>
      </c>
      <c r="R20" s="1004">
        <f t="shared" ref="R20:R21" si="14">O20/Q20</f>
        <v>29.724137931034484</v>
      </c>
      <c r="S20" s="36">
        <f t="shared" ref="S20:S33" si="15">P20/Q20</f>
        <v>0.48275862068965519</v>
      </c>
    </row>
    <row r="21" spans="2:19" ht="13" customHeight="1">
      <c r="B21" s="1087"/>
      <c r="C21" s="109">
        <v>6075</v>
      </c>
      <c r="D21" s="124">
        <v>16</v>
      </c>
      <c r="E21" s="134">
        <v>3740</v>
      </c>
      <c r="F21" s="174">
        <v>67</v>
      </c>
      <c r="G21" s="3">
        <v>55</v>
      </c>
      <c r="H21" s="1012">
        <f t="shared" si="10"/>
        <v>68</v>
      </c>
      <c r="I21" s="1013">
        <f t="shared" si="11"/>
        <v>1.7914438502673797</v>
      </c>
      <c r="K21" s="1087"/>
      <c r="L21" s="21">
        <v>6089</v>
      </c>
      <c r="M21" s="43">
        <v>14.3</v>
      </c>
      <c r="N21" s="33">
        <v>8</v>
      </c>
      <c r="O21" s="49">
        <v>1925</v>
      </c>
      <c r="P21" s="29">
        <v>2</v>
      </c>
      <c r="Q21" s="29">
        <v>24</v>
      </c>
      <c r="R21" s="1004">
        <f t="shared" si="14"/>
        <v>80.208333333333329</v>
      </c>
      <c r="S21" s="36">
        <f t="shared" si="15"/>
        <v>8.3333333333333329E-2</v>
      </c>
    </row>
    <row r="22" spans="2:19" ht="13" customHeight="1">
      <c r="B22" s="1087"/>
      <c r="C22" s="109">
        <v>6096</v>
      </c>
      <c r="D22" s="124">
        <v>16</v>
      </c>
      <c r="E22" s="134">
        <v>2176</v>
      </c>
      <c r="F22" s="174">
        <v>3</v>
      </c>
      <c r="G22" s="3">
        <v>42</v>
      </c>
      <c r="H22" s="1012">
        <f t="shared" si="10"/>
        <v>51.80952380952381</v>
      </c>
      <c r="I22" s="1013">
        <f t="shared" si="11"/>
        <v>0.13786764705882354</v>
      </c>
      <c r="K22" s="1087"/>
      <c r="L22" s="20">
        <v>6049</v>
      </c>
      <c r="M22" s="42">
        <v>15</v>
      </c>
      <c r="N22" s="32">
        <v>10</v>
      </c>
      <c r="O22" s="49">
        <v>3985</v>
      </c>
      <c r="P22" s="29">
        <v>0</v>
      </c>
      <c r="Q22" s="29">
        <v>46</v>
      </c>
      <c r="R22" s="1004">
        <f>O22/Q22</f>
        <v>86.630434782608702</v>
      </c>
      <c r="S22" s="36">
        <f t="shared" si="15"/>
        <v>0</v>
      </c>
    </row>
    <row r="23" spans="2:19" ht="13" customHeight="1">
      <c r="B23" s="1087"/>
      <c r="C23" s="109">
        <v>6230</v>
      </c>
      <c r="D23" s="124">
        <v>16</v>
      </c>
      <c r="E23" s="111">
        <v>2002</v>
      </c>
      <c r="F23" s="1008">
        <v>68</v>
      </c>
      <c r="G23" s="3">
        <v>151</v>
      </c>
      <c r="H23" s="1009">
        <f t="shared" si="10"/>
        <v>13.258278145695364</v>
      </c>
      <c r="I23" s="1010">
        <f t="shared" si="11"/>
        <v>3.3966033966033966</v>
      </c>
      <c r="K23" s="1087"/>
      <c r="L23" s="20">
        <v>6083</v>
      </c>
      <c r="M23" s="42">
        <v>15.2</v>
      </c>
      <c r="N23" s="32">
        <v>11</v>
      </c>
      <c r="O23" s="49">
        <v>3342</v>
      </c>
      <c r="P23" s="29">
        <v>0</v>
      </c>
      <c r="Q23" s="29">
        <v>56</v>
      </c>
      <c r="R23" s="1004">
        <f>O23/Q23</f>
        <v>59.678571428571431</v>
      </c>
      <c r="S23" s="36">
        <f t="shared" si="15"/>
        <v>0</v>
      </c>
    </row>
    <row r="24" spans="2:19" ht="13" customHeight="1">
      <c r="B24" s="1087"/>
      <c r="C24" s="109">
        <v>6227</v>
      </c>
      <c r="D24" s="124">
        <v>17</v>
      </c>
      <c r="E24" s="111">
        <v>824</v>
      </c>
      <c r="F24" s="1008">
        <v>1</v>
      </c>
      <c r="G24" s="3">
        <v>54</v>
      </c>
      <c r="H24" s="1009">
        <f t="shared" si="10"/>
        <v>15.25925925925926</v>
      </c>
      <c r="I24" s="1010">
        <f t="shared" si="11"/>
        <v>0.12135922330097086</v>
      </c>
      <c r="K24" s="1087"/>
      <c r="L24" s="20">
        <v>6207</v>
      </c>
      <c r="M24" s="42">
        <v>16</v>
      </c>
      <c r="N24" s="32">
        <v>10</v>
      </c>
      <c r="O24" s="49">
        <v>4959</v>
      </c>
      <c r="P24" s="29">
        <v>5</v>
      </c>
      <c r="Q24" s="29">
        <v>152</v>
      </c>
      <c r="R24" s="1004">
        <f t="shared" ref="R24:R33" si="16">O24/Q24</f>
        <v>32.625</v>
      </c>
      <c r="S24" s="36">
        <f t="shared" si="15"/>
        <v>3.2894736842105261E-2</v>
      </c>
    </row>
    <row r="25" spans="2:19" ht="13" customHeight="1">
      <c r="B25" s="1087"/>
      <c r="C25" s="109">
        <v>6271</v>
      </c>
      <c r="D25" s="124">
        <v>17</v>
      </c>
      <c r="E25" s="111">
        <v>2185</v>
      </c>
      <c r="F25" s="1008">
        <v>1</v>
      </c>
      <c r="G25" s="3">
        <v>204</v>
      </c>
      <c r="H25" s="1009">
        <f t="shared" si="10"/>
        <v>10.71078431372549</v>
      </c>
      <c r="I25" s="1010">
        <f t="shared" si="11"/>
        <v>4.5766590389016024E-2</v>
      </c>
      <c r="K25" s="1087"/>
      <c r="L25" s="20">
        <v>6261</v>
      </c>
      <c r="M25" s="42">
        <v>16</v>
      </c>
      <c r="N25" s="32">
        <v>14.166000370000001</v>
      </c>
      <c r="O25" s="49">
        <v>21590</v>
      </c>
      <c r="P25" s="29">
        <v>848</v>
      </c>
      <c r="Q25" s="29">
        <v>303</v>
      </c>
      <c r="R25" s="1004">
        <f t="shared" si="16"/>
        <v>71.254125412541256</v>
      </c>
      <c r="S25" s="36">
        <f t="shared" si="15"/>
        <v>2.7986798679867988</v>
      </c>
    </row>
    <row r="26" spans="2:19" ht="13" customHeight="1">
      <c r="B26" s="1087"/>
      <c r="C26" s="109">
        <v>6098</v>
      </c>
      <c r="D26" s="124">
        <v>17.8</v>
      </c>
      <c r="E26" s="111">
        <v>4366</v>
      </c>
      <c r="F26" s="1008">
        <v>1</v>
      </c>
      <c r="G26" s="3">
        <v>78</v>
      </c>
      <c r="H26" s="1009">
        <f t="shared" si="10"/>
        <v>55.974358974358971</v>
      </c>
      <c r="I26" s="1010">
        <f t="shared" si="11"/>
        <v>2.2904260192395786E-2</v>
      </c>
      <c r="K26" s="1087"/>
      <c r="L26" s="20">
        <v>6148</v>
      </c>
      <c r="M26" s="42">
        <v>17.100000000000001</v>
      </c>
      <c r="N26" s="32">
        <v>7</v>
      </c>
      <c r="O26" s="49">
        <v>3078</v>
      </c>
      <c r="P26" s="29">
        <v>2</v>
      </c>
      <c r="Q26" s="29">
        <v>211</v>
      </c>
      <c r="R26" s="1004">
        <f t="shared" si="16"/>
        <v>14.587677725118484</v>
      </c>
      <c r="S26" s="36">
        <f t="shared" si="15"/>
        <v>9.4786729857819912E-3</v>
      </c>
    </row>
    <row r="27" spans="2:19" ht="13" customHeight="1">
      <c r="B27" s="1087"/>
      <c r="C27" s="109">
        <v>6253</v>
      </c>
      <c r="D27" s="124">
        <v>19</v>
      </c>
      <c r="E27" s="111">
        <v>1691</v>
      </c>
      <c r="F27" s="1008">
        <v>5</v>
      </c>
      <c r="G27" s="3">
        <v>180</v>
      </c>
      <c r="H27" s="1009">
        <f t="shared" si="10"/>
        <v>9.3944444444444439</v>
      </c>
      <c r="I27" s="1010">
        <f t="shared" si="11"/>
        <v>0.29568302779420463</v>
      </c>
      <c r="K27" s="1087"/>
      <c r="L27" s="20">
        <v>6087</v>
      </c>
      <c r="M27" s="42">
        <v>17.5</v>
      </c>
      <c r="N27" s="32">
        <v>4</v>
      </c>
      <c r="O27" s="49">
        <v>14064</v>
      </c>
      <c r="P27" s="29">
        <v>6</v>
      </c>
      <c r="Q27" s="29">
        <v>193</v>
      </c>
      <c r="R27" s="1004">
        <f t="shared" si="16"/>
        <v>72.870466321243526</v>
      </c>
      <c r="S27" s="36">
        <f t="shared" si="15"/>
        <v>3.1088082901554404E-2</v>
      </c>
    </row>
    <row r="28" spans="2:19" ht="13" customHeight="1">
      <c r="B28" s="1087"/>
      <c r="C28" s="109">
        <v>6279</v>
      </c>
      <c r="D28" s="124">
        <v>19</v>
      </c>
      <c r="E28" s="111">
        <v>1067</v>
      </c>
      <c r="F28" s="1008">
        <v>22</v>
      </c>
      <c r="G28" s="3">
        <v>133</v>
      </c>
      <c r="H28" s="1009">
        <f t="shared" si="10"/>
        <v>8.022556390977444</v>
      </c>
      <c r="I28" s="1010">
        <f t="shared" si="11"/>
        <v>2.0618556701030926</v>
      </c>
      <c r="K28" s="1087"/>
      <c r="L28" s="20">
        <v>6145</v>
      </c>
      <c r="M28" s="42">
        <v>18</v>
      </c>
      <c r="N28" s="32">
        <v>11</v>
      </c>
      <c r="O28" s="49">
        <v>3250</v>
      </c>
      <c r="P28" s="29">
        <v>0</v>
      </c>
      <c r="Q28" s="29">
        <v>36</v>
      </c>
      <c r="R28" s="1004">
        <f t="shared" si="16"/>
        <v>90.277777777777771</v>
      </c>
      <c r="S28" s="36">
        <f t="shared" si="15"/>
        <v>0</v>
      </c>
    </row>
    <row r="29" spans="2:19" ht="13" customHeight="1">
      <c r="B29" s="1087"/>
      <c r="C29" s="109">
        <v>6234</v>
      </c>
      <c r="D29" s="124">
        <v>20</v>
      </c>
      <c r="E29" s="111">
        <v>4135</v>
      </c>
      <c r="F29" s="1008">
        <v>39</v>
      </c>
      <c r="G29" s="3">
        <v>182</v>
      </c>
      <c r="H29" s="1009">
        <f t="shared" si="10"/>
        <v>22.719780219780219</v>
      </c>
      <c r="I29" s="1010">
        <f t="shared" si="11"/>
        <v>0.94316807738815001</v>
      </c>
      <c r="K29" s="1087"/>
      <c r="L29" s="20">
        <v>6237</v>
      </c>
      <c r="M29" s="42">
        <v>18</v>
      </c>
      <c r="N29" s="32">
        <v>12</v>
      </c>
      <c r="O29" s="49">
        <v>7412</v>
      </c>
      <c r="P29" s="29">
        <v>7</v>
      </c>
      <c r="Q29" s="29">
        <v>287</v>
      </c>
      <c r="R29" s="1004">
        <f t="shared" si="16"/>
        <v>25.825783972125436</v>
      </c>
      <c r="S29" s="36">
        <f t="shared" si="15"/>
        <v>2.4390243902439025E-2</v>
      </c>
    </row>
    <row r="30" spans="2:19" ht="13" customHeight="1">
      <c r="B30" s="1087"/>
      <c r="C30" s="125">
        <v>6238</v>
      </c>
      <c r="D30" s="126">
        <v>20</v>
      </c>
      <c r="E30" s="134">
        <v>4261</v>
      </c>
      <c r="F30" s="1011">
        <v>2</v>
      </c>
      <c r="G30" s="3">
        <v>256</v>
      </c>
      <c r="H30" s="1012">
        <f t="shared" si="10"/>
        <v>16.64453125</v>
      </c>
      <c r="I30" s="1013">
        <f t="shared" si="11"/>
        <v>4.6937338652898383E-2</v>
      </c>
      <c r="K30" s="1087"/>
      <c r="L30" s="20">
        <v>6195</v>
      </c>
      <c r="M30" s="42">
        <v>19.2</v>
      </c>
      <c r="N30" s="32">
        <v>5</v>
      </c>
      <c r="O30" s="49">
        <v>5724</v>
      </c>
      <c r="P30" s="29">
        <v>1</v>
      </c>
      <c r="Q30" s="29">
        <v>138</v>
      </c>
      <c r="R30" s="1004">
        <f t="shared" si="16"/>
        <v>41.478260869565219</v>
      </c>
      <c r="S30" s="36">
        <f t="shared" si="15"/>
        <v>7.246376811594203E-3</v>
      </c>
    </row>
    <row r="31" spans="2:19" ht="13" customHeight="1" thickBot="1">
      <c r="B31" s="1087"/>
      <c r="C31" s="127">
        <v>6174</v>
      </c>
      <c r="D31" s="128">
        <v>20.8</v>
      </c>
      <c r="E31" s="1014">
        <v>1918</v>
      </c>
      <c r="F31" s="1015">
        <v>2</v>
      </c>
      <c r="G31" s="25">
        <v>91</v>
      </c>
      <c r="H31" s="1016">
        <f t="shared" si="10"/>
        <v>21.076923076923077</v>
      </c>
      <c r="I31" s="1017">
        <f t="shared" si="11"/>
        <v>0.10427528675703858</v>
      </c>
      <c r="K31" s="1087"/>
      <c r="L31" s="22">
        <v>6161</v>
      </c>
      <c r="M31" s="44">
        <v>19.2</v>
      </c>
      <c r="N31" s="60">
        <v>7</v>
      </c>
      <c r="O31" s="49">
        <v>5148</v>
      </c>
      <c r="P31" s="29">
        <v>6</v>
      </c>
      <c r="Q31" s="29">
        <v>171</v>
      </c>
      <c r="R31" s="1004">
        <f t="shared" si="16"/>
        <v>30.105263157894736</v>
      </c>
      <c r="S31" s="36">
        <f t="shared" si="15"/>
        <v>3.5087719298245612E-2</v>
      </c>
    </row>
    <row r="32" spans="2:19" ht="13" customHeight="1">
      <c r="B32" s="1087"/>
      <c r="C32" s="535" t="s">
        <v>20</v>
      </c>
      <c r="D32" s="117">
        <f t="shared" ref="D32:I32" si="17">AVERAGE(D17:D31)</f>
        <v>17.066666666666666</v>
      </c>
      <c r="E32" s="118">
        <f t="shared" si="17"/>
        <v>2617.4</v>
      </c>
      <c r="F32" s="1018">
        <f t="shared" si="17"/>
        <v>20.8</v>
      </c>
      <c r="G32" s="1018">
        <f t="shared" si="17"/>
        <v>125.26666666666667</v>
      </c>
      <c r="H32" s="118">
        <f t="shared" si="17"/>
        <v>28.166491141170759</v>
      </c>
      <c r="I32" s="123">
        <f t="shared" si="17"/>
        <v>0.93012455348772094</v>
      </c>
      <c r="K32" s="1087"/>
      <c r="L32" s="178">
        <v>6064</v>
      </c>
      <c r="M32" s="179">
        <v>19.600000000000001</v>
      </c>
      <c r="N32" s="179">
        <v>9</v>
      </c>
      <c r="O32" s="49">
        <v>1225</v>
      </c>
      <c r="P32" s="29">
        <v>0</v>
      </c>
      <c r="Q32" s="29">
        <v>36</v>
      </c>
      <c r="R32" s="1004">
        <f t="shared" si="16"/>
        <v>34.027777777777779</v>
      </c>
      <c r="S32" s="36">
        <f t="shared" si="15"/>
        <v>0</v>
      </c>
    </row>
    <row r="33" spans="2:19" ht="13" customHeight="1" thickBot="1">
      <c r="B33" s="1087"/>
      <c r="C33" s="916" t="s">
        <v>259</v>
      </c>
      <c r="D33" s="645">
        <f t="shared" ref="D33:I33" si="18">STDEV(D17:D31)</f>
        <v>2.2849403451627297</v>
      </c>
      <c r="E33" s="919">
        <f t="shared" si="18"/>
        <v>1274.9949467686974</v>
      </c>
      <c r="F33" s="1019">
        <f t="shared" si="18"/>
        <v>24.169638569317261</v>
      </c>
      <c r="G33" s="1019">
        <f t="shared" si="18"/>
        <v>67.871166470713007</v>
      </c>
      <c r="H33" s="919">
        <f t="shared" si="18"/>
        <v>22.672043103038114</v>
      </c>
      <c r="I33" s="128">
        <f t="shared" si="18"/>
        <v>1.0710605248738228</v>
      </c>
      <c r="K33" s="1087"/>
      <c r="L33" s="23">
        <v>6212</v>
      </c>
      <c r="M33" s="181">
        <v>20</v>
      </c>
      <c r="N33" s="37">
        <v>5</v>
      </c>
      <c r="O33" s="76">
        <v>14384</v>
      </c>
      <c r="P33" s="83">
        <v>11</v>
      </c>
      <c r="Q33" s="83">
        <v>521</v>
      </c>
      <c r="R33" s="1020">
        <f t="shared" si="16"/>
        <v>27.608445297504797</v>
      </c>
      <c r="S33" s="78">
        <f t="shared" si="15"/>
        <v>2.1113243761996161E-2</v>
      </c>
    </row>
    <row r="34" spans="2:19" ht="13" customHeight="1" thickBot="1">
      <c r="B34" s="1088"/>
      <c r="C34" s="536" t="s">
        <v>26</v>
      </c>
      <c r="D34" s="122">
        <f t="shared" ref="D34:I34" si="19">STDEV(D17:D31)/SQRT(COUNTA(D17:D31))</f>
        <v>0.5899690602595119</v>
      </c>
      <c r="E34" s="121">
        <f t="shared" si="19"/>
        <v>329.20227968891845</v>
      </c>
      <c r="F34" s="1021">
        <f t="shared" si="19"/>
        <v>6.24057384418788</v>
      </c>
      <c r="G34" s="1021">
        <f t="shared" si="19"/>
        <v>17.524259828582846</v>
      </c>
      <c r="H34" s="121">
        <f t="shared" si="19"/>
        <v>5.8538963575042224</v>
      </c>
      <c r="I34" s="130">
        <f t="shared" si="19"/>
        <v>0.27654663837443266</v>
      </c>
      <c r="K34" s="1087"/>
      <c r="L34" s="45" t="s">
        <v>20</v>
      </c>
      <c r="M34" s="41">
        <f>AVERAGE(M20:M33)</f>
        <v>17.092857142857142</v>
      </c>
      <c r="N34" s="66">
        <f t="shared" ref="N34:S34" si="20">AVERAGE(N20:N33)</f>
        <v>8.3690000264285711</v>
      </c>
      <c r="O34" s="67">
        <f t="shared" si="20"/>
        <v>6496.2857142857147</v>
      </c>
      <c r="P34" s="68">
        <f t="shared" si="20"/>
        <v>64.428571428571431</v>
      </c>
      <c r="Q34" s="68">
        <f t="shared" si="20"/>
        <v>157.35714285714286</v>
      </c>
      <c r="R34" s="68">
        <f t="shared" si="20"/>
        <v>49.778718270506928</v>
      </c>
      <c r="S34" s="69">
        <f t="shared" si="20"/>
        <v>0.25186220703667889</v>
      </c>
    </row>
    <row r="35" spans="2:19" ht="13" customHeight="1">
      <c r="B35" s="1086" t="s">
        <v>61</v>
      </c>
      <c r="C35" s="106">
        <v>6024</v>
      </c>
      <c r="D35" s="123">
        <v>21</v>
      </c>
      <c r="E35" s="1022">
        <v>585</v>
      </c>
      <c r="F35" s="1023">
        <v>0</v>
      </c>
      <c r="G35" s="90">
        <v>32</v>
      </c>
      <c r="H35" s="1024">
        <f t="shared" ref="H35:H53" si="21">E35/G35</f>
        <v>18.28125</v>
      </c>
      <c r="I35" s="1025">
        <f t="shared" ref="I35:I53" si="22">F35/E35*100</f>
        <v>0</v>
      </c>
      <c r="K35" s="1087"/>
      <c r="L35" s="46" t="s">
        <v>259</v>
      </c>
      <c r="M35" s="831">
        <f>STDEV(M20:M33)</f>
        <v>1.9990244873685055</v>
      </c>
      <c r="N35" s="74">
        <f t="shared" ref="N35:S35" si="23">STDEV(N20:N33)</f>
        <v>3.1757894995367213</v>
      </c>
      <c r="O35" s="72">
        <f t="shared" si="23"/>
        <v>6024.5014530865337</v>
      </c>
      <c r="P35" s="73">
        <f t="shared" si="23"/>
        <v>225.5696086613805</v>
      </c>
      <c r="Q35" s="73">
        <f t="shared" si="23"/>
        <v>141.79649943756456</v>
      </c>
      <c r="R35" s="73">
        <f t="shared" si="23"/>
        <v>25.900337887224872</v>
      </c>
      <c r="S35" s="74">
        <f t="shared" si="23"/>
        <v>0.74363907829806863</v>
      </c>
    </row>
    <row r="36" spans="2:19" ht="13" customHeight="1">
      <c r="B36" s="1087"/>
      <c r="C36" s="109">
        <v>6179</v>
      </c>
      <c r="D36" s="124">
        <v>21.8</v>
      </c>
      <c r="E36" s="111">
        <v>2848</v>
      </c>
      <c r="F36" s="1008">
        <v>15</v>
      </c>
      <c r="G36" s="3">
        <v>110</v>
      </c>
      <c r="H36" s="1009">
        <f t="shared" si="21"/>
        <v>25.890909090909091</v>
      </c>
      <c r="I36" s="1010">
        <f t="shared" si="22"/>
        <v>0.526685393258427</v>
      </c>
      <c r="K36" s="1087"/>
      <c r="L36" s="46" t="s">
        <v>26</v>
      </c>
      <c r="M36" s="831">
        <f>STDEV(M20:M33)/SQRT(COUNTA(M20:M33))</f>
        <v>0.53426176710745432</v>
      </c>
      <c r="N36" s="74">
        <f t="shared" ref="N36:S36" si="24">STDEV(N20:N33)/SQRT(COUNTA(N20:N33))</f>
        <v>0.84876544569862089</v>
      </c>
      <c r="O36" s="72">
        <f t="shared" si="24"/>
        <v>1610.1157402551123</v>
      </c>
      <c r="P36" s="73">
        <f t="shared" si="24"/>
        <v>60.286013748540114</v>
      </c>
      <c r="Q36" s="73">
        <f t="shared" si="24"/>
        <v>37.896708538517892</v>
      </c>
      <c r="R36" s="73">
        <f t="shared" si="24"/>
        <v>6.9221564696911368</v>
      </c>
      <c r="S36" s="74">
        <f t="shared" si="24"/>
        <v>0.19874590360055241</v>
      </c>
    </row>
    <row r="37" spans="2:19" ht="13" customHeight="1" thickBot="1">
      <c r="B37" s="1087"/>
      <c r="C37" s="109">
        <v>6001</v>
      </c>
      <c r="D37" s="124">
        <v>22</v>
      </c>
      <c r="E37" s="111">
        <v>11414</v>
      </c>
      <c r="F37" s="1008">
        <v>8</v>
      </c>
      <c r="G37" s="3">
        <v>291</v>
      </c>
      <c r="H37" s="1009">
        <f t="shared" si="21"/>
        <v>39.223367697594504</v>
      </c>
      <c r="I37" s="1010">
        <f t="shared" si="22"/>
        <v>7.0089363939022264E-2</v>
      </c>
      <c r="K37" s="1088"/>
      <c r="L37" s="50" t="s">
        <v>60</v>
      </c>
      <c r="M37" s="97">
        <f>STDEV(D17:D31,M20:M33,2,2)</f>
        <v>4.2836071624952528</v>
      </c>
      <c r="N37" s="98"/>
      <c r="O37" s="1026">
        <f>TTEST(E17:E31,O20:O33,2,2)</f>
        <v>2.1591657009790179E-2</v>
      </c>
      <c r="P37" s="1036">
        <f>TTEST(F17:F31,P20:P33,2,2)</f>
        <v>0.46241549204403531</v>
      </c>
      <c r="Q37" s="1036">
        <f>TTEST(G17:G31,Q20:Q33,2,2)</f>
        <v>0.43868804272355433</v>
      </c>
      <c r="R37" s="1036">
        <f>TTEST(H17:H31,R20:R33,2,2)</f>
        <v>2.3807895063649609E-2</v>
      </c>
      <c r="S37" s="1028">
        <f>TTEST(I17:I31,S20:S33,2,2)</f>
        <v>5.9548532359689321E-2</v>
      </c>
    </row>
    <row r="38" spans="2:19" ht="13" customHeight="1">
      <c r="B38" s="1087"/>
      <c r="C38" s="109">
        <v>6057</v>
      </c>
      <c r="D38" s="124">
        <v>22</v>
      </c>
      <c r="E38" s="111">
        <v>2236</v>
      </c>
      <c r="F38" s="1008">
        <v>4</v>
      </c>
      <c r="G38" s="3">
        <v>74</v>
      </c>
      <c r="H38" s="1009">
        <f t="shared" si="21"/>
        <v>30.216216216216218</v>
      </c>
      <c r="I38" s="1010">
        <f t="shared" si="22"/>
        <v>0.17889087656529518</v>
      </c>
      <c r="K38" s="1086" t="s">
        <v>61</v>
      </c>
      <c r="L38" s="21">
        <v>6224</v>
      </c>
      <c r="M38" s="43">
        <v>21</v>
      </c>
      <c r="N38" s="33">
        <v>1.5</v>
      </c>
      <c r="O38" s="48">
        <v>4825</v>
      </c>
      <c r="P38" s="1029">
        <v>3</v>
      </c>
      <c r="Q38" s="1029">
        <v>210</v>
      </c>
      <c r="R38" s="1030">
        <f t="shared" ref="R38:R54" si="25">O38/Q38</f>
        <v>22.976190476190474</v>
      </c>
      <c r="S38" s="30">
        <f t="shared" ref="S38:S54" si="26">P38/Q38</f>
        <v>1.4285714285714285E-2</v>
      </c>
    </row>
    <row r="39" spans="2:19" ht="13" customHeight="1">
      <c r="B39" s="1087"/>
      <c r="C39" s="109">
        <v>6162</v>
      </c>
      <c r="D39" s="124">
        <v>22.7</v>
      </c>
      <c r="E39" s="111">
        <v>1637</v>
      </c>
      <c r="F39" s="1008">
        <v>7</v>
      </c>
      <c r="G39" s="3">
        <v>53</v>
      </c>
      <c r="H39" s="1009">
        <f t="shared" si="21"/>
        <v>30.886792452830189</v>
      </c>
      <c r="I39" s="1010">
        <f t="shared" si="22"/>
        <v>0.42761148442272445</v>
      </c>
      <c r="K39" s="1087"/>
      <c r="L39" s="20">
        <v>6198</v>
      </c>
      <c r="M39" s="42">
        <v>22</v>
      </c>
      <c r="N39" s="32">
        <v>3</v>
      </c>
      <c r="O39" s="28">
        <v>3153</v>
      </c>
      <c r="P39" s="998">
        <v>1</v>
      </c>
      <c r="Q39" s="998">
        <v>185</v>
      </c>
      <c r="R39" s="1031">
        <f t="shared" si="25"/>
        <v>17.043243243243243</v>
      </c>
      <c r="S39" s="31">
        <f t="shared" si="26"/>
        <v>5.4054054054054057E-3</v>
      </c>
    </row>
    <row r="40" spans="2:19" ht="13" customHeight="1">
      <c r="B40" s="1087"/>
      <c r="C40" s="109">
        <v>6003</v>
      </c>
      <c r="D40" s="124">
        <v>23</v>
      </c>
      <c r="E40" s="111">
        <v>5126</v>
      </c>
      <c r="F40" s="1008">
        <v>9</v>
      </c>
      <c r="G40" s="3">
        <v>131</v>
      </c>
      <c r="H40" s="1009">
        <f t="shared" si="21"/>
        <v>39.12977099236641</v>
      </c>
      <c r="I40" s="1010">
        <f t="shared" si="22"/>
        <v>0.17557549746390949</v>
      </c>
      <c r="K40" s="1087"/>
      <c r="L40" s="20">
        <v>6245</v>
      </c>
      <c r="M40" s="42">
        <v>22</v>
      </c>
      <c r="N40" s="32">
        <v>7</v>
      </c>
      <c r="O40" s="28">
        <v>21661</v>
      </c>
      <c r="P40" s="998">
        <v>9</v>
      </c>
      <c r="Q40" s="998">
        <v>398</v>
      </c>
      <c r="R40" s="1031">
        <f t="shared" si="25"/>
        <v>54.424623115577887</v>
      </c>
      <c r="S40" s="31">
        <f t="shared" si="26"/>
        <v>2.2613065326633167E-2</v>
      </c>
    </row>
    <row r="41" spans="2:19" ht="13" customHeight="1">
      <c r="B41" s="1087"/>
      <c r="C41" s="109">
        <v>6029</v>
      </c>
      <c r="D41" s="124">
        <v>24</v>
      </c>
      <c r="E41" s="111">
        <v>5352</v>
      </c>
      <c r="F41" s="1008">
        <v>1</v>
      </c>
      <c r="G41" s="3">
        <v>186</v>
      </c>
      <c r="H41" s="1009">
        <f t="shared" si="21"/>
        <v>28.774193548387096</v>
      </c>
      <c r="I41" s="1010">
        <f t="shared" si="22"/>
        <v>1.8684603886397609E-2</v>
      </c>
      <c r="K41" s="1087"/>
      <c r="L41" s="20">
        <v>6026</v>
      </c>
      <c r="M41" s="42">
        <v>22.4</v>
      </c>
      <c r="N41" s="32">
        <v>14</v>
      </c>
      <c r="O41" s="28">
        <v>1793</v>
      </c>
      <c r="P41" s="29">
        <v>0</v>
      </c>
      <c r="Q41" s="29">
        <v>35</v>
      </c>
      <c r="R41" s="1031">
        <f t="shared" si="25"/>
        <v>51.228571428571428</v>
      </c>
      <c r="S41" s="31">
        <f t="shared" si="26"/>
        <v>0</v>
      </c>
    </row>
    <row r="42" spans="2:19" ht="13" customHeight="1">
      <c r="B42" s="1087"/>
      <c r="C42" s="109">
        <v>6131</v>
      </c>
      <c r="D42" s="124">
        <v>24.2</v>
      </c>
      <c r="E42" s="111">
        <v>2334</v>
      </c>
      <c r="F42" s="1008">
        <v>79</v>
      </c>
      <c r="G42" s="3">
        <v>36</v>
      </c>
      <c r="H42" s="1009">
        <f t="shared" si="21"/>
        <v>64.833333333333329</v>
      </c>
      <c r="I42" s="1010">
        <f t="shared" si="22"/>
        <v>3.3847472150814051</v>
      </c>
      <c r="K42" s="1087"/>
      <c r="L42" s="21">
        <v>6070</v>
      </c>
      <c r="M42" s="43">
        <v>22.6</v>
      </c>
      <c r="N42" s="33">
        <v>7</v>
      </c>
      <c r="O42" s="28">
        <v>17807</v>
      </c>
      <c r="P42" s="998">
        <v>3</v>
      </c>
      <c r="Q42" s="998">
        <v>145</v>
      </c>
      <c r="R42" s="1031">
        <f t="shared" si="25"/>
        <v>122.80689655172414</v>
      </c>
      <c r="S42" s="31">
        <f t="shared" si="26"/>
        <v>2.0689655172413793E-2</v>
      </c>
    </row>
    <row r="43" spans="2:19" ht="13" customHeight="1">
      <c r="B43" s="1087"/>
      <c r="C43" s="109">
        <v>6053</v>
      </c>
      <c r="D43" s="124">
        <v>25</v>
      </c>
      <c r="E43" s="111">
        <v>3509</v>
      </c>
      <c r="F43" s="1008">
        <v>13</v>
      </c>
      <c r="G43" s="3">
        <v>74</v>
      </c>
      <c r="H43" s="1009">
        <f t="shared" si="21"/>
        <v>47.418918918918919</v>
      </c>
      <c r="I43" s="1010">
        <f t="shared" si="22"/>
        <v>0.37047591906526078</v>
      </c>
      <c r="K43" s="1087"/>
      <c r="L43" s="20">
        <v>6069</v>
      </c>
      <c r="M43" s="42">
        <v>22.9</v>
      </c>
      <c r="N43" s="32">
        <v>7</v>
      </c>
      <c r="O43" s="49">
        <v>312</v>
      </c>
      <c r="P43" s="29">
        <v>0</v>
      </c>
      <c r="Q43" s="29">
        <v>16</v>
      </c>
      <c r="R43" s="1031">
        <f t="shared" si="25"/>
        <v>19.5</v>
      </c>
      <c r="S43" s="31">
        <f t="shared" si="26"/>
        <v>0</v>
      </c>
    </row>
    <row r="44" spans="2:19" ht="13" customHeight="1">
      <c r="B44" s="1087"/>
      <c r="C44" s="109">
        <v>6126</v>
      </c>
      <c r="D44" s="124">
        <v>25.2</v>
      </c>
      <c r="E44" s="111">
        <v>1014</v>
      </c>
      <c r="F44" s="1008">
        <v>9</v>
      </c>
      <c r="G44" s="3">
        <v>62</v>
      </c>
      <c r="H44" s="1009">
        <f t="shared" si="21"/>
        <v>16.35483870967742</v>
      </c>
      <c r="I44" s="1010">
        <f t="shared" si="22"/>
        <v>0.8875739644970414</v>
      </c>
      <c r="K44" s="1087"/>
      <c r="L44" s="20">
        <v>6025</v>
      </c>
      <c r="M44" s="42">
        <v>23.8</v>
      </c>
      <c r="N44" s="32">
        <v>19</v>
      </c>
      <c r="O44" s="28">
        <v>1551</v>
      </c>
      <c r="P44" s="998">
        <v>1</v>
      </c>
      <c r="Q44" s="998">
        <v>95</v>
      </c>
      <c r="R44" s="1031">
        <f t="shared" si="25"/>
        <v>16.326315789473686</v>
      </c>
      <c r="S44" s="31">
        <f t="shared" si="26"/>
        <v>1.0526315789473684E-2</v>
      </c>
    </row>
    <row r="45" spans="2:19" ht="13" customHeight="1">
      <c r="B45" s="1087"/>
      <c r="C45" s="109">
        <v>6058</v>
      </c>
      <c r="D45" s="124">
        <v>27</v>
      </c>
      <c r="E45" s="111">
        <v>2240</v>
      </c>
      <c r="F45" s="1008">
        <v>1</v>
      </c>
      <c r="G45" s="3">
        <v>59</v>
      </c>
      <c r="H45" s="1009">
        <f t="shared" si="21"/>
        <v>37.966101694915253</v>
      </c>
      <c r="I45" s="1010">
        <f t="shared" si="22"/>
        <v>4.4642857142857144E-2</v>
      </c>
      <c r="K45" s="1087"/>
      <c r="L45" s="20">
        <v>6247</v>
      </c>
      <c r="M45" s="42">
        <v>24</v>
      </c>
      <c r="N45" s="32">
        <v>0.60000002399999997</v>
      </c>
      <c r="O45" s="28">
        <v>8170</v>
      </c>
      <c r="P45" s="998">
        <v>1</v>
      </c>
      <c r="Q45" s="998">
        <v>263</v>
      </c>
      <c r="R45" s="1031">
        <f t="shared" si="25"/>
        <v>31.064638783269963</v>
      </c>
      <c r="S45" s="31">
        <f t="shared" si="26"/>
        <v>3.8022813688212928E-3</v>
      </c>
    </row>
    <row r="46" spans="2:19" ht="13" customHeight="1">
      <c r="B46" s="1087"/>
      <c r="C46" s="109">
        <v>6048</v>
      </c>
      <c r="D46" s="124">
        <v>30</v>
      </c>
      <c r="E46" s="111">
        <v>3213</v>
      </c>
      <c r="F46" s="1008">
        <v>0</v>
      </c>
      <c r="G46" s="3">
        <v>99</v>
      </c>
      <c r="H46" s="1009">
        <f t="shared" si="21"/>
        <v>32.454545454545453</v>
      </c>
      <c r="I46" s="1010">
        <f t="shared" si="22"/>
        <v>0</v>
      </c>
      <c r="K46" s="1087"/>
      <c r="L46" s="20">
        <v>6211</v>
      </c>
      <c r="M46" s="42">
        <v>24</v>
      </c>
      <c r="N46" s="32">
        <v>4</v>
      </c>
      <c r="O46" s="28">
        <v>5967</v>
      </c>
      <c r="P46" s="998">
        <v>2</v>
      </c>
      <c r="Q46" s="998">
        <v>181</v>
      </c>
      <c r="R46" s="1031">
        <f t="shared" si="25"/>
        <v>32.966850828729285</v>
      </c>
      <c r="S46" s="31">
        <f t="shared" si="26"/>
        <v>1.1049723756906077E-2</v>
      </c>
    </row>
    <row r="47" spans="2:19" ht="13" customHeight="1">
      <c r="B47" s="1087"/>
      <c r="C47" s="109">
        <v>6235</v>
      </c>
      <c r="D47" s="124">
        <v>30</v>
      </c>
      <c r="E47" s="111">
        <v>10694</v>
      </c>
      <c r="F47" s="1008">
        <v>115</v>
      </c>
      <c r="G47" s="3">
        <v>177</v>
      </c>
      <c r="H47" s="1009">
        <f t="shared" si="21"/>
        <v>60.418079096045197</v>
      </c>
      <c r="I47" s="1010">
        <f t="shared" si="22"/>
        <v>1.075369365999626</v>
      </c>
      <c r="K47" s="1087"/>
      <c r="L47" s="20">
        <v>6196</v>
      </c>
      <c r="M47" s="42">
        <v>26</v>
      </c>
      <c r="N47" s="32">
        <v>15</v>
      </c>
      <c r="O47" s="28">
        <v>3620</v>
      </c>
      <c r="P47" s="998">
        <v>10</v>
      </c>
      <c r="Q47" s="998">
        <v>234</v>
      </c>
      <c r="R47" s="1031">
        <f t="shared" si="25"/>
        <v>15.47008547008547</v>
      </c>
      <c r="S47" s="31">
        <f t="shared" si="26"/>
        <v>4.2735042735042736E-2</v>
      </c>
    </row>
    <row r="48" spans="2:19" ht="13" customHeight="1">
      <c r="B48" s="1087"/>
      <c r="C48" s="109">
        <v>6030</v>
      </c>
      <c r="D48" s="124">
        <v>30.1</v>
      </c>
      <c r="E48" s="111">
        <v>2088</v>
      </c>
      <c r="F48" s="1008">
        <v>29</v>
      </c>
      <c r="G48" s="3">
        <v>88</v>
      </c>
      <c r="H48" s="1009">
        <f t="shared" si="21"/>
        <v>23.727272727272727</v>
      </c>
      <c r="I48" s="1010">
        <f t="shared" si="22"/>
        <v>1.3888888888888888</v>
      </c>
      <c r="K48" s="1087"/>
      <c r="L48" s="20">
        <v>6041</v>
      </c>
      <c r="M48" s="42">
        <v>26.3</v>
      </c>
      <c r="N48" s="32">
        <v>23</v>
      </c>
      <c r="O48" s="28">
        <v>2502</v>
      </c>
      <c r="P48" s="998">
        <v>3</v>
      </c>
      <c r="Q48" s="998">
        <v>54</v>
      </c>
      <c r="R48" s="1031">
        <f t="shared" si="25"/>
        <v>46.333333333333336</v>
      </c>
      <c r="S48" s="31">
        <f t="shared" si="26"/>
        <v>5.5555555555555552E-2</v>
      </c>
    </row>
    <row r="49" spans="2:19" ht="13" customHeight="1">
      <c r="B49" s="1087"/>
      <c r="C49" s="109">
        <v>6229</v>
      </c>
      <c r="D49" s="124">
        <v>31</v>
      </c>
      <c r="E49" s="111">
        <v>14655</v>
      </c>
      <c r="F49" s="1008">
        <v>9</v>
      </c>
      <c r="G49" s="3">
        <v>323</v>
      </c>
      <c r="H49" s="1009">
        <f t="shared" si="21"/>
        <v>45.371517027863774</v>
      </c>
      <c r="I49" s="1010">
        <f t="shared" si="22"/>
        <v>6.1412487205731836E-2</v>
      </c>
      <c r="K49" s="1087"/>
      <c r="L49" s="20">
        <v>6039</v>
      </c>
      <c r="M49" s="42">
        <v>28.7</v>
      </c>
      <c r="N49" s="32">
        <v>12</v>
      </c>
      <c r="O49" s="28">
        <v>1107</v>
      </c>
      <c r="P49" s="998">
        <v>1</v>
      </c>
      <c r="Q49" s="998">
        <v>39</v>
      </c>
      <c r="R49" s="1031">
        <f t="shared" si="25"/>
        <v>28.384615384615383</v>
      </c>
      <c r="S49" s="31">
        <f t="shared" si="26"/>
        <v>2.564102564102564E-2</v>
      </c>
    </row>
    <row r="50" spans="2:19" ht="13" customHeight="1">
      <c r="B50" s="1087"/>
      <c r="C50" s="109">
        <v>6035</v>
      </c>
      <c r="D50" s="124">
        <v>32</v>
      </c>
      <c r="E50" s="111">
        <v>2594</v>
      </c>
      <c r="F50" s="1008">
        <v>0</v>
      </c>
      <c r="G50" s="3">
        <v>323</v>
      </c>
      <c r="H50" s="1009">
        <f t="shared" si="21"/>
        <v>8.0309597523219818</v>
      </c>
      <c r="I50" s="1010">
        <f t="shared" si="22"/>
        <v>0</v>
      </c>
      <c r="K50" s="1087"/>
      <c r="L50" s="20">
        <v>6088</v>
      </c>
      <c r="M50" s="42">
        <v>31.2</v>
      </c>
      <c r="N50" s="32">
        <v>5</v>
      </c>
      <c r="O50" s="28">
        <v>4384</v>
      </c>
      <c r="P50" s="29">
        <v>0</v>
      </c>
      <c r="Q50" s="29">
        <v>145</v>
      </c>
      <c r="R50" s="1004">
        <f t="shared" si="25"/>
        <v>30.23448275862069</v>
      </c>
      <c r="S50" s="31">
        <f t="shared" si="26"/>
        <v>0</v>
      </c>
    </row>
    <row r="51" spans="2:19" ht="13" customHeight="1">
      <c r="B51" s="1087"/>
      <c r="C51" s="109">
        <v>6004</v>
      </c>
      <c r="D51" s="124">
        <v>33</v>
      </c>
      <c r="E51" s="111">
        <v>3515</v>
      </c>
      <c r="F51" s="1008">
        <v>69</v>
      </c>
      <c r="G51" s="3">
        <v>111</v>
      </c>
      <c r="H51" s="1009">
        <f t="shared" si="21"/>
        <v>31.666666666666668</v>
      </c>
      <c r="I51" s="1010">
        <f t="shared" si="22"/>
        <v>1.9630156472261735</v>
      </c>
      <c r="K51" s="1087"/>
      <c r="L51" s="20">
        <v>6081</v>
      </c>
      <c r="M51" s="42">
        <v>31.4</v>
      </c>
      <c r="N51" s="32">
        <v>15</v>
      </c>
      <c r="O51" s="28">
        <v>833</v>
      </c>
      <c r="P51" s="29">
        <v>0</v>
      </c>
      <c r="Q51" s="29">
        <v>66</v>
      </c>
      <c r="R51" s="1004">
        <f t="shared" si="25"/>
        <v>12.621212121212121</v>
      </c>
      <c r="S51" s="31">
        <f t="shared" si="26"/>
        <v>0</v>
      </c>
    </row>
    <row r="52" spans="2:19" ht="13" customHeight="1">
      <c r="B52" s="1087"/>
      <c r="C52" s="109">
        <v>6002</v>
      </c>
      <c r="D52" s="124">
        <v>39</v>
      </c>
      <c r="E52" s="111">
        <v>4967</v>
      </c>
      <c r="F52" s="1008">
        <v>4</v>
      </c>
      <c r="G52" s="3">
        <v>142</v>
      </c>
      <c r="H52" s="1009">
        <f t="shared" si="21"/>
        <v>34.978873239436616</v>
      </c>
      <c r="I52" s="1010">
        <f t="shared" si="22"/>
        <v>8.0531507952486411E-2</v>
      </c>
      <c r="K52" s="1087"/>
      <c r="L52" s="20">
        <v>6035</v>
      </c>
      <c r="M52" s="42">
        <v>32.1</v>
      </c>
      <c r="N52" s="32">
        <v>28</v>
      </c>
      <c r="O52" s="28">
        <v>846</v>
      </c>
      <c r="P52" s="29">
        <v>1</v>
      </c>
      <c r="Q52" s="29">
        <v>32</v>
      </c>
      <c r="R52" s="1004">
        <f t="shared" si="25"/>
        <v>26.4375</v>
      </c>
      <c r="S52" s="31">
        <f t="shared" si="26"/>
        <v>3.125E-2</v>
      </c>
    </row>
    <row r="53" spans="2:19" ht="13" customHeight="1" thickBot="1">
      <c r="B53" s="1087"/>
      <c r="C53" s="127">
        <v>6015</v>
      </c>
      <c r="D53" s="128">
        <v>39</v>
      </c>
      <c r="E53" s="1014">
        <v>5127</v>
      </c>
      <c r="F53" s="1015">
        <v>0</v>
      </c>
      <c r="G53" s="25">
        <v>115</v>
      </c>
      <c r="H53" s="1016">
        <f t="shared" si="21"/>
        <v>44.582608695652176</v>
      </c>
      <c r="I53" s="1017">
        <f t="shared" si="22"/>
        <v>0</v>
      </c>
      <c r="K53" s="1087"/>
      <c r="L53" s="20">
        <v>6054</v>
      </c>
      <c r="M53" s="42">
        <v>35.1</v>
      </c>
      <c r="N53" s="32">
        <v>30</v>
      </c>
      <c r="O53" s="28">
        <v>6999</v>
      </c>
      <c r="P53" s="29">
        <v>1</v>
      </c>
      <c r="Q53" s="29">
        <v>67</v>
      </c>
      <c r="R53" s="1004">
        <f t="shared" si="25"/>
        <v>104.46268656716418</v>
      </c>
      <c r="S53" s="31">
        <f t="shared" si="26"/>
        <v>1.4925373134328358E-2</v>
      </c>
    </row>
    <row r="54" spans="2:19" ht="13" customHeight="1">
      <c r="B54" s="1087"/>
      <c r="C54" s="535" t="s">
        <v>20</v>
      </c>
      <c r="D54" s="117">
        <f>AVERAGE(D35:D53)</f>
        <v>27.473684210526315</v>
      </c>
      <c r="E54" s="118">
        <f t="shared" ref="E54:I54" si="27">AVERAGE(E35:E53)</f>
        <v>4481.4736842105267</v>
      </c>
      <c r="F54" s="1018">
        <f t="shared" si="27"/>
        <v>19.578947368421051</v>
      </c>
      <c r="G54" s="1018">
        <f t="shared" si="27"/>
        <v>130.84210526315789</v>
      </c>
      <c r="H54" s="118">
        <f t="shared" si="27"/>
        <v>34.747695542892266</v>
      </c>
      <c r="I54" s="123">
        <f t="shared" si="27"/>
        <v>0.5607471090839603</v>
      </c>
      <c r="K54" s="1087"/>
      <c r="L54" s="20">
        <v>6038</v>
      </c>
      <c r="M54" s="42">
        <v>37.200000000000003</v>
      </c>
      <c r="N54" s="32">
        <v>20</v>
      </c>
      <c r="O54" s="28">
        <v>8937</v>
      </c>
      <c r="P54" s="29">
        <v>0</v>
      </c>
      <c r="Q54" s="29">
        <v>172</v>
      </c>
      <c r="R54" s="1004">
        <f t="shared" si="25"/>
        <v>51.959302325581397</v>
      </c>
      <c r="S54" s="31">
        <f t="shared" si="26"/>
        <v>0</v>
      </c>
    </row>
    <row r="55" spans="2:19" ht="13" customHeight="1" thickBot="1">
      <c r="B55" s="1087"/>
      <c r="C55" s="916" t="s">
        <v>259</v>
      </c>
      <c r="D55" s="645">
        <f>STDEV(D35:D53)</f>
        <v>5.5775185746254907</v>
      </c>
      <c r="E55" s="919">
        <f t="shared" ref="E55:I55" si="28">STDEV(E35:E53)</f>
        <v>3781.570328851069</v>
      </c>
      <c r="F55" s="1019">
        <f t="shared" si="28"/>
        <v>32.11838481734182</v>
      </c>
      <c r="G55" s="1019">
        <f t="shared" si="28"/>
        <v>91.260471641398652</v>
      </c>
      <c r="H55" s="919">
        <f t="shared" si="28"/>
        <v>14.128189413963897</v>
      </c>
      <c r="I55" s="128">
        <f t="shared" si="28"/>
        <v>0.87834110826011691</v>
      </c>
      <c r="K55" s="1087"/>
      <c r="L55" s="22">
        <v>6031</v>
      </c>
      <c r="M55" s="44">
        <v>39</v>
      </c>
      <c r="N55" s="60">
        <v>35</v>
      </c>
      <c r="O55" s="1032">
        <v>5353</v>
      </c>
      <c r="P55" s="1033">
        <v>0</v>
      </c>
      <c r="Q55" s="1033">
        <v>101</v>
      </c>
      <c r="R55" s="1034">
        <f>O55/Q55</f>
        <v>53</v>
      </c>
      <c r="S55" s="1035">
        <f>P55/Q55</f>
        <v>0</v>
      </c>
    </row>
    <row r="56" spans="2:19" ht="13" customHeight="1" thickBot="1">
      <c r="B56" s="1088"/>
      <c r="C56" s="536" t="s">
        <v>26</v>
      </c>
      <c r="D56" s="120">
        <f t="shared" ref="D56:I56" si="29">STDEV(D35:D53)/SQRT(COUNTA(D35:D53))</f>
        <v>1.2795705169743965</v>
      </c>
      <c r="E56" s="121">
        <f t="shared" si="29"/>
        <v>867.55173217650952</v>
      </c>
      <c r="F56" s="1021">
        <f t="shared" si="29"/>
        <v>7.3684628236075822</v>
      </c>
      <c r="G56" s="1021">
        <f t="shared" si="29"/>
        <v>20.93658807498506</v>
      </c>
      <c r="H56" s="121">
        <f t="shared" si="29"/>
        <v>3.241228942666829</v>
      </c>
      <c r="I56" s="130">
        <f t="shared" si="29"/>
        <v>0.20150526994017723</v>
      </c>
      <c r="K56" s="1087"/>
      <c r="L56" s="45" t="s">
        <v>20</v>
      </c>
      <c r="M56" s="41">
        <f t="shared" ref="M56:S56" si="30">AVERAGE(M38:M55)</f>
        <v>27.316666666666666</v>
      </c>
      <c r="N56" s="66">
        <f t="shared" si="30"/>
        <v>13.672222223555556</v>
      </c>
      <c r="O56" s="67">
        <f t="shared" si="30"/>
        <v>5545.5555555555557</v>
      </c>
      <c r="P56" s="41">
        <f t="shared" si="30"/>
        <v>2</v>
      </c>
      <c r="Q56" s="41">
        <f t="shared" si="30"/>
        <v>135.44444444444446</v>
      </c>
      <c r="R56" s="68">
        <f>AVERAGE(R38:R55)</f>
        <v>40.957808232077369</v>
      </c>
      <c r="S56" s="69">
        <f t="shared" si="30"/>
        <v>1.435995323174E-2</v>
      </c>
    </row>
    <row r="57" spans="2:19" ht="13" customHeight="1">
      <c r="B57" s="1087" t="s">
        <v>37</v>
      </c>
      <c r="C57" s="109">
        <v>6009</v>
      </c>
      <c r="D57" s="124">
        <v>45</v>
      </c>
      <c r="E57" s="111">
        <v>2134</v>
      </c>
      <c r="F57" s="1008">
        <v>9</v>
      </c>
      <c r="G57" s="90">
        <v>53</v>
      </c>
      <c r="H57" s="1009">
        <f t="shared" ref="H57:H65" si="31">E57/G57</f>
        <v>40.264150943396224</v>
      </c>
      <c r="I57" s="1010">
        <f t="shared" ref="I57:I65" si="32">F57/E57*100</f>
        <v>0.4217432052483599</v>
      </c>
      <c r="K57" s="1087"/>
      <c r="L57" s="46" t="s">
        <v>259</v>
      </c>
      <c r="M57" s="43">
        <f>STDEV(M38:M55)</f>
        <v>5.6921256238462421</v>
      </c>
      <c r="N57" s="71">
        <f t="shared" ref="N57:S57" si="33">STDEV(N38:N55)</f>
        <v>10.357935606502371</v>
      </c>
      <c r="O57" s="72">
        <f t="shared" si="33"/>
        <v>5804.43098718275</v>
      </c>
      <c r="P57" s="43">
        <f t="shared" si="33"/>
        <v>2.9305691075485059</v>
      </c>
      <c r="Q57" s="43">
        <f t="shared" si="33"/>
        <v>99.955414897444456</v>
      </c>
      <c r="R57" s="73">
        <f t="shared" si="33"/>
        <v>30.073003446598616</v>
      </c>
      <c r="S57" s="74">
        <f t="shared" si="33"/>
        <v>1.6229631804631647E-2</v>
      </c>
    </row>
    <row r="58" spans="2:19" ht="13" customHeight="1">
      <c r="B58" s="1087"/>
      <c r="C58" s="109">
        <v>6011</v>
      </c>
      <c r="D58" s="124">
        <v>46</v>
      </c>
      <c r="E58" s="111">
        <v>4831</v>
      </c>
      <c r="F58" s="1008">
        <v>1</v>
      </c>
      <c r="G58" s="3">
        <v>154</v>
      </c>
      <c r="H58" s="1009">
        <f t="shared" si="31"/>
        <v>31.370129870129869</v>
      </c>
      <c r="I58" s="1010">
        <f t="shared" si="32"/>
        <v>2.0699648105982196E-2</v>
      </c>
      <c r="K58" s="1087"/>
      <c r="L58" s="46" t="s">
        <v>26</v>
      </c>
      <c r="M58" s="43">
        <f>STDEV(M38:M55)/SQRT(COUNTA(M38:M55))</f>
        <v>1.3416468759957951</v>
      </c>
      <c r="N58" s="71">
        <f t="shared" ref="N58:S58" si="34">STDEV(N38:N55)/SQRT(COUNTA(N38:N55))</f>
        <v>2.4413888354838074</v>
      </c>
      <c r="O58" s="72">
        <f t="shared" si="34"/>
        <v>1368.1175039887498</v>
      </c>
      <c r="P58" s="43">
        <f t="shared" si="34"/>
        <v>0.69074176289445244</v>
      </c>
      <c r="Q58" s="43">
        <f t="shared" si="34"/>
        <v>23.559717230099277</v>
      </c>
      <c r="R58" s="73">
        <f t="shared" si="34"/>
        <v>7.088274889245433</v>
      </c>
      <c r="S58" s="74">
        <f t="shared" si="34"/>
        <v>3.8253609017386346E-3</v>
      </c>
    </row>
    <row r="59" spans="2:19" ht="13" customHeight="1" thickBot="1">
      <c r="B59" s="1087"/>
      <c r="C59" s="109">
        <v>6010</v>
      </c>
      <c r="D59" s="124">
        <v>47</v>
      </c>
      <c r="E59" s="111">
        <v>2223</v>
      </c>
      <c r="F59" s="1008">
        <v>0</v>
      </c>
      <c r="G59" s="3">
        <v>109</v>
      </c>
      <c r="H59" s="1009">
        <f t="shared" si="31"/>
        <v>20.394495412844037</v>
      </c>
      <c r="I59" s="1010">
        <f t="shared" si="32"/>
        <v>0</v>
      </c>
      <c r="K59" s="1088"/>
      <c r="L59" s="50" t="s">
        <v>60</v>
      </c>
      <c r="M59" s="97">
        <f>TTEST(D35:D53,M38:M55,2,2)</f>
        <v>0.93295166699685816</v>
      </c>
      <c r="N59" s="98"/>
      <c r="O59" s="1026">
        <f>TTEST(E35:E53,O38:O55,2,2)</f>
        <v>0.51087427158327825</v>
      </c>
      <c r="P59" s="1036">
        <f>TTEST(F35:F53,P38:P55,2,2)</f>
        <v>2.6828174836097101E-2</v>
      </c>
      <c r="Q59" s="1036">
        <f>TTEST(G35:G53,Q38:Q55,2,2)</f>
        <v>0.88445327481269553</v>
      </c>
      <c r="R59" s="1036">
        <f>TTEST(H35:H53,R38:R55,2,2)</f>
        <v>0.4228250499231101</v>
      </c>
      <c r="S59" s="1028">
        <f>TTEST(I35:I53,S38:S55,2,2)</f>
        <v>1.23965390913135E-2</v>
      </c>
    </row>
    <row r="60" spans="2:19" ht="13" customHeight="1">
      <c r="B60" s="1087"/>
      <c r="C60" s="109">
        <v>6008</v>
      </c>
      <c r="D60" s="124">
        <v>50</v>
      </c>
      <c r="E60" s="111">
        <v>1681</v>
      </c>
      <c r="F60" s="1008">
        <v>0</v>
      </c>
      <c r="G60" s="3">
        <v>52</v>
      </c>
      <c r="H60" s="1009">
        <f t="shared" si="31"/>
        <v>32.32692307692308</v>
      </c>
      <c r="I60" s="1010">
        <f t="shared" si="32"/>
        <v>0</v>
      </c>
      <c r="K60" s="1094" t="s">
        <v>37</v>
      </c>
      <c r="L60" s="20">
        <v>6150</v>
      </c>
      <c r="M60" s="42">
        <v>41.2</v>
      </c>
      <c r="N60" s="32">
        <v>35</v>
      </c>
      <c r="O60" s="1037">
        <v>1355</v>
      </c>
      <c r="P60" s="268">
        <v>0</v>
      </c>
      <c r="Q60" s="268">
        <v>35</v>
      </c>
      <c r="R60" s="1038">
        <f t="shared" ref="R60:R64" si="35">O60/Q60</f>
        <v>38.714285714285715</v>
      </c>
      <c r="S60" s="289">
        <f t="shared" ref="S60:S64" si="36">P60/Q60</f>
        <v>0</v>
      </c>
    </row>
    <row r="61" spans="2:19" ht="13" customHeight="1">
      <c r="B61" s="1087"/>
      <c r="C61" s="109">
        <v>6168</v>
      </c>
      <c r="D61" s="124">
        <v>51</v>
      </c>
      <c r="E61" s="111">
        <v>1728</v>
      </c>
      <c r="F61" s="1008">
        <v>4</v>
      </c>
      <c r="G61" s="3">
        <v>101</v>
      </c>
      <c r="H61" s="1009">
        <f t="shared" si="31"/>
        <v>17.10891089108911</v>
      </c>
      <c r="I61" s="1010">
        <f t="shared" si="32"/>
        <v>0.23148148148148145</v>
      </c>
      <c r="K61" s="1095"/>
      <c r="L61" s="20">
        <v>6135</v>
      </c>
      <c r="M61" s="42">
        <v>43.5</v>
      </c>
      <c r="N61" s="32">
        <v>21</v>
      </c>
      <c r="O61" s="303">
        <v>9493</v>
      </c>
      <c r="P61" s="275">
        <v>7</v>
      </c>
      <c r="Q61" s="275">
        <v>133</v>
      </c>
      <c r="R61" s="1039">
        <f t="shared" si="35"/>
        <v>71.375939849624061</v>
      </c>
      <c r="S61" s="274">
        <f t="shared" si="36"/>
        <v>5.2631578947368418E-2</v>
      </c>
    </row>
    <row r="62" spans="2:19" ht="13" customHeight="1">
      <c r="B62" s="1087"/>
      <c r="C62" s="109">
        <v>6017</v>
      </c>
      <c r="D62" s="124">
        <v>59</v>
      </c>
      <c r="E62" s="111">
        <v>3015</v>
      </c>
      <c r="F62" s="1008">
        <v>0</v>
      </c>
      <c r="G62" s="3">
        <v>128</v>
      </c>
      <c r="H62" s="1009">
        <f t="shared" si="31"/>
        <v>23.5546875</v>
      </c>
      <c r="I62" s="1010">
        <f t="shared" si="32"/>
        <v>0</v>
      </c>
      <c r="K62" s="1095"/>
      <c r="L62" s="20">
        <v>6036</v>
      </c>
      <c r="M62" s="42">
        <v>49.2</v>
      </c>
      <c r="N62" s="32">
        <v>34</v>
      </c>
      <c r="O62" s="303">
        <v>1639</v>
      </c>
      <c r="P62" s="275">
        <v>0</v>
      </c>
      <c r="Q62" s="275">
        <v>32</v>
      </c>
      <c r="R62" s="1039">
        <f t="shared" si="35"/>
        <v>51.21875</v>
      </c>
      <c r="S62" s="274">
        <f t="shared" si="36"/>
        <v>0</v>
      </c>
    </row>
    <row r="63" spans="2:19" ht="13" customHeight="1">
      <c r="B63" s="1087"/>
      <c r="C63" s="109">
        <v>6020</v>
      </c>
      <c r="D63" s="124">
        <v>60</v>
      </c>
      <c r="E63" s="111">
        <v>2214</v>
      </c>
      <c r="F63" s="1008">
        <v>0</v>
      </c>
      <c r="G63" s="3">
        <v>71</v>
      </c>
      <c r="H63" s="1009">
        <f t="shared" si="31"/>
        <v>31.183098591549296</v>
      </c>
      <c r="I63" s="1010">
        <f t="shared" si="32"/>
        <v>0</v>
      </c>
      <c r="K63" s="1095"/>
      <c r="L63" s="20">
        <v>6138</v>
      </c>
      <c r="M63" s="42">
        <v>49.2</v>
      </c>
      <c r="N63" s="32">
        <v>41</v>
      </c>
      <c r="O63" s="303">
        <v>1426</v>
      </c>
      <c r="P63" s="275">
        <v>1</v>
      </c>
      <c r="Q63" s="275">
        <v>72</v>
      </c>
      <c r="R63" s="1039">
        <f t="shared" si="35"/>
        <v>19.805555555555557</v>
      </c>
      <c r="S63" s="274">
        <f t="shared" si="36"/>
        <v>1.3888888888888888E-2</v>
      </c>
    </row>
    <row r="64" spans="2:19" ht="13" customHeight="1" thickBot="1">
      <c r="B64" s="1087"/>
      <c r="C64" s="109">
        <v>6016</v>
      </c>
      <c r="D64" s="124">
        <v>64</v>
      </c>
      <c r="E64" s="111">
        <v>8716</v>
      </c>
      <c r="F64" s="1008">
        <v>1</v>
      </c>
      <c r="G64" s="3">
        <v>343</v>
      </c>
      <c r="H64" s="1009">
        <f t="shared" si="31"/>
        <v>25.411078717201168</v>
      </c>
      <c r="I64" s="1010">
        <f t="shared" si="32"/>
        <v>1.1473152822395595E-2</v>
      </c>
      <c r="K64" s="1095"/>
      <c r="L64" s="22">
        <v>6040</v>
      </c>
      <c r="M64" s="44">
        <v>50</v>
      </c>
      <c r="N64" s="60">
        <v>20</v>
      </c>
      <c r="O64" s="305">
        <v>1918</v>
      </c>
      <c r="P64" s="1040">
        <v>0</v>
      </c>
      <c r="Q64" s="1040">
        <v>35</v>
      </c>
      <c r="R64" s="1041">
        <f t="shared" si="35"/>
        <v>54.8</v>
      </c>
      <c r="S64" s="307">
        <f t="shared" si="36"/>
        <v>0</v>
      </c>
    </row>
    <row r="65" spans="2:19" ht="13" customHeight="1" thickBot="1">
      <c r="B65" s="1087"/>
      <c r="C65" s="114">
        <v>6013</v>
      </c>
      <c r="D65" s="135">
        <v>65</v>
      </c>
      <c r="E65" s="1014">
        <v>4665</v>
      </c>
      <c r="F65" s="1015">
        <v>0</v>
      </c>
      <c r="G65" s="25">
        <v>187</v>
      </c>
      <c r="H65" s="1016">
        <f t="shared" si="31"/>
        <v>24.946524064171122</v>
      </c>
      <c r="I65" s="1017">
        <f t="shared" si="32"/>
        <v>0</v>
      </c>
      <c r="K65" s="1095"/>
      <c r="L65" s="45" t="s">
        <v>20</v>
      </c>
      <c r="M65" s="41">
        <f>AVERAGE(M60:M64)</f>
        <v>46.620000000000005</v>
      </c>
      <c r="N65" s="66">
        <f t="shared" ref="N65:S65" si="37">AVERAGE(N60:N64)</f>
        <v>30.2</v>
      </c>
      <c r="O65" s="67">
        <f t="shared" si="37"/>
        <v>3166.2</v>
      </c>
      <c r="P65" s="68">
        <f t="shared" si="37"/>
        <v>1.6</v>
      </c>
      <c r="Q65" s="68">
        <f t="shared" si="37"/>
        <v>61.4</v>
      </c>
      <c r="R65" s="68">
        <f t="shared" si="37"/>
        <v>47.182906223893063</v>
      </c>
      <c r="S65" s="69">
        <f t="shared" si="37"/>
        <v>1.3304093567251462E-2</v>
      </c>
    </row>
    <row r="66" spans="2:19" ht="13" customHeight="1">
      <c r="B66" s="1087"/>
      <c r="C66" s="535" t="s">
        <v>20</v>
      </c>
      <c r="D66" s="117">
        <f>AVERAGE(D57:D65)</f>
        <v>54.111111111111114</v>
      </c>
      <c r="E66" s="136">
        <f>AVERAGE(E57:E65)</f>
        <v>3467.4444444444443</v>
      </c>
      <c r="F66" s="1018">
        <f>AVERAGE(F57:F65)</f>
        <v>1.6666666666666667</v>
      </c>
      <c r="G66" s="1018">
        <f>AVERAGE(G57:G65)</f>
        <v>133.11111111111111</v>
      </c>
      <c r="H66" s="118">
        <f t="shared" ref="H66" si="38">AVERAGE(H57:H65)</f>
        <v>27.395555451922657</v>
      </c>
      <c r="I66" s="123">
        <f>AVERAGE(I57:I65)</f>
        <v>7.6155276406468783E-2</v>
      </c>
      <c r="K66" s="1095"/>
      <c r="L66" s="46" t="s">
        <v>259</v>
      </c>
      <c r="M66" s="43">
        <f>STDEV(M60:M64)</f>
        <v>3.9952471763333994</v>
      </c>
      <c r="N66" s="71">
        <f t="shared" ref="N66:S66" si="39">STDEV(N60:N64)</f>
        <v>9.2574294488264961</v>
      </c>
      <c r="O66" s="72">
        <f t="shared" si="39"/>
        <v>3543.567510292417</v>
      </c>
      <c r="P66" s="43">
        <f t="shared" si="39"/>
        <v>3.0495901363953815</v>
      </c>
      <c r="Q66" s="43">
        <f t="shared" si="39"/>
        <v>43.293186530908073</v>
      </c>
      <c r="R66" s="73">
        <f t="shared" si="39"/>
        <v>19.240893245557487</v>
      </c>
      <c r="S66" s="74">
        <f t="shared" si="39"/>
        <v>2.2792486749091612E-2</v>
      </c>
    </row>
    <row r="67" spans="2:19" ht="13" customHeight="1">
      <c r="B67" s="1087"/>
      <c r="C67" s="916" t="s">
        <v>259</v>
      </c>
      <c r="D67" s="645">
        <f>STDEV(D57:D65)</f>
        <v>7.9127183136461587</v>
      </c>
      <c r="E67" s="917">
        <f>STDEV(E57:E65)</f>
        <v>2295.6577004810142</v>
      </c>
      <c r="F67" s="1019">
        <f>STDEV(F57:F65)</f>
        <v>3.0413812651491097</v>
      </c>
      <c r="G67" s="1019">
        <f t="shared" ref="G67:I67" si="40">STDEV(G57:G65)</f>
        <v>90.751645225368279</v>
      </c>
      <c r="H67" s="919">
        <f>STDEV(H57:H65)</f>
        <v>7.0673538955638691</v>
      </c>
      <c r="I67" s="128">
        <f t="shared" si="40"/>
        <v>0.14992268048418669</v>
      </c>
      <c r="K67" s="1095"/>
      <c r="L67" s="46" t="s">
        <v>26</v>
      </c>
      <c r="M67" s="43">
        <f>STDEV(M60:M64)/SQRT(COUNTA(M60:M64))</f>
        <v>1.786728854639114</v>
      </c>
      <c r="N67" s="71">
        <f t="shared" ref="N67:S67" si="41">STDEV(N60:N64)/SQRT(COUNTA(N60:N64))</f>
        <v>4.1400483088968913</v>
      </c>
      <c r="O67" s="72">
        <f t="shared" si="41"/>
        <v>1584.731567174706</v>
      </c>
      <c r="P67" s="43">
        <f t="shared" si="41"/>
        <v>1.3638181696985856</v>
      </c>
      <c r="Q67" s="43">
        <f t="shared" si="41"/>
        <v>19.361301609137751</v>
      </c>
      <c r="R67" s="73">
        <f t="shared" si="41"/>
        <v>8.6047890489766186</v>
      </c>
      <c r="S67" s="74">
        <f t="shared" si="41"/>
        <v>1.0193109949446407E-2</v>
      </c>
    </row>
    <row r="68" spans="2:19" ht="13" customHeight="1" thickBot="1">
      <c r="B68" s="1088"/>
      <c r="C68" s="536" t="s">
        <v>26</v>
      </c>
      <c r="D68" s="120">
        <f>STDEV(D57:D65)/SQRT(COUNTA(D57:D65))</f>
        <v>2.6375727712153862</v>
      </c>
      <c r="E68" s="138">
        <f>STDEV(E57:E65)/SQRT(COUNTA(E57:E65))</f>
        <v>765.21923349367137</v>
      </c>
      <c r="F68" s="1021">
        <f t="shared" ref="F68:I68" si="42">STDEV(F57:F65)/SQRT(COUNTA(F57:F65))</f>
        <v>1.0137937550497031</v>
      </c>
      <c r="G68" s="1021">
        <f t="shared" si="42"/>
        <v>30.250548408456094</v>
      </c>
      <c r="H68" s="121">
        <f t="shared" si="42"/>
        <v>2.3557846318546232</v>
      </c>
      <c r="I68" s="130">
        <f t="shared" si="42"/>
        <v>4.9974226828062233E-2</v>
      </c>
      <c r="K68" s="1096"/>
      <c r="L68" s="50" t="s">
        <v>60</v>
      </c>
      <c r="M68" s="97">
        <f>TTEST(D57:D65,M60:M64,2,2)</f>
        <v>7.3922767415663171E-2</v>
      </c>
      <c r="N68" s="98"/>
      <c r="O68" s="1026">
        <f>TTEST(E57:E65,O60:O64,2,2)</f>
        <v>0.84892688376753977</v>
      </c>
      <c r="P68" s="1036">
        <f>TTEST(F57:F65,P60:P64,2,2)</f>
        <v>0.96932595937242572</v>
      </c>
      <c r="Q68" s="1036">
        <f>TTEST(G57:G65,Q60:Q64,2,2)</f>
        <v>0.12608701675165401</v>
      </c>
      <c r="R68" s="1036">
        <f>TTEST(H57:H65,R60:R64,2,2)</f>
        <v>1.5064909258904045E-2</v>
      </c>
      <c r="S68" s="1028">
        <f>TTEST(I57:I65,S60:S64,2,2)</f>
        <v>0.37808618320687026</v>
      </c>
    </row>
    <row r="69" spans="2:19">
      <c r="E69" s="8"/>
      <c r="F69" s="8"/>
      <c r="G69" s="8"/>
      <c r="H69" s="8"/>
      <c r="I69" s="8"/>
    </row>
    <row r="71" spans="2:19">
      <c r="E71" s="99"/>
      <c r="F71" s="99"/>
      <c r="G71" s="99"/>
      <c r="H71" s="99"/>
    </row>
    <row r="72" spans="2:19">
      <c r="E72" s="99"/>
      <c r="F72" s="99"/>
      <c r="G72" s="99"/>
      <c r="H72" s="99"/>
      <c r="I72" s="1049"/>
      <c r="M72" s="14"/>
      <c r="N72" s="386"/>
    </row>
    <row r="73" spans="2:19">
      <c r="E73" s="8"/>
      <c r="F73" s="8"/>
      <c r="G73" s="8"/>
      <c r="H73" s="8"/>
    </row>
    <row r="74" spans="2:19">
      <c r="E74" s="8"/>
      <c r="F74" s="8"/>
      <c r="G74" s="8"/>
      <c r="H74" s="8"/>
    </row>
    <row r="75" spans="2:19">
      <c r="E75" s="8"/>
      <c r="F75" s="8"/>
      <c r="G75" s="8"/>
      <c r="H75" s="8"/>
    </row>
    <row r="76" spans="2:19">
      <c r="E76" s="8"/>
      <c r="F76" s="8"/>
      <c r="G76" s="8"/>
      <c r="H76" s="8"/>
    </row>
    <row r="77" spans="2:19">
      <c r="E77" s="8"/>
      <c r="F77" s="8"/>
      <c r="G77" s="8"/>
      <c r="H77" s="8"/>
    </row>
    <row r="78" spans="2:19">
      <c r="E78" s="8"/>
      <c r="F78" s="8"/>
      <c r="G78" s="8"/>
      <c r="H78" s="8"/>
    </row>
    <row r="79" spans="2:19">
      <c r="E79" s="8"/>
      <c r="F79" s="8"/>
      <c r="G79" s="8"/>
      <c r="H79" s="8"/>
    </row>
  </sheetData>
  <mergeCells count="13">
    <mergeCell ref="E3:I3"/>
    <mergeCell ref="O3:S3"/>
    <mergeCell ref="E4:I4"/>
    <mergeCell ref="O4:S4"/>
    <mergeCell ref="B2:S2"/>
    <mergeCell ref="B6:B16"/>
    <mergeCell ref="K6:K19"/>
    <mergeCell ref="B17:B34"/>
    <mergeCell ref="K20:K37"/>
    <mergeCell ref="B35:B56"/>
    <mergeCell ref="K38:K59"/>
    <mergeCell ref="B57:B68"/>
    <mergeCell ref="K60:K68"/>
  </mergeCells>
  <phoneticPr fontId="12" type="noConversion"/>
  <pageMargins left="0" right="0" top="0" bottom="0" header="0" footer="0"/>
  <pageSetup scale="59" orientation="portrait" horizontalDpi="4294967292" verticalDpi="4294967292"/>
  <extLst>
    <ext xmlns:mx="http://schemas.microsoft.com/office/mac/excel/2008/main" uri="{64002731-A6B0-56B0-2670-7721B7C09600}">
      <mx:PLV Mode="0" OnePage="0" WScale="59"/>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P78"/>
  <sheetViews>
    <sheetView zoomScale="125" zoomScaleNormal="125" zoomScalePageLayoutView="125" workbookViewId="0"/>
  </sheetViews>
  <sheetFormatPr baseColWidth="10" defaultColWidth="11" defaultRowHeight="12" x14ac:dyDescent="0"/>
  <cols>
    <col min="1" max="1" width="1.85546875" style="1" customWidth="1"/>
    <col min="2" max="3" width="6.85546875" style="1" customWidth="1"/>
    <col min="4" max="6" width="8.42578125" style="1" customWidth="1"/>
    <col min="7" max="7" width="2.7109375" style="1" customWidth="1"/>
    <col min="8" max="8" width="13.85546875" style="1" customWidth="1"/>
    <col min="9" max="10" width="6.85546875" style="1" customWidth="1"/>
    <col min="11" max="13" width="8.42578125" style="1" customWidth="1"/>
    <col min="14" max="14" width="9.28515625" style="1" customWidth="1"/>
    <col min="15" max="15" width="11" style="1" customWidth="1"/>
    <col min="16" max="16384" width="11" style="1"/>
  </cols>
  <sheetData>
    <row r="1" spans="2:15" ht="13" customHeight="1"/>
    <row r="2" spans="2:15" ht="52" customHeight="1" thickBot="1">
      <c r="B2" s="1085" t="s">
        <v>291</v>
      </c>
      <c r="C2" s="1085"/>
      <c r="D2" s="1085"/>
      <c r="E2" s="1085"/>
      <c r="F2" s="1085"/>
      <c r="G2" s="1085"/>
      <c r="H2" s="1085"/>
      <c r="I2" s="1085"/>
      <c r="J2" s="1085"/>
      <c r="K2" s="1085"/>
      <c r="L2" s="1085"/>
      <c r="M2" s="1085"/>
      <c r="N2" s="822"/>
      <c r="O2" s="822"/>
    </row>
    <row r="3" spans="2:15" ht="20" customHeight="1" thickBot="1">
      <c r="B3" s="1079" t="s">
        <v>21</v>
      </c>
      <c r="C3" s="1080"/>
      <c r="D3" s="1080"/>
      <c r="E3" s="1080"/>
      <c r="F3" s="1081"/>
      <c r="G3" s="508"/>
      <c r="H3" s="1082" t="s">
        <v>19</v>
      </c>
      <c r="I3" s="1083"/>
      <c r="J3" s="1083"/>
      <c r="K3" s="1083"/>
      <c r="L3" s="1083"/>
      <c r="M3" s="1084"/>
    </row>
    <row r="4" spans="2:15" ht="44" customHeight="1" thickBot="1">
      <c r="B4" s="340" t="s">
        <v>66</v>
      </c>
      <c r="C4" s="51" t="s">
        <v>8</v>
      </c>
      <c r="D4" s="100" t="s">
        <v>233</v>
      </c>
      <c r="E4" s="100" t="s">
        <v>174</v>
      </c>
      <c r="F4" s="407" t="s">
        <v>234</v>
      </c>
      <c r="G4" s="509"/>
      <c r="H4" s="340" t="s">
        <v>66</v>
      </c>
      <c r="I4" s="257" t="s">
        <v>8</v>
      </c>
      <c r="J4" s="51" t="s">
        <v>12</v>
      </c>
      <c r="K4" s="100" t="s">
        <v>233</v>
      </c>
      <c r="L4" s="100" t="s">
        <v>174</v>
      </c>
      <c r="M4" s="407" t="s">
        <v>234</v>
      </c>
    </row>
    <row r="5" spans="2:15" ht="14" customHeight="1">
      <c r="B5" s="343">
        <v>6232</v>
      </c>
      <c r="C5" s="314">
        <v>14</v>
      </c>
      <c r="D5" s="223">
        <v>42</v>
      </c>
      <c r="E5" s="408">
        <v>189</v>
      </c>
      <c r="F5" s="167">
        <f t="shared" ref="F5:F16" si="0">D5/E5*100</f>
        <v>22.222222222222221</v>
      </c>
      <c r="G5" s="507"/>
      <c r="H5" s="343">
        <v>6052</v>
      </c>
      <c r="I5" s="365">
        <v>12</v>
      </c>
      <c r="J5" s="314">
        <v>1</v>
      </c>
      <c r="K5" s="286">
        <v>24</v>
      </c>
      <c r="L5" s="505">
        <v>699</v>
      </c>
      <c r="M5" s="272">
        <f t="shared" ref="M5:M10" si="1">K5/L5*100</f>
        <v>3.4334763948497855</v>
      </c>
    </row>
    <row r="6" spans="2:15" ht="14" customHeight="1">
      <c r="B6" s="341">
        <v>6233</v>
      </c>
      <c r="C6" s="361">
        <v>14</v>
      </c>
      <c r="D6" s="131">
        <v>21</v>
      </c>
      <c r="E6" s="409">
        <v>102</v>
      </c>
      <c r="F6" s="170">
        <f t="shared" si="0"/>
        <v>20.588235294117645</v>
      </c>
      <c r="G6" s="507"/>
      <c r="H6" s="341">
        <v>6268</v>
      </c>
      <c r="I6" s="363">
        <v>12</v>
      </c>
      <c r="J6" s="361">
        <v>3</v>
      </c>
      <c r="K6" s="280">
        <v>35</v>
      </c>
      <c r="L6" s="304">
        <v>119</v>
      </c>
      <c r="M6" s="274">
        <f t="shared" si="1"/>
        <v>29.411764705882355</v>
      </c>
    </row>
    <row r="7" spans="2:15" ht="14" customHeight="1">
      <c r="B7" s="341">
        <v>6153</v>
      </c>
      <c r="C7" s="361">
        <v>15.2</v>
      </c>
      <c r="D7" s="131">
        <v>24</v>
      </c>
      <c r="E7" s="409">
        <v>136</v>
      </c>
      <c r="F7" s="170">
        <f t="shared" si="0"/>
        <v>17.647058823529413</v>
      </c>
      <c r="G7" s="507"/>
      <c r="H7" s="341">
        <v>6228</v>
      </c>
      <c r="I7" s="363">
        <v>13</v>
      </c>
      <c r="J7" s="361">
        <v>0</v>
      </c>
      <c r="K7" s="280">
        <v>110</v>
      </c>
      <c r="L7" s="304">
        <v>423</v>
      </c>
      <c r="M7" s="274">
        <f t="shared" si="1"/>
        <v>26.004728132387704</v>
      </c>
    </row>
    <row r="8" spans="2:15" ht="14" customHeight="1">
      <c r="B8" s="341">
        <v>6075</v>
      </c>
      <c r="C8" s="361">
        <v>16</v>
      </c>
      <c r="D8" s="131">
        <v>13</v>
      </c>
      <c r="E8" s="409">
        <v>92</v>
      </c>
      <c r="F8" s="170">
        <f t="shared" si="0"/>
        <v>14.130434782608695</v>
      </c>
      <c r="G8" s="507"/>
      <c r="H8" s="393">
        <v>6113</v>
      </c>
      <c r="I8" s="367">
        <v>13.1</v>
      </c>
      <c r="J8" s="317">
        <v>1.6</v>
      </c>
      <c r="K8" s="280">
        <v>3</v>
      </c>
      <c r="L8" s="304">
        <v>8</v>
      </c>
      <c r="M8" s="274">
        <f t="shared" si="1"/>
        <v>37.5</v>
      </c>
    </row>
    <row r="9" spans="2:15" ht="14" customHeight="1">
      <c r="B9" s="341">
        <v>6230</v>
      </c>
      <c r="C9" s="361">
        <v>16</v>
      </c>
      <c r="D9" s="131">
        <v>68</v>
      </c>
      <c r="E9" s="409">
        <v>139</v>
      </c>
      <c r="F9" s="170">
        <f t="shared" si="0"/>
        <v>48.920863309352519</v>
      </c>
      <c r="G9" s="507"/>
      <c r="H9" s="341">
        <v>6084</v>
      </c>
      <c r="I9" s="363">
        <v>14.2</v>
      </c>
      <c r="J9" s="361">
        <v>4</v>
      </c>
      <c r="K9" s="280">
        <v>68</v>
      </c>
      <c r="L9" s="304">
        <v>163</v>
      </c>
      <c r="M9" s="274">
        <f t="shared" si="1"/>
        <v>41.717791411042946</v>
      </c>
    </row>
    <row r="10" spans="2:15" ht="14" customHeight="1" thickBot="1">
      <c r="B10" s="341">
        <v>6279</v>
      </c>
      <c r="C10" s="361">
        <v>19</v>
      </c>
      <c r="D10" s="131">
        <v>22</v>
      </c>
      <c r="E10" s="409">
        <v>126</v>
      </c>
      <c r="F10" s="170">
        <f t="shared" si="0"/>
        <v>17.460317460317459</v>
      </c>
      <c r="G10" s="507"/>
      <c r="H10" s="342">
        <v>6261</v>
      </c>
      <c r="I10" s="506">
        <v>16</v>
      </c>
      <c r="J10" s="504">
        <v>14.2</v>
      </c>
      <c r="K10" s="394">
        <v>848</v>
      </c>
      <c r="L10" s="413">
        <v>1988</v>
      </c>
      <c r="M10" s="414">
        <f t="shared" si="1"/>
        <v>42.655935613682097</v>
      </c>
    </row>
    <row r="11" spans="2:15" ht="14" customHeight="1">
      <c r="B11" s="341">
        <v>6179</v>
      </c>
      <c r="C11" s="361">
        <v>21.8</v>
      </c>
      <c r="D11" s="131">
        <v>15</v>
      </c>
      <c r="E11" s="409">
        <v>86</v>
      </c>
      <c r="F11" s="170">
        <f t="shared" si="0"/>
        <v>17.441860465116278</v>
      </c>
      <c r="G11" s="507"/>
      <c r="H11" s="525" t="s">
        <v>20</v>
      </c>
      <c r="I11" s="512">
        <f>AVERAGE(I5:I10)</f>
        <v>13.383333333333333</v>
      </c>
      <c r="J11" s="314">
        <f t="shared" ref="J11:L11" si="2">AVERAGE(J5:J10)</f>
        <v>3.9666666666666663</v>
      </c>
      <c r="K11" s="514">
        <f t="shared" si="2"/>
        <v>181.33333333333334</v>
      </c>
      <c r="L11" s="513">
        <f t="shared" si="2"/>
        <v>566.66666666666663</v>
      </c>
      <c r="M11" s="517">
        <f>AVERAGE(M5:M10)</f>
        <v>30.120616042974149</v>
      </c>
    </row>
    <row r="12" spans="2:15" ht="14" customHeight="1">
      <c r="B12" s="341">
        <v>6057</v>
      </c>
      <c r="C12" s="361">
        <v>22</v>
      </c>
      <c r="D12" s="131">
        <v>4</v>
      </c>
      <c r="E12" s="409">
        <v>23</v>
      </c>
      <c r="F12" s="170">
        <f t="shared" si="0"/>
        <v>17.391304347826086</v>
      </c>
      <c r="G12" s="507"/>
      <c r="H12" s="527" t="s">
        <v>259</v>
      </c>
      <c r="I12" s="830">
        <f>STDEV(I5:I10)</f>
        <v>1.5210741818421207</v>
      </c>
      <c r="J12" s="317">
        <f t="shared" ref="J12:M12" si="3">STDEV(J5:J10)</f>
        <v>5.2113977651553975</v>
      </c>
      <c r="K12" s="520">
        <f t="shared" si="3"/>
        <v>328.73920768090119</v>
      </c>
      <c r="L12" s="519">
        <f t="shared" si="3"/>
        <v>739.43239492645068</v>
      </c>
      <c r="M12" s="524">
        <f t="shared" si="3"/>
        <v>14.667859059534392</v>
      </c>
    </row>
    <row r="13" spans="2:15" ht="14" customHeight="1">
      <c r="B13" s="341">
        <v>6131</v>
      </c>
      <c r="C13" s="361">
        <v>24.2</v>
      </c>
      <c r="D13" s="131">
        <v>79</v>
      </c>
      <c r="E13" s="409">
        <v>223</v>
      </c>
      <c r="F13" s="170">
        <f t="shared" si="0"/>
        <v>35.426008968609871</v>
      </c>
      <c r="G13" s="507"/>
      <c r="H13" s="527" t="s">
        <v>26</v>
      </c>
      <c r="I13" s="830">
        <f>STDEV(I5:I10)/SQRT(COUNTA(I5:I10))</f>
        <v>0.62097593440576493</v>
      </c>
      <c r="J13" s="317">
        <f t="shared" ref="J13:M13" si="4">STDEV(J5:J10)/SQRT(COUNTA(J5:J10))</f>
        <v>2.1275442285518875</v>
      </c>
      <c r="K13" s="520">
        <f t="shared" si="4"/>
        <v>134.20721954417274</v>
      </c>
      <c r="L13" s="519">
        <f t="shared" si="4"/>
        <v>301.87201114232352</v>
      </c>
      <c r="M13" s="524">
        <f t="shared" si="4"/>
        <v>5.9881283858198016</v>
      </c>
    </row>
    <row r="14" spans="2:15" ht="14" customHeight="1" thickBot="1">
      <c r="B14" s="341">
        <v>6235</v>
      </c>
      <c r="C14" s="361">
        <v>30</v>
      </c>
      <c r="D14" s="131">
        <v>115</v>
      </c>
      <c r="E14" s="409">
        <v>378</v>
      </c>
      <c r="F14" s="170">
        <f t="shared" si="0"/>
        <v>30.423280423280424</v>
      </c>
      <c r="G14" s="507"/>
      <c r="H14" s="526" t="s">
        <v>60</v>
      </c>
      <c r="I14" s="521">
        <f>TTEST(C5:C16,I5:I10,2,2)</f>
        <v>1.3400774286353818E-2</v>
      </c>
      <c r="J14" s="522"/>
      <c r="K14" s="523">
        <f>TTEST(D5:D16,K5:K10,2,2)</f>
        <v>0.15260102020979399</v>
      </c>
      <c r="L14" s="521">
        <f>TTEST(E5:E16,L5:L10,2,2)</f>
        <v>7.684375333718127E-2</v>
      </c>
      <c r="M14" s="518">
        <f>TTEST(F5:F16,M5:M10,2,2)</f>
        <v>0.31121420894474244</v>
      </c>
    </row>
    <row r="15" spans="2:15" ht="14" customHeight="1">
      <c r="B15" s="341">
        <v>6030</v>
      </c>
      <c r="C15" s="361">
        <v>30.1</v>
      </c>
      <c r="D15" s="131">
        <v>29</v>
      </c>
      <c r="E15" s="409">
        <v>102</v>
      </c>
      <c r="F15" s="170">
        <f t="shared" si="0"/>
        <v>28.431372549019606</v>
      </c>
      <c r="G15" s="507"/>
    </row>
    <row r="16" spans="2:15" ht="14" customHeight="1" thickBot="1">
      <c r="B16" s="385">
        <v>6004</v>
      </c>
      <c r="C16" s="415">
        <v>33</v>
      </c>
      <c r="D16" s="410">
        <v>69</v>
      </c>
      <c r="E16" s="411">
        <v>392</v>
      </c>
      <c r="F16" s="227">
        <f t="shared" si="0"/>
        <v>17.602040816326532</v>
      </c>
      <c r="G16" s="507"/>
    </row>
    <row r="17" spans="2:16" ht="14" customHeight="1">
      <c r="B17" s="525" t="s">
        <v>20</v>
      </c>
      <c r="C17" s="117">
        <f>AVERAGE(C5:C16)</f>
        <v>21.274999999999999</v>
      </c>
      <c r="D17" s="514">
        <f t="shared" ref="D17:E17" si="5">AVERAGE(D5:D16)</f>
        <v>41.75</v>
      </c>
      <c r="E17" s="513">
        <f t="shared" si="5"/>
        <v>165.66666666666666</v>
      </c>
      <c r="F17" s="517">
        <f>AVERAGE(F5:F16)</f>
        <v>23.973749955193895</v>
      </c>
    </row>
    <row r="18" spans="2:16" ht="14" customHeight="1">
      <c r="B18" s="920" t="s">
        <v>259</v>
      </c>
      <c r="C18" s="645">
        <f>STDEV(C5:C16)</f>
        <v>6.7717494718197422</v>
      </c>
      <c r="D18" s="921">
        <f t="shared" ref="D18:F18" si="6">STDEV(D5:D16)</f>
        <v>33.642843356216325</v>
      </c>
      <c r="E18" s="922">
        <f t="shared" si="6"/>
        <v>114.23367862996156</v>
      </c>
      <c r="F18" s="923">
        <f t="shared" si="6"/>
        <v>10.159834588603429</v>
      </c>
    </row>
    <row r="19" spans="2:16" ht="14" customHeight="1" thickBot="1">
      <c r="B19" s="526" t="s">
        <v>26</v>
      </c>
      <c r="C19" s="120">
        <f>STDEV(C5:C16)/SQRT(COUNTA(C5:C16))</f>
        <v>1.9548356902199173</v>
      </c>
      <c r="D19" s="515">
        <f t="shared" ref="D19:F19" si="7">STDEV(D5:D16)/SQRT(COUNTA(D5:D16))</f>
        <v>9.7118523340079541</v>
      </c>
      <c r="E19" s="516">
        <f t="shared" si="7"/>
        <v>32.976422553764756</v>
      </c>
      <c r="F19" s="518">
        <f t="shared" si="7"/>
        <v>2.9328916173261304</v>
      </c>
    </row>
    <row r="20" spans="2:16" ht="14" customHeight="1">
      <c r="F20" s="386"/>
      <c r="G20" s="386"/>
    </row>
    <row r="21" spans="2:16" ht="14" customHeight="1"/>
    <row r="22" spans="2:16" ht="14" customHeight="1"/>
    <row r="23" spans="2:16" ht="14" customHeight="1"/>
    <row r="24" spans="2:16" ht="14" customHeight="1"/>
    <row r="25" spans="2:16" ht="14" customHeight="1"/>
    <row r="26" spans="2:16" ht="14" customHeight="1">
      <c r="O26" s="16"/>
      <c r="P26" s="16"/>
    </row>
    <row r="27" spans="2:16" ht="14" customHeight="1">
      <c r="O27" s="386"/>
      <c r="P27" s="386"/>
    </row>
    <row r="28" spans="2:16" ht="14" customHeight="1">
      <c r="O28" s="386"/>
      <c r="P28" s="412"/>
    </row>
    <row r="29" spans="2:16" ht="14" customHeight="1"/>
    <row r="30" spans="2:16" ht="14" customHeight="1"/>
    <row r="31" spans="2:16" ht="14" customHeight="1">
      <c r="O31" s="16"/>
      <c r="P31" s="16"/>
    </row>
    <row r="32" spans="2:16" ht="14" customHeight="1">
      <c r="O32" s="14"/>
      <c r="P32" s="14"/>
    </row>
    <row r="33" ht="14" customHeight="1"/>
    <row r="34" ht="14" customHeight="1"/>
    <row r="35" ht="14" customHeight="1"/>
    <row r="36" ht="14" customHeight="1"/>
    <row r="37" ht="14" customHeight="1"/>
    <row r="38" ht="14" customHeight="1"/>
    <row r="39" ht="14" customHeight="1"/>
    <row r="40" ht="14" customHeight="1"/>
    <row r="41" ht="14" customHeight="1"/>
    <row r="42" ht="14" customHeight="1"/>
    <row r="43" ht="14" customHeight="1"/>
    <row r="44" ht="14" customHeight="1"/>
    <row r="45" ht="14" customHeight="1"/>
    <row r="46" ht="14" customHeight="1"/>
    <row r="47" ht="14" customHeight="1"/>
    <row r="48" ht="14" customHeight="1"/>
    <row r="49" spans="14:14" ht="14" customHeight="1"/>
    <row r="50" spans="14:14" ht="14" customHeight="1"/>
    <row r="51" spans="14:14" ht="14" customHeight="1">
      <c r="N51" s="386"/>
    </row>
    <row r="52" spans="14:14" ht="14" customHeight="1"/>
    <row r="53" spans="14:14" ht="14" customHeight="1"/>
    <row r="54" spans="14:14" ht="14" customHeight="1"/>
    <row r="55" spans="14:14" ht="14" customHeight="1"/>
    <row r="56" spans="14:14" ht="14" customHeight="1"/>
    <row r="57" spans="14:14" ht="14" customHeight="1"/>
    <row r="58" spans="14:14" ht="14" customHeight="1"/>
    <row r="59" spans="14:14" ht="14" customHeight="1"/>
    <row r="60" spans="14:14" ht="14" customHeight="1"/>
    <row r="61" spans="14:14" ht="14" customHeight="1"/>
    <row r="62" spans="14:14" ht="14" customHeight="1"/>
    <row r="63" spans="14:14" ht="14" customHeight="1"/>
    <row r="64" spans="14:14" ht="14" customHeight="1"/>
    <row r="65" ht="14" customHeight="1"/>
    <row r="66" ht="14" customHeight="1"/>
    <row r="67" ht="14" customHeight="1"/>
    <row r="68" ht="14" customHeight="1"/>
    <row r="69" ht="14" customHeight="1"/>
    <row r="70" ht="14" customHeight="1"/>
    <row r="71" ht="14" customHeight="1"/>
    <row r="72" ht="14" customHeight="1"/>
    <row r="73" ht="14" customHeight="1"/>
    <row r="74" ht="14" customHeight="1"/>
    <row r="75" ht="14" customHeight="1"/>
    <row r="76" ht="17" customHeight="1"/>
    <row r="78" ht="14" customHeight="1"/>
  </sheetData>
  <sortState ref="H6:M11">
    <sortCondition ref="I6:I11"/>
    <sortCondition ref="J6:J11"/>
    <sortCondition ref="H6:H11"/>
  </sortState>
  <mergeCells count="3">
    <mergeCell ref="B3:F3"/>
    <mergeCell ref="H3:M3"/>
    <mergeCell ref="B2:M2"/>
  </mergeCells>
  <pageMargins left="0" right="0" top="0" bottom="0" header="0" footer="0"/>
  <pageSetup scale="67" orientation="portrait" horizontalDpi="4294967292" verticalDpi="4294967292"/>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N31"/>
  <sheetViews>
    <sheetView tabSelected="1" topLeftCell="A2" zoomScale="125" zoomScaleNormal="125" zoomScalePageLayoutView="125" workbookViewId="0">
      <selection activeCell="Q4" sqref="Q4"/>
    </sheetView>
  </sheetViews>
  <sheetFormatPr baseColWidth="10" defaultColWidth="11" defaultRowHeight="12" x14ac:dyDescent="0"/>
  <cols>
    <col min="1" max="1" width="1.85546875" style="1" customWidth="1"/>
    <col min="2" max="2" width="3.42578125" style="1" customWidth="1"/>
    <col min="3" max="3" width="13.85546875" style="1" customWidth="1"/>
    <col min="4" max="5" width="7" style="1" customWidth="1"/>
    <col min="6" max="8" width="6.5703125" style="1" customWidth="1"/>
    <col min="9" max="9" width="11" style="1" customWidth="1"/>
    <col min="10" max="10" width="10.85546875" style="1" customWidth="1"/>
    <col min="11" max="11" width="11" style="1" customWidth="1"/>
    <col min="12" max="14" width="6.5703125" style="1" customWidth="1"/>
    <col min="15" max="15" width="2.85546875" style="1" customWidth="1"/>
    <col min="16" max="16384" width="11" style="1"/>
  </cols>
  <sheetData>
    <row r="1" spans="2:14" ht="13" customHeight="1"/>
    <row r="2" spans="2:14" ht="65" customHeight="1" thickBot="1">
      <c r="B2" s="1074" t="s">
        <v>292</v>
      </c>
      <c r="C2" s="1074"/>
      <c r="D2" s="1074"/>
      <c r="E2" s="1074"/>
      <c r="F2" s="1074"/>
      <c r="G2" s="1074"/>
      <c r="H2" s="1074"/>
      <c r="I2" s="1074"/>
      <c r="J2" s="1074"/>
      <c r="K2" s="1074"/>
      <c r="L2" s="1074"/>
      <c r="M2" s="1074"/>
      <c r="N2" s="1074"/>
    </row>
    <row r="3" spans="2:14" ht="20" customHeight="1" thickBot="1">
      <c r="F3" s="1089" t="s">
        <v>141</v>
      </c>
      <c r="G3" s="1090"/>
      <c r="H3" s="1093"/>
      <c r="I3" s="1089" t="s">
        <v>307</v>
      </c>
      <c r="J3" s="1090"/>
      <c r="K3" s="1093"/>
      <c r="L3" s="1089" t="s">
        <v>308</v>
      </c>
      <c r="M3" s="1090"/>
      <c r="N3" s="1093"/>
    </row>
    <row r="4" spans="2:14" ht="63" customHeight="1" thickBot="1">
      <c r="C4" s="13" t="s">
        <v>66</v>
      </c>
      <c r="D4" s="334" t="s">
        <v>8</v>
      </c>
      <c r="E4" s="330" t="s">
        <v>12</v>
      </c>
      <c r="F4" s="200" t="s">
        <v>142</v>
      </c>
      <c r="G4" s="202" t="s">
        <v>229</v>
      </c>
      <c r="H4" s="201" t="s">
        <v>228</v>
      </c>
      <c r="I4" s="199" t="s">
        <v>239</v>
      </c>
      <c r="J4" s="200" t="s">
        <v>240</v>
      </c>
      <c r="K4" s="201" t="s">
        <v>241</v>
      </c>
      <c r="L4" s="200" t="s">
        <v>143</v>
      </c>
      <c r="M4" s="202" t="s">
        <v>230</v>
      </c>
      <c r="N4" s="201" t="s">
        <v>231</v>
      </c>
    </row>
    <row r="5" spans="2:14" ht="12" customHeight="1">
      <c r="B5" s="1102" t="s">
        <v>21</v>
      </c>
      <c r="C5" s="319">
        <v>6233</v>
      </c>
      <c r="D5" s="379">
        <v>14</v>
      </c>
      <c r="E5" s="331" t="s">
        <v>6</v>
      </c>
      <c r="F5" s="548">
        <v>0</v>
      </c>
      <c r="G5" s="547">
        <v>174</v>
      </c>
      <c r="H5" s="395">
        <v>0</v>
      </c>
      <c r="I5" s="551">
        <v>13</v>
      </c>
      <c r="J5" s="550">
        <v>4378</v>
      </c>
      <c r="K5" s="552">
        <f t="shared" ref="K5:K10" si="0">I5/J5*100</f>
        <v>0.29693924166285973</v>
      </c>
      <c r="L5" s="549">
        <v>0</v>
      </c>
      <c r="M5" s="547">
        <v>267</v>
      </c>
      <c r="N5" s="395">
        <f>L5/M5*100</f>
        <v>0</v>
      </c>
    </row>
    <row r="6" spans="2:14" ht="12" customHeight="1">
      <c r="B6" s="1100"/>
      <c r="C6" s="323">
        <v>6099</v>
      </c>
      <c r="D6" s="545">
        <v>14.2</v>
      </c>
      <c r="E6" s="546" t="s">
        <v>6</v>
      </c>
      <c r="F6" s="554" t="s">
        <v>6</v>
      </c>
      <c r="G6" s="553" t="s">
        <v>6</v>
      </c>
      <c r="H6" s="555" t="s">
        <v>6</v>
      </c>
      <c r="I6" s="210">
        <v>0</v>
      </c>
      <c r="J6" s="209">
        <v>546.25076003957349</v>
      </c>
      <c r="K6" s="211">
        <f t="shared" si="0"/>
        <v>0</v>
      </c>
      <c r="L6" s="556" t="s">
        <v>6</v>
      </c>
      <c r="M6" s="553" t="s">
        <v>6</v>
      </c>
      <c r="N6" s="555" t="s">
        <v>6</v>
      </c>
    </row>
    <row r="7" spans="2:14" ht="12" customHeight="1">
      <c r="B7" s="1100"/>
      <c r="C7" s="320">
        <v>6153</v>
      </c>
      <c r="D7" s="380">
        <v>15.2</v>
      </c>
      <c r="E7" s="332" t="s">
        <v>6</v>
      </c>
      <c r="F7" s="207">
        <v>7</v>
      </c>
      <c r="G7" s="324">
        <v>1011</v>
      </c>
      <c r="H7" s="208">
        <f>F7/G7*100</f>
        <v>0.6923837784371909</v>
      </c>
      <c r="I7" s="207">
        <v>2</v>
      </c>
      <c r="J7" s="206">
        <v>1022.8835070199207</v>
      </c>
      <c r="K7" s="208">
        <f t="shared" si="0"/>
        <v>0.19552568657860372</v>
      </c>
      <c r="L7" s="207">
        <v>0</v>
      </c>
      <c r="M7" s="206">
        <v>217</v>
      </c>
      <c r="N7" s="208">
        <f>L7/M7*100</f>
        <v>0</v>
      </c>
    </row>
    <row r="8" spans="2:14" ht="12" customHeight="1">
      <c r="B8" s="1100"/>
      <c r="C8" s="321">
        <v>6075</v>
      </c>
      <c r="D8" s="380">
        <v>16</v>
      </c>
      <c r="E8" s="332" t="s">
        <v>6</v>
      </c>
      <c r="F8" s="210">
        <v>1</v>
      </c>
      <c r="G8" s="325">
        <v>190</v>
      </c>
      <c r="H8" s="211">
        <f>F8/G8*100</f>
        <v>0.52631578947368418</v>
      </c>
      <c r="I8" s="210">
        <v>2</v>
      </c>
      <c r="J8" s="209">
        <v>1132.3736731651932</v>
      </c>
      <c r="K8" s="211">
        <f t="shared" si="0"/>
        <v>0.17662014292593287</v>
      </c>
      <c r="L8" s="210">
        <v>0</v>
      </c>
      <c r="M8" s="209">
        <v>120</v>
      </c>
      <c r="N8" s="211">
        <f>L8/M8*100</f>
        <v>0</v>
      </c>
    </row>
    <row r="9" spans="2:14">
      <c r="B9" s="1100"/>
      <c r="C9" s="321">
        <v>6096</v>
      </c>
      <c r="D9" s="380">
        <v>16</v>
      </c>
      <c r="E9" s="332" t="s">
        <v>6</v>
      </c>
      <c r="F9" s="207">
        <v>0</v>
      </c>
      <c r="G9" s="324">
        <v>259</v>
      </c>
      <c r="H9" s="208">
        <f>F9/G9*100</f>
        <v>0</v>
      </c>
      <c r="I9" s="207">
        <v>1</v>
      </c>
      <c r="J9" s="206">
        <v>1360.3364797148824</v>
      </c>
      <c r="K9" s="208">
        <f t="shared" si="0"/>
        <v>7.3511224238402645E-2</v>
      </c>
      <c r="L9" s="207">
        <v>0</v>
      </c>
      <c r="M9" s="206">
        <v>208</v>
      </c>
      <c r="N9" s="208">
        <f>L9/M9*100</f>
        <v>0</v>
      </c>
    </row>
    <row r="10" spans="2:14" ht="13" thickBot="1">
      <c r="B10" s="1100"/>
      <c r="C10" s="322">
        <v>6098</v>
      </c>
      <c r="D10" s="381">
        <v>17.8</v>
      </c>
      <c r="E10" s="333" t="s">
        <v>6</v>
      </c>
      <c r="F10" s="213">
        <v>0</v>
      </c>
      <c r="G10" s="326">
        <v>687</v>
      </c>
      <c r="H10" s="214">
        <f>F10/G10*100</f>
        <v>0</v>
      </c>
      <c r="I10" s="213">
        <v>0</v>
      </c>
      <c r="J10" s="212">
        <v>1527.8091833165631</v>
      </c>
      <c r="K10" s="214">
        <f t="shared" si="0"/>
        <v>0</v>
      </c>
      <c r="L10" s="213">
        <v>0</v>
      </c>
      <c r="M10" s="212">
        <v>60</v>
      </c>
      <c r="N10" s="214">
        <f>L10/M10*100</f>
        <v>0</v>
      </c>
    </row>
    <row r="11" spans="2:14">
      <c r="B11" s="1100"/>
      <c r="C11" s="531" t="s">
        <v>20</v>
      </c>
      <c r="D11" s="338">
        <f>AVERAGE(D5:D10)</f>
        <v>15.533333333333333</v>
      </c>
      <c r="E11" s="396"/>
      <c r="F11" s="216">
        <f>AVERAGE(F7:F10)</f>
        <v>2</v>
      </c>
      <c r="G11" s="327">
        <f>AVERAGE(G7:G10)</f>
        <v>536.75</v>
      </c>
      <c r="H11" s="217">
        <f>AVERAGE(H7:H10)</f>
        <v>0.3046748919777188</v>
      </c>
      <c r="I11" s="216">
        <f>AVERAGE(I5:I10)</f>
        <v>3</v>
      </c>
      <c r="J11" s="215">
        <f>AVERAGE(J5:J10)</f>
        <v>1661.2756005426891</v>
      </c>
      <c r="K11" s="217">
        <f>AVERAGE(K5:K10)</f>
        <v>0.12376604923429983</v>
      </c>
      <c r="L11" s="216">
        <f>AVERAGE(L7:L10)</f>
        <v>0</v>
      </c>
      <c r="M11" s="215">
        <f>AVERAGE(M7:M10)</f>
        <v>151.25</v>
      </c>
      <c r="N11" s="217">
        <f>AVERAGE(N7:N10)</f>
        <v>0</v>
      </c>
    </row>
    <row r="12" spans="2:14">
      <c r="B12" s="1100"/>
      <c r="C12" s="937" t="s">
        <v>259</v>
      </c>
      <c r="D12" s="938">
        <f>STDEV(D5:D10)</f>
        <v>1.4009520572334615</v>
      </c>
      <c r="E12" s="944"/>
      <c r="F12" s="939">
        <f t="shared" ref="F12:N12" si="1">STDEV(F5:F10)</f>
        <v>3.0495901363953815</v>
      </c>
      <c r="G12" s="940">
        <f t="shared" si="1"/>
        <v>370.85671087362033</v>
      </c>
      <c r="H12" s="941">
        <f t="shared" si="1"/>
        <v>0.33887972775272268</v>
      </c>
      <c r="I12" s="939">
        <f t="shared" si="1"/>
        <v>4.9799598391954927</v>
      </c>
      <c r="J12" s="942">
        <f t="shared" si="1"/>
        <v>1372.5546408339078</v>
      </c>
      <c r="K12" s="941">
        <f t="shared" si="1"/>
        <v>0.11924225146243379</v>
      </c>
      <c r="L12" s="939">
        <f t="shared" si="1"/>
        <v>0</v>
      </c>
      <c r="M12" s="942">
        <f t="shared" si="1"/>
        <v>83.013854265417663</v>
      </c>
      <c r="N12" s="941">
        <f t="shared" si="1"/>
        <v>0</v>
      </c>
    </row>
    <row r="13" spans="2:14" ht="13" thickBot="1">
      <c r="B13" s="1101"/>
      <c r="C13" s="534" t="s">
        <v>26</v>
      </c>
      <c r="D13" s="832">
        <f>STDEV(D5:D10)/SQRT(COUNTA(D5:D10))</f>
        <v>0.57193628238739269</v>
      </c>
      <c r="E13" s="336"/>
      <c r="F13" s="219">
        <f t="shared" ref="F13:N13" si="2">STDEV(F5:F10)/SQRT(COUNTA(F5:F10))</f>
        <v>1.2449899597988734</v>
      </c>
      <c r="G13" s="328">
        <f t="shared" si="2"/>
        <v>151.40161822120663</v>
      </c>
      <c r="H13" s="220">
        <f t="shared" si="2"/>
        <v>0.13834706952790837</v>
      </c>
      <c r="I13" s="219">
        <f t="shared" si="2"/>
        <v>2.0330600909302543</v>
      </c>
      <c r="J13" s="218">
        <f t="shared" si="2"/>
        <v>560.34308568868437</v>
      </c>
      <c r="K13" s="220">
        <f t="shared" si="2"/>
        <v>4.8680445310600673E-2</v>
      </c>
      <c r="L13" s="219">
        <f t="shared" si="2"/>
        <v>0</v>
      </c>
      <c r="M13" s="218">
        <f t="shared" si="2"/>
        <v>33.890264088673028</v>
      </c>
      <c r="N13" s="220">
        <f t="shared" si="2"/>
        <v>0</v>
      </c>
    </row>
    <row r="14" spans="2:14">
      <c r="B14" s="1100" t="s">
        <v>19</v>
      </c>
      <c r="C14" s="323">
        <v>6052</v>
      </c>
      <c r="D14" s="379">
        <v>12</v>
      </c>
      <c r="E14" s="331">
        <v>1</v>
      </c>
      <c r="F14" s="210">
        <v>0</v>
      </c>
      <c r="G14" s="325">
        <v>296</v>
      </c>
      <c r="H14" s="211">
        <f>F14/G14*100</f>
        <v>0</v>
      </c>
      <c r="I14" s="210">
        <v>4</v>
      </c>
      <c r="J14" s="209">
        <v>904.6419999999996</v>
      </c>
      <c r="K14" s="211">
        <f t="shared" ref="K14:K19" si="3">I14/J14*100</f>
        <v>0.44216386150543552</v>
      </c>
      <c r="L14" s="210">
        <v>0</v>
      </c>
      <c r="M14" s="209">
        <v>64</v>
      </c>
      <c r="N14" s="211">
        <f t="shared" ref="N14:N22" si="4">L14/M14*100</f>
        <v>0</v>
      </c>
    </row>
    <row r="15" spans="2:14" ht="13" customHeight="1">
      <c r="B15" s="1100"/>
      <c r="C15" s="321">
        <v>6113</v>
      </c>
      <c r="D15" s="380">
        <v>13.1</v>
      </c>
      <c r="E15" s="332">
        <v>1.6</v>
      </c>
      <c r="F15" s="207">
        <v>0</v>
      </c>
      <c r="G15" s="324">
        <v>176</v>
      </c>
      <c r="H15" s="208">
        <f>F15/G15*100</f>
        <v>0</v>
      </c>
      <c r="I15" s="207">
        <v>0</v>
      </c>
      <c r="J15" s="206">
        <v>1167.3804285714289</v>
      </c>
      <c r="K15" s="208">
        <f t="shared" si="3"/>
        <v>0</v>
      </c>
      <c r="L15" s="207">
        <v>0</v>
      </c>
      <c r="M15" s="206">
        <v>129</v>
      </c>
      <c r="N15" s="208">
        <f t="shared" si="4"/>
        <v>0</v>
      </c>
    </row>
    <row r="16" spans="2:14">
      <c r="B16" s="1100"/>
      <c r="C16" s="321">
        <v>6084</v>
      </c>
      <c r="D16" s="380">
        <v>14.2</v>
      </c>
      <c r="E16" s="332">
        <v>4</v>
      </c>
      <c r="F16" s="207">
        <v>0</v>
      </c>
      <c r="G16" s="324">
        <v>218</v>
      </c>
      <c r="H16" s="208">
        <f>F16/G16*100</f>
        <v>0</v>
      </c>
      <c r="I16" s="207">
        <v>3</v>
      </c>
      <c r="J16" s="206">
        <v>1936.2391428571432</v>
      </c>
      <c r="K16" s="208">
        <f t="shared" si="3"/>
        <v>0.15493953890288345</v>
      </c>
      <c r="L16" s="207">
        <v>0</v>
      </c>
      <c r="M16" s="206">
        <v>68</v>
      </c>
      <c r="N16" s="208">
        <f t="shared" si="4"/>
        <v>0</v>
      </c>
    </row>
    <row r="17" spans="2:14">
      <c r="B17" s="1100"/>
      <c r="C17" s="321">
        <v>6089</v>
      </c>
      <c r="D17" s="380">
        <v>14.3</v>
      </c>
      <c r="E17" s="332">
        <v>8</v>
      </c>
      <c r="F17" s="207">
        <v>0</v>
      </c>
      <c r="G17" s="324">
        <v>52</v>
      </c>
      <c r="H17" s="208">
        <f>F17/G17*100</f>
        <v>0</v>
      </c>
      <c r="I17" s="207">
        <v>0</v>
      </c>
      <c r="J17" s="206">
        <v>675.6755714285714</v>
      </c>
      <c r="K17" s="208">
        <f t="shared" si="3"/>
        <v>0</v>
      </c>
      <c r="L17" s="207">
        <v>0</v>
      </c>
      <c r="M17" s="206">
        <v>43</v>
      </c>
      <c r="N17" s="208">
        <f t="shared" si="4"/>
        <v>0</v>
      </c>
    </row>
    <row r="18" spans="2:14">
      <c r="B18" s="1100"/>
      <c r="C18" s="321">
        <v>6049</v>
      </c>
      <c r="D18" s="380">
        <v>15</v>
      </c>
      <c r="E18" s="332">
        <v>10</v>
      </c>
      <c r="F18" s="210">
        <v>0</v>
      </c>
      <c r="G18" s="325">
        <v>0</v>
      </c>
      <c r="H18" s="211">
        <v>0</v>
      </c>
      <c r="I18" s="210">
        <v>1</v>
      </c>
      <c r="J18" s="209">
        <v>1284.1354453140007</v>
      </c>
      <c r="K18" s="211">
        <f t="shared" si="3"/>
        <v>7.7873405305425317E-2</v>
      </c>
      <c r="L18" s="210">
        <v>0</v>
      </c>
      <c r="M18" s="209">
        <v>202</v>
      </c>
      <c r="N18" s="211">
        <f t="shared" si="4"/>
        <v>0</v>
      </c>
    </row>
    <row r="19" spans="2:14">
      <c r="B19" s="1100"/>
      <c r="C19" s="321">
        <v>6083</v>
      </c>
      <c r="D19" s="380">
        <v>15.2</v>
      </c>
      <c r="E19" s="332">
        <v>11</v>
      </c>
      <c r="F19" s="207">
        <v>0</v>
      </c>
      <c r="G19" s="324">
        <v>71</v>
      </c>
      <c r="H19" s="208">
        <f>F19/G19*100</f>
        <v>0</v>
      </c>
      <c r="I19" s="207">
        <v>1</v>
      </c>
      <c r="J19" s="206">
        <v>1974.6809999999998</v>
      </c>
      <c r="K19" s="208">
        <f t="shared" si="3"/>
        <v>5.0641090890123516E-2</v>
      </c>
      <c r="L19" s="207">
        <v>0</v>
      </c>
      <c r="M19" s="206">
        <v>145</v>
      </c>
      <c r="N19" s="208">
        <f t="shared" si="4"/>
        <v>0</v>
      </c>
    </row>
    <row r="20" spans="2:14">
      <c r="B20" s="1100"/>
      <c r="C20" s="320">
        <v>6087</v>
      </c>
      <c r="D20" s="380">
        <v>17.5</v>
      </c>
      <c r="E20" s="332">
        <v>4</v>
      </c>
      <c r="F20" s="207">
        <v>0</v>
      </c>
      <c r="G20" s="324">
        <v>135</v>
      </c>
      <c r="H20" s="208">
        <f>F20/G20*100</f>
        <v>0</v>
      </c>
      <c r="I20" s="207">
        <v>0</v>
      </c>
      <c r="J20" s="206">
        <v>0</v>
      </c>
      <c r="K20" s="208">
        <v>0</v>
      </c>
      <c r="L20" s="207">
        <v>0</v>
      </c>
      <c r="M20" s="206">
        <v>85</v>
      </c>
      <c r="N20" s="208">
        <f t="shared" si="4"/>
        <v>0</v>
      </c>
    </row>
    <row r="21" spans="2:14">
      <c r="B21" s="1100"/>
      <c r="C21" s="321">
        <v>6145</v>
      </c>
      <c r="D21" s="380">
        <v>18</v>
      </c>
      <c r="E21" s="332">
        <v>11</v>
      </c>
      <c r="F21" s="207">
        <v>0</v>
      </c>
      <c r="G21" s="324">
        <v>104</v>
      </c>
      <c r="H21" s="208">
        <f>F21/G21*100</f>
        <v>0</v>
      </c>
      <c r="I21" s="207">
        <v>1</v>
      </c>
      <c r="J21" s="206">
        <v>997.87871428571418</v>
      </c>
      <c r="K21" s="208">
        <f>I21/J21*100</f>
        <v>0.10021257951331332</v>
      </c>
      <c r="L21" s="207">
        <v>0</v>
      </c>
      <c r="M21" s="206">
        <v>27</v>
      </c>
      <c r="N21" s="208">
        <f t="shared" si="4"/>
        <v>0</v>
      </c>
    </row>
    <row r="22" spans="2:14" ht="13" thickBot="1">
      <c r="B22" s="1100"/>
      <c r="C22" s="322">
        <v>6064</v>
      </c>
      <c r="D22" s="381">
        <v>19.600000000000001</v>
      </c>
      <c r="E22" s="333">
        <v>9</v>
      </c>
      <c r="F22" s="213">
        <v>0</v>
      </c>
      <c r="G22" s="326">
        <v>36</v>
      </c>
      <c r="H22" s="214">
        <f>F22/G22*100</f>
        <v>0</v>
      </c>
      <c r="I22" s="213">
        <v>0</v>
      </c>
      <c r="J22" s="212">
        <v>0</v>
      </c>
      <c r="K22" s="214">
        <v>0</v>
      </c>
      <c r="L22" s="213">
        <v>1</v>
      </c>
      <c r="M22" s="212">
        <v>35</v>
      </c>
      <c r="N22" s="214">
        <f t="shared" si="4"/>
        <v>2.8571428571428572</v>
      </c>
    </row>
    <row r="23" spans="2:14">
      <c r="B23" s="1100"/>
      <c r="C23" s="531" t="s">
        <v>20</v>
      </c>
      <c r="D23" s="338">
        <f t="shared" ref="D23" si="5">AVERAGE(D14:D22)</f>
        <v>15.433333333333334</v>
      </c>
      <c r="E23" s="339">
        <f t="shared" ref="E23:N23" si="6">AVERAGE(E14:E22)</f>
        <v>6.6222222222222227</v>
      </c>
      <c r="F23" s="327">
        <f t="shared" si="6"/>
        <v>0</v>
      </c>
      <c r="G23" s="327">
        <f t="shared" si="6"/>
        <v>120.88888888888889</v>
      </c>
      <c r="H23" s="217">
        <f t="shared" si="6"/>
        <v>0</v>
      </c>
      <c r="I23" s="327">
        <f t="shared" si="6"/>
        <v>1.1111111111111112</v>
      </c>
      <c r="J23" s="327">
        <f t="shared" si="6"/>
        <v>993.40358916187301</v>
      </c>
      <c r="K23" s="217">
        <f t="shared" si="6"/>
        <v>9.1758941790797896E-2</v>
      </c>
      <c r="L23" s="327">
        <f t="shared" si="6"/>
        <v>0.1111111111111111</v>
      </c>
      <c r="M23" s="327">
        <f t="shared" si="6"/>
        <v>88.666666666666671</v>
      </c>
      <c r="N23" s="217">
        <f t="shared" si="6"/>
        <v>0.31746031746031744</v>
      </c>
    </row>
    <row r="24" spans="2:14">
      <c r="B24" s="1100"/>
      <c r="C24" s="937" t="s">
        <v>259</v>
      </c>
      <c r="D24" s="938">
        <f>STDEV(D14:D22)</f>
        <v>2.4622144504490144</v>
      </c>
      <c r="E24" s="943">
        <f t="shared" ref="E24:N24" si="7">STDEV(E14:E22)</f>
        <v>3.99805508271765</v>
      </c>
      <c r="F24" s="940">
        <f t="shared" si="7"/>
        <v>0</v>
      </c>
      <c r="G24" s="940">
        <f t="shared" si="7"/>
        <v>95.309291840361027</v>
      </c>
      <c r="H24" s="941">
        <f t="shared" si="7"/>
        <v>0</v>
      </c>
      <c r="I24" s="940">
        <f t="shared" si="7"/>
        <v>1.4529663145135578</v>
      </c>
      <c r="J24" s="940">
        <f t="shared" si="7"/>
        <v>711.44117051176272</v>
      </c>
      <c r="K24" s="941">
        <f t="shared" si="7"/>
        <v>0.14248208614719332</v>
      </c>
      <c r="L24" s="940">
        <f t="shared" si="7"/>
        <v>0.33333333333333331</v>
      </c>
      <c r="M24" s="940">
        <f t="shared" si="7"/>
        <v>58.589674858288809</v>
      </c>
      <c r="N24" s="941">
        <f t="shared" si="7"/>
        <v>0.95238095238095244</v>
      </c>
    </row>
    <row r="25" spans="2:14">
      <c r="B25" s="1100"/>
      <c r="C25" s="532" t="s">
        <v>26</v>
      </c>
      <c r="D25" s="833">
        <f>STDEV(D14:D22)/SQRT(COUNTA(D14:D22))</f>
        <v>0.82073815014967144</v>
      </c>
      <c r="E25" s="335">
        <f t="shared" ref="E25:N25" si="8">STDEV(E14:E22)/SQRT(COUNTA(E14:E22))</f>
        <v>1.3326850275725499</v>
      </c>
      <c r="F25" s="329">
        <f t="shared" si="8"/>
        <v>0</v>
      </c>
      <c r="G25" s="329">
        <f t="shared" si="8"/>
        <v>31.769763946787009</v>
      </c>
      <c r="H25" s="222">
        <f t="shared" si="8"/>
        <v>0</v>
      </c>
      <c r="I25" s="329">
        <f t="shared" si="8"/>
        <v>0.4843221048378526</v>
      </c>
      <c r="J25" s="329">
        <f t="shared" si="8"/>
        <v>237.14705683725424</v>
      </c>
      <c r="K25" s="222">
        <f t="shared" si="8"/>
        <v>4.7494028715731107E-2</v>
      </c>
      <c r="L25" s="329">
        <f t="shared" si="8"/>
        <v>0.1111111111111111</v>
      </c>
      <c r="M25" s="329">
        <f t="shared" si="8"/>
        <v>19.529891619429602</v>
      </c>
      <c r="N25" s="222">
        <f t="shared" si="8"/>
        <v>0.3174603174603175</v>
      </c>
    </row>
    <row r="26" spans="2:14" ht="13" thickBot="1">
      <c r="B26" s="1101"/>
      <c r="C26" s="533" t="s">
        <v>60</v>
      </c>
      <c r="D26" s="990">
        <f>TTEST(D5:D10,D14:D22,2,2)</f>
        <v>0.92998190448392204</v>
      </c>
      <c r="E26" s="336"/>
      <c r="F26" s="824">
        <f>TTEST(F5:F10,F14:F22,2,2)</f>
        <v>0.12921645707236121</v>
      </c>
      <c r="G26" s="825">
        <f>TTEST(G5:G10,G14:G22,2,2)</f>
        <v>1.9247426340594006E-2</v>
      </c>
      <c r="H26" s="826">
        <f>TTEST(H5:H10,H14:H22,2,2)</f>
        <v>4.5325244499954453E-2</v>
      </c>
      <c r="I26" s="824">
        <f>TTEST(I5:I10,I14:I22,2,2)</f>
        <v>0.29607609087181919</v>
      </c>
      <c r="J26" s="827">
        <f>TTEST(J5:J10,J14:J22,2,2)</f>
        <v>0.23512431207135182</v>
      </c>
      <c r="K26" s="826">
        <f t="shared" ref="K26:N26" si="9">TTEST(K5:K10,K14:K22,2,2)</f>
        <v>0.65792534091700472</v>
      </c>
      <c r="L26" s="824">
        <f t="shared" si="9"/>
        <v>0.47826576387815101</v>
      </c>
      <c r="M26" s="827">
        <f t="shared" si="9"/>
        <v>4.2450808551051281E-2</v>
      </c>
      <c r="N26" s="826">
        <f t="shared" si="9"/>
        <v>0.47826576387815101</v>
      </c>
    </row>
    <row r="28" spans="2:14">
      <c r="F28" s="14"/>
      <c r="G28" s="14"/>
      <c r="H28" s="14"/>
      <c r="I28" s="14"/>
      <c r="J28" s="14"/>
      <c r="K28" s="14"/>
      <c r="L28" s="14"/>
    </row>
    <row r="29" spans="2:14" ht="40" customHeight="1">
      <c r="G29" s="14"/>
      <c r="J29" s="14"/>
      <c r="M29" s="14"/>
    </row>
    <row r="30" spans="2:14">
      <c r="D30" s="14"/>
      <c r="G30" s="386"/>
    </row>
    <row r="31" spans="2:14">
      <c r="D31" s="14"/>
      <c r="F31" s="14"/>
      <c r="G31" s="14"/>
      <c r="H31" s="14"/>
      <c r="I31" s="14"/>
      <c r="J31" s="14"/>
      <c r="K31" s="14"/>
      <c r="L31" s="14"/>
      <c r="M31" s="14"/>
      <c r="N31" s="14"/>
    </row>
  </sheetData>
  <sortState ref="C14:N22">
    <sortCondition ref="D14:D22"/>
    <sortCondition ref="E14:E22"/>
    <sortCondition ref="C14:C22"/>
  </sortState>
  <mergeCells count="6">
    <mergeCell ref="B2:N2"/>
    <mergeCell ref="B14:B26"/>
    <mergeCell ref="F3:H3"/>
    <mergeCell ref="I3:K3"/>
    <mergeCell ref="L3:N3"/>
    <mergeCell ref="B5:B13"/>
  </mergeCells>
  <phoneticPr fontId="12" type="noConversion"/>
  <pageMargins left="0" right="0" top="0" bottom="0" header="0" footer="0"/>
  <pageSetup scale="76" orientation="portrait" horizontalDpi="4294967292" verticalDpi="4294967292"/>
  <extLst>
    <ext xmlns:mx="http://schemas.microsoft.com/office/mac/excel/2008/main" uri="{64002731-A6B0-56B0-2670-7721B7C09600}">
      <mx:PLV Mode="0" OnePage="0" WScale="10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N28"/>
  <sheetViews>
    <sheetView zoomScale="125" zoomScaleNormal="125" zoomScalePageLayoutView="125" workbookViewId="0"/>
  </sheetViews>
  <sheetFormatPr baseColWidth="10" defaultColWidth="11" defaultRowHeight="12" x14ac:dyDescent="0"/>
  <cols>
    <col min="1" max="1" width="1.85546875" style="1" customWidth="1"/>
    <col min="2" max="2" width="3.42578125" style="1" customWidth="1"/>
    <col min="3" max="3" width="13.85546875" style="1" customWidth="1"/>
    <col min="4" max="8" width="7.140625" style="1" customWidth="1"/>
    <col min="9" max="11" width="10.85546875" style="1" customWidth="1"/>
    <col min="12" max="14" width="7.140625" style="1" customWidth="1"/>
    <col min="15" max="16384" width="11" style="1"/>
  </cols>
  <sheetData>
    <row r="1" spans="2:14" ht="13" customHeight="1"/>
    <row r="2" spans="2:14" ht="78" customHeight="1" thickBot="1">
      <c r="B2" s="1078" t="s">
        <v>293</v>
      </c>
      <c r="C2" s="1078"/>
      <c r="D2" s="1078"/>
      <c r="E2" s="1078"/>
      <c r="F2" s="1078"/>
      <c r="G2" s="1078"/>
      <c r="H2" s="1078"/>
      <c r="I2" s="1078"/>
      <c r="J2" s="1078"/>
      <c r="K2" s="1078"/>
      <c r="L2" s="1078"/>
      <c r="M2" s="1078"/>
      <c r="N2" s="1078"/>
    </row>
    <row r="3" spans="2:14" ht="20" customHeight="1" thickBot="1">
      <c r="F3" s="1089" t="s">
        <v>141</v>
      </c>
      <c r="G3" s="1090"/>
      <c r="H3" s="1093"/>
      <c r="I3" s="1089" t="s">
        <v>242</v>
      </c>
      <c r="J3" s="1090"/>
      <c r="K3" s="1093"/>
      <c r="L3" s="1089" t="s">
        <v>243</v>
      </c>
      <c r="M3" s="1090"/>
      <c r="N3" s="1093"/>
    </row>
    <row r="4" spans="2:14" ht="65" customHeight="1" thickBot="1">
      <c r="C4" s="340" t="s">
        <v>66</v>
      </c>
      <c r="D4" s="257" t="s">
        <v>8</v>
      </c>
      <c r="E4" s="51" t="s">
        <v>12</v>
      </c>
      <c r="F4" s="200" t="s">
        <v>142</v>
      </c>
      <c r="G4" s="202" t="s">
        <v>161</v>
      </c>
      <c r="H4" s="201" t="s">
        <v>164</v>
      </c>
      <c r="I4" s="200" t="s">
        <v>239</v>
      </c>
      <c r="J4" s="202" t="s">
        <v>161</v>
      </c>
      <c r="K4" s="201" t="s">
        <v>165</v>
      </c>
      <c r="L4" s="200" t="s">
        <v>143</v>
      </c>
      <c r="M4" s="202" t="s">
        <v>161</v>
      </c>
      <c r="N4" s="201" t="s">
        <v>166</v>
      </c>
    </row>
    <row r="5" spans="2:14" ht="15" customHeight="1">
      <c r="B5" s="1102" t="s">
        <v>21</v>
      </c>
      <c r="C5" s="319">
        <v>6233</v>
      </c>
      <c r="D5" s="379">
        <v>14</v>
      </c>
      <c r="E5" s="331" t="s">
        <v>6</v>
      </c>
      <c r="F5" s="548">
        <v>0</v>
      </c>
      <c r="G5" s="547">
        <v>41</v>
      </c>
      <c r="H5" s="395">
        <f>F5/G5*100</f>
        <v>0</v>
      </c>
      <c r="I5" s="204">
        <v>13</v>
      </c>
      <c r="J5" s="203">
        <v>272</v>
      </c>
      <c r="K5" s="205">
        <f>I5/J5*100</f>
        <v>4.7794117647058822</v>
      </c>
      <c r="L5" s="807">
        <v>0</v>
      </c>
      <c r="M5" s="548">
        <v>45</v>
      </c>
      <c r="N5" s="395">
        <f>L5/M5*100</f>
        <v>0</v>
      </c>
    </row>
    <row r="6" spans="2:14" ht="15" customHeight="1">
      <c r="B6" s="1100"/>
      <c r="C6" s="320">
        <v>6153</v>
      </c>
      <c r="D6" s="380">
        <v>15.2</v>
      </c>
      <c r="E6" s="332" t="s">
        <v>6</v>
      </c>
      <c r="F6" s="537">
        <v>16</v>
      </c>
      <c r="G6" s="538">
        <v>130</v>
      </c>
      <c r="H6" s="539">
        <f>F6/G6*100</f>
        <v>12.307692307692308</v>
      </c>
      <c r="I6" s="537">
        <v>2</v>
      </c>
      <c r="J6" s="540">
        <v>80</v>
      </c>
      <c r="K6" s="539">
        <f>I6/J6*100</f>
        <v>2.5</v>
      </c>
      <c r="L6" s="537">
        <v>0</v>
      </c>
      <c r="M6" s="540">
        <v>61</v>
      </c>
      <c r="N6" s="539">
        <f>L6/M6*100</f>
        <v>0</v>
      </c>
    </row>
    <row r="7" spans="2:14" ht="15" customHeight="1" thickBot="1">
      <c r="B7" s="1100"/>
      <c r="C7" s="321">
        <v>6075</v>
      </c>
      <c r="D7" s="380">
        <v>16</v>
      </c>
      <c r="E7" s="332" t="s">
        <v>6</v>
      </c>
      <c r="F7" s="541">
        <v>1</v>
      </c>
      <c r="G7" s="542">
        <v>20</v>
      </c>
      <c r="H7" s="539">
        <f>F7/G7*100</f>
        <v>5</v>
      </c>
      <c r="I7" s="541">
        <v>2</v>
      </c>
      <c r="J7" s="543">
        <v>12</v>
      </c>
      <c r="K7" s="544">
        <f>I7/J7*100</f>
        <v>16.666666666666664</v>
      </c>
      <c r="L7" s="541">
        <v>0</v>
      </c>
      <c r="M7" s="543">
        <v>38</v>
      </c>
      <c r="N7" s="544">
        <f>L7/M7*100</f>
        <v>0</v>
      </c>
    </row>
    <row r="8" spans="2:14" ht="15" customHeight="1">
      <c r="B8" s="1100"/>
      <c r="C8" s="531" t="s">
        <v>20</v>
      </c>
      <c r="D8" s="338">
        <f>AVERAGE(D5:D7)</f>
        <v>15.066666666666668</v>
      </c>
      <c r="E8" s="396"/>
      <c r="F8" s="327">
        <f>AVERAGE(F5:F7)</f>
        <v>5.666666666666667</v>
      </c>
      <c r="G8" s="327">
        <f t="shared" ref="G8:M8" si="0">AVERAGE(G5:G7)</f>
        <v>63.666666666666664</v>
      </c>
      <c r="H8" s="802">
        <f t="shared" si="0"/>
        <v>5.7692307692307692</v>
      </c>
      <c r="I8" s="803">
        <f t="shared" si="0"/>
        <v>5.666666666666667</v>
      </c>
      <c r="J8" s="327">
        <f t="shared" si="0"/>
        <v>121.33333333333333</v>
      </c>
      <c r="K8" s="804">
        <f t="shared" si="0"/>
        <v>7.9820261437908497</v>
      </c>
      <c r="L8" s="803">
        <f t="shared" si="0"/>
        <v>0</v>
      </c>
      <c r="M8" s="327">
        <f t="shared" si="0"/>
        <v>48</v>
      </c>
      <c r="N8" s="217">
        <f>AVERAGE(N5:N7)</f>
        <v>0</v>
      </c>
    </row>
    <row r="9" spans="2:14" ht="15" customHeight="1">
      <c r="B9" s="1100"/>
      <c r="C9" s="937" t="s">
        <v>259</v>
      </c>
      <c r="D9" s="938">
        <f>STDEV(D5:D7)</f>
        <v>1.0066445913694333</v>
      </c>
      <c r="E9" s="944"/>
      <c r="F9" s="945">
        <f t="shared" ref="F9:N9" si="1">STDEV(F5:F7)</f>
        <v>8.9628864398325021</v>
      </c>
      <c r="G9" s="946">
        <f t="shared" si="1"/>
        <v>58.398059328485679</v>
      </c>
      <c r="H9" s="947">
        <f t="shared" si="1"/>
        <v>6.1897988228581093</v>
      </c>
      <c r="I9" s="945">
        <f t="shared" si="1"/>
        <v>6.3508529610858835</v>
      </c>
      <c r="J9" s="946">
        <f t="shared" si="1"/>
        <v>134.83817461436257</v>
      </c>
      <c r="K9" s="947">
        <f t="shared" si="1"/>
        <v>7.606981349849125</v>
      </c>
      <c r="L9" s="945">
        <f t="shared" si="1"/>
        <v>0</v>
      </c>
      <c r="M9" s="946">
        <f t="shared" si="1"/>
        <v>11.789826122551595</v>
      </c>
      <c r="N9" s="947">
        <f t="shared" si="1"/>
        <v>0</v>
      </c>
    </row>
    <row r="10" spans="2:14" ht="15" customHeight="1" thickBot="1">
      <c r="B10" s="1100"/>
      <c r="C10" s="534" t="s">
        <v>26</v>
      </c>
      <c r="D10" s="832">
        <f>STDEV(D5:D7)/SQRT(COUNTA(D5:D7))</f>
        <v>0.58118652580542318</v>
      </c>
      <c r="E10" s="336"/>
      <c r="F10" s="219">
        <f t="shared" ref="F10:N10" si="2">STDEV(F5:F7)/SQRT(COUNTA(F5:F7))</f>
        <v>5.1747248987533423</v>
      </c>
      <c r="G10" s="219">
        <f t="shared" si="2"/>
        <v>33.716135273452942</v>
      </c>
      <c r="H10" s="806">
        <f t="shared" si="2"/>
        <v>3.5736820166067584</v>
      </c>
      <c r="I10" s="805">
        <f t="shared" si="2"/>
        <v>3.666666666666667</v>
      </c>
      <c r="J10" s="219">
        <f t="shared" si="2"/>
        <v>77.848856410639996</v>
      </c>
      <c r="K10" s="806">
        <f t="shared" si="2"/>
        <v>4.3918927300558552</v>
      </c>
      <c r="L10" s="805">
        <f t="shared" si="2"/>
        <v>0</v>
      </c>
      <c r="M10" s="219">
        <f t="shared" si="2"/>
        <v>6.8068592855540455</v>
      </c>
      <c r="N10" s="806">
        <f t="shared" si="2"/>
        <v>0</v>
      </c>
    </row>
    <row r="11" spans="2:14" ht="15" customHeight="1">
      <c r="B11" s="1102" t="s">
        <v>19</v>
      </c>
      <c r="C11" s="323">
        <v>6052</v>
      </c>
      <c r="D11" s="379">
        <v>12</v>
      </c>
      <c r="E11" s="331">
        <v>1</v>
      </c>
      <c r="F11" s="210">
        <v>0</v>
      </c>
      <c r="G11" s="325">
        <v>99</v>
      </c>
      <c r="H11" s="211">
        <f>F11/G11*100</f>
        <v>0</v>
      </c>
      <c r="I11" s="210">
        <v>4</v>
      </c>
      <c r="J11" s="209">
        <v>429</v>
      </c>
      <c r="K11" s="211">
        <f>I11/J11*100</f>
        <v>0.93240093240093236</v>
      </c>
      <c r="L11" s="210">
        <v>0</v>
      </c>
      <c r="M11" s="209">
        <v>144</v>
      </c>
      <c r="N11" s="211">
        <f>L11/M11*100</f>
        <v>0</v>
      </c>
    </row>
    <row r="12" spans="2:14" ht="13" customHeight="1">
      <c r="B12" s="1100"/>
      <c r="C12" s="321">
        <v>6113</v>
      </c>
      <c r="D12" s="380">
        <v>13.1</v>
      </c>
      <c r="E12" s="332">
        <v>1.6</v>
      </c>
      <c r="F12" s="207">
        <v>0</v>
      </c>
      <c r="G12" s="324">
        <v>1</v>
      </c>
      <c r="H12" s="208">
        <f>F12/G12*100</f>
        <v>0</v>
      </c>
      <c r="I12" s="207">
        <v>0</v>
      </c>
      <c r="J12" s="206">
        <v>18</v>
      </c>
      <c r="K12" s="208">
        <f>I12/J12*100</f>
        <v>0</v>
      </c>
      <c r="L12" s="207">
        <v>0</v>
      </c>
      <c r="M12" s="206">
        <v>19</v>
      </c>
      <c r="N12" s="208">
        <f>L12/M12*100</f>
        <v>0</v>
      </c>
    </row>
    <row r="13" spans="2:14" ht="15" customHeight="1" thickBot="1">
      <c r="B13" s="1100"/>
      <c r="C13" s="321">
        <v>6084</v>
      </c>
      <c r="D13" s="380">
        <v>14.2</v>
      </c>
      <c r="E13" s="332">
        <v>4</v>
      </c>
      <c r="F13" s="207">
        <v>0</v>
      </c>
      <c r="G13" s="324">
        <v>21</v>
      </c>
      <c r="H13" s="208">
        <f>F13/G13*100</f>
        <v>0</v>
      </c>
      <c r="I13" s="207">
        <v>3</v>
      </c>
      <c r="J13" s="206">
        <v>41</v>
      </c>
      <c r="K13" s="208">
        <f>I13/J13*100</f>
        <v>7.3170731707317067</v>
      </c>
      <c r="L13" s="207">
        <v>0</v>
      </c>
      <c r="M13" s="206">
        <v>32</v>
      </c>
      <c r="N13" s="208">
        <f>L13/M13*100</f>
        <v>0</v>
      </c>
    </row>
    <row r="14" spans="2:14" ht="15" customHeight="1">
      <c r="B14" s="1100"/>
      <c r="C14" s="531" t="s">
        <v>20</v>
      </c>
      <c r="D14" s="338">
        <f t="shared" ref="D14:N14" si="3">AVERAGE(D11:D13)</f>
        <v>13.1</v>
      </c>
      <c r="E14" s="339">
        <f t="shared" si="3"/>
        <v>2.1999999999999997</v>
      </c>
      <c r="F14" s="216">
        <f t="shared" ref="F14" si="4">AVERAGE(F11:F13)</f>
        <v>0</v>
      </c>
      <c r="G14" s="327">
        <f>AVERAGE(G11:G13)</f>
        <v>40.333333333333336</v>
      </c>
      <c r="H14" s="217">
        <f t="shared" si="3"/>
        <v>0</v>
      </c>
      <c r="I14" s="216">
        <f>AVERAGE(I11:I13)</f>
        <v>2.3333333333333335</v>
      </c>
      <c r="J14" s="327">
        <f t="shared" si="3"/>
        <v>162.66666666666666</v>
      </c>
      <c r="K14" s="217">
        <f t="shared" si="3"/>
        <v>2.7498247010442132</v>
      </c>
      <c r="L14" s="216">
        <f>AVERAGE(L11:L13)</f>
        <v>0</v>
      </c>
      <c r="M14" s="327">
        <f t="shared" si="3"/>
        <v>65</v>
      </c>
      <c r="N14" s="217">
        <f t="shared" si="3"/>
        <v>0</v>
      </c>
    </row>
    <row r="15" spans="2:14" ht="15" customHeight="1">
      <c r="B15" s="1100"/>
      <c r="C15" s="937" t="s">
        <v>259</v>
      </c>
      <c r="D15" s="938">
        <f>STDEV(D11:D13)</f>
        <v>1.0999999999999996</v>
      </c>
      <c r="E15" s="943">
        <f t="shared" ref="E15:N15" si="5">STDEV(E11:E13)</f>
        <v>1.5874507866387551</v>
      </c>
      <c r="F15" s="945">
        <f t="shared" si="5"/>
        <v>0</v>
      </c>
      <c r="G15" s="946">
        <f t="shared" si="5"/>
        <v>51.781592611017032</v>
      </c>
      <c r="H15" s="947">
        <f t="shared" si="5"/>
        <v>0</v>
      </c>
      <c r="I15" s="939">
        <f t="shared" si="5"/>
        <v>2.0816659994661331</v>
      </c>
      <c r="J15" s="940">
        <f>STDEV(J11:J13)</f>
        <v>230.93794260219201</v>
      </c>
      <c r="K15" s="941">
        <f t="shared" si="5"/>
        <v>3.982732957729227</v>
      </c>
      <c r="L15" s="939">
        <f t="shared" si="5"/>
        <v>0</v>
      </c>
      <c r="M15" s="940">
        <f t="shared" si="5"/>
        <v>68.724086025206617</v>
      </c>
      <c r="N15" s="941">
        <f t="shared" si="5"/>
        <v>0</v>
      </c>
    </row>
    <row r="16" spans="2:14" ht="15" customHeight="1">
      <c r="B16" s="1100"/>
      <c r="C16" s="532" t="s">
        <v>26</v>
      </c>
      <c r="D16" s="833">
        <f t="shared" ref="D16" si="6">STDEV(D11:D13)/SQRT(COUNTA(D11:D13))</f>
        <v>0.63508529610858822</v>
      </c>
      <c r="E16" s="834">
        <f t="shared" ref="E16:N16" si="7">STDEV(E11:E13)/SQRT(COUNTA(E11:E13))</f>
        <v>0.91651513899116843</v>
      </c>
      <c r="F16" s="221">
        <f t="shared" si="7"/>
        <v>0</v>
      </c>
      <c r="G16" s="221">
        <f t="shared" si="7"/>
        <v>29.896116433038223</v>
      </c>
      <c r="H16" s="222">
        <f t="shared" si="7"/>
        <v>0</v>
      </c>
      <c r="I16" s="221">
        <f t="shared" si="7"/>
        <v>1.2018504251546633</v>
      </c>
      <c r="J16" s="329">
        <f>STDEV(J11:J13)/SQRT(COUNTA(J11:J13))</f>
        <v>133.3320833274739</v>
      </c>
      <c r="K16" s="222">
        <f t="shared" si="7"/>
        <v>2.2994319452553635</v>
      </c>
      <c r="L16" s="221">
        <f t="shared" si="7"/>
        <v>0</v>
      </c>
      <c r="M16" s="329">
        <f t="shared" si="7"/>
        <v>39.67786956646404</v>
      </c>
      <c r="N16" s="222">
        <f t="shared" si="7"/>
        <v>0</v>
      </c>
    </row>
    <row r="17" spans="2:14" ht="15" customHeight="1" thickBot="1">
      <c r="B17" s="1101"/>
      <c r="C17" s="533" t="s">
        <v>60</v>
      </c>
      <c r="D17" s="337">
        <f>TTEST(D5:D7,D11:D13,2,2)</f>
        <v>8.4367883888142606E-2</v>
      </c>
      <c r="E17" s="336"/>
      <c r="F17" s="824">
        <f>TTEST(F5:F7,F11:F13,2,2)</f>
        <v>0.33499977229108913</v>
      </c>
      <c r="G17" s="825">
        <f t="shared" ref="G17:K17" si="8">TTEST(G5:G7,G11:G13,2,2)</f>
        <v>0.63191236426376973</v>
      </c>
      <c r="H17" s="826">
        <f>TTEST(H5:H7,H11:H13,2,2)</f>
        <v>0.18174825419246446</v>
      </c>
      <c r="I17" s="824">
        <f t="shared" si="8"/>
        <v>0.43638472209968376</v>
      </c>
      <c r="J17" s="827">
        <f>TTEST(J5:J7,J11:J13,2,2)</f>
        <v>0.80215918189409696</v>
      </c>
      <c r="K17" s="826">
        <f t="shared" si="8"/>
        <v>0.35075939745250845</v>
      </c>
      <c r="L17" s="828"/>
      <c r="M17" s="825">
        <f>TTEST(M5:M7,M11:M13,2,2)</f>
        <v>0.69452914559967294</v>
      </c>
      <c r="N17" s="829"/>
    </row>
    <row r="18" spans="2:14" ht="15" customHeight="1"/>
    <row r="19" spans="2:14" ht="15" customHeight="1">
      <c r="D19" s="14"/>
      <c r="E19" s="14"/>
      <c r="F19" s="14"/>
      <c r="G19" s="14"/>
      <c r="H19" s="14"/>
      <c r="I19" s="14"/>
      <c r="J19" s="14"/>
    </row>
    <row r="20" spans="2:14" ht="15" customHeight="1"/>
    <row r="21" spans="2:14" ht="15" customHeight="1">
      <c r="D21" s="386"/>
      <c r="G21" s="14"/>
      <c r="J21" s="386"/>
    </row>
    <row r="22" spans="2:14" ht="15" customHeight="1">
      <c r="D22" s="14"/>
      <c r="E22" s="386"/>
      <c r="G22" s="14"/>
      <c r="J22" s="14"/>
    </row>
    <row r="23" spans="2:14">
      <c r="E23" s="386"/>
      <c r="G23" s="386"/>
    </row>
    <row r="24" spans="2:14">
      <c r="E24" s="386"/>
      <c r="G24" s="386"/>
    </row>
    <row r="25" spans="2:14">
      <c r="E25" s="386"/>
      <c r="G25" s="386"/>
    </row>
    <row r="28" spans="2:14" ht="40" customHeight="1"/>
  </sheetData>
  <sortState ref="C11:N13">
    <sortCondition ref="D11:D13"/>
    <sortCondition ref="E11:E13"/>
    <sortCondition ref="C11:C13"/>
  </sortState>
  <mergeCells count="6">
    <mergeCell ref="B2:N2"/>
    <mergeCell ref="B11:B17"/>
    <mergeCell ref="F3:H3"/>
    <mergeCell ref="I3:K3"/>
    <mergeCell ref="L3:N3"/>
    <mergeCell ref="B5:B10"/>
  </mergeCells>
  <pageMargins left="0" right="0" top="0" bottom="0" header="0" footer="0"/>
  <pageSetup scale="87" orientation="portrait" horizontalDpi="4294967292" verticalDpi="4294967292"/>
  <extLst>
    <ext xmlns:mx="http://schemas.microsoft.com/office/mac/excel/2008/main" uri="{64002731-A6B0-56B0-2670-7721B7C09600}">
      <mx:PLV Mode="0" OnePage="0" WScale="10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EX78"/>
  <sheetViews>
    <sheetView zoomScale="125" zoomScaleNormal="125" zoomScalePageLayoutView="125" workbookViewId="0">
      <selection activeCell="P79" sqref="A1:P79"/>
    </sheetView>
  </sheetViews>
  <sheetFormatPr baseColWidth="10" defaultColWidth="9.42578125" defaultRowHeight="12" x14ac:dyDescent="0"/>
  <cols>
    <col min="1" max="1" width="1.85546875" style="694" customWidth="1"/>
    <col min="2" max="2" width="3.42578125" style="694" customWidth="1"/>
    <col min="3" max="4" width="7.28515625" style="694" customWidth="1"/>
    <col min="5" max="5" width="8.85546875" style="694" customWidth="1"/>
    <col min="6" max="6" width="8.85546875" style="784" customWidth="1"/>
    <col min="7" max="7" width="8.85546875" style="694" customWidth="1"/>
    <col min="8" max="8" width="2.7109375" style="694" customWidth="1"/>
    <col min="9" max="9" width="3.42578125" style="694" customWidth="1"/>
    <col min="10" max="10" width="13.85546875" style="694" customWidth="1"/>
    <col min="11" max="12" width="7.28515625" style="694" customWidth="1"/>
    <col min="13" max="15" width="8.85546875" style="694" customWidth="1"/>
    <col min="16" max="16" width="2.5703125" style="694" customWidth="1"/>
    <col min="17" max="16384" width="9.42578125" style="694"/>
  </cols>
  <sheetData>
    <row r="1" spans="1:16378" ht="13" customHeight="1">
      <c r="A1" s="693"/>
      <c r="B1" s="693"/>
      <c r="C1" s="405"/>
      <c r="D1" s="693"/>
      <c r="E1" s="693"/>
      <c r="F1" s="693"/>
      <c r="G1" s="693"/>
      <c r="H1" s="693"/>
      <c r="I1" s="693"/>
      <c r="J1" s="693"/>
      <c r="K1" s="693"/>
      <c r="L1" s="693"/>
      <c r="M1" s="693"/>
      <c r="N1" s="693"/>
      <c r="O1" s="693"/>
      <c r="P1" s="693"/>
      <c r="Q1" s="693"/>
      <c r="R1" s="693"/>
      <c r="S1" s="693"/>
      <c r="T1" s="693"/>
      <c r="U1" s="693"/>
      <c r="V1" s="693"/>
      <c r="W1" s="693"/>
      <c r="X1" s="693"/>
      <c r="Y1" s="693"/>
      <c r="Z1" s="693"/>
      <c r="AA1" s="693"/>
      <c r="AB1" s="693"/>
      <c r="AC1" s="693"/>
      <c r="AD1" s="693"/>
      <c r="AE1" s="693"/>
      <c r="AF1" s="693"/>
      <c r="AG1" s="693"/>
      <c r="AH1" s="693"/>
      <c r="AI1" s="693"/>
      <c r="AJ1" s="693"/>
      <c r="AK1" s="693"/>
      <c r="AL1" s="693"/>
      <c r="AM1" s="693"/>
      <c r="AN1" s="693"/>
      <c r="AO1" s="693"/>
      <c r="AP1" s="693"/>
      <c r="AQ1" s="693"/>
      <c r="AR1" s="693"/>
      <c r="AS1" s="693"/>
      <c r="AT1" s="693"/>
      <c r="AU1" s="693"/>
      <c r="AV1" s="693"/>
      <c r="AW1" s="693"/>
      <c r="AX1" s="693"/>
      <c r="AY1" s="693"/>
      <c r="AZ1" s="693"/>
      <c r="BA1" s="693"/>
      <c r="BB1" s="693"/>
      <c r="BC1" s="693"/>
      <c r="BD1" s="693"/>
      <c r="BE1" s="693"/>
      <c r="BF1" s="693"/>
      <c r="BG1" s="693"/>
      <c r="BH1" s="693"/>
      <c r="BI1" s="693"/>
      <c r="BJ1" s="693"/>
      <c r="BK1" s="693"/>
      <c r="BL1" s="693"/>
      <c r="BM1" s="693"/>
      <c r="BN1" s="693"/>
      <c r="BO1" s="693"/>
      <c r="BP1" s="693"/>
      <c r="BQ1" s="693"/>
      <c r="BR1" s="693"/>
      <c r="BS1" s="693"/>
      <c r="BT1" s="693"/>
      <c r="BU1" s="693"/>
      <c r="BV1" s="693"/>
      <c r="BW1" s="693"/>
      <c r="BX1" s="693"/>
      <c r="BY1" s="693"/>
      <c r="BZ1" s="693"/>
      <c r="CA1" s="693"/>
      <c r="CB1" s="693"/>
      <c r="CC1" s="693"/>
      <c r="CD1" s="693"/>
      <c r="CE1" s="693"/>
      <c r="CF1" s="693"/>
      <c r="CG1" s="693"/>
      <c r="CH1" s="693"/>
      <c r="CI1" s="693"/>
      <c r="CJ1" s="693"/>
      <c r="CK1" s="693"/>
      <c r="CL1" s="693"/>
      <c r="CM1" s="693"/>
      <c r="CN1" s="693"/>
      <c r="CO1" s="693"/>
      <c r="CP1" s="693"/>
      <c r="CQ1" s="693"/>
      <c r="CR1" s="693"/>
      <c r="CS1" s="693"/>
      <c r="CT1" s="693"/>
      <c r="CU1" s="693"/>
      <c r="CV1" s="693"/>
      <c r="CW1" s="693"/>
      <c r="CX1" s="693"/>
      <c r="CY1" s="693"/>
      <c r="CZ1" s="693"/>
      <c r="DA1" s="693"/>
      <c r="DB1" s="693"/>
      <c r="DC1" s="693"/>
      <c r="DD1" s="693"/>
      <c r="DE1" s="693"/>
      <c r="DF1" s="693"/>
      <c r="DG1" s="693"/>
      <c r="DH1" s="693"/>
      <c r="DI1" s="693"/>
      <c r="DJ1" s="693"/>
      <c r="DK1" s="693"/>
      <c r="DL1" s="693"/>
      <c r="DM1" s="693"/>
      <c r="DN1" s="693"/>
      <c r="DO1" s="693"/>
      <c r="DP1" s="693"/>
      <c r="DQ1" s="693"/>
      <c r="DR1" s="693"/>
      <c r="DS1" s="693"/>
      <c r="DT1" s="693"/>
      <c r="DU1" s="693"/>
      <c r="DV1" s="693"/>
      <c r="DW1" s="693"/>
      <c r="DX1" s="693"/>
      <c r="DY1" s="693"/>
      <c r="DZ1" s="693"/>
      <c r="EA1" s="693"/>
      <c r="EB1" s="693"/>
      <c r="EC1" s="693"/>
      <c r="ED1" s="693"/>
      <c r="EE1" s="693"/>
      <c r="EF1" s="693"/>
      <c r="EG1" s="693"/>
      <c r="EH1" s="693"/>
      <c r="EI1" s="693"/>
      <c r="EJ1" s="693"/>
      <c r="EK1" s="693"/>
      <c r="EL1" s="693"/>
      <c r="EM1" s="693"/>
      <c r="EN1" s="693"/>
      <c r="EO1" s="693"/>
      <c r="EP1" s="693"/>
      <c r="EQ1" s="693"/>
      <c r="ER1" s="693"/>
      <c r="ES1" s="693"/>
      <c r="ET1" s="693"/>
      <c r="EU1" s="693"/>
      <c r="EV1" s="693"/>
      <c r="EW1" s="693"/>
      <c r="EX1" s="693"/>
      <c r="EY1" s="693"/>
      <c r="EZ1" s="693"/>
      <c r="FA1" s="693"/>
      <c r="FB1" s="693"/>
      <c r="FC1" s="693"/>
      <c r="FD1" s="693"/>
      <c r="FE1" s="693"/>
      <c r="FF1" s="693"/>
      <c r="FG1" s="693"/>
      <c r="FH1" s="693"/>
      <c r="FI1" s="693"/>
      <c r="FJ1" s="693"/>
      <c r="FK1" s="693"/>
      <c r="FL1" s="693"/>
      <c r="FM1" s="693"/>
      <c r="FN1" s="693"/>
      <c r="FO1" s="693"/>
      <c r="FP1" s="693"/>
      <c r="FQ1" s="693"/>
      <c r="FR1" s="693"/>
      <c r="FS1" s="693"/>
      <c r="FT1" s="693"/>
      <c r="FU1" s="693"/>
      <c r="FV1" s="693"/>
      <c r="FW1" s="693"/>
      <c r="FX1" s="693"/>
      <c r="FY1" s="693"/>
      <c r="FZ1" s="693"/>
      <c r="GA1" s="693"/>
      <c r="GB1" s="693"/>
      <c r="GC1" s="693"/>
      <c r="GD1" s="693"/>
      <c r="GE1" s="693"/>
      <c r="GF1" s="693"/>
      <c r="GG1" s="693"/>
      <c r="GH1" s="693"/>
      <c r="GI1" s="693"/>
      <c r="GJ1" s="693"/>
      <c r="GK1" s="693"/>
      <c r="GL1" s="693"/>
      <c r="GM1" s="693"/>
      <c r="GN1" s="693"/>
      <c r="GO1" s="693"/>
      <c r="GP1" s="693"/>
      <c r="GQ1" s="693"/>
      <c r="GR1" s="693"/>
      <c r="GS1" s="693"/>
      <c r="GT1" s="693"/>
      <c r="GU1" s="693"/>
      <c r="GV1" s="693"/>
      <c r="GW1" s="693"/>
      <c r="GX1" s="693"/>
      <c r="GY1" s="693"/>
      <c r="GZ1" s="693"/>
      <c r="HA1" s="693"/>
      <c r="HB1" s="693"/>
      <c r="HC1" s="693"/>
      <c r="HD1" s="693"/>
      <c r="HE1" s="693"/>
      <c r="HF1" s="693"/>
      <c r="HG1" s="693"/>
      <c r="HH1" s="693"/>
      <c r="HI1" s="693"/>
      <c r="HJ1" s="693"/>
      <c r="HK1" s="693"/>
      <c r="HL1" s="693"/>
      <c r="HM1" s="693"/>
      <c r="HN1" s="693"/>
      <c r="HO1" s="693"/>
      <c r="HP1" s="693"/>
      <c r="HQ1" s="693"/>
      <c r="HR1" s="693"/>
      <c r="HS1" s="693"/>
      <c r="HT1" s="693"/>
      <c r="HU1" s="693"/>
      <c r="HV1" s="693"/>
      <c r="HW1" s="693"/>
      <c r="HX1" s="693"/>
      <c r="HY1" s="693"/>
      <c r="HZ1" s="693"/>
      <c r="IA1" s="693"/>
      <c r="IB1" s="693"/>
      <c r="IC1" s="693"/>
      <c r="ID1" s="693"/>
      <c r="IE1" s="693"/>
      <c r="IF1" s="693"/>
      <c r="IG1" s="693"/>
      <c r="IH1" s="693"/>
      <c r="II1" s="693"/>
      <c r="IJ1" s="693"/>
      <c r="IK1" s="693"/>
      <c r="IL1" s="693"/>
      <c r="IM1" s="693"/>
      <c r="IN1" s="693"/>
      <c r="IO1" s="693"/>
      <c r="IP1" s="693"/>
      <c r="IQ1" s="693"/>
      <c r="IR1" s="693"/>
      <c r="IS1" s="693"/>
      <c r="IT1" s="693"/>
      <c r="IU1" s="693"/>
      <c r="IV1" s="693"/>
      <c r="IW1" s="693"/>
      <c r="IX1" s="693"/>
      <c r="IY1" s="693"/>
      <c r="IZ1" s="693"/>
      <c r="JA1" s="693"/>
      <c r="JB1" s="693"/>
      <c r="JC1" s="693"/>
      <c r="JD1" s="693"/>
      <c r="JE1" s="693"/>
      <c r="JF1" s="693"/>
      <c r="JG1" s="693"/>
      <c r="JH1" s="693"/>
      <c r="JI1" s="693"/>
      <c r="JJ1" s="693"/>
      <c r="JK1" s="693"/>
      <c r="JL1" s="693"/>
      <c r="JM1" s="693"/>
      <c r="JN1" s="693"/>
      <c r="JO1" s="693"/>
      <c r="JP1" s="693"/>
      <c r="JQ1" s="693"/>
      <c r="JR1" s="693"/>
      <c r="JS1" s="693"/>
      <c r="JT1" s="693"/>
      <c r="JU1" s="693"/>
      <c r="JV1" s="693"/>
      <c r="JW1" s="693"/>
      <c r="JX1" s="693"/>
      <c r="JY1" s="693"/>
      <c r="JZ1" s="693"/>
      <c r="KA1" s="693"/>
      <c r="KB1" s="693"/>
      <c r="KC1" s="693"/>
      <c r="KD1" s="693"/>
      <c r="KE1" s="693"/>
      <c r="KF1" s="693"/>
      <c r="KG1" s="693"/>
      <c r="KH1" s="693"/>
      <c r="KI1" s="693"/>
      <c r="KJ1" s="693"/>
      <c r="KK1" s="693"/>
      <c r="KL1" s="693"/>
      <c r="KM1" s="693"/>
      <c r="KN1" s="693"/>
      <c r="KO1" s="693"/>
      <c r="KP1" s="693"/>
      <c r="KQ1" s="693"/>
      <c r="KR1" s="693"/>
      <c r="KS1" s="693"/>
      <c r="KT1" s="693"/>
      <c r="KU1" s="693"/>
      <c r="KV1" s="693"/>
      <c r="KW1" s="693"/>
      <c r="KX1" s="693"/>
      <c r="KY1" s="693"/>
      <c r="KZ1" s="693"/>
      <c r="LA1" s="693"/>
      <c r="LB1" s="693"/>
      <c r="LC1" s="693"/>
      <c r="LD1" s="693"/>
      <c r="LE1" s="693"/>
      <c r="LF1" s="693"/>
      <c r="LG1" s="693"/>
      <c r="LH1" s="693"/>
      <c r="LI1" s="693"/>
      <c r="LJ1" s="693"/>
      <c r="LK1" s="693"/>
      <c r="LL1" s="693"/>
      <c r="LM1" s="693"/>
      <c r="LN1" s="693"/>
      <c r="LO1" s="693"/>
      <c r="LP1" s="693"/>
      <c r="LQ1" s="693"/>
      <c r="LR1" s="693"/>
      <c r="LS1" s="693"/>
      <c r="LT1" s="693"/>
      <c r="LU1" s="693"/>
      <c r="LV1" s="693"/>
      <c r="LW1" s="693"/>
      <c r="LX1" s="693"/>
      <c r="LY1" s="693"/>
      <c r="LZ1" s="693"/>
      <c r="MA1" s="693"/>
      <c r="MB1" s="693"/>
      <c r="MC1" s="693"/>
      <c r="MD1" s="693"/>
      <c r="ME1" s="693"/>
      <c r="MF1" s="693"/>
      <c r="MG1" s="693"/>
      <c r="MH1" s="693"/>
      <c r="MI1" s="693"/>
      <c r="MJ1" s="693"/>
      <c r="MK1" s="693"/>
      <c r="ML1" s="693"/>
      <c r="MM1" s="693"/>
      <c r="MN1" s="693"/>
      <c r="MO1" s="693"/>
      <c r="MP1" s="693"/>
      <c r="MQ1" s="693"/>
      <c r="MR1" s="693"/>
      <c r="MS1" s="693"/>
      <c r="MT1" s="693"/>
      <c r="MU1" s="693"/>
      <c r="MV1" s="693"/>
      <c r="MW1" s="693"/>
      <c r="MX1" s="693"/>
      <c r="MY1" s="693"/>
      <c r="MZ1" s="693"/>
      <c r="NA1" s="693"/>
      <c r="NB1" s="693"/>
      <c r="NC1" s="693"/>
      <c r="ND1" s="693"/>
      <c r="NE1" s="693"/>
      <c r="NF1" s="693"/>
      <c r="NG1" s="693"/>
      <c r="NH1" s="693"/>
      <c r="NI1" s="693"/>
      <c r="NJ1" s="693"/>
      <c r="NK1" s="693"/>
      <c r="NL1" s="693"/>
      <c r="NM1" s="693"/>
      <c r="NN1" s="693"/>
      <c r="NO1" s="693"/>
      <c r="NP1" s="693"/>
      <c r="NQ1" s="693"/>
      <c r="NR1" s="693"/>
      <c r="NS1" s="693"/>
      <c r="NT1" s="693"/>
      <c r="NU1" s="693"/>
      <c r="NV1" s="693"/>
      <c r="NW1" s="693"/>
      <c r="NX1" s="693"/>
      <c r="NY1" s="693"/>
      <c r="NZ1" s="693"/>
      <c r="OA1" s="693"/>
      <c r="OB1" s="693"/>
      <c r="OC1" s="693"/>
      <c r="OD1" s="693"/>
      <c r="OE1" s="693"/>
      <c r="OF1" s="693"/>
      <c r="OG1" s="693"/>
      <c r="OH1" s="693"/>
      <c r="OI1" s="693"/>
      <c r="OJ1" s="693"/>
      <c r="OK1" s="693"/>
      <c r="OL1" s="693"/>
      <c r="OM1" s="693"/>
      <c r="ON1" s="693"/>
      <c r="OO1" s="693"/>
      <c r="OP1" s="693"/>
      <c r="OQ1" s="693"/>
      <c r="OR1" s="693"/>
      <c r="OS1" s="693"/>
      <c r="OT1" s="693"/>
      <c r="OU1" s="693"/>
      <c r="OV1" s="693"/>
      <c r="OW1" s="693"/>
      <c r="OX1" s="693"/>
      <c r="OY1" s="693"/>
      <c r="OZ1" s="693"/>
      <c r="PA1" s="693"/>
      <c r="PB1" s="693"/>
      <c r="PC1" s="693"/>
      <c r="PD1" s="693"/>
      <c r="PE1" s="693"/>
      <c r="PF1" s="693"/>
      <c r="PG1" s="693"/>
      <c r="PH1" s="693"/>
      <c r="PI1" s="693"/>
      <c r="PJ1" s="693"/>
      <c r="PK1" s="693"/>
      <c r="PL1" s="693"/>
      <c r="PM1" s="693"/>
      <c r="PN1" s="693"/>
      <c r="PO1" s="693"/>
      <c r="PP1" s="693"/>
      <c r="PQ1" s="693"/>
      <c r="PR1" s="693"/>
      <c r="PS1" s="693"/>
      <c r="PT1" s="693"/>
      <c r="PU1" s="693"/>
      <c r="PV1" s="693"/>
      <c r="PW1" s="693"/>
      <c r="PX1" s="693"/>
      <c r="PY1" s="693"/>
      <c r="PZ1" s="693"/>
      <c r="QA1" s="693"/>
      <c r="QB1" s="693"/>
      <c r="QC1" s="693"/>
      <c r="QD1" s="693"/>
      <c r="QE1" s="693"/>
      <c r="QF1" s="693"/>
      <c r="QG1" s="693"/>
      <c r="QH1" s="693"/>
      <c r="QI1" s="693"/>
      <c r="QJ1" s="693"/>
      <c r="QK1" s="693"/>
      <c r="QL1" s="693"/>
      <c r="QM1" s="693"/>
      <c r="QN1" s="693"/>
      <c r="QO1" s="693"/>
      <c r="QP1" s="693"/>
      <c r="QQ1" s="693"/>
      <c r="QR1" s="693"/>
      <c r="QS1" s="693"/>
      <c r="QT1" s="693"/>
      <c r="QU1" s="693"/>
      <c r="QV1" s="693"/>
      <c r="QW1" s="693"/>
      <c r="QX1" s="693"/>
      <c r="QY1" s="693"/>
      <c r="QZ1" s="693"/>
      <c r="RA1" s="693"/>
      <c r="RB1" s="693"/>
      <c r="RC1" s="693"/>
      <c r="RD1" s="693"/>
      <c r="RE1" s="693"/>
      <c r="RF1" s="693"/>
      <c r="RG1" s="693"/>
      <c r="RH1" s="693"/>
      <c r="RI1" s="693"/>
      <c r="RJ1" s="693"/>
      <c r="RK1" s="693"/>
      <c r="RL1" s="693"/>
      <c r="RM1" s="693"/>
      <c r="RN1" s="693"/>
      <c r="RO1" s="693"/>
      <c r="RP1" s="693"/>
      <c r="RQ1" s="693"/>
      <c r="RR1" s="693"/>
      <c r="RS1" s="693"/>
      <c r="RT1" s="693"/>
      <c r="RU1" s="693"/>
      <c r="RV1" s="693"/>
      <c r="RW1" s="693"/>
      <c r="RX1" s="693"/>
      <c r="RY1" s="693"/>
      <c r="RZ1" s="693"/>
      <c r="SA1" s="693"/>
      <c r="SB1" s="693"/>
      <c r="SC1" s="693"/>
      <c r="SD1" s="693"/>
      <c r="SE1" s="693"/>
      <c r="SF1" s="693"/>
      <c r="SG1" s="693"/>
      <c r="SH1" s="693"/>
      <c r="SI1" s="693"/>
      <c r="SJ1" s="693"/>
      <c r="SK1" s="693"/>
      <c r="SL1" s="693"/>
      <c r="SM1" s="693"/>
      <c r="SN1" s="693"/>
      <c r="SO1" s="693"/>
      <c r="SP1" s="693"/>
      <c r="SQ1" s="693"/>
      <c r="SR1" s="693"/>
      <c r="SS1" s="693"/>
      <c r="ST1" s="693"/>
      <c r="SU1" s="693"/>
      <c r="SV1" s="693"/>
      <c r="SW1" s="693"/>
      <c r="SX1" s="693"/>
      <c r="SY1" s="693"/>
      <c r="SZ1" s="693"/>
      <c r="TA1" s="693"/>
      <c r="TB1" s="693"/>
      <c r="TC1" s="693"/>
      <c r="TD1" s="693"/>
      <c r="TE1" s="693"/>
      <c r="TF1" s="693"/>
      <c r="TG1" s="693"/>
      <c r="TH1" s="693"/>
      <c r="TI1" s="693"/>
      <c r="TJ1" s="693"/>
      <c r="TK1" s="693"/>
      <c r="TL1" s="693"/>
      <c r="TM1" s="693"/>
      <c r="TN1" s="693"/>
      <c r="TO1" s="693"/>
      <c r="TP1" s="693"/>
      <c r="TQ1" s="693"/>
      <c r="TR1" s="693"/>
      <c r="TS1" s="693"/>
      <c r="TT1" s="693"/>
      <c r="TU1" s="693"/>
      <c r="TV1" s="693"/>
      <c r="TW1" s="693"/>
      <c r="TX1" s="693"/>
      <c r="TY1" s="693"/>
      <c r="TZ1" s="693"/>
      <c r="UA1" s="693"/>
      <c r="UB1" s="693"/>
      <c r="UC1" s="693"/>
      <c r="UD1" s="693"/>
      <c r="UE1" s="693"/>
      <c r="UF1" s="693"/>
      <c r="UG1" s="693"/>
      <c r="UH1" s="693"/>
      <c r="UI1" s="693"/>
      <c r="UJ1" s="693"/>
      <c r="UK1" s="693"/>
      <c r="UL1" s="693"/>
      <c r="UM1" s="693"/>
      <c r="UN1" s="693"/>
      <c r="UO1" s="693"/>
      <c r="UP1" s="693"/>
      <c r="UQ1" s="693"/>
      <c r="UR1" s="693"/>
      <c r="US1" s="693"/>
      <c r="UT1" s="693"/>
      <c r="UU1" s="693"/>
      <c r="UV1" s="693"/>
      <c r="UW1" s="693"/>
      <c r="UX1" s="693"/>
      <c r="UY1" s="693"/>
      <c r="UZ1" s="693"/>
      <c r="VA1" s="693"/>
      <c r="VB1" s="693"/>
      <c r="VC1" s="693"/>
      <c r="VD1" s="693"/>
      <c r="VE1" s="693"/>
      <c r="VF1" s="693"/>
      <c r="VG1" s="693"/>
      <c r="VH1" s="693"/>
      <c r="VI1" s="693"/>
      <c r="VJ1" s="693"/>
      <c r="VK1" s="693"/>
      <c r="VL1" s="693"/>
      <c r="VM1" s="693"/>
      <c r="VN1" s="693"/>
      <c r="VO1" s="693"/>
      <c r="VP1" s="693"/>
      <c r="VQ1" s="693"/>
      <c r="VR1" s="693"/>
      <c r="VS1" s="693"/>
      <c r="VT1" s="693"/>
      <c r="VU1" s="693"/>
      <c r="VV1" s="693"/>
      <c r="VW1" s="693"/>
      <c r="VX1" s="693"/>
      <c r="VY1" s="693"/>
      <c r="VZ1" s="693"/>
      <c r="WA1" s="693"/>
      <c r="WB1" s="693"/>
      <c r="WC1" s="693"/>
      <c r="WD1" s="693"/>
      <c r="WE1" s="693"/>
      <c r="WF1" s="693"/>
      <c r="WG1" s="693"/>
      <c r="WH1" s="693"/>
      <c r="WI1" s="693"/>
      <c r="WJ1" s="693"/>
      <c r="WK1" s="693"/>
      <c r="WL1" s="693"/>
      <c r="WM1" s="693"/>
      <c r="WN1" s="693"/>
      <c r="WO1" s="693"/>
      <c r="WP1" s="693"/>
      <c r="WQ1" s="693"/>
      <c r="WR1" s="693"/>
      <c r="WS1" s="693"/>
      <c r="WT1" s="693"/>
      <c r="WU1" s="693"/>
      <c r="WV1" s="693"/>
      <c r="WW1" s="693"/>
      <c r="WX1" s="693"/>
      <c r="WY1" s="693"/>
      <c r="WZ1" s="693"/>
      <c r="XA1" s="693"/>
      <c r="XB1" s="693"/>
      <c r="XC1" s="693"/>
      <c r="XD1" s="693"/>
      <c r="XE1" s="693"/>
      <c r="XF1" s="693"/>
      <c r="XG1" s="693"/>
      <c r="XH1" s="693"/>
      <c r="XI1" s="693"/>
      <c r="XJ1" s="693"/>
      <c r="XK1" s="693"/>
      <c r="XL1" s="693"/>
      <c r="XM1" s="693"/>
      <c r="XN1" s="693"/>
      <c r="XO1" s="693"/>
      <c r="XP1" s="693"/>
      <c r="XQ1" s="693"/>
      <c r="XR1" s="693"/>
      <c r="XS1" s="693"/>
      <c r="XT1" s="693"/>
      <c r="XU1" s="693"/>
      <c r="XV1" s="693"/>
      <c r="XW1" s="693"/>
      <c r="XX1" s="693"/>
      <c r="XY1" s="693"/>
      <c r="XZ1" s="693"/>
      <c r="YA1" s="693"/>
      <c r="YB1" s="693"/>
      <c r="YC1" s="693"/>
      <c r="YD1" s="693"/>
      <c r="YE1" s="693"/>
      <c r="YF1" s="693"/>
      <c r="YG1" s="693"/>
      <c r="YH1" s="693"/>
      <c r="YI1" s="693"/>
      <c r="YJ1" s="693"/>
      <c r="YK1" s="693"/>
      <c r="YL1" s="693"/>
      <c r="YM1" s="693"/>
      <c r="YN1" s="693"/>
      <c r="YO1" s="693"/>
      <c r="YP1" s="693"/>
      <c r="YQ1" s="693"/>
      <c r="YR1" s="693"/>
      <c r="YS1" s="693"/>
      <c r="YT1" s="693"/>
      <c r="YU1" s="693"/>
      <c r="YV1" s="693"/>
      <c r="YW1" s="693"/>
      <c r="YX1" s="693"/>
      <c r="YY1" s="693"/>
      <c r="YZ1" s="693"/>
      <c r="ZA1" s="693"/>
      <c r="ZB1" s="693"/>
      <c r="ZC1" s="693"/>
      <c r="ZD1" s="693"/>
      <c r="ZE1" s="693"/>
      <c r="ZF1" s="693"/>
      <c r="ZG1" s="693"/>
      <c r="ZH1" s="693"/>
      <c r="ZI1" s="693"/>
      <c r="ZJ1" s="693"/>
      <c r="ZK1" s="693"/>
      <c r="ZL1" s="693"/>
      <c r="ZM1" s="693"/>
      <c r="ZN1" s="693"/>
      <c r="ZO1" s="693"/>
      <c r="ZP1" s="693"/>
      <c r="ZQ1" s="693"/>
      <c r="ZR1" s="693"/>
      <c r="ZS1" s="693"/>
      <c r="ZT1" s="693"/>
      <c r="ZU1" s="693"/>
      <c r="ZV1" s="693"/>
      <c r="ZW1" s="693"/>
      <c r="ZX1" s="693"/>
      <c r="ZY1" s="693"/>
      <c r="ZZ1" s="693"/>
      <c r="AAA1" s="693"/>
      <c r="AAB1" s="693"/>
      <c r="AAC1" s="693"/>
      <c r="AAD1" s="693"/>
      <c r="AAE1" s="693"/>
      <c r="AAF1" s="693"/>
      <c r="AAG1" s="693"/>
      <c r="AAH1" s="693"/>
      <c r="AAI1" s="693"/>
      <c r="AAJ1" s="693"/>
      <c r="AAK1" s="693"/>
      <c r="AAL1" s="693"/>
      <c r="AAM1" s="693"/>
      <c r="AAN1" s="693"/>
      <c r="AAO1" s="693"/>
      <c r="AAP1" s="693"/>
      <c r="AAQ1" s="693"/>
      <c r="AAR1" s="693"/>
      <c r="AAS1" s="693"/>
      <c r="AAT1" s="693"/>
      <c r="AAU1" s="693"/>
      <c r="AAV1" s="693"/>
      <c r="AAW1" s="693"/>
      <c r="AAX1" s="693"/>
      <c r="AAY1" s="693"/>
      <c r="AAZ1" s="693"/>
      <c r="ABA1" s="693"/>
      <c r="ABB1" s="693"/>
      <c r="ABC1" s="693"/>
      <c r="ABD1" s="693"/>
      <c r="ABE1" s="693"/>
      <c r="ABF1" s="693"/>
      <c r="ABG1" s="693"/>
      <c r="ABH1" s="693"/>
      <c r="ABI1" s="693"/>
      <c r="ABJ1" s="693"/>
      <c r="ABK1" s="693"/>
      <c r="ABL1" s="693"/>
      <c r="ABM1" s="693"/>
      <c r="ABN1" s="693"/>
      <c r="ABO1" s="693"/>
      <c r="ABP1" s="693"/>
      <c r="ABQ1" s="693"/>
      <c r="ABR1" s="693"/>
      <c r="ABS1" s="693"/>
      <c r="ABT1" s="693"/>
      <c r="ABU1" s="693"/>
      <c r="ABV1" s="693"/>
      <c r="ABW1" s="693"/>
      <c r="ABX1" s="693"/>
      <c r="ABY1" s="693"/>
      <c r="ABZ1" s="693"/>
      <c r="ACA1" s="693"/>
      <c r="ACB1" s="693"/>
      <c r="ACC1" s="693"/>
      <c r="ACD1" s="693"/>
      <c r="ACE1" s="693"/>
      <c r="ACF1" s="693"/>
      <c r="ACG1" s="693"/>
      <c r="ACH1" s="693"/>
      <c r="ACI1" s="693"/>
      <c r="ACJ1" s="693"/>
      <c r="ACK1" s="693"/>
      <c r="ACL1" s="693"/>
      <c r="ACM1" s="693"/>
      <c r="ACN1" s="693"/>
      <c r="ACO1" s="693"/>
      <c r="ACP1" s="693"/>
      <c r="ACQ1" s="693"/>
      <c r="ACR1" s="693"/>
      <c r="ACS1" s="693"/>
      <c r="ACT1" s="693"/>
      <c r="ACU1" s="693"/>
      <c r="ACV1" s="693"/>
      <c r="ACW1" s="693"/>
      <c r="ACX1" s="693"/>
      <c r="ACY1" s="693"/>
      <c r="ACZ1" s="693"/>
      <c r="ADA1" s="693"/>
      <c r="ADB1" s="693"/>
      <c r="ADC1" s="693"/>
      <c r="ADD1" s="693"/>
      <c r="ADE1" s="693"/>
      <c r="ADF1" s="693"/>
      <c r="ADG1" s="693"/>
      <c r="ADH1" s="693"/>
      <c r="ADI1" s="693"/>
      <c r="ADJ1" s="693"/>
      <c r="ADK1" s="693"/>
      <c r="ADL1" s="693"/>
      <c r="ADM1" s="693"/>
      <c r="ADN1" s="693"/>
      <c r="ADO1" s="693"/>
      <c r="ADP1" s="693"/>
      <c r="ADQ1" s="693"/>
      <c r="ADR1" s="693"/>
      <c r="ADS1" s="693"/>
      <c r="ADT1" s="693"/>
      <c r="ADU1" s="693"/>
      <c r="ADV1" s="693"/>
      <c r="ADW1" s="693"/>
      <c r="ADX1" s="693"/>
      <c r="ADY1" s="693"/>
      <c r="ADZ1" s="693"/>
      <c r="AEA1" s="693"/>
      <c r="AEB1" s="693"/>
      <c r="AEC1" s="693"/>
      <c r="AED1" s="693"/>
      <c r="AEE1" s="693"/>
      <c r="AEF1" s="693"/>
      <c r="AEG1" s="693"/>
      <c r="AEH1" s="693"/>
      <c r="AEI1" s="693"/>
      <c r="AEJ1" s="693"/>
      <c r="AEK1" s="693"/>
      <c r="AEL1" s="693"/>
      <c r="AEM1" s="693"/>
      <c r="AEN1" s="693"/>
      <c r="AEO1" s="693"/>
      <c r="AEP1" s="693"/>
      <c r="AEQ1" s="693"/>
      <c r="AER1" s="693"/>
      <c r="AES1" s="693"/>
      <c r="AET1" s="693"/>
      <c r="AEU1" s="693"/>
      <c r="AEV1" s="693"/>
      <c r="AEW1" s="693"/>
      <c r="AEX1" s="693"/>
      <c r="AEY1" s="693"/>
      <c r="AEZ1" s="693"/>
      <c r="AFA1" s="693"/>
      <c r="AFB1" s="693"/>
      <c r="AFC1" s="693"/>
      <c r="AFD1" s="693"/>
      <c r="AFE1" s="693"/>
      <c r="AFF1" s="693"/>
      <c r="AFG1" s="693"/>
      <c r="AFH1" s="693"/>
      <c r="AFI1" s="693"/>
      <c r="AFJ1" s="693"/>
      <c r="AFK1" s="693"/>
      <c r="AFL1" s="693"/>
      <c r="AFM1" s="693"/>
      <c r="AFN1" s="693"/>
      <c r="AFO1" s="693"/>
      <c r="AFP1" s="693"/>
      <c r="AFQ1" s="693"/>
      <c r="AFR1" s="693"/>
      <c r="AFS1" s="693"/>
      <c r="AFT1" s="693"/>
      <c r="AFU1" s="693"/>
      <c r="AFV1" s="693"/>
      <c r="AFW1" s="693"/>
      <c r="AFX1" s="693"/>
      <c r="AFY1" s="693"/>
      <c r="AFZ1" s="693"/>
      <c r="AGA1" s="693"/>
      <c r="AGB1" s="693"/>
      <c r="AGC1" s="693"/>
      <c r="AGD1" s="693"/>
      <c r="AGE1" s="693"/>
      <c r="AGF1" s="693"/>
      <c r="AGG1" s="693"/>
      <c r="AGH1" s="693"/>
      <c r="AGI1" s="693"/>
      <c r="AGJ1" s="693"/>
      <c r="AGK1" s="693"/>
      <c r="AGL1" s="693"/>
      <c r="AGM1" s="693"/>
      <c r="AGN1" s="693"/>
      <c r="AGO1" s="693"/>
      <c r="AGP1" s="693"/>
      <c r="AGQ1" s="693"/>
      <c r="AGR1" s="693"/>
      <c r="AGS1" s="693"/>
      <c r="AGT1" s="693"/>
      <c r="AGU1" s="693"/>
      <c r="AGV1" s="693"/>
      <c r="AGW1" s="693"/>
      <c r="AGX1" s="693"/>
      <c r="AGY1" s="693"/>
      <c r="AGZ1" s="693"/>
      <c r="AHA1" s="693"/>
      <c r="AHB1" s="693"/>
      <c r="AHC1" s="693"/>
      <c r="AHD1" s="693"/>
      <c r="AHE1" s="693"/>
      <c r="AHF1" s="693"/>
      <c r="AHG1" s="693"/>
      <c r="AHH1" s="693"/>
      <c r="AHI1" s="693"/>
      <c r="AHJ1" s="693"/>
      <c r="AHK1" s="693"/>
      <c r="AHL1" s="693"/>
      <c r="AHM1" s="693"/>
      <c r="AHN1" s="693"/>
      <c r="AHO1" s="693"/>
      <c r="AHP1" s="693"/>
      <c r="AHQ1" s="693"/>
      <c r="AHR1" s="693"/>
      <c r="AHS1" s="693"/>
      <c r="AHT1" s="693"/>
      <c r="AHU1" s="693"/>
      <c r="AHV1" s="693"/>
      <c r="AHW1" s="693"/>
      <c r="AHX1" s="693"/>
      <c r="AHY1" s="693"/>
      <c r="AHZ1" s="693"/>
      <c r="AIA1" s="693"/>
      <c r="AIB1" s="693"/>
      <c r="AIC1" s="693"/>
      <c r="AID1" s="693"/>
      <c r="AIE1" s="693"/>
      <c r="AIF1" s="693"/>
      <c r="AIG1" s="693"/>
      <c r="AIH1" s="693"/>
      <c r="AII1" s="693"/>
      <c r="AIJ1" s="693"/>
      <c r="AIK1" s="693"/>
      <c r="AIL1" s="693"/>
      <c r="AIM1" s="693"/>
      <c r="AIN1" s="693"/>
      <c r="AIO1" s="693"/>
      <c r="AIP1" s="693"/>
      <c r="AIQ1" s="693"/>
      <c r="AIR1" s="693"/>
      <c r="AIS1" s="693"/>
      <c r="AIT1" s="693"/>
      <c r="AIU1" s="693"/>
      <c r="AIV1" s="693"/>
      <c r="AIW1" s="693"/>
      <c r="AIX1" s="693"/>
      <c r="AIY1" s="693"/>
      <c r="AIZ1" s="693"/>
      <c r="AJA1" s="693"/>
      <c r="AJB1" s="693"/>
      <c r="AJC1" s="693"/>
      <c r="AJD1" s="693"/>
      <c r="AJE1" s="693"/>
      <c r="AJF1" s="693"/>
      <c r="AJG1" s="693"/>
      <c r="AJH1" s="693"/>
      <c r="AJI1" s="693"/>
      <c r="AJJ1" s="693"/>
      <c r="AJK1" s="693"/>
      <c r="AJL1" s="693"/>
      <c r="AJM1" s="693"/>
      <c r="AJN1" s="693"/>
      <c r="AJO1" s="693"/>
      <c r="AJP1" s="693"/>
      <c r="AJQ1" s="693"/>
      <c r="AJR1" s="693"/>
      <c r="AJS1" s="693"/>
      <c r="AJT1" s="693"/>
      <c r="AJU1" s="693"/>
      <c r="AJV1" s="693"/>
      <c r="AJW1" s="693"/>
      <c r="AJX1" s="693"/>
      <c r="AJY1" s="693"/>
      <c r="AJZ1" s="693"/>
      <c r="AKA1" s="693"/>
      <c r="AKB1" s="693"/>
      <c r="AKC1" s="693"/>
      <c r="AKD1" s="693"/>
      <c r="AKE1" s="693"/>
      <c r="AKF1" s="693"/>
      <c r="AKG1" s="693"/>
      <c r="AKH1" s="693"/>
      <c r="AKI1" s="693"/>
      <c r="AKJ1" s="693"/>
      <c r="AKK1" s="693"/>
      <c r="AKL1" s="693"/>
      <c r="AKM1" s="693"/>
      <c r="AKN1" s="693"/>
      <c r="AKO1" s="693"/>
      <c r="AKP1" s="693"/>
      <c r="AKQ1" s="693"/>
      <c r="AKR1" s="693"/>
      <c r="AKS1" s="693"/>
      <c r="AKT1" s="693"/>
      <c r="AKU1" s="693"/>
      <c r="AKV1" s="693"/>
      <c r="AKW1" s="693"/>
      <c r="AKX1" s="693"/>
      <c r="AKY1" s="693"/>
      <c r="AKZ1" s="693"/>
      <c r="ALA1" s="693"/>
      <c r="ALB1" s="693"/>
      <c r="ALC1" s="693"/>
      <c r="ALD1" s="693"/>
      <c r="ALE1" s="693"/>
      <c r="ALF1" s="693"/>
      <c r="ALG1" s="693"/>
      <c r="ALH1" s="693"/>
      <c r="ALI1" s="693"/>
      <c r="ALJ1" s="693"/>
      <c r="ALK1" s="693"/>
      <c r="ALL1" s="693"/>
      <c r="ALM1" s="693"/>
      <c r="ALN1" s="693"/>
      <c r="ALO1" s="693"/>
      <c r="ALP1" s="693"/>
      <c r="ALQ1" s="693"/>
      <c r="ALR1" s="693"/>
      <c r="ALS1" s="693"/>
      <c r="ALT1" s="693"/>
      <c r="ALU1" s="693"/>
      <c r="ALV1" s="693"/>
      <c r="ALW1" s="693"/>
      <c r="ALX1" s="693"/>
      <c r="ALY1" s="693"/>
      <c r="ALZ1" s="693"/>
      <c r="AMA1" s="693"/>
      <c r="AMB1" s="693"/>
      <c r="AMC1" s="693"/>
      <c r="AMD1" s="693"/>
      <c r="AME1" s="693"/>
      <c r="AMF1" s="693"/>
      <c r="AMG1" s="693"/>
      <c r="AMH1" s="693"/>
      <c r="AMI1" s="693"/>
      <c r="AMJ1" s="693"/>
      <c r="AMK1" s="693"/>
      <c r="AML1" s="693"/>
      <c r="AMM1" s="693"/>
      <c r="AMN1" s="693"/>
      <c r="AMO1" s="693"/>
      <c r="AMP1" s="693"/>
      <c r="AMQ1" s="693"/>
      <c r="AMR1" s="693"/>
      <c r="AMS1" s="693"/>
      <c r="AMT1" s="693"/>
      <c r="AMU1" s="693"/>
      <c r="AMV1" s="693"/>
      <c r="AMW1" s="693"/>
      <c r="AMX1" s="693"/>
      <c r="AMY1" s="693"/>
      <c r="AMZ1" s="693"/>
      <c r="ANA1" s="693"/>
      <c r="ANB1" s="693"/>
      <c r="ANC1" s="693"/>
      <c r="AND1" s="693"/>
      <c r="ANE1" s="693"/>
      <c r="ANF1" s="693"/>
      <c r="ANG1" s="693"/>
      <c r="ANH1" s="693"/>
      <c r="ANI1" s="693"/>
      <c r="ANJ1" s="693"/>
      <c r="ANK1" s="693"/>
      <c r="ANL1" s="693"/>
      <c r="ANM1" s="693"/>
      <c r="ANN1" s="693"/>
      <c r="ANO1" s="693"/>
      <c r="ANP1" s="693"/>
      <c r="ANQ1" s="693"/>
      <c r="ANR1" s="693"/>
      <c r="ANS1" s="693"/>
      <c r="ANT1" s="693"/>
      <c r="ANU1" s="693"/>
      <c r="ANV1" s="693"/>
      <c r="ANW1" s="693"/>
      <c r="ANX1" s="693"/>
      <c r="ANY1" s="693"/>
      <c r="ANZ1" s="693"/>
      <c r="AOA1" s="693"/>
      <c r="AOB1" s="693"/>
      <c r="AOC1" s="693"/>
      <c r="AOD1" s="693"/>
      <c r="AOE1" s="693"/>
      <c r="AOF1" s="693"/>
      <c r="AOG1" s="693"/>
      <c r="AOH1" s="693"/>
      <c r="AOI1" s="693"/>
      <c r="AOJ1" s="693"/>
      <c r="AOK1" s="693"/>
      <c r="AOL1" s="693"/>
      <c r="AOM1" s="693"/>
      <c r="AON1" s="693"/>
      <c r="AOO1" s="693"/>
      <c r="AOP1" s="693"/>
      <c r="AOQ1" s="693"/>
      <c r="AOR1" s="693"/>
      <c r="AOS1" s="693"/>
      <c r="AOT1" s="693"/>
      <c r="AOU1" s="693"/>
      <c r="AOV1" s="693"/>
      <c r="AOW1" s="693"/>
      <c r="AOX1" s="693"/>
      <c r="AOY1" s="693"/>
      <c r="AOZ1" s="693"/>
      <c r="APA1" s="693"/>
      <c r="APB1" s="693"/>
      <c r="APC1" s="693"/>
      <c r="APD1" s="693"/>
      <c r="APE1" s="693"/>
      <c r="APF1" s="693"/>
      <c r="APG1" s="693"/>
      <c r="APH1" s="693"/>
      <c r="API1" s="693"/>
      <c r="APJ1" s="693"/>
      <c r="APK1" s="693"/>
      <c r="APL1" s="693"/>
      <c r="APM1" s="693"/>
      <c r="APN1" s="693"/>
      <c r="APO1" s="693"/>
      <c r="APP1" s="693"/>
      <c r="APQ1" s="693"/>
      <c r="APR1" s="693"/>
      <c r="APS1" s="693"/>
      <c r="APT1" s="693"/>
      <c r="APU1" s="693"/>
      <c r="APV1" s="693"/>
      <c r="APW1" s="693"/>
      <c r="APX1" s="693"/>
      <c r="APY1" s="693"/>
      <c r="APZ1" s="693"/>
      <c r="AQA1" s="693"/>
      <c r="AQB1" s="693"/>
      <c r="AQC1" s="693"/>
      <c r="AQD1" s="693"/>
      <c r="AQE1" s="693"/>
      <c r="AQF1" s="693"/>
      <c r="AQG1" s="693"/>
      <c r="AQH1" s="693"/>
      <c r="AQI1" s="693"/>
      <c r="AQJ1" s="693"/>
      <c r="AQK1" s="693"/>
      <c r="AQL1" s="693"/>
      <c r="AQM1" s="693"/>
      <c r="AQN1" s="693"/>
      <c r="AQO1" s="693"/>
      <c r="AQP1" s="693"/>
      <c r="AQQ1" s="693"/>
      <c r="AQR1" s="693"/>
      <c r="AQS1" s="693"/>
      <c r="AQT1" s="693"/>
      <c r="AQU1" s="693"/>
      <c r="AQV1" s="693"/>
      <c r="AQW1" s="693"/>
      <c r="AQX1" s="693"/>
      <c r="AQY1" s="693"/>
      <c r="AQZ1" s="693"/>
      <c r="ARA1" s="693"/>
      <c r="ARB1" s="693"/>
      <c r="ARC1" s="693"/>
      <c r="ARD1" s="693"/>
      <c r="ARE1" s="693"/>
      <c r="ARF1" s="693"/>
      <c r="ARG1" s="693"/>
      <c r="ARH1" s="693"/>
      <c r="ARI1" s="693"/>
      <c r="ARJ1" s="693"/>
      <c r="ARK1" s="693"/>
      <c r="ARL1" s="693"/>
      <c r="ARM1" s="693"/>
      <c r="ARN1" s="693"/>
      <c r="ARO1" s="693"/>
      <c r="ARP1" s="693"/>
      <c r="ARQ1" s="693"/>
      <c r="ARR1" s="693"/>
      <c r="ARS1" s="693"/>
      <c r="ART1" s="693"/>
      <c r="ARU1" s="693"/>
      <c r="ARV1" s="693"/>
      <c r="ARW1" s="693"/>
      <c r="ARX1" s="693"/>
      <c r="ARY1" s="693"/>
      <c r="ARZ1" s="693"/>
      <c r="ASA1" s="693"/>
      <c r="ASB1" s="693"/>
      <c r="ASC1" s="693"/>
      <c r="ASD1" s="693"/>
      <c r="ASE1" s="693"/>
      <c r="ASF1" s="693"/>
      <c r="ASG1" s="693"/>
      <c r="ASH1" s="693"/>
      <c r="ASI1" s="693"/>
      <c r="ASJ1" s="693"/>
      <c r="ASK1" s="693"/>
      <c r="ASL1" s="693"/>
      <c r="ASM1" s="693"/>
      <c r="ASN1" s="693"/>
      <c r="ASO1" s="693"/>
      <c r="ASP1" s="693"/>
      <c r="ASQ1" s="693"/>
      <c r="ASR1" s="693"/>
      <c r="ASS1" s="693"/>
      <c r="AST1" s="693"/>
      <c r="ASU1" s="693"/>
      <c r="ASV1" s="693"/>
      <c r="ASW1" s="693"/>
      <c r="ASX1" s="693"/>
      <c r="ASY1" s="693"/>
      <c r="ASZ1" s="693"/>
      <c r="ATA1" s="693"/>
      <c r="ATB1" s="693"/>
      <c r="ATC1" s="693"/>
      <c r="ATD1" s="693"/>
      <c r="ATE1" s="693"/>
      <c r="ATF1" s="693"/>
      <c r="ATG1" s="693"/>
      <c r="ATH1" s="693"/>
      <c r="ATI1" s="693"/>
      <c r="ATJ1" s="693"/>
      <c r="ATK1" s="693"/>
      <c r="ATL1" s="693"/>
      <c r="ATM1" s="693"/>
      <c r="ATN1" s="693"/>
      <c r="ATO1" s="693"/>
      <c r="ATP1" s="693"/>
      <c r="ATQ1" s="693"/>
      <c r="ATR1" s="693"/>
      <c r="ATS1" s="693"/>
      <c r="ATT1" s="693"/>
      <c r="ATU1" s="693"/>
      <c r="ATV1" s="693"/>
      <c r="ATW1" s="693"/>
      <c r="ATX1" s="693"/>
      <c r="ATY1" s="693"/>
      <c r="ATZ1" s="693"/>
      <c r="AUA1" s="693"/>
      <c r="AUB1" s="693"/>
      <c r="AUC1" s="693"/>
      <c r="AUD1" s="693"/>
      <c r="AUE1" s="693"/>
      <c r="AUF1" s="693"/>
      <c r="AUG1" s="693"/>
      <c r="AUH1" s="693"/>
      <c r="AUI1" s="693"/>
      <c r="AUJ1" s="693"/>
      <c r="AUK1" s="693"/>
      <c r="AUL1" s="693"/>
      <c r="AUM1" s="693"/>
      <c r="AUN1" s="693"/>
      <c r="AUO1" s="693"/>
      <c r="AUP1" s="693"/>
      <c r="AUQ1" s="693"/>
      <c r="AUR1" s="693"/>
      <c r="AUS1" s="693"/>
      <c r="AUT1" s="693"/>
      <c r="AUU1" s="693"/>
      <c r="AUV1" s="693"/>
      <c r="AUW1" s="693"/>
      <c r="AUX1" s="693"/>
      <c r="AUY1" s="693"/>
      <c r="AUZ1" s="693"/>
      <c r="AVA1" s="693"/>
      <c r="AVB1" s="693"/>
      <c r="AVC1" s="693"/>
      <c r="AVD1" s="693"/>
      <c r="AVE1" s="693"/>
      <c r="AVF1" s="693"/>
      <c r="AVG1" s="693"/>
      <c r="AVH1" s="693"/>
      <c r="AVI1" s="693"/>
      <c r="AVJ1" s="693"/>
      <c r="AVK1" s="693"/>
      <c r="AVL1" s="693"/>
      <c r="AVM1" s="693"/>
      <c r="AVN1" s="693"/>
      <c r="AVO1" s="693"/>
      <c r="AVP1" s="693"/>
      <c r="AVQ1" s="693"/>
      <c r="AVR1" s="693"/>
      <c r="AVS1" s="693"/>
      <c r="AVT1" s="693"/>
      <c r="AVU1" s="693"/>
      <c r="AVV1" s="693"/>
      <c r="AVW1" s="693"/>
      <c r="AVX1" s="693"/>
      <c r="AVY1" s="693"/>
      <c r="AVZ1" s="693"/>
      <c r="AWA1" s="693"/>
      <c r="AWB1" s="693"/>
      <c r="AWC1" s="693"/>
      <c r="AWD1" s="693"/>
      <c r="AWE1" s="693"/>
      <c r="AWF1" s="693"/>
      <c r="AWG1" s="693"/>
      <c r="AWH1" s="693"/>
      <c r="AWI1" s="693"/>
      <c r="AWJ1" s="693"/>
      <c r="AWK1" s="693"/>
      <c r="AWL1" s="693"/>
      <c r="AWM1" s="693"/>
      <c r="AWN1" s="693"/>
      <c r="AWO1" s="693"/>
      <c r="AWP1" s="693"/>
      <c r="AWQ1" s="693"/>
      <c r="AWR1" s="693"/>
      <c r="AWS1" s="693"/>
      <c r="AWT1" s="693"/>
      <c r="AWU1" s="693"/>
      <c r="AWV1" s="693"/>
      <c r="AWW1" s="693"/>
      <c r="AWX1" s="693"/>
      <c r="AWY1" s="693"/>
      <c r="AWZ1" s="693"/>
      <c r="AXA1" s="693"/>
      <c r="AXB1" s="693"/>
      <c r="AXC1" s="693"/>
      <c r="AXD1" s="693"/>
      <c r="AXE1" s="693"/>
      <c r="AXF1" s="693"/>
      <c r="AXG1" s="693"/>
      <c r="AXH1" s="693"/>
      <c r="AXI1" s="693"/>
      <c r="AXJ1" s="693"/>
      <c r="AXK1" s="693"/>
      <c r="AXL1" s="693"/>
      <c r="AXM1" s="693"/>
      <c r="AXN1" s="693"/>
      <c r="AXO1" s="693"/>
      <c r="AXP1" s="693"/>
      <c r="AXQ1" s="693"/>
      <c r="AXR1" s="693"/>
      <c r="AXS1" s="693"/>
      <c r="AXT1" s="693"/>
      <c r="AXU1" s="693"/>
      <c r="AXV1" s="693"/>
      <c r="AXW1" s="693"/>
      <c r="AXX1" s="693"/>
      <c r="AXY1" s="693"/>
      <c r="AXZ1" s="693"/>
      <c r="AYA1" s="693"/>
      <c r="AYB1" s="693"/>
      <c r="AYC1" s="693"/>
      <c r="AYD1" s="693"/>
      <c r="AYE1" s="693"/>
      <c r="AYF1" s="693"/>
      <c r="AYG1" s="693"/>
      <c r="AYH1" s="693"/>
      <c r="AYI1" s="693"/>
      <c r="AYJ1" s="693"/>
      <c r="AYK1" s="693"/>
      <c r="AYL1" s="693"/>
      <c r="AYM1" s="693"/>
      <c r="AYN1" s="693"/>
      <c r="AYO1" s="693"/>
      <c r="AYP1" s="693"/>
      <c r="AYQ1" s="693"/>
      <c r="AYR1" s="693"/>
      <c r="AYS1" s="693"/>
      <c r="AYT1" s="693"/>
      <c r="AYU1" s="693"/>
      <c r="AYV1" s="693"/>
      <c r="AYW1" s="693"/>
      <c r="AYX1" s="693"/>
      <c r="AYY1" s="693"/>
      <c r="AYZ1" s="693"/>
      <c r="AZA1" s="693"/>
      <c r="AZB1" s="693"/>
      <c r="AZC1" s="693"/>
      <c r="AZD1" s="693"/>
      <c r="AZE1" s="693"/>
      <c r="AZF1" s="693"/>
      <c r="AZG1" s="693"/>
      <c r="AZH1" s="693"/>
      <c r="AZI1" s="693"/>
      <c r="AZJ1" s="693"/>
      <c r="AZK1" s="693"/>
      <c r="AZL1" s="693"/>
      <c r="AZM1" s="693"/>
      <c r="AZN1" s="693"/>
      <c r="AZO1" s="693"/>
      <c r="AZP1" s="693"/>
      <c r="AZQ1" s="693"/>
      <c r="AZR1" s="693"/>
      <c r="AZS1" s="693"/>
      <c r="AZT1" s="693"/>
      <c r="AZU1" s="693"/>
      <c r="AZV1" s="693"/>
      <c r="AZW1" s="693"/>
      <c r="AZX1" s="693"/>
      <c r="AZY1" s="693"/>
      <c r="AZZ1" s="693"/>
      <c r="BAA1" s="693"/>
      <c r="BAB1" s="693"/>
      <c r="BAC1" s="693"/>
      <c r="BAD1" s="693"/>
      <c r="BAE1" s="693"/>
      <c r="BAF1" s="693"/>
      <c r="BAG1" s="693"/>
      <c r="BAH1" s="693"/>
      <c r="BAI1" s="693"/>
      <c r="BAJ1" s="693"/>
      <c r="BAK1" s="693"/>
      <c r="BAL1" s="693"/>
      <c r="BAM1" s="693"/>
      <c r="BAN1" s="693"/>
      <c r="BAO1" s="693"/>
      <c r="BAP1" s="693"/>
      <c r="BAQ1" s="693"/>
      <c r="BAR1" s="693"/>
      <c r="BAS1" s="693"/>
      <c r="BAT1" s="693"/>
      <c r="BAU1" s="693"/>
      <c r="BAV1" s="693"/>
      <c r="BAW1" s="693"/>
      <c r="BAX1" s="693"/>
      <c r="BAY1" s="693"/>
      <c r="BAZ1" s="693"/>
      <c r="BBA1" s="693"/>
      <c r="BBB1" s="693"/>
      <c r="BBC1" s="693"/>
      <c r="BBD1" s="693"/>
      <c r="BBE1" s="693"/>
      <c r="BBF1" s="693"/>
      <c r="BBG1" s="693"/>
      <c r="BBH1" s="693"/>
      <c r="BBI1" s="693"/>
      <c r="BBJ1" s="693"/>
      <c r="BBK1" s="693"/>
      <c r="BBL1" s="693"/>
      <c r="BBM1" s="693"/>
      <c r="BBN1" s="693"/>
      <c r="BBO1" s="693"/>
      <c r="BBP1" s="693"/>
      <c r="BBQ1" s="693"/>
      <c r="BBR1" s="693"/>
      <c r="BBS1" s="693"/>
      <c r="BBT1" s="693"/>
      <c r="BBU1" s="693"/>
      <c r="BBV1" s="693"/>
      <c r="BBW1" s="693"/>
      <c r="BBX1" s="693"/>
      <c r="BBY1" s="693"/>
      <c r="BBZ1" s="693"/>
      <c r="BCA1" s="693"/>
      <c r="BCB1" s="693"/>
      <c r="BCC1" s="693"/>
      <c r="BCD1" s="693"/>
      <c r="BCE1" s="693"/>
      <c r="BCF1" s="693"/>
      <c r="BCG1" s="693"/>
      <c r="BCH1" s="693"/>
      <c r="BCI1" s="693"/>
      <c r="BCJ1" s="693"/>
      <c r="BCK1" s="693"/>
      <c r="BCL1" s="693"/>
      <c r="BCM1" s="693"/>
      <c r="BCN1" s="693"/>
      <c r="BCO1" s="693"/>
      <c r="BCP1" s="693"/>
      <c r="BCQ1" s="693"/>
      <c r="BCR1" s="693"/>
      <c r="BCS1" s="693"/>
      <c r="BCT1" s="693"/>
      <c r="BCU1" s="693"/>
      <c r="BCV1" s="693"/>
      <c r="BCW1" s="693"/>
      <c r="BCX1" s="693"/>
      <c r="BCY1" s="693"/>
      <c r="BCZ1" s="693"/>
      <c r="BDA1" s="693"/>
      <c r="BDB1" s="693"/>
      <c r="BDC1" s="693"/>
      <c r="BDD1" s="693"/>
      <c r="BDE1" s="693"/>
      <c r="BDF1" s="693"/>
      <c r="BDG1" s="693"/>
      <c r="BDH1" s="693"/>
      <c r="BDI1" s="693"/>
      <c r="BDJ1" s="693"/>
      <c r="BDK1" s="693"/>
      <c r="BDL1" s="693"/>
      <c r="BDM1" s="693"/>
      <c r="BDN1" s="693"/>
      <c r="BDO1" s="693"/>
      <c r="BDP1" s="693"/>
      <c r="BDQ1" s="693"/>
      <c r="BDR1" s="693"/>
      <c r="BDS1" s="693"/>
      <c r="BDT1" s="693"/>
      <c r="BDU1" s="693"/>
      <c r="BDV1" s="693"/>
      <c r="BDW1" s="693"/>
      <c r="BDX1" s="693"/>
      <c r="BDY1" s="693"/>
      <c r="BDZ1" s="693"/>
      <c r="BEA1" s="693"/>
      <c r="BEB1" s="693"/>
      <c r="BEC1" s="693"/>
      <c r="BED1" s="693"/>
      <c r="BEE1" s="693"/>
      <c r="BEF1" s="693"/>
      <c r="BEG1" s="693"/>
      <c r="BEH1" s="693"/>
      <c r="BEI1" s="693"/>
      <c r="BEJ1" s="693"/>
      <c r="BEK1" s="693"/>
      <c r="BEL1" s="693"/>
      <c r="BEM1" s="693"/>
      <c r="BEN1" s="693"/>
      <c r="BEO1" s="693"/>
      <c r="BEP1" s="693"/>
      <c r="BEQ1" s="693"/>
      <c r="BER1" s="693"/>
      <c r="BES1" s="693"/>
      <c r="BET1" s="693"/>
      <c r="BEU1" s="693"/>
      <c r="BEV1" s="693"/>
      <c r="BEW1" s="693"/>
      <c r="BEX1" s="693"/>
      <c r="BEY1" s="693"/>
      <c r="BEZ1" s="693"/>
      <c r="BFA1" s="693"/>
      <c r="BFB1" s="693"/>
      <c r="BFC1" s="693"/>
      <c r="BFD1" s="693"/>
      <c r="BFE1" s="693"/>
      <c r="BFF1" s="693"/>
      <c r="BFG1" s="693"/>
      <c r="BFH1" s="693"/>
      <c r="BFI1" s="693"/>
      <c r="BFJ1" s="693"/>
      <c r="BFK1" s="693"/>
      <c r="BFL1" s="693"/>
      <c r="BFM1" s="693"/>
      <c r="BFN1" s="693"/>
      <c r="BFO1" s="693"/>
      <c r="BFP1" s="693"/>
      <c r="BFQ1" s="693"/>
      <c r="BFR1" s="693"/>
      <c r="BFS1" s="693"/>
      <c r="BFT1" s="693"/>
      <c r="BFU1" s="693"/>
      <c r="BFV1" s="693"/>
      <c r="BFW1" s="693"/>
      <c r="BFX1" s="693"/>
      <c r="BFY1" s="693"/>
      <c r="BFZ1" s="693"/>
      <c r="BGA1" s="693"/>
      <c r="BGB1" s="693"/>
      <c r="BGC1" s="693"/>
      <c r="BGD1" s="693"/>
      <c r="BGE1" s="693"/>
      <c r="BGF1" s="693"/>
      <c r="BGG1" s="693"/>
      <c r="BGH1" s="693"/>
      <c r="BGI1" s="693"/>
      <c r="BGJ1" s="693"/>
      <c r="BGK1" s="693"/>
      <c r="BGL1" s="693"/>
      <c r="BGM1" s="693"/>
      <c r="BGN1" s="693"/>
      <c r="BGO1" s="693"/>
      <c r="BGP1" s="693"/>
      <c r="BGQ1" s="693"/>
      <c r="BGR1" s="693"/>
      <c r="BGS1" s="693"/>
      <c r="BGT1" s="693"/>
      <c r="BGU1" s="693"/>
      <c r="BGV1" s="693"/>
      <c r="BGW1" s="693"/>
      <c r="BGX1" s="693"/>
      <c r="BGY1" s="693"/>
      <c r="BGZ1" s="693"/>
      <c r="BHA1" s="693"/>
      <c r="BHB1" s="693"/>
      <c r="BHC1" s="693"/>
      <c r="BHD1" s="693"/>
      <c r="BHE1" s="693"/>
      <c r="BHF1" s="693"/>
      <c r="BHG1" s="693"/>
      <c r="BHH1" s="693"/>
      <c r="BHI1" s="693"/>
      <c r="BHJ1" s="693"/>
      <c r="BHK1" s="693"/>
      <c r="BHL1" s="693"/>
      <c r="BHM1" s="693"/>
      <c r="BHN1" s="693"/>
      <c r="BHO1" s="693"/>
      <c r="BHP1" s="693"/>
      <c r="BHQ1" s="693"/>
      <c r="BHR1" s="693"/>
      <c r="BHS1" s="693"/>
      <c r="BHT1" s="693"/>
      <c r="BHU1" s="693"/>
      <c r="BHV1" s="693"/>
      <c r="BHW1" s="693"/>
      <c r="BHX1" s="693"/>
      <c r="BHY1" s="693"/>
      <c r="BHZ1" s="693"/>
      <c r="BIA1" s="693"/>
      <c r="BIB1" s="693"/>
      <c r="BIC1" s="693"/>
      <c r="BID1" s="693"/>
      <c r="BIE1" s="693"/>
      <c r="BIF1" s="693"/>
      <c r="BIG1" s="693"/>
      <c r="BIH1" s="693"/>
      <c r="BII1" s="693"/>
      <c r="BIJ1" s="693"/>
      <c r="BIK1" s="693"/>
      <c r="BIL1" s="693"/>
      <c r="BIM1" s="693"/>
      <c r="BIN1" s="693"/>
      <c r="BIO1" s="693"/>
      <c r="BIP1" s="693"/>
      <c r="BIQ1" s="693"/>
      <c r="BIR1" s="693"/>
      <c r="BIS1" s="693"/>
      <c r="BIT1" s="693"/>
      <c r="BIU1" s="693"/>
      <c r="BIV1" s="693"/>
      <c r="BIW1" s="693"/>
      <c r="BIX1" s="693"/>
      <c r="BIY1" s="693"/>
      <c r="BIZ1" s="693"/>
      <c r="BJA1" s="693"/>
      <c r="BJB1" s="693"/>
      <c r="BJC1" s="693"/>
      <c r="BJD1" s="693"/>
      <c r="BJE1" s="693"/>
      <c r="BJF1" s="693"/>
      <c r="BJG1" s="693"/>
      <c r="BJH1" s="693"/>
      <c r="BJI1" s="693"/>
      <c r="BJJ1" s="693"/>
      <c r="BJK1" s="693"/>
      <c r="BJL1" s="693"/>
      <c r="BJM1" s="693"/>
      <c r="BJN1" s="693"/>
      <c r="BJO1" s="693"/>
      <c r="BJP1" s="693"/>
      <c r="BJQ1" s="693"/>
      <c r="BJR1" s="693"/>
      <c r="BJS1" s="693"/>
      <c r="BJT1" s="693"/>
      <c r="BJU1" s="693"/>
      <c r="BJV1" s="693"/>
      <c r="BJW1" s="693"/>
      <c r="BJX1" s="693"/>
      <c r="BJY1" s="693"/>
      <c r="BJZ1" s="693"/>
      <c r="BKA1" s="693"/>
      <c r="BKB1" s="693"/>
      <c r="BKC1" s="693"/>
      <c r="BKD1" s="693"/>
      <c r="BKE1" s="693"/>
      <c r="BKF1" s="693"/>
      <c r="BKG1" s="693"/>
      <c r="BKH1" s="693"/>
      <c r="BKI1" s="693"/>
      <c r="BKJ1" s="693"/>
      <c r="BKK1" s="693"/>
      <c r="BKL1" s="693"/>
      <c r="BKM1" s="693"/>
      <c r="BKN1" s="693"/>
      <c r="BKO1" s="693"/>
      <c r="BKP1" s="693"/>
      <c r="BKQ1" s="693"/>
      <c r="BKR1" s="693"/>
      <c r="BKS1" s="693"/>
      <c r="BKT1" s="693"/>
      <c r="BKU1" s="693"/>
      <c r="BKV1" s="693"/>
      <c r="BKW1" s="693"/>
      <c r="BKX1" s="693"/>
      <c r="BKY1" s="693"/>
      <c r="BKZ1" s="693"/>
      <c r="BLA1" s="693"/>
      <c r="BLB1" s="693"/>
      <c r="BLC1" s="693"/>
      <c r="BLD1" s="693"/>
      <c r="BLE1" s="693"/>
      <c r="BLF1" s="693"/>
      <c r="BLG1" s="693"/>
      <c r="BLH1" s="693"/>
      <c r="BLI1" s="693"/>
      <c r="BLJ1" s="693"/>
      <c r="BLK1" s="693"/>
      <c r="BLL1" s="693"/>
      <c r="BLM1" s="693"/>
      <c r="BLN1" s="693"/>
      <c r="BLO1" s="693"/>
      <c r="BLP1" s="693"/>
      <c r="BLQ1" s="693"/>
      <c r="BLR1" s="693"/>
      <c r="BLS1" s="693"/>
      <c r="BLT1" s="693"/>
      <c r="BLU1" s="693"/>
      <c r="BLV1" s="693"/>
      <c r="BLW1" s="693"/>
      <c r="BLX1" s="693"/>
      <c r="BLY1" s="693"/>
      <c r="BLZ1" s="693"/>
      <c r="BMA1" s="693"/>
      <c r="BMB1" s="693"/>
      <c r="BMC1" s="693"/>
      <c r="BMD1" s="693"/>
      <c r="BME1" s="693"/>
      <c r="BMF1" s="693"/>
      <c r="BMG1" s="693"/>
      <c r="BMH1" s="693"/>
      <c r="BMI1" s="693"/>
      <c r="BMJ1" s="693"/>
      <c r="BMK1" s="693"/>
      <c r="BML1" s="693"/>
      <c r="BMM1" s="693"/>
      <c r="BMN1" s="693"/>
      <c r="BMO1" s="693"/>
      <c r="BMP1" s="693"/>
      <c r="BMQ1" s="693"/>
      <c r="BMR1" s="693"/>
      <c r="BMS1" s="693"/>
      <c r="BMT1" s="693"/>
      <c r="BMU1" s="693"/>
      <c r="BMV1" s="693"/>
      <c r="BMW1" s="693"/>
      <c r="BMX1" s="693"/>
      <c r="BMY1" s="693"/>
      <c r="BMZ1" s="693"/>
      <c r="BNA1" s="693"/>
      <c r="BNB1" s="693"/>
      <c r="BNC1" s="693"/>
      <c r="BND1" s="693"/>
      <c r="BNE1" s="693"/>
      <c r="BNF1" s="693"/>
      <c r="BNG1" s="693"/>
      <c r="BNH1" s="693"/>
      <c r="BNI1" s="693"/>
      <c r="BNJ1" s="693"/>
      <c r="BNK1" s="693"/>
      <c r="BNL1" s="693"/>
      <c r="BNM1" s="693"/>
      <c r="BNN1" s="693"/>
      <c r="BNO1" s="693"/>
      <c r="BNP1" s="693"/>
      <c r="BNQ1" s="693"/>
      <c r="BNR1" s="693"/>
      <c r="BNS1" s="693"/>
      <c r="BNT1" s="693"/>
      <c r="BNU1" s="693"/>
      <c r="BNV1" s="693"/>
      <c r="BNW1" s="693"/>
      <c r="BNX1" s="693"/>
      <c r="BNY1" s="693"/>
      <c r="BNZ1" s="693"/>
      <c r="BOA1" s="693"/>
      <c r="BOB1" s="693"/>
      <c r="BOC1" s="693"/>
      <c r="BOD1" s="693"/>
      <c r="BOE1" s="693"/>
      <c r="BOF1" s="693"/>
      <c r="BOG1" s="693"/>
      <c r="BOH1" s="693"/>
      <c r="BOI1" s="693"/>
      <c r="BOJ1" s="693"/>
      <c r="BOK1" s="693"/>
      <c r="BOL1" s="693"/>
      <c r="BOM1" s="693"/>
      <c r="BON1" s="693"/>
      <c r="BOO1" s="693"/>
      <c r="BOP1" s="693"/>
      <c r="BOQ1" s="693"/>
      <c r="BOR1" s="693"/>
      <c r="BOS1" s="693"/>
      <c r="BOT1" s="693"/>
      <c r="BOU1" s="693"/>
      <c r="BOV1" s="693"/>
      <c r="BOW1" s="693"/>
      <c r="BOX1" s="693"/>
      <c r="BOY1" s="693"/>
      <c r="BOZ1" s="693"/>
      <c r="BPA1" s="693"/>
      <c r="BPB1" s="693"/>
      <c r="BPC1" s="693"/>
      <c r="BPD1" s="693"/>
      <c r="BPE1" s="693"/>
      <c r="BPF1" s="693"/>
      <c r="BPG1" s="693"/>
      <c r="BPH1" s="693"/>
      <c r="BPI1" s="693"/>
      <c r="BPJ1" s="693"/>
      <c r="BPK1" s="693"/>
      <c r="BPL1" s="693"/>
      <c r="BPM1" s="693"/>
      <c r="BPN1" s="693"/>
      <c r="BPO1" s="693"/>
      <c r="BPP1" s="693"/>
      <c r="BPQ1" s="693"/>
      <c r="BPR1" s="693"/>
      <c r="BPS1" s="693"/>
      <c r="BPT1" s="693"/>
      <c r="BPU1" s="693"/>
      <c r="BPV1" s="693"/>
      <c r="BPW1" s="693"/>
      <c r="BPX1" s="693"/>
      <c r="BPY1" s="693"/>
      <c r="BPZ1" s="693"/>
      <c r="BQA1" s="693"/>
      <c r="BQB1" s="693"/>
      <c r="BQC1" s="693"/>
      <c r="BQD1" s="693"/>
      <c r="BQE1" s="693"/>
      <c r="BQF1" s="693"/>
      <c r="BQG1" s="693"/>
      <c r="BQH1" s="693"/>
      <c r="BQI1" s="693"/>
      <c r="BQJ1" s="693"/>
      <c r="BQK1" s="693"/>
      <c r="BQL1" s="693"/>
      <c r="BQM1" s="693"/>
      <c r="BQN1" s="693"/>
      <c r="BQO1" s="693"/>
      <c r="BQP1" s="693"/>
      <c r="BQQ1" s="693"/>
      <c r="BQR1" s="693"/>
      <c r="BQS1" s="693"/>
      <c r="BQT1" s="693"/>
      <c r="BQU1" s="693"/>
      <c r="BQV1" s="693"/>
      <c r="BQW1" s="693"/>
      <c r="BQX1" s="693"/>
      <c r="BQY1" s="693"/>
      <c r="BQZ1" s="693"/>
      <c r="BRA1" s="693"/>
      <c r="BRB1" s="693"/>
      <c r="BRC1" s="693"/>
      <c r="BRD1" s="693"/>
      <c r="BRE1" s="693"/>
      <c r="BRF1" s="693"/>
      <c r="BRG1" s="693"/>
      <c r="BRH1" s="693"/>
      <c r="BRI1" s="693"/>
      <c r="BRJ1" s="693"/>
      <c r="BRK1" s="693"/>
      <c r="BRL1" s="693"/>
      <c r="BRM1" s="693"/>
      <c r="BRN1" s="693"/>
      <c r="BRO1" s="693"/>
      <c r="BRP1" s="693"/>
      <c r="BRQ1" s="693"/>
      <c r="BRR1" s="693"/>
      <c r="BRS1" s="693"/>
      <c r="BRT1" s="693"/>
      <c r="BRU1" s="693"/>
      <c r="BRV1" s="693"/>
      <c r="BRW1" s="693"/>
      <c r="BRX1" s="693"/>
      <c r="BRY1" s="693"/>
      <c r="BRZ1" s="693"/>
      <c r="BSA1" s="693"/>
      <c r="BSB1" s="693"/>
      <c r="BSC1" s="693"/>
      <c r="BSD1" s="693"/>
      <c r="BSE1" s="693"/>
      <c r="BSF1" s="693"/>
      <c r="BSG1" s="693"/>
      <c r="BSH1" s="693"/>
      <c r="BSI1" s="693"/>
      <c r="BSJ1" s="693"/>
      <c r="BSK1" s="693"/>
      <c r="BSL1" s="693"/>
      <c r="BSM1" s="693"/>
      <c r="BSN1" s="693"/>
      <c r="BSO1" s="693"/>
      <c r="BSP1" s="693"/>
      <c r="BSQ1" s="693"/>
      <c r="BSR1" s="693"/>
      <c r="BSS1" s="693"/>
      <c r="BST1" s="693"/>
      <c r="BSU1" s="693"/>
      <c r="BSV1" s="693"/>
      <c r="BSW1" s="693"/>
      <c r="BSX1" s="693"/>
      <c r="BSY1" s="693"/>
      <c r="BSZ1" s="693"/>
      <c r="BTA1" s="693"/>
      <c r="BTB1" s="693"/>
      <c r="BTC1" s="693"/>
      <c r="BTD1" s="693"/>
      <c r="BTE1" s="693"/>
      <c r="BTF1" s="693"/>
      <c r="BTG1" s="693"/>
      <c r="BTH1" s="693"/>
      <c r="BTI1" s="693"/>
      <c r="BTJ1" s="693"/>
      <c r="BTK1" s="693"/>
      <c r="BTL1" s="693"/>
      <c r="BTM1" s="693"/>
      <c r="BTN1" s="693"/>
      <c r="BTO1" s="693"/>
      <c r="BTP1" s="693"/>
      <c r="BTQ1" s="693"/>
      <c r="BTR1" s="693"/>
      <c r="BTS1" s="693"/>
      <c r="BTT1" s="693"/>
      <c r="BTU1" s="693"/>
      <c r="BTV1" s="693"/>
      <c r="BTW1" s="693"/>
      <c r="BTX1" s="693"/>
      <c r="BTY1" s="693"/>
      <c r="BTZ1" s="693"/>
      <c r="BUA1" s="693"/>
      <c r="BUB1" s="693"/>
      <c r="BUC1" s="693"/>
      <c r="BUD1" s="693"/>
      <c r="BUE1" s="693"/>
      <c r="BUF1" s="693"/>
      <c r="BUG1" s="693"/>
      <c r="BUH1" s="693"/>
      <c r="BUI1" s="693"/>
      <c r="BUJ1" s="693"/>
      <c r="BUK1" s="693"/>
      <c r="BUL1" s="693"/>
      <c r="BUM1" s="693"/>
      <c r="BUN1" s="693"/>
      <c r="BUO1" s="693"/>
      <c r="BUP1" s="693"/>
      <c r="BUQ1" s="693"/>
      <c r="BUR1" s="693"/>
      <c r="BUS1" s="693"/>
      <c r="BUT1" s="693"/>
      <c r="BUU1" s="693"/>
      <c r="BUV1" s="693"/>
      <c r="BUW1" s="693"/>
      <c r="BUX1" s="693"/>
      <c r="BUY1" s="693"/>
      <c r="BUZ1" s="693"/>
      <c r="BVA1" s="693"/>
      <c r="BVB1" s="693"/>
      <c r="BVC1" s="693"/>
      <c r="BVD1" s="693"/>
      <c r="BVE1" s="693"/>
      <c r="BVF1" s="693"/>
      <c r="BVG1" s="693"/>
      <c r="BVH1" s="693"/>
      <c r="BVI1" s="693"/>
      <c r="BVJ1" s="693"/>
      <c r="BVK1" s="693"/>
      <c r="BVL1" s="693"/>
      <c r="BVM1" s="693"/>
      <c r="BVN1" s="693"/>
      <c r="BVO1" s="693"/>
      <c r="BVP1" s="693"/>
      <c r="BVQ1" s="693"/>
      <c r="BVR1" s="693"/>
      <c r="BVS1" s="693"/>
      <c r="BVT1" s="693"/>
      <c r="BVU1" s="693"/>
      <c r="BVV1" s="693"/>
      <c r="BVW1" s="693"/>
      <c r="BVX1" s="693"/>
      <c r="BVY1" s="693"/>
      <c r="BVZ1" s="693"/>
      <c r="BWA1" s="693"/>
      <c r="BWB1" s="693"/>
      <c r="BWC1" s="693"/>
      <c r="BWD1" s="693"/>
      <c r="BWE1" s="693"/>
      <c r="BWF1" s="693"/>
      <c r="BWG1" s="693"/>
      <c r="BWH1" s="693"/>
      <c r="BWI1" s="693"/>
      <c r="BWJ1" s="693"/>
      <c r="BWK1" s="693"/>
      <c r="BWL1" s="693"/>
      <c r="BWM1" s="693"/>
      <c r="BWN1" s="693"/>
      <c r="BWO1" s="693"/>
      <c r="BWP1" s="693"/>
      <c r="BWQ1" s="693"/>
      <c r="BWR1" s="693"/>
      <c r="BWS1" s="693"/>
      <c r="BWT1" s="693"/>
      <c r="BWU1" s="693"/>
      <c r="BWV1" s="693"/>
      <c r="BWW1" s="693"/>
      <c r="BWX1" s="693"/>
      <c r="BWY1" s="693"/>
      <c r="BWZ1" s="693"/>
      <c r="BXA1" s="693"/>
      <c r="BXB1" s="693"/>
      <c r="BXC1" s="693"/>
      <c r="BXD1" s="693"/>
      <c r="BXE1" s="693"/>
      <c r="BXF1" s="693"/>
      <c r="BXG1" s="693"/>
      <c r="BXH1" s="693"/>
      <c r="BXI1" s="693"/>
      <c r="BXJ1" s="693"/>
      <c r="BXK1" s="693"/>
      <c r="BXL1" s="693"/>
      <c r="BXM1" s="693"/>
      <c r="BXN1" s="693"/>
      <c r="BXO1" s="693"/>
      <c r="BXP1" s="693"/>
      <c r="BXQ1" s="693"/>
      <c r="BXR1" s="693"/>
      <c r="BXS1" s="693"/>
      <c r="BXT1" s="693"/>
      <c r="BXU1" s="693"/>
      <c r="BXV1" s="693"/>
      <c r="BXW1" s="693"/>
      <c r="BXX1" s="693"/>
      <c r="BXY1" s="693"/>
      <c r="BXZ1" s="693"/>
      <c r="BYA1" s="693"/>
      <c r="BYB1" s="693"/>
      <c r="BYC1" s="693"/>
      <c r="BYD1" s="693"/>
      <c r="BYE1" s="693"/>
      <c r="BYF1" s="693"/>
      <c r="BYG1" s="693"/>
      <c r="BYH1" s="693"/>
      <c r="BYI1" s="693"/>
      <c r="BYJ1" s="693"/>
      <c r="BYK1" s="693"/>
      <c r="BYL1" s="693"/>
      <c r="BYM1" s="693"/>
      <c r="BYN1" s="693"/>
      <c r="BYO1" s="693"/>
      <c r="BYP1" s="693"/>
      <c r="BYQ1" s="693"/>
      <c r="BYR1" s="693"/>
      <c r="BYS1" s="693"/>
      <c r="BYT1" s="693"/>
      <c r="BYU1" s="693"/>
      <c r="BYV1" s="693"/>
      <c r="BYW1" s="693"/>
      <c r="BYX1" s="693"/>
      <c r="BYY1" s="693"/>
      <c r="BYZ1" s="693"/>
      <c r="BZA1" s="693"/>
      <c r="BZB1" s="693"/>
      <c r="BZC1" s="693"/>
      <c r="BZD1" s="693"/>
      <c r="BZE1" s="693"/>
      <c r="BZF1" s="693"/>
      <c r="BZG1" s="693"/>
      <c r="BZH1" s="693"/>
      <c r="BZI1" s="693"/>
      <c r="BZJ1" s="693"/>
      <c r="BZK1" s="693"/>
      <c r="BZL1" s="693"/>
      <c r="BZM1" s="693"/>
      <c r="BZN1" s="693"/>
      <c r="BZO1" s="693"/>
      <c r="BZP1" s="693"/>
      <c r="BZQ1" s="693"/>
      <c r="BZR1" s="693"/>
      <c r="BZS1" s="693"/>
      <c r="BZT1" s="693"/>
      <c r="BZU1" s="693"/>
      <c r="BZV1" s="693"/>
      <c r="BZW1" s="693"/>
      <c r="BZX1" s="693"/>
      <c r="BZY1" s="693"/>
      <c r="BZZ1" s="693"/>
      <c r="CAA1" s="693"/>
      <c r="CAB1" s="693"/>
      <c r="CAC1" s="693"/>
      <c r="CAD1" s="693"/>
      <c r="CAE1" s="693"/>
      <c r="CAF1" s="693"/>
      <c r="CAG1" s="693"/>
      <c r="CAH1" s="693"/>
      <c r="CAI1" s="693"/>
      <c r="CAJ1" s="693"/>
      <c r="CAK1" s="693"/>
      <c r="CAL1" s="693"/>
      <c r="CAM1" s="693"/>
      <c r="CAN1" s="693"/>
      <c r="CAO1" s="693"/>
      <c r="CAP1" s="693"/>
      <c r="CAQ1" s="693"/>
      <c r="CAR1" s="693"/>
      <c r="CAS1" s="693"/>
      <c r="CAT1" s="693"/>
      <c r="CAU1" s="693"/>
      <c r="CAV1" s="693"/>
      <c r="CAW1" s="693"/>
      <c r="CAX1" s="693"/>
      <c r="CAY1" s="693"/>
      <c r="CAZ1" s="693"/>
      <c r="CBA1" s="693"/>
      <c r="CBB1" s="693"/>
      <c r="CBC1" s="693"/>
      <c r="CBD1" s="693"/>
      <c r="CBE1" s="693"/>
      <c r="CBF1" s="693"/>
      <c r="CBG1" s="693"/>
      <c r="CBH1" s="693"/>
      <c r="CBI1" s="693"/>
      <c r="CBJ1" s="693"/>
      <c r="CBK1" s="693"/>
      <c r="CBL1" s="693"/>
      <c r="CBM1" s="693"/>
      <c r="CBN1" s="693"/>
      <c r="CBO1" s="693"/>
      <c r="CBP1" s="693"/>
      <c r="CBQ1" s="693"/>
      <c r="CBR1" s="693"/>
      <c r="CBS1" s="693"/>
      <c r="CBT1" s="693"/>
      <c r="CBU1" s="693"/>
      <c r="CBV1" s="693"/>
      <c r="CBW1" s="693"/>
      <c r="CBX1" s="693"/>
      <c r="CBY1" s="693"/>
      <c r="CBZ1" s="693"/>
      <c r="CCA1" s="693"/>
      <c r="CCB1" s="693"/>
      <c r="CCC1" s="693"/>
      <c r="CCD1" s="693"/>
      <c r="CCE1" s="693"/>
      <c r="CCF1" s="693"/>
      <c r="CCG1" s="693"/>
      <c r="CCH1" s="693"/>
      <c r="CCI1" s="693"/>
      <c r="CCJ1" s="693"/>
      <c r="CCK1" s="693"/>
      <c r="CCL1" s="693"/>
      <c r="CCM1" s="693"/>
      <c r="CCN1" s="693"/>
      <c r="CCO1" s="693"/>
      <c r="CCP1" s="693"/>
      <c r="CCQ1" s="693"/>
      <c r="CCR1" s="693"/>
      <c r="CCS1" s="693"/>
      <c r="CCT1" s="693"/>
      <c r="CCU1" s="693"/>
      <c r="CCV1" s="693"/>
      <c r="CCW1" s="693"/>
      <c r="CCX1" s="693"/>
      <c r="CCY1" s="693"/>
      <c r="CCZ1" s="693"/>
      <c r="CDA1" s="693"/>
      <c r="CDB1" s="693"/>
      <c r="CDC1" s="693"/>
      <c r="CDD1" s="693"/>
      <c r="CDE1" s="693"/>
      <c r="CDF1" s="693"/>
      <c r="CDG1" s="693"/>
      <c r="CDH1" s="693"/>
      <c r="CDI1" s="693"/>
      <c r="CDJ1" s="693"/>
      <c r="CDK1" s="693"/>
      <c r="CDL1" s="693"/>
      <c r="CDM1" s="693"/>
      <c r="CDN1" s="693"/>
      <c r="CDO1" s="693"/>
      <c r="CDP1" s="693"/>
      <c r="CDQ1" s="693"/>
      <c r="CDR1" s="693"/>
      <c r="CDS1" s="693"/>
      <c r="CDT1" s="693"/>
      <c r="CDU1" s="693"/>
      <c r="CDV1" s="693"/>
      <c r="CDW1" s="693"/>
      <c r="CDX1" s="693"/>
      <c r="CDY1" s="693"/>
      <c r="CDZ1" s="693"/>
      <c r="CEA1" s="693"/>
      <c r="CEB1" s="693"/>
      <c r="CEC1" s="693"/>
      <c r="CED1" s="693"/>
      <c r="CEE1" s="693"/>
      <c r="CEF1" s="693"/>
      <c r="CEG1" s="693"/>
      <c r="CEH1" s="693"/>
      <c r="CEI1" s="693"/>
      <c r="CEJ1" s="693"/>
      <c r="CEK1" s="693"/>
      <c r="CEL1" s="693"/>
      <c r="CEM1" s="693"/>
      <c r="CEN1" s="693"/>
      <c r="CEO1" s="693"/>
      <c r="CEP1" s="693"/>
      <c r="CEQ1" s="693"/>
      <c r="CER1" s="693"/>
      <c r="CES1" s="693"/>
      <c r="CET1" s="693"/>
      <c r="CEU1" s="693"/>
      <c r="CEV1" s="693"/>
      <c r="CEW1" s="693"/>
      <c r="CEX1" s="693"/>
      <c r="CEY1" s="693"/>
      <c r="CEZ1" s="693"/>
      <c r="CFA1" s="693"/>
      <c r="CFB1" s="693"/>
      <c r="CFC1" s="693"/>
      <c r="CFD1" s="693"/>
      <c r="CFE1" s="693"/>
      <c r="CFF1" s="693"/>
      <c r="CFG1" s="693"/>
      <c r="CFH1" s="693"/>
      <c r="CFI1" s="693"/>
      <c r="CFJ1" s="693"/>
      <c r="CFK1" s="693"/>
      <c r="CFL1" s="693"/>
      <c r="CFM1" s="693"/>
      <c r="CFN1" s="693"/>
      <c r="CFO1" s="693"/>
      <c r="CFP1" s="693"/>
      <c r="CFQ1" s="693"/>
      <c r="CFR1" s="693"/>
      <c r="CFS1" s="693"/>
      <c r="CFT1" s="693"/>
      <c r="CFU1" s="693"/>
      <c r="CFV1" s="693"/>
      <c r="CFW1" s="693"/>
      <c r="CFX1" s="693"/>
      <c r="CFY1" s="693"/>
      <c r="CFZ1" s="693"/>
      <c r="CGA1" s="693"/>
      <c r="CGB1" s="693"/>
      <c r="CGC1" s="693"/>
      <c r="CGD1" s="693"/>
      <c r="CGE1" s="693"/>
      <c r="CGF1" s="693"/>
      <c r="CGG1" s="693"/>
      <c r="CGH1" s="693"/>
      <c r="CGI1" s="693"/>
      <c r="CGJ1" s="693"/>
      <c r="CGK1" s="693"/>
      <c r="CGL1" s="693"/>
      <c r="CGM1" s="693"/>
      <c r="CGN1" s="693"/>
      <c r="CGO1" s="693"/>
      <c r="CGP1" s="693"/>
      <c r="CGQ1" s="693"/>
      <c r="CGR1" s="693"/>
      <c r="CGS1" s="693"/>
      <c r="CGT1" s="693"/>
      <c r="CGU1" s="693"/>
      <c r="CGV1" s="693"/>
      <c r="CGW1" s="693"/>
      <c r="CGX1" s="693"/>
      <c r="CGY1" s="693"/>
      <c r="CGZ1" s="693"/>
      <c r="CHA1" s="693"/>
      <c r="CHB1" s="693"/>
      <c r="CHC1" s="693"/>
      <c r="CHD1" s="693"/>
      <c r="CHE1" s="693"/>
      <c r="CHF1" s="693"/>
      <c r="CHG1" s="693"/>
      <c r="CHH1" s="693"/>
      <c r="CHI1" s="693"/>
      <c r="CHJ1" s="693"/>
      <c r="CHK1" s="693"/>
      <c r="CHL1" s="693"/>
      <c r="CHM1" s="693"/>
      <c r="CHN1" s="693"/>
      <c r="CHO1" s="693"/>
      <c r="CHP1" s="693"/>
      <c r="CHQ1" s="693"/>
      <c r="CHR1" s="693"/>
      <c r="CHS1" s="693"/>
      <c r="CHT1" s="693"/>
      <c r="CHU1" s="693"/>
      <c r="CHV1" s="693"/>
      <c r="CHW1" s="693"/>
      <c r="CHX1" s="693"/>
      <c r="CHY1" s="693"/>
      <c r="CHZ1" s="693"/>
      <c r="CIA1" s="693"/>
      <c r="CIB1" s="693"/>
      <c r="CIC1" s="693"/>
      <c r="CID1" s="693"/>
      <c r="CIE1" s="693"/>
      <c r="CIF1" s="693"/>
      <c r="CIG1" s="693"/>
      <c r="CIH1" s="693"/>
      <c r="CII1" s="693"/>
      <c r="CIJ1" s="693"/>
      <c r="CIK1" s="693"/>
      <c r="CIL1" s="693"/>
      <c r="CIM1" s="693"/>
      <c r="CIN1" s="693"/>
      <c r="CIO1" s="693"/>
      <c r="CIP1" s="693"/>
      <c r="CIQ1" s="693"/>
      <c r="CIR1" s="693"/>
      <c r="CIS1" s="693"/>
      <c r="CIT1" s="693"/>
      <c r="CIU1" s="693"/>
      <c r="CIV1" s="693"/>
      <c r="CIW1" s="693"/>
      <c r="CIX1" s="693"/>
      <c r="CIY1" s="693"/>
      <c r="CIZ1" s="693"/>
      <c r="CJA1" s="693"/>
      <c r="CJB1" s="693"/>
      <c r="CJC1" s="693"/>
      <c r="CJD1" s="693"/>
      <c r="CJE1" s="693"/>
      <c r="CJF1" s="693"/>
      <c r="CJG1" s="693"/>
      <c r="CJH1" s="693"/>
      <c r="CJI1" s="693"/>
      <c r="CJJ1" s="693"/>
      <c r="CJK1" s="693"/>
      <c r="CJL1" s="693"/>
      <c r="CJM1" s="693"/>
      <c r="CJN1" s="693"/>
      <c r="CJO1" s="693"/>
      <c r="CJP1" s="693"/>
      <c r="CJQ1" s="693"/>
      <c r="CJR1" s="693"/>
      <c r="CJS1" s="693"/>
      <c r="CJT1" s="693"/>
      <c r="CJU1" s="693"/>
      <c r="CJV1" s="693"/>
      <c r="CJW1" s="693"/>
      <c r="CJX1" s="693"/>
      <c r="CJY1" s="693"/>
      <c r="CJZ1" s="693"/>
      <c r="CKA1" s="693"/>
      <c r="CKB1" s="693"/>
      <c r="CKC1" s="693"/>
      <c r="CKD1" s="693"/>
      <c r="CKE1" s="693"/>
      <c r="CKF1" s="693"/>
      <c r="CKG1" s="693"/>
      <c r="CKH1" s="693"/>
      <c r="CKI1" s="693"/>
      <c r="CKJ1" s="693"/>
      <c r="CKK1" s="693"/>
      <c r="CKL1" s="693"/>
      <c r="CKM1" s="693"/>
      <c r="CKN1" s="693"/>
      <c r="CKO1" s="693"/>
      <c r="CKP1" s="693"/>
      <c r="CKQ1" s="693"/>
      <c r="CKR1" s="693"/>
      <c r="CKS1" s="693"/>
      <c r="CKT1" s="693"/>
      <c r="CKU1" s="693"/>
      <c r="CKV1" s="693"/>
      <c r="CKW1" s="693"/>
      <c r="CKX1" s="693"/>
      <c r="CKY1" s="693"/>
      <c r="CKZ1" s="693"/>
      <c r="CLA1" s="693"/>
      <c r="CLB1" s="693"/>
      <c r="CLC1" s="693"/>
      <c r="CLD1" s="693"/>
      <c r="CLE1" s="693"/>
      <c r="CLF1" s="693"/>
      <c r="CLG1" s="693"/>
      <c r="CLH1" s="693"/>
      <c r="CLI1" s="693"/>
      <c r="CLJ1" s="693"/>
      <c r="CLK1" s="693"/>
      <c r="CLL1" s="693"/>
      <c r="CLM1" s="693"/>
      <c r="CLN1" s="693"/>
      <c r="CLO1" s="693"/>
      <c r="CLP1" s="693"/>
      <c r="CLQ1" s="693"/>
      <c r="CLR1" s="693"/>
      <c r="CLS1" s="693"/>
      <c r="CLT1" s="693"/>
      <c r="CLU1" s="693"/>
      <c r="CLV1" s="693"/>
      <c r="CLW1" s="693"/>
      <c r="CLX1" s="693"/>
      <c r="CLY1" s="693"/>
      <c r="CLZ1" s="693"/>
      <c r="CMA1" s="693"/>
      <c r="CMB1" s="693"/>
      <c r="CMC1" s="693"/>
      <c r="CMD1" s="693"/>
      <c r="CME1" s="693"/>
      <c r="CMF1" s="693"/>
      <c r="CMG1" s="693"/>
      <c r="CMH1" s="693"/>
      <c r="CMI1" s="693"/>
      <c r="CMJ1" s="693"/>
      <c r="CMK1" s="693"/>
      <c r="CML1" s="693"/>
      <c r="CMM1" s="693"/>
      <c r="CMN1" s="693"/>
      <c r="CMO1" s="693"/>
      <c r="CMP1" s="693"/>
      <c r="CMQ1" s="693"/>
      <c r="CMR1" s="693"/>
      <c r="CMS1" s="693"/>
      <c r="CMT1" s="693"/>
      <c r="CMU1" s="693"/>
      <c r="CMV1" s="693"/>
      <c r="CMW1" s="693"/>
      <c r="CMX1" s="693"/>
      <c r="CMY1" s="693"/>
      <c r="CMZ1" s="693"/>
      <c r="CNA1" s="693"/>
      <c r="CNB1" s="693"/>
      <c r="CNC1" s="693"/>
      <c r="CND1" s="693"/>
      <c r="CNE1" s="693"/>
      <c r="CNF1" s="693"/>
      <c r="CNG1" s="693"/>
      <c r="CNH1" s="693"/>
      <c r="CNI1" s="693"/>
      <c r="CNJ1" s="693"/>
      <c r="CNK1" s="693"/>
      <c r="CNL1" s="693"/>
      <c r="CNM1" s="693"/>
      <c r="CNN1" s="693"/>
      <c r="CNO1" s="693"/>
      <c r="CNP1" s="693"/>
      <c r="CNQ1" s="693"/>
      <c r="CNR1" s="693"/>
      <c r="CNS1" s="693"/>
      <c r="CNT1" s="693"/>
      <c r="CNU1" s="693"/>
      <c r="CNV1" s="693"/>
      <c r="CNW1" s="693"/>
      <c r="CNX1" s="693"/>
      <c r="CNY1" s="693"/>
      <c r="CNZ1" s="693"/>
      <c r="COA1" s="693"/>
      <c r="COB1" s="693"/>
      <c r="COC1" s="693"/>
      <c r="COD1" s="693"/>
      <c r="COE1" s="693"/>
      <c r="COF1" s="693"/>
      <c r="COG1" s="693"/>
      <c r="COH1" s="693"/>
      <c r="COI1" s="693"/>
      <c r="COJ1" s="693"/>
      <c r="COK1" s="693"/>
      <c r="COL1" s="693"/>
      <c r="COM1" s="693"/>
      <c r="CON1" s="693"/>
      <c r="COO1" s="693"/>
      <c r="COP1" s="693"/>
      <c r="COQ1" s="693"/>
      <c r="COR1" s="693"/>
      <c r="COS1" s="693"/>
      <c r="COT1" s="693"/>
      <c r="COU1" s="693"/>
      <c r="COV1" s="693"/>
      <c r="COW1" s="693"/>
      <c r="COX1" s="693"/>
      <c r="COY1" s="693"/>
      <c r="COZ1" s="693"/>
      <c r="CPA1" s="693"/>
      <c r="CPB1" s="693"/>
      <c r="CPC1" s="693"/>
      <c r="CPD1" s="693"/>
      <c r="CPE1" s="693"/>
      <c r="CPF1" s="693"/>
      <c r="CPG1" s="693"/>
      <c r="CPH1" s="693"/>
      <c r="CPI1" s="693"/>
      <c r="CPJ1" s="693"/>
      <c r="CPK1" s="693"/>
      <c r="CPL1" s="693"/>
      <c r="CPM1" s="693"/>
      <c r="CPN1" s="693"/>
      <c r="CPO1" s="693"/>
      <c r="CPP1" s="693"/>
      <c r="CPQ1" s="693"/>
      <c r="CPR1" s="693"/>
      <c r="CPS1" s="693"/>
      <c r="CPT1" s="693"/>
      <c r="CPU1" s="693"/>
      <c r="CPV1" s="693"/>
      <c r="CPW1" s="693"/>
      <c r="CPX1" s="693"/>
      <c r="CPY1" s="693"/>
      <c r="CPZ1" s="693"/>
      <c r="CQA1" s="693"/>
      <c r="CQB1" s="693"/>
      <c r="CQC1" s="693"/>
      <c r="CQD1" s="693"/>
      <c r="CQE1" s="693"/>
      <c r="CQF1" s="693"/>
      <c r="CQG1" s="693"/>
      <c r="CQH1" s="693"/>
      <c r="CQI1" s="693"/>
      <c r="CQJ1" s="693"/>
      <c r="CQK1" s="693"/>
      <c r="CQL1" s="693"/>
      <c r="CQM1" s="693"/>
      <c r="CQN1" s="693"/>
      <c r="CQO1" s="693"/>
      <c r="CQP1" s="693"/>
      <c r="CQQ1" s="693"/>
      <c r="CQR1" s="693"/>
      <c r="CQS1" s="693"/>
      <c r="CQT1" s="693"/>
      <c r="CQU1" s="693"/>
      <c r="CQV1" s="693"/>
      <c r="CQW1" s="693"/>
      <c r="CQX1" s="693"/>
      <c r="CQY1" s="693"/>
      <c r="CQZ1" s="693"/>
      <c r="CRA1" s="693"/>
      <c r="CRB1" s="693"/>
      <c r="CRC1" s="693"/>
      <c r="CRD1" s="693"/>
      <c r="CRE1" s="693"/>
      <c r="CRF1" s="693"/>
      <c r="CRG1" s="693"/>
      <c r="CRH1" s="693"/>
      <c r="CRI1" s="693"/>
      <c r="CRJ1" s="693"/>
      <c r="CRK1" s="693"/>
      <c r="CRL1" s="693"/>
      <c r="CRM1" s="693"/>
      <c r="CRN1" s="693"/>
      <c r="CRO1" s="693"/>
      <c r="CRP1" s="693"/>
      <c r="CRQ1" s="693"/>
      <c r="CRR1" s="693"/>
      <c r="CRS1" s="693"/>
      <c r="CRT1" s="693"/>
      <c r="CRU1" s="693"/>
      <c r="CRV1" s="693"/>
      <c r="CRW1" s="693"/>
      <c r="CRX1" s="693"/>
      <c r="CRY1" s="693"/>
      <c r="CRZ1" s="693"/>
      <c r="CSA1" s="693"/>
      <c r="CSB1" s="693"/>
      <c r="CSC1" s="693"/>
      <c r="CSD1" s="693"/>
      <c r="CSE1" s="693"/>
      <c r="CSF1" s="693"/>
      <c r="CSG1" s="693"/>
      <c r="CSH1" s="693"/>
      <c r="CSI1" s="693"/>
      <c r="CSJ1" s="693"/>
      <c r="CSK1" s="693"/>
      <c r="CSL1" s="693"/>
      <c r="CSM1" s="693"/>
      <c r="CSN1" s="693"/>
      <c r="CSO1" s="693"/>
      <c r="CSP1" s="693"/>
      <c r="CSQ1" s="693"/>
      <c r="CSR1" s="693"/>
      <c r="CSS1" s="693"/>
      <c r="CST1" s="693"/>
      <c r="CSU1" s="693"/>
      <c r="CSV1" s="693"/>
      <c r="CSW1" s="693"/>
      <c r="CSX1" s="693"/>
      <c r="CSY1" s="693"/>
      <c r="CSZ1" s="693"/>
      <c r="CTA1" s="693"/>
      <c r="CTB1" s="693"/>
      <c r="CTC1" s="693"/>
      <c r="CTD1" s="693"/>
      <c r="CTE1" s="693"/>
      <c r="CTF1" s="693"/>
      <c r="CTG1" s="693"/>
      <c r="CTH1" s="693"/>
      <c r="CTI1" s="693"/>
      <c r="CTJ1" s="693"/>
      <c r="CTK1" s="693"/>
      <c r="CTL1" s="693"/>
      <c r="CTM1" s="693"/>
      <c r="CTN1" s="693"/>
      <c r="CTO1" s="693"/>
      <c r="CTP1" s="693"/>
      <c r="CTQ1" s="693"/>
      <c r="CTR1" s="693"/>
      <c r="CTS1" s="693"/>
      <c r="CTT1" s="693"/>
      <c r="CTU1" s="693"/>
      <c r="CTV1" s="693"/>
      <c r="CTW1" s="693"/>
      <c r="CTX1" s="693"/>
      <c r="CTY1" s="693"/>
      <c r="CTZ1" s="693"/>
      <c r="CUA1" s="693"/>
      <c r="CUB1" s="693"/>
      <c r="CUC1" s="693"/>
      <c r="CUD1" s="693"/>
      <c r="CUE1" s="693"/>
      <c r="CUF1" s="693"/>
      <c r="CUG1" s="693"/>
      <c r="CUH1" s="693"/>
      <c r="CUI1" s="693"/>
      <c r="CUJ1" s="693"/>
      <c r="CUK1" s="693"/>
      <c r="CUL1" s="693"/>
      <c r="CUM1" s="693"/>
      <c r="CUN1" s="693"/>
      <c r="CUO1" s="693"/>
      <c r="CUP1" s="693"/>
      <c r="CUQ1" s="693"/>
      <c r="CUR1" s="693"/>
      <c r="CUS1" s="693"/>
      <c r="CUT1" s="693"/>
      <c r="CUU1" s="693"/>
      <c r="CUV1" s="693"/>
      <c r="CUW1" s="693"/>
      <c r="CUX1" s="693"/>
      <c r="CUY1" s="693"/>
      <c r="CUZ1" s="693"/>
      <c r="CVA1" s="693"/>
      <c r="CVB1" s="693"/>
      <c r="CVC1" s="693"/>
      <c r="CVD1" s="693"/>
      <c r="CVE1" s="693"/>
      <c r="CVF1" s="693"/>
      <c r="CVG1" s="693"/>
      <c r="CVH1" s="693"/>
      <c r="CVI1" s="693"/>
      <c r="CVJ1" s="693"/>
      <c r="CVK1" s="693"/>
      <c r="CVL1" s="693"/>
      <c r="CVM1" s="693"/>
      <c r="CVN1" s="693"/>
      <c r="CVO1" s="693"/>
      <c r="CVP1" s="693"/>
      <c r="CVQ1" s="693"/>
      <c r="CVR1" s="693"/>
      <c r="CVS1" s="693"/>
      <c r="CVT1" s="693"/>
      <c r="CVU1" s="693"/>
      <c r="CVV1" s="693"/>
      <c r="CVW1" s="693"/>
      <c r="CVX1" s="693"/>
      <c r="CVY1" s="693"/>
      <c r="CVZ1" s="693"/>
      <c r="CWA1" s="693"/>
      <c r="CWB1" s="693"/>
      <c r="CWC1" s="693"/>
      <c r="CWD1" s="693"/>
      <c r="CWE1" s="693"/>
      <c r="CWF1" s="693"/>
      <c r="CWG1" s="693"/>
      <c r="CWH1" s="693"/>
      <c r="CWI1" s="693"/>
      <c r="CWJ1" s="693"/>
      <c r="CWK1" s="693"/>
      <c r="CWL1" s="693"/>
      <c r="CWM1" s="693"/>
      <c r="CWN1" s="693"/>
      <c r="CWO1" s="693"/>
      <c r="CWP1" s="693"/>
      <c r="CWQ1" s="693"/>
      <c r="CWR1" s="693"/>
      <c r="CWS1" s="693"/>
      <c r="CWT1" s="693"/>
      <c r="CWU1" s="693"/>
      <c r="CWV1" s="693"/>
      <c r="CWW1" s="693"/>
      <c r="CWX1" s="693"/>
      <c r="CWY1" s="693"/>
      <c r="CWZ1" s="693"/>
      <c r="CXA1" s="693"/>
      <c r="CXB1" s="693"/>
      <c r="CXC1" s="693"/>
      <c r="CXD1" s="693"/>
      <c r="CXE1" s="693"/>
      <c r="CXF1" s="693"/>
      <c r="CXG1" s="693"/>
      <c r="CXH1" s="693"/>
      <c r="CXI1" s="693"/>
      <c r="CXJ1" s="693"/>
      <c r="CXK1" s="693"/>
      <c r="CXL1" s="693"/>
      <c r="CXM1" s="693"/>
      <c r="CXN1" s="693"/>
      <c r="CXO1" s="693"/>
      <c r="CXP1" s="693"/>
      <c r="CXQ1" s="693"/>
      <c r="CXR1" s="693"/>
      <c r="CXS1" s="693"/>
      <c r="CXT1" s="693"/>
      <c r="CXU1" s="693"/>
      <c r="CXV1" s="693"/>
      <c r="CXW1" s="693"/>
      <c r="CXX1" s="693"/>
      <c r="CXY1" s="693"/>
      <c r="CXZ1" s="693"/>
      <c r="CYA1" s="693"/>
      <c r="CYB1" s="693"/>
      <c r="CYC1" s="693"/>
      <c r="CYD1" s="693"/>
      <c r="CYE1" s="693"/>
      <c r="CYF1" s="693"/>
      <c r="CYG1" s="693"/>
      <c r="CYH1" s="693"/>
      <c r="CYI1" s="693"/>
      <c r="CYJ1" s="693"/>
      <c r="CYK1" s="693"/>
      <c r="CYL1" s="693"/>
      <c r="CYM1" s="693"/>
      <c r="CYN1" s="693"/>
      <c r="CYO1" s="693"/>
      <c r="CYP1" s="693"/>
      <c r="CYQ1" s="693"/>
      <c r="CYR1" s="693"/>
      <c r="CYS1" s="693"/>
      <c r="CYT1" s="693"/>
      <c r="CYU1" s="693"/>
      <c r="CYV1" s="693"/>
      <c r="CYW1" s="693"/>
      <c r="CYX1" s="693"/>
      <c r="CYY1" s="693"/>
      <c r="CYZ1" s="693"/>
      <c r="CZA1" s="693"/>
      <c r="CZB1" s="693"/>
      <c r="CZC1" s="693"/>
      <c r="CZD1" s="693"/>
      <c r="CZE1" s="693"/>
      <c r="CZF1" s="693"/>
      <c r="CZG1" s="693"/>
      <c r="CZH1" s="693"/>
      <c r="CZI1" s="693"/>
      <c r="CZJ1" s="693"/>
      <c r="CZK1" s="693"/>
      <c r="CZL1" s="693"/>
      <c r="CZM1" s="693"/>
      <c r="CZN1" s="693"/>
      <c r="CZO1" s="693"/>
      <c r="CZP1" s="693"/>
      <c r="CZQ1" s="693"/>
      <c r="CZR1" s="693"/>
      <c r="CZS1" s="693"/>
      <c r="CZT1" s="693"/>
      <c r="CZU1" s="693"/>
      <c r="CZV1" s="693"/>
      <c r="CZW1" s="693"/>
      <c r="CZX1" s="693"/>
      <c r="CZY1" s="693"/>
      <c r="CZZ1" s="693"/>
      <c r="DAA1" s="693"/>
      <c r="DAB1" s="693"/>
      <c r="DAC1" s="693"/>
      <c r="DAD1" s="693"/>
      <c r="DAE1" s="693"/>
      <c r="DAF1" s="693"/>
      <c r="DAG1" s="693"/>
      <c r="DAH1" s="693"/>
      <c r="DAI1" s="693"/>
      <c r="DAJ1" s="693"/>
      <c r="DAK1" s="693"/>
      <c r="DAL1" s="693"/>
      <c r="DAM1" s="693"/>
      <c r="DAN1" s="693"/>
      <c r="DAO1" s="693"/>
      <c r="DAP1" s="693"/>
      <c r="DAQ1" s="693"/>
      <c r="DAR1" s="693"/>
      <c r="DAS1" s="693"/>
      <c r="DAT1" s="693"/>
      <c r="DAU1" s="693"/>
      <c r="DAV1" s="693"/>
      <c r="DAW1" s="693"/>
      <c r="DAX1" s="693"/>
      <c r="DAY1" s="693"/>
      <c r="DAZ1" s="693"/>
      <c r="DBA1" s="693"/>
      <c r="DBB1" s="693"/>
      <c r="DBC1" s="693"/>
      <c r="DBD1" s="693"/>
      <c r="DBE1" s="693"/>
      <c r="DBF1" s="693"/>
      <c r="DBG1" s="693"/>
      <c r="DBH1" s="693"/>
      <c r="DBI1" s="693"/>
      <c r="DBJ1" s="693"/>
      <c r="DBK1" s="693"/>
      <c r="DBL1" s="693"/>
      <c r="DBM1" s="693"/>
      <c r="DBN1" s="693"/>
      <c r="DBO1" s="693"/>
      <c r="DBP1" s="693"/>
      <c r="DBQ1" s="693"/>
      <c r="DBR1" s="693"/>
      <c r="DBS1" s="693"/>
      <c r="DBT1" s="693"/>
      <c r="DBU1" s="693"/>
      <c r="DBV1" s="693"/>
      <c r="DBW1" s="693"/>
      <c r="DBX1" s="693"/>
      <c r="DBY1" s="693"/>
      <c r="DBZ1" s="693"/>
      <c r="DCA1" s="693"/>
      <c r="DCB1" s="693"/>
      <c r="DCC1" s="693"/>
      <c r="DCD1" s="693"/>
      <c r="DCE1" s="693"/>
      <c r="DCF1" s="693"/>
      <c r="DCG1" s="693"/>
      <c r="DCH1" s="693"/>
      <c r="DCI1" s="693"/>
      <c r="DCJ1" s="693"/>
      <c r="DCK1" s="693"/>
      <c r="DCL1" s="693"/>
      <c r="DCM1" s="693"/>
      <c r="DCN1" s="693"/>
      <c r="DCO1" s="693"/>
      <c r="DCP1" s="693"/>
      <c r="DCQ1" s="693"/>
      <c r="DCR1" s="693"/>
      <c r="DCS1" s="693"/>
      <c r="DCT1" s="693"/>
      <c r="DCU1" s="693"/>
      <c r="DCV1" s="693"/>
      <c r="DCW1" s="693"/>
      <c r="DCX1" s="693"/>
      <c r="DCY1" s="693"/>
      <c r="DCZ1" s="693"/>
      <c r="DDA1" s="693"/>
      <c r="DDB1" s="693"/>
      <c r="DDC1" s="693"/>
      <c r="DDD1" s="693"/>
      <c r="DDE1" s="693"/>
      <c r="DDF1" s="693"/>
      <c r="DDG1" s="693"/>
      <c r="DDH1" s="693"/>
      <c r="DDI1" s="693"/>
      <c r="DDJ1" s="693"/>
      <c r="DDK1" s="693"/>
      <c r="DDL1" s="693"/>
      <c r="DDM1" s="693"/>
      <c r="DDN1" s="693"/>
      <c r="DDO1" s="693"/>
      <c r="DDP1" s="693"/>
      <c r="DDQ1" s="693"/>
      <c r="DDR1" s="693"/>
      <c r="DDS1" s="693"/>
      <c r="DDT1" s="693"/>
      <c r="DDU1" s="693"/>
      <c r="DDV1" s="693"/>
      <c r="DDW1" s="693"/>
      <c r="DDX1" s="693"/>
      <c r="DDY1" s="693"/>
      <c r="DDZ1" s="693"/>
      <c r="DEA1" s="693"/>
      <c r="DEB1" s="693"/>
      <c r="DEC1" s="693"/>
      <c r="DED1" s="693"/>
      <c r="DEE1" s="693"/>
      <c r="DEF1" s="693"/>
      <c r="DEG1" s="693"/>
      <c r="DEH1" s="693"/>
      <c r="DEI1" s="693"/>
      <c r="DEJ1" s="693"/>
      <c r="DEK1" s="693"/>
      <c r="DEL1" s="693"/>
      <c r="DEM1" s="693"/>
      <c r="DEN1" s="693"/>
      <c r="DEO1" s="693"/>
      <c r="DEP1" s="693"/>
      <c r="DEQ1" s="693"/>
      <c r="DER1" s="693"/>
      <c r="DES1" s="693"/>
      <c r="DET1" s="693"/>
      <c r="DEU1" s="693"/>
      <c r="DEV1" s="693"/>
      <c r="DEW1" s="693"/>
      <c r="DEX1" s="693"/>
      <c r="DEY1" s="693"/>
      <c r="DEZ1" s="693"/>
      <c r="DFA1" s="693"/>
      <c r="DFB1" s="693"/>
      <c r="DFC1" s="693"/>
      <c r="DFD1" s="693"/>
      <c r="DFE1" s="693"/>
      <c r="DFF1" s="693"/>
      <c r="DFG1" s="693"/>
      <c r="DFH1" s="693"/>
      <c r="DFI1" s="693"/>
      <c r="DFJ1" s="693"/>
      <c r="DFK1" s="693"/>
      <c r="DFL1" s="693"/>
      <c r="DFM1" s="693"/>
      <c r="DFN1" s="693"/>
      <c r="DFO1" s="693"/>
      <c r="DFP1" s="693"/>
      <c r="DFQ1" s="693"/>
      <c r="DFR1" s="693"/>
      <c r="DFS1" s="693"/>
      <c r="DFT1" s="693"/>
      <c r="DFU1" s="693"/>
      <c r="DFV1" s="693"/>
      <c r="DFW1" s="693"/>
      <c r="DFX1" s="693"/>
      <c r="DFY1" s="693"/>
      <c r="DFZ1" s="693"/>
      <c r="DGA1" s="693"/>
      <c r="DGB1" s="693"/>
      <c r="DGC1" s="693"/>
      <c r="DGD1" s="693"/>
      <c r="DGE1" s="693"/>
      <c r="DGF1" s="693"/>
      <c r="DGG1" s="693"/>
      <c r="DGH1" s="693"/>
      <c r="DGI1" s="693"/>
      <c r="DGJ1" s="693"/>
      <c r="DGK1" s="693"/>
      <c r="DGL1" s="693"/>
      <c r="DGM1" s="693"/>
      <c r="DGN1" s="693"/>
      <c r="DGO1" s="693"/>
      <c r="DGP1" s="693"/>
      <c r="DGQ1" s="693"/>
      <c r="DGR1" s="693"/>
      <c r="DGS1" s="693"/>
      <c r="DGT1" s="693"/>
      <c r="DGU1" s="693"/>
      <c r="DGV1" s="693"/>
      <c r="DGW1" s="693"/>
      <c r="DGX1" s="693"/>
      <c r="DGY1" s="693"/>
      <c r="DGZ1" s="693"/>
      <c r="DHA1" s="693"/>
      <c r="DHB1" s="693"/>
      <c r="DHC1" s="693"/>
      <c r="DHD1" s="693"/>
      <c r="DHE1" s="693"/>
      <c r="DHF1" s="693"/>
      <c r="DHG1" s="693"/>
      <c r="DHH1" s="693"/>
      <c r="DHI1" s="693"/>
      <c r="DHJ1" s="693"/>
      <c r="DHK1" s="693"/>
      <c r="DHL1" s="693"/>
      <c r="DHM1" s="693"/>
      <c r="DHN1" s="693"/>
      <c r="DHO1" s="693"/>
      <c r="DHP1" s="693"/>
      <c r="DHQ1" s="693"/>
      <c r="DHR1" s="693"/>
      <c r="DHS1" s="693"/>
      <c r="DHT1" s="693"/>
      <c r="DHU1" s="693"/>
      <c r="DHV1" s="693"/>
      <c r="DHW1" s="693"/>
      <c r="DHX1" s="693"/>
      <c r="DHY1" s="693"/>
      <c r="DHZ1" s="693"/>
      <c r="DIA1" s="693"/>
      <c r="DIB1" s="693"/>
      <c r="DIC1" s="693"/>
      <c r="DID1" s="693"/>
      <c r="DIE1" s="693"/>
      <c r="DIF1" s="693"/>
      <c r="DIG1" s="693"/>
      <c r="DIH1" s="693"/>
      <c r="DII1" s="693"/>
      <c r="DIJ1" s="693"/>
      <c r="DIK1" s="693"/>
      <c r="DIL1" s="693"/>
      <c r="DIM1" s="693"/>
      <c r="DIN1" s="693"/>
      <c r="DIO1" s="693"/>
      <c r="DIP1" s="693"/>
      <c r="DIQ1" s="693"/>
      <c r="DIR1" s="693"/>
      <c r="DIS1" s="693"/>
      <c r="DIT1" s="693"/>
      <c r="DIU1" s="693"/>
      <c r="DIV1" s="693"/>
      <c r="DIW1" s="693"/>
      <c r="DIX1" s="693"/>
      <c r="DIY1" s="693"/>
      <c r="DIZ1" s="693"/>
      <c r="DJA1" s="693"/>
      <c r="DJB1" s="693"/>
      <c r="DJC1" s="693"/>
      <c r="DJD1" s="693"/>
      <c r="DJE1" s="693"/>
      <c r="DJF1" s="693"/>
      <c r="DJG1" s="693"/>
      <c r="DJH1" s="693"/>
      <c r="DJI1" s="693"/>
      <c r="DJJ1" s="693"/>
      <c r="DJK1" s="693"/>
      <c r="DJL1" s="693"/>
      <c r="DJM1" s="693"/>
      <c r="DJN1" s="693"/>
      <c r="DJO1" s="693"/>
      <c r="DJP1" s="693"/>
      <c r="DJQ1" s="693"/>
      <c r="DJR1" s="693"/>
      <c r="DJS1" s="693"/>
      <c r="DJT1" s="693"/>
      <c r="DJU1" s="693"/>
      <c r="DJV1" s="693"/>
      <c r="DJW1" s="693"/>
      <c r="DJX1" s="693"/>
      <c r="DJY1" s="693"/>
      <c r="DJZ1" s="693"/>
      <c r="DKA1" s="693"/>
      <c r="DKB1" s="693"/>
      <c r="DKC1" s="693"/>
      <c r="DKD1" s="693"/>
      <c r="DKE1" s="693"/>
      <c r="DKF1" s="693"/>
      <c r="DKG1" s="693"/>
      <c r="DKH1" s="693"/>
      <c r="DKI1" s="693"/>
      <c r="DKJ1" s="693"/>
      <c r="DKK1" s="693"/>
      <c r="DKL1" s="693"/>
      <c r="DKM1" s="693"/>
      <c r="DKN1" s="693"/>
      <c r="DKO1" s="693"/>
      <c r="DKP1" s="693"/>
      <c r="DKQ1" s="693"/>
      <c r="DKR1" s="693"/>
      <c r="DKS1" s="693"/>
      <c r="DKT1" s="693"/>
      <c r="DKU1" s="693"/>
      <c r="DKV1" s="693"/>
      <c r="DKW1" s="693"/>
      <c r="DKX1" s="693"/>
      <c r="DKY1" s="693"/>
      <c r="DKZ1" s="693"/>
      <c r="DLA1" s="693"/>
      <c r="DLB1" s="693"/>
      <c r="DLC1" s="693"/>
      <c r="DLD1" s="693"/>
      <c r="DLE1" s="693"/>
      <c r="DLF1" s="693"/>
      <c r="DLG1" s="693"/>
      <c r="DLH1" s="693"/>
      <c r="DLI1" s="693"/>
      <c r="DLJ1" s="693"/>
      <c r="DLK1" s="693"/>
      <c r="DLL1" s="693"/>
      <c r="DLM1" s="693"/>
      <c r="DLN1" s="693"/>
      <c r="DLO1" s="693"/>
      <c r="DLP1" s="693"/>
      <c r="DLQ1" s="693"/>
      <c r="DLR1" s="693"/>
      <c r="DLS1" s="693"/>
      <c r="DLT1" s="693"/>
      <c r="DLU1" s="693"/>
      <c r="DLV1" s="693"/>
      <c r="DLW1" s="693"/>
      <c r="DLX1" s="693"/>
      <c r="DLY1" s="693"/>
      <c r="DLZ1" s="693"/>
      <c r="DMA1" s="693"/>
      <c r="DMB1" s="693"/>
      <c r="DMC1" s="693"/>
      <c r="DMD1" s="693"/>
      <c r="DME1" s="693"/>
      <c r="DMF1" s="693"/>
      <c r="DMG1" s="693"/>
      <c r="DMH1" s="693"/>
      <c r="DMI1" s="693"/>
      <c r="DMJ1" s="693"/>
      <c r="DMK1" s="693"/>
      <c r="DML1" s="693"/>
      <c r="DMM1" s="693"/>
      <c r="DMN1" s="693"/>
      <c r="DMO1" s="693"/>
      <c r="DMP1" s="693"/>
      <c r="DMQ1" s="693"/>
      <c r="DMR1" s="693"/>
      <c r="DMS1" s="693"/>
      <c r="DMT1" s="693"/>
      <c r="DMU1" s="693"/>
      <c r="DMV1" s="693"/>
      <c r="DMW1" s="693"/>
      <c r="DMX1" s="693"/>
      <c r="DMY1" s="693"/>
      <c r="DMZ1" s="693"/>
      <c r="DNA1" s="693"/>
      <c r="DNB1" s="693"/>
      <c r="DNC1" s="693"/>
      <c r="DND1" s="693"/>
      <c r="DNE1" s="693"/>
      <c r="DNF1" s="693"/>
      <c r="DNG1" s="693"/>
      <c r="DNH1" s="693"/>
      <c r="DNI1" s="693"/>
      <c r="DNJ1" s="693"/>
      <c r="DNK1" s="693"/>
      <c r="DNL1" s="693"/>
      <c r="DNM1" s="693"/>
      <c r="DNN1" s="693"/>
      <c r="DNO1" s="693"/>
      <c r="DNP1" s="693"/>
      <c r="DNQ1" s="693"/>
      <c r="DNR1" s="693"/>
      <c r="DNS1" s="693"/>
      <c r="DNT1" s="693"/>
      <c r="DNU1" s="693"/>
      <c r="DNV1" s="693"/>
      <c r="DNW1" s="693"/>
      <c r="DNX1" s="693"/>
      <c r="DNY1" s="693"/>
      <c r="DNZ1" s="693"/>
      <c r="DOA1" s="693"/>
      <c r="DOB1" s="693"/>
      <c r="DOC1" s="693"/>
      <c r="DOD1" s="693"/>
      <c r="DOE1" s="693"/>
      <c r="DOF1" s="693"/>
      <c r="DOG1" s="693"/>
      <c r="DOH1" s="693"/>
      <c r="DOI1" s="693"/>
      <c r="DOJ1" s="693"/>
      <c r="DOK1" s="693"/>
      <c r="DOL1" s="693"/>
      <c r="DOM1" s="693"/>
      <c r="DON1" s="693"/>
      <c r="DOO1" s="693"/>
      <c r="DOP1" s="693"/>
      <c r="DOQ1" s="693"/>
      <c r="DOR1" s="693"/>
      <c r="DOS1" s="693"/>
      <c r="DOT1" s="693"/>
      <c r="DOU1" s="693"/>
      <c r="DOV1" s="693"/>
      <c r="DOW1" s="693"/>
      <c r="DOX1" s="693"/>
      <c r="DOY1" s="693"/>
      <c r="DOZ1" s="693"/>
      <c r="DPA1" s="693"/>
      <c r="DPB1" s="693"/>
      <c r="DPC1" s="693"/>
      <c r="DPD1" s="693"/>
      <c r="DPE1" s="693"/>
      <c r="DPF1" s="693"/>
      <c r="DPG1" s="693"/>
      <c r="DPH1" s="693"/>
      <c r="DPI1" s="693"/>
      <c r="DPJ1" s="693"/>
      <c r="DPK1" s="693"/>
      <c r="DPL1" s="693"/>
      <c r="DPM1" s="693"/>
      <c r="DPN1" s="693"/>
      <c r="DPO1" s="693"/>
      <c r="DPP1" s="693"/>
      <c r="DPQ1" s="693"/>
      <c r="DPR1" s="693"/>
      <c r="DPS1" s="693"/>
      <c r="DPT1" s="693"/>
      <c r="DPU1" s="693"/>
      <c r="DPV1" s="693"/>
      <c r="DPW1" s="693"/>
      <c r="DPX1" s="693"/>
      <c r="DPY1" s="693"/>
      <c r="DPZ1" s="693"/>
      <c r="DQA1" s="693"/>
      <c r="DQB1" s="693"/>
      <c r="DQC1" s="693"/>
      <c r="DQD1" s="693"/>
      <c r="DQE1" s="693"/>
      <c r="DQF1" s="693"/>
      <c r="DQG1" s="693"/>
      <c r="DQH1" s="693"/>
      <c r="DQI1" s="693"/>
      <c r="DQJ1" s="693"/>
      <c r="DQK1" s="693"/>
      <c r="DQL1" s="693"/>
      <c r="DQM1" s="693"/>
      <c r="DQN1" s="693"/>
      <c r="DQO1" s="693"/>
      <c r="DQP1" s="693"/>
      <c r="DQQ1" s="693"/>
      <c r="DQR1" s="693"/>
      <c r="DQS1" s="693"/>
      <c r="DQT1" s="693"/>
      <c r="DQU1" s="693"/>
      <c r="DQV1" s="693"/>
      <c r="DQW1" s="693"/>
      <c r="DQX1" s="693"/>
      <c r="DQY1" s="693"/>
      <c r="DQZ1" s="693"/>
      <c r="DRA1" s="693"/>
      <c r="DRB1" s="693"/>
      <c r="DRC1" s="693"/>
      <c r="DRD1" s="693"/>
      <c r="DRE1" s="693"/>
      <c r="DRF1" s="693"/>
      <c r="DRG1" s="693"/>
      <c r="DRH1" s="693"/>
      <c r="DRI1" s="693"/>
      <c r="DRJ1" s="693"/>
      <c r="DRK1" s="693"/>
      <c r="DRL1" s="693"/>
      <c r="DRM1" s="693"/>
      <c r="DRN1" s="693"/>
      <c r="DRO1" s="693"/>
      <c r="DRP1" s="693"/>
      <c r="DRQ1" s="693"/>
      <c r="DRR1" s="693"/>
      <c r="DRS1" s="693"/>
      <c r="DRT1" s="693"/>
      <c r="DRU1" s="693"/>
      <c r="DRV1" s="693"/>
      <c r="DRW1" s="693"/>
      <c r="DRX1" s="693"/>
      <c r="DRY1" s="693"/>
      <c r="DRZ1" s="693"/>
      <c r="DSA1" s="693"/>
      <c r="DSB1" s="693"/>
      <c r="DSC1" s="693"/>
      <c r="DSD1" s="693"/>
      <c r="DSE1" s="693"/>
      <c r="DSF1" s="693"/>
      <c r="DSG1" s="693"/>
      <c r="DSH1" s="693"/>
      <c r="DSI1" s="693"/>
      <c r="DSJ1" s="693"/>
      <c r="DSK1" s="693"/>
      <c r="DSL1" s="693"/>
      <c r="DSM1" s="693"/>
      <c r="DSN1" s="693"/>
      <c r="DSO1" s="693"/>
      <c r="DSP1" s="693"/>
      <c r="DSQ1" s="693"/>
      <c r="DSR1" s="693"/>
      <c r="DSS1" s="693"/>
      <c r="DST1" s="693"/>
      <c r="DSU1" s="693"/>
      <c r="DSV1" s="693"/>
      <c r="DSW1" s="693"/>
      <c r="DSX1" s="693"/>
      <c r="DSY1" s="693"/>
      <c r="DSZ1" s="693"/>
      <c r="DTA1" s="693"/>
      <c r="DTB1" s="693"/>
      <c r="DTC1" s="693"/>
      <c r="DTD1" s="693"/>
      <c r="DTE1" s="693"/>
      <c r="DTF1" s="693"/>
      <c r="DTG1" s="693"/>
      <c r="DTH1" s="693"/>
      <c r="DTI1" s="693"/>
      <c r="DTJ1" s="693"/>
      <c r="DTK1" s="693"/>
      <c r="DTL1" s="693"/>
      <c r="DTM1" s="693"/>
      <c r="DTN1" s="693"/>
      <c r="DTO1" s="693"/>
      <c r="DTP1" s="693"/>
      <c r="DTQ1" s="693"/>
      <c r="DTR1" s="693"/>
      <c r="DTS1" s="693"/>
      <c r="DTT1" s="693"/>
      <c r="DTU1" s="693"/>
      <c r="DTV1" s="693"/>
      <c r="DTW1" s="693"/>
      <c r="DTX1" s="693"/>
      <c r="DTY1" s="693"/>
      <c r="DTZ1" s="693"/>
      <c r="DUA1" s="693"/>
      <c r="DUB1" s="693"/>
      <c r="DUC1" s="693"/>
      <c r="DUD1" s="693"/>
      <c r="DUE1" s="693"/>
      <c r="DUF1" s="693"/>
      <c r="DUG1" s="693"/>
      <c r="DUH1" s="693"/>
      <c r="DUI1" s="693"/>
      <c r="DUJ1" s="693"/>
      <c r="DUK1" s="693"/>
      <c r="DUL1" s="693"/>
      <c r="DUM1" s="693"/>
      <c r="DUN1" s="693"/>
      <c r="DUO1" s="693"/>
      <c r="DUP1" s="693"/>
      <c r="DUQ1" s="693"/>
      <c r="DUR1" s="693"/>
      <c r="DUS1" s="693"/>
      <c r="DUT1" s="693"/>
      <c r="DUU1" s="693"/>
      <c r="DUV1" s="693"/>
      <c r="DUW1" s="693"/>
      <c r="DUX1" s="693"/>
      <c r="DUY1" s="693"/>
      <c r="DUZ1" s="693"/>
      <c r="DVA1" s="693"/>
      <c r="DVB1" s="693"/>
      <c r="DVC1" s="693"/>
      <c r="DVD1" s="693"/>
      <c r="DVE1" s="693"/>
      <c r="DVF1" s="693"/>
      <c r="DVG1" s="693"/>
      <c r="DVH1" s="693"/>
      <c r="DVI1" s="693"/>
      <c r="DVJ1" s="693"/>
      <c r="DVK1" s="693"/>
      <c r="DVL1" s="693"/>
      <c r="DVM1" s="693"/>
      <c r="DVN1" s="693"/>
      <c r="DVO1" s="693"/>
      <c r="DVP1" s="693"/>
      <c r="DVQ1" s="693"/>
      <c r="DVR1" s="693"/>
      <c r="DVS1" s="693"/>
      <c r="DVT1" s="693"/>
      <c r="DVU1" s="693"/>
      <c r="DVV1" s="693"/>
      <c r="DVW1" s="693"/>
      <c r="DVX1" s="693"/>
      <c r="DVY1" s="693"/>
      <c r="DVZ1" s="693"/>
      <c r="DWA1" s="693"/>
      <c r="DWB1" s="693"/>
      <c r="DWC1" s="693"/>
      <c r="DWD1" s="693"/>
      <c r="DWE1" s="693"/>
      <c r="DWF1" s="693"/>
      <c r="DWG1" s="693"/>
      <c r="DWH1" s="693"/>
      <c r="DWI1" s="693"/>
      <c r="DWJ1" s="693"/>
      <c r="DWK1" s="693"/>
      <c r="DWL1" s="693"/>
      <c r="DWM1" s="693"/>
      <c r="DWN1" s="693"/>
      <c r="DWO1" s="693"/>
      <c r="DWP1" s="693"/>
      <c r="DWQ1" s="693"/>
      <c r="DWR1" s="693"/>
      <c r="DWS1" s="693"/>
      <c r="DWT1" s="693"/>
      <c r="DWU1" s="693"/>
      <c r="DWV1" s="693"/>
      <c r="DWW1" s="693"/>
      <c r="DWX1" s="693"/>
      <c r="DWY1" s="693"/>
      <c r="DWZ1" s="693"/>
      <c r="DXA1" s="693"/>
      <c r="DXB1" s="693"/>
      <c r="DXC1" s="693"/>
      <c r="DXD1" s="693"/>
      <c r="DXE1" s="693"/>
      <c r="DXF1" s="693"/>
      <c r="DXG1" s="693"/>
      <c r="DXH1" s="693"/>
      <c r="DXI1" s="693"/>
      <c r="DXJ1" s="693"/>
      <c r="DXK1" s="693"/>
      <c r="DXL1" s="693"/>
      <c r="DXM1" s="693"/>
      <c r="DXN1" s="693"/>
      <c r="DXO1" s="693"/>
      <c r="DXP1" s="693"/>
      <c r="DXQ1" s="693"/>
      <c r="DXR1" s="693"/>
      <c r="DXS1" s="693"/>
      <c r="DXT1" s="693"/>
      <c r="DXU1" s="693"/>
      <c r="DXV1" s="693"/>
      <c r="DXW1" s="693"/>
      <c r="DXX1" s="693"/>
      <c r="DXY1" s="693"/>
      <c r="DXZ1" s="693"/>
      <c r="DYA1" s="693"/>
      <c r="DYB1" s="693"/>
      <c r="DYC1" s="693"/>
      <c r="DYD1" s="693"/>
      <c r="DYE1" s="693"/>
      <c r="DYF1" s="693"/>
      <c r="DYG1" s="693"/>
      <c r="DYH1" s="693"/>
      <c r="DYI1" s="693"/>
      <c r="DYJ1" s="693"/>
      <c r="DYK1" s="693"/>
      <c r="DYL1" s="693"/>
      <c r="DYM1" s="693"/>
      <c r="DYN1" s="693"/>
      <c r="DYO1" s="693"/>
      <c r="DYP1" s="693"/>
      <c r="DYQ1" s="693"/>
      <c r="DYR1" s="693"/>
      <c r="DYS1" s="693"/>
      <c r="DYT1" s="693"/>
      <c r="DYU1" s="693"/>
      <c r="DYV1" s="693"/>
      <c r="DYW1" s="693"/>
      <c r="DYX1" s="693"/>
      <c r="DYY1" s="693"/>
      <c r="DYZ1" s="693"/>
      <c r="DZA1" s="693"/>
      <c r="DZB1" s="693"/>
      <c r="DZC1" s="693"/>
      <c r="DZD1" s="693"/>
      <c r="DZE1" s="693"/>
      <c r="DZF1" s="693"/>
      <c r="DZG1" s="693"/>
      <c r="DZH1" s="693"/>
      <c r="DZI1" s="693"/>
      <c r="DZJ1" s="693"/>
      <c r="DZK1" s="693"/>
      <c r="DZL1" s="693"/>
      <c r="DZM1" s="693"/>
      <c r="DZN1" s="693"/>
      <c r="DZO1" s="693"/>
      <c r="DZP1" s="693"/>
      <c r="DZQ1" s="693"/>
      <c r="DZR1" s="693"/>
      <c r="DZS1" s="693"/>
      <c r="DZT1" s="693"/>
      <c r="DZU1" s="693"/>
      <c r="DZV1" s="693"/>
      <c r="DZW1" s="693"/>
      <c r="DZX1" s="693"/>
      <c r="DZY1" s="693"/>
      <c r="DZZ1" s="693"/>
      <c r="EAA1" s="693"/>
      <c r="EAB1" s="693"/>
      <c r="EAC1" s="693"/>
      <c r="EAD1" s="693"/>
      <c r="EAE1" s="693"/>
      <c r="EAF1" s="693"/>
      <c r="EAG1" s="693"/>
      <c r="EAH1" s="693"/>
      <c r="EAI1" s="693"/>
      <c r="EAJ1" s="693"/>
      <c r="EAK1" s="693"/>
      <c r="EAL1" s="693"/>
      <c r="EAM1" s="693"/>
      <c r="EAN1" s="693"/>
      <c r="EAO1" s="693"/>
      <c r="EAP1" s="693"/>
      <c r="EAQ1" s="693"/>
      <c r="EAR1" s="693"/>
      <c r="EAS1" s="693"/>
      <c r="EAT1" s="693"/>
      <c r="EAU1" s="693"/>
      <c r="EAV1" s="693"/>
      <c r="EAW1" s="693"/>
      <c r="EAX1" s="693"/>
      <c r="EAY1" s="693"/>
      <c r="EAZ1" s="693"/>
      <c r="EBA1" s="693"/>
      <c r="EBB1" s="693"/>
      <c r="EBC1" s="693"/>
      <c r="EBD1" s="693"/>
      <c r="EBE1" s="693"/>
      <c r="EBF1" s="693"/>
      <c r="EBG1" s="693"/>
      <c r="EBH1" s="693"/>
      <c r="EBI1" s="693"/>
      <c r="EBJ1" s="693"/>
      <c r="EBK1" s="693"/>
      <c r="EBL1" s="693"/>
      <c r="EBM1" s="693"/>
      <c r="EBN1" s="693"/>
      <c r="EBO1" s="693"/>
      <c r="EBP1" s="693"/>
      <c r="EBQ1" s="693"/>
      <c r="EBR1" s="693"/>
      <c r="EBS1" s="693"/>
      <c r="EBT1" s="693"/>
      <c r="EBU1" s="693"/>
      <c r="EBV1" s="693"/>
      <c r="EBW1" s="693"/>
      <c r="EBX1" s="693"/>
      <c r="EBY1" s="693"/>
      <c r="EBZ1" s="693"/>
      <c r="ECA1" s="693"/>
      <c r="ECB1" s="693"/>
      <c r="ECC1" s="693"/>
      <c r="ECD1" s="693"/>
      <c r="ECE1" s="693"/>
      <c r="ECF1" s="693"/>
      <c r="ECG1" s="693"/>
      <c r="ECH1" s="693"/>
      <c r="ECI1" s="693"/>
      <c r="ECJ1" s="693"/>
      <c r="ECK1" s="693"/>
      <c r="ECL1" s="693"/>
      <c r="ECM1" s="693"/>
      <c r="ECN1" s="693"/>
      <c r="ECO1" s="693"/>
      <c r="ECP1" s="693"/>
      <c r="ECQ1" s="693"/>
      <c r="ECR1" s="693"/>
      <c r="ECS1" s="693"/>
      <c r="ECT1" s="693"/>
      <c r="ECU1" s="693"/>
      <c r="ECV1" s="693"/>
      <c r="ECW1" s="693"/>
      <c r="ECX1" s="693"/>
      <c r="ECY1" s="693"/>
      <c r="ECZ1" s="693"/>
      <c r="EDA1" s="693"/>
      <c r="EDB1" s="693"/>
      <c r="EDC1" s="693"/>
      <c r="EDD1" s="693"/>
      <c r="EDE1" s="693"/>
      <c r="EDF1" s="693"/>
      <c r="EDG1" s="693"/>
      <c r="EDH1" s="693"/>
      <c r="EDI1" s="693"/>
      <c r="EDJ1" s="693"/>
      <c r="EDK1" s="693"/>
      <c r="EDL1" s="693"/>
      <c r="EDM1" s="693"/>
      <c r="EDN1" s="693"/>
      <c r="EDO1" s="693"/>
      <c r="EDP1" s="693"/>
      <c r="EDQ1" s="693"/>
      <c r="EDR1" s="693"/>
      <c r="EDS1" s="693"/>
      <c r="EDT1" s="693"/>
      <c r="EDU1" s="693"/>
      <c r="EDV1" s="693"/>
      <c r="EDW1" s="693"/>
      <c r="EDX1" s="693"/>
      <c r="EDY1" s="693"/>
      <c r="EDZ1" s="693"/>
      <c r="EEA1" s="693"/>
      <c r="EEB1" s="693"/>
      <c r="EEC1" s="693"/>
      <c r="EED1" s="693"/>
      <c r="EEE1" s="693"/>
      <c r="EEF1" s="693"/>
      <c r="EEG1" s="693"/>
      <c r="EEH1" s="693"/>
      <c r="EEI1" s="693"/>
      <c r="EEJ1" s="693"/>
      <c r="EEK1" s="693"/>
      <c r="EEL1" s="693"/>
      <c r="EEM1" s="693"/>
      <c r="EEN1" s="693"/>
      <c r="EEO1" s="693"/>
      <c r="EEP1" s="693"/>
      <c r="EEQ1" s="693"/>
      <c r="EER1" s="693"/>
      <c r="EES1" s="693"/>
      <c r="EET1" s="693"/>
      <c r="EEU1" s="693"/>
      <c r="EEV1" s="693"/>
      <c r="EEW1" s="693"/>
      <c r="EEX1" s="693"/>
      <c r="EEY1" s="693"/>
      <c r="EEZ1" s="693"/>
      <c r="EFA1" s="693"/>
      <c r="EFB1" s="693"/>
      <c r="EFC1" s="693"/>
      <c r="EFD1" s="693"/>
      <c r="EFE1" s="693"/>
      <c r="EFF1" s="693"/>
      <c r="EFG1" s="693"/>
      <c r="EFH1" s="693"/>
      <c r="EFI1" s="693"/>
      <c r="EFJ1" s="693"/>
      <c r="EFK1" s="693"/>
      <c r="EFL1" s="693"/>
      <c r="EFM1" s="693"/>
      <c r="EFN1" s="693"/>
      <c r="EFO1" s="693"/>
      <c r="EFP1" s="693"/>
      <c r="EFQ1" s="693"/>
      <c r="EFR1" s="693"/>
      <c r="EFS1" s="693"/>
      <c r="EFT1" s="693"/>
      <c r="EFU1" s="693"/>
      <c r="EFV1" s="693"/>
      <c r="EFW1" s="693"/>
      <c r="EFX1" s="693"/>
      <c r="EFY1" s="693"/>
      <c r="EFZ1" s="693"/>
      <c r="EGA1" s="693"/>
      <c r="EGB1" s="693"/>
      <c r="EGC1" s="693"/>
      <c r="EGD1" s="693"/>
      <c r="EGE1" s="693"/>
      <c r="EGF1" s="693"/>
      <c r="EGG1" s="693"/>
      <c r="EGH1" s="693"/>
      <c r="EGI1" s="693"/>
      <c r="EGJ1" s="693"/>
      <c r="EGK1" s="693"/>
      <c r="EGL1" s="693"/>
      <c r="EGM1" s="693"/>
      <c r="EGN1" s="693"/>
      <c r="EGO1" s="693"/>
      <c r="EGP1" s="693"/>
      <c r="EGQ1" s="693"/>
      <c r="EGR1" s="693"/>
      <c r="EGS1" s="693"/>
      <c r="EGT1" s="693"/>
      <c r="EGU1" s="693"/>
      <c r="EGV1" s="693"/>
      <c r="EGW1" s="693"/>
      <c r="EGX1" s="693"/>
      <c r="EGY1" s="693"/>
      <c r="EGZ1" s="693"/>
      <c r="EHA1" s="693"/>
      <c r="EHB1" s="693"/>
      <c r="EHC1" s="693"/>
      <c r="EHD1" s="693"/>
      <c r="EHE1" s="693"/>
      <c r="EHF1" s="693"/>
      <c r="EHG1" s="693"/>
      <c r="EHH1" s="693"/>
      <c r="EHI1" s="693"/>
      <c r="EHJ1" s="693"/>
      <c r="EHK1" s="693"/>
      <c r="EHL1" s="693"/>
      <c r="EHM1" s="693"/>
      <c r="EHN1" s="693"/>
      <c r="EHO1" s="693"/>
      <c r="EHP1" s="693"/>
      <c r="EHQ1" s="693"/>
      <c r="EHR1" s="693"/>
      <c r="EHS1" s="693"/>
      <c r="EHT1" s="693"/>
      <c r="EHU1" s="693"/>
      <c r="EHV1" s="693"/>
      <c r="EHW1" s="693"/>
      <c r="EHX1" s="693"/>
      <c r="EHY1" s="693"/>
      <c r="EHZ1" s="693"/>
      <c r="EIA1" s="693"/>
      <c r="EIB1" s="693"/>
      <c r="EIC1" s="693"/>
      <c r="EID1" s="693"/>
      <c r="EIE1" s="693"/>
      <c r="EIF1" s="693"/>
      <c r="EIG1" s="693"/>
      <c r="EIH1" s="693"/>
      <c r="EII1" s="693"/>
      <c r="EIJ1" s="693"/>
      <c r="EIK1" s="693"/>
      <c r="EIL1" s="693"/>
      <c r="EIM1" s="693"/>
      <c r="EIN1" s="693"/>
      <c r="EIO1" s="693"/>
      <c r="EIP1" s="693"/>
      <c r="EIQ1" s="693"/>
      <c r="EIR1" s="693"/>
      <c r="EIS1" s="693"/>
      <c r="EIT1" s="693"/>
      <c r="EIU1" s="693"/>
      <c r="EIV1" s="693"/>
      <c r="EIW1" s="693"/>
      <c r="EIX1" s="693"/>
      <c r="EIY1" s="693"/>
      <c r="EIZ1" s="693"/>
      <c r="EJA1" s="693"/>
      <c r="EJB1" s="693"/>
      <c r="EJC1" s="693"/>
      <c r="EJD1" s="693"/>
      <c r="EJE1" s="693"/>
      <c r="EJF1" s="693"/>
      <c r="EJG1" s="693"/>
      <c r="EJH1" s="693"/>
      <c r="EJI1" s="693"/>
      <c r="EJJ1" s="693"/>
      <c r="EJK1" s="693"/>
      <c r="EJL1" s="693"/>
      <c r="EJM1" s="693"/>
      <c r="EJN1" s="693"/>
      <c r="EJO1" s="693"/>
      <c r="EJP1" s="693"/>
      <c r="EJQ1" s="693"/>
      <c r="EJR1" s="693"/>
      <c r="EJS1" s="693"/>
      <c r="EJT1" s="693"/>
      <c r="EJU1" s="693"/>
      <c r="EJV1" s="693"/>
      <c r="EJW1" s="693"/>
      <c r="EJX1" s="693"/>
      <c r="EJY1" s="693"/>
      <c r="EJZ1" s="693"/>
      <c r="EKA1" s="693"/>
      <c r="EKB1" s="693"/>
      <c r="EKC1" s="693"/>
      <c r="EKD1" s="693"/>
      <c r="EKE1" s="693"/>
      <c r="EKF1" s="693"/>
      <c r="EKG1" s="693"/>
      <c r="EKH1" s="693"/>
      <c r="EKI1" s="693"/>
      <c r="EKJ1" s="693"/>
      <c r="EKK1" s="693"/>
      <c r="EKL1" s="693"/>
      <c r="EKM1" s="693"/>
      <c r="EKN1" s="693"/>
      <c r="EKO1" s="693"/>
      <c r="EKP1" s="693"/>
      <c r="EKQ1" s="693"/>
      <c r="EKR1" s="693"/>
      <c r="EKS1" s="693"/>
      <c r="EKT1" s="693"/>
      <c r="EKU1" s="693"/>
      <c r="EKV1" s="693"/>
      <c r="EKW1" s="693"/>
      <c r="EKX1" s="693"/>
      <c r="EKY1" s="693"/>
      <c r="EKZ1" s="693"/>
      <c r="ELA1" s="693"/>
      <c r="ELB1" s="693"/>
      <c r="ELC1" s="693"/>
      <c r="ELD1" s="693"/>
      <c r="ELE1" s="693"/>
      <c r="ELF1" s="693"/>
      <c r="ELG1" s="693"/>
      <c r="ELH1" s="693"/>
      <c r="ELI1" s="693"/>
      <c r="ELJ1" s="693"/>
      <c r="ELK1" s="693"/>
      <c r="ELL1" s="693"/>
      <c r="ELM1" s="693"/>
      <c r="ELN1" s="693"/>
      <c r="ELO1" s="693"/>
      <c r="ELP1" s="693"/>
      <c r="ELQ1" s="693"/>
      <c r="ELR1" s="693"/>
      <c r="ELS1" s="693"/>
      <c r="ELT1" s="693"/>
      <c r="ELU1" s="693"/>
      <c r="ELV1" s="693"/>
      <c r="ELW1" s="693"/>
      <c r="ELX1" s="693"/>
      <c r="ELY1" s="693"/>
      <c r="ELZ1" s="693"/>
      <c r="EMA1" s="693"/>
      <c r="EMB1" s="693"/>
      <c r="EMC1" s="693"/>
      <c r="EMD1" s="693"/>
      <c r="EME1" s="693"/>
      <c r="EMF1" s="693"/>
      <c r="EMG1" s="693"/>
      <c r="EMH1" s="693"/>
      <c r="EMI1" s="693"/>
      <c r="EMJ1" s="693"/>
      <c r="EMK1" s="693"/>
      <c r="EML1" s="693"/>
      <c r="EMM1" s="693"/>
      <c r="EMN1" s="693"/>
      <c r="EMO1" s="693"/>
      <c r="EMP1" s="693"/>
      <c r="EMQ1" s="693"/>
      <c r="EMR1" s="693"/>
      <c r="EMS1" s="693"/>
      <c r="EMT1" s="693"/>
      <c r="EMU1" s="693"/>
      <c r="EMV1" s="693"/>
      <c r="EMW1" s="693"/>
      <c r="EMX1" s="693"/>
      <c r="EMY1" s="693"/>
      <c r="EMZ1" s="693"/>
      <c r="ENA1" s="693"/>
      <c r="ENB1" s="693"/>
      <c r="ENC1" s="693"/>
      <c r="END1" s="693"/>
      <c r="ENE1" s="693"/>
      <c r="ENF1" s="693"/>
      <c r="ENG1" s="693"/>
      <c r="ENH1" s="693"/>
      <c r="ENI1" s="693"/>
      <c r="ENJ1" s="693"/>
      <c r="ENK1" s="693"/>
      <c r="ENL1" s="693"/>
      <c r="ENM1" s="693"/>
      <c r="ENN1" s="693"/>
      <c r="ENO1" s="693"/>
      <c r="ENP1" s="693"/>
      <c r="ENQ1" s="693"/>
      <c r="ENR1" s="693"/>
      <c r="ENS1" s="693"/>
      <c r="ENT1" s="693"/>
      <c r="ENU1" s="693"/>
      <c r="ENV1" s="693"/>
      <c r="ENW1" s="693"/>
      <c r="ENX1" s="693"/>
      <c r="ENY1" s="693"/>
      <c r="ENZ1" s="693"/>
      <c r="EOA1" s="693"/>
      <c r="EOB1" s="693"/>
      <c r="EOC1" s="693"/>
      <c r="EOD1" s="693"/>
      <c r="EOE1" s="693"/>
      <c r="EOF1" s="693"/>
      <c r="EOG1" s="693"/>
      <c r="EOH1" s="693"/>
      <c r="EOI1" s="693"/>
      <c r="EOJ1" s="693"/>
      <c r="EOK1" s="693"/>
      <c r="EOL1" s="693"/>
      <c r="EOM1" s="693"/>
      <c r="EON1" s="693"/>
      <c r="EOO1" s="693"/>
      <c r="EOP1" s="693"/>
      <c r="EOQ1" s="693"/>
      <c r="EOR1" s="693"/>
      <c r="EOS1" s="693"/>
      <c r="EOT1" s="693"/>
      <c r="EOU1" s="693"/>
      <c r="EOV1" s="693"/>
      <c r="EOW1" s="693"/>
      <c r="EOX1" s="693"/>
      <c r="EOY1" s="693"/>
      <c r="EOZ1" s="693"/>
      <c r="EPA1" s="693"/>
      <c r="EPB1" s="693"/>
      <c r="EPC1" s="693"/>
      <c r="EPD1" s="693"/>
      <c r="EPE1" s="693"/>
      <c r="EPF1" s="693"/>
      <c r="EPG1" s="693"/>
      <c r="EPH1" s="693"/>
      <c r="EPI1" s="693"/>
      <c r="EPJ1" s="693"/>
      <c r="EPK1" s="693"/>
      <c r="EPL1" s="693"/>
      <c r="EPM1" s="693"/>
      <c r="EPN1" s="693"/>
      <c r="EPO1" s="693"/>
      <c r="EPP1" s="693"/>
      <c r="EPQ1" s="693"/>
      <c r="EPR1" s="693"/>
      <c r="EPS1" s="693"/>
      <c r="EPT1" s="693"/>
      <c r="EPU1" s="693"/>
      <c r="EPV1" s="693"/>
      <c r="EPW1" s="693"/>
      <c r="EPX1" s="693"/>
      <c r="EPY1" s="693"/>
      <c r="EPZ1" s="693"/>
      <c r="EQA1" s="693"/>
      <c r="EQB1" s="693"/>
      <c r="EQC1" s="693"/>
      <c r="EQD1" s="693"/>
      <c r="EQE1" s="693"/>
      <c r="EQF1" s="693"/>
      <c r="EQG1" s="693"/>
      <c r="EQH1" s="693"/>
      <c r="EQI1" s="693"/>
      <c r="EQJ1" s="693"/>
      <c r="EQK1" s="693"/>
      <c r="EQL1" s="693"/>
      <c r="EQM1" s="693"/>
      <c r="EQN1" s="693"/>
      <c r="EQO1" s="693"/>
      <c r="EQP1" s="693"/>
      <c r="EQQ1" s="693"/>
      <c r="EQR1" s="693"/>
      <c r="EQS1" s="693"/>
      <c r="EQT1" s="693"/>
      <c r="EQU1" s="693"/>
      <c r="EQV1" s="693"/>
      <c r="EQW1" s="693"/>
      <c r="EQX1" s="693"/>
      <c r="EQY1" s="693"/>
      <c r="EQZ1" s="693"/>
      <c r="ERA1" s="693"/>
      <c r="ERB1" s="693"/>
      <c r="ERC1" s="693"/>
      <c r="ERD1" s="693"/>
      <c r="ERE1" s="693"/>
      <c r="ERF1" s="693"/>
      <c r="ERG1" s="693"/>
      <c r="ERH1" s="693"/>
      <c r="ERI1" s="693"/>
      <c r="ERJ1" s="693"/>
      <c r="ERK1" s="693"/>
      <c r="ERL1" s="693"/>
      <c r="ERM1" s="693"/>
      <c r="ERN1" s="693"/>
      <c r="ERO1" s="693"/>
      <c r="ERP1" s="693"/>
      <c r="ERQ1" s="693"/>
      <c r="ERR1" s="693"/>
      <c r="ERS1" s="693"/>
      <c r="ERT1" s="693"/>
      <c r="ERU1" s="693"/>
      <c r="ERV1" s="693"/>
      <c r="ERW1" s="693"/>
      <c r="ERX1" s="693"/>
      <c r="ERY1" s="693"/>
      <c r="ERZ1" s="693"/>
      <c r="ESA1" s="693"/>
      <c r="ESB1" s="693"/>
      <c r="ESC1" s="693"/>
      <c r="ESD1" s="693"/>
      <c r="ESE1" s="693"/>
      <c r="ESF1" s="693"/>
      <c r="ESG1" s="693"/>
      <c r="ESH1" s="693"/>
      <c r="ESI1" s="693"/>
      <c r="ESJ1" s="693"/>
      <c r="ESK1" s="693"/>
      <c r="ESL1" s="693"/>
      <c r="ESM1" s="693"/>
      <c r="ESN1" s="693"/>
      <c r="ESO1" s="693"/>
      <c r="ESP1" s="693"/>
      <c r="ESQ1" s="693"/>
      <c r="ESR1" s="693"/>
      <c r="ESS1" s="693"/>
      <c r="EST1" s="693"/>
      <c r="ESU1" s="693"/>
      <c r="ESV1" s="693"/>
      <c r="ESW1" s="693"/>
      <c r="ESX1" s="693"/>
      <c r="ESY1" s="693"/>
      <c r="ESZ1" s="693"/>
      <c r="ETA1" s="693"/>
      <c r="ETB1" s="693"/>
      <c r="ETC1" s="693"/>
      <c r="ETD1" s="693"/>
      <c r="ETE1" s="693"/>
      <c r="ETF1" s="693"/>
      <c r="ETG1" s="693"/>
      <c r="ETH1" s="693"/>
      <c r="ETI1" s="693"/>
      <c r="ETJ1" s="693"/>
      <c r="ETK1" s="693"/>
      <c r="ETL1" s="693"/>
      <c r="ETM1" s="693"/>
      <c r="ETN1" s="693"/>
      <c r="ETO1" s="693"/>
      <c r="ETP1" s="693"/>
      <c r="ETQ1" s="693"/>
      <c r="ETR1" s="693"/>
      <c r="ETS1" s="693"/>
      <c r="ETT1" s="693"/>
      <c r="ETU1" s="693"/>
      <c r="ETV1" s="693"/>
      <c r="ETW1" s="693"/>
      <c r="ETX1" s="693"/>
      <c r="ETY1" s="693"/>
      <c r="ETZ1" s="693"/>
      <c r="EUA1" s="693"/>
      <c r="EUB1" s="693"/>
      <c r="EUC1" s="693"/>
      <c r="EUD1" s="693"/>
      <c r="EUE1" s="693"/>
      <c r="EUF1" s="693"/>
      <c r="EUG1" s="693"/>
      <c r="EUH1" s="693"/>
      <c r="EUI1" s="693"/>
      <c r="EUJ1" s="693"/>
      <c r="EUK1" s="693"/>
      <c r="EUL1" s="693"/>
      <c r="EUM1" s="693"/>
      <c r="EUN1" s="693"/>
      <c r="EUO1" s="693"/>
      <c r="EUP1" s="693"/>
      <c r="EUQ1" s="693"/>
      <c r="EUR1" s="693"/>
      <c r="EUS1" s="693"/>
      <c r="EUT1" s="693"/>
      <c r="EUU1" s="693"/>
      <c r="EUV1" s="693"/>
      <c r="EUW1" s="693"/>
      <c r="EUX1" s="693"/>
      <c r="EUY1" s="693"/>
      <c r="EUZ1" s="693"/>
      <c r="EVA1" s="693"/>
      <c r="EVB1" s="693"/>
      <c r="EVC1" s="693"/>
      <c r="EVD1" s="693"/>
      <c r="EVE1" s="693"/>
      <c r="EVF1" s="693"/>
      <c r="EVG1" s="693"/>
      <c r="EVH1" s="693"/>
      <c r="EVI1" s="693"/>
      <c r="EVJ1" s="693"/>
      <c r="EVK1" s="693"/>
      <c r="EVL1" s="693"/>
      <c r="EVM1" s="693"/>
      <c r="EVN1" s="693"/>
      <c r="EVO1" s="693"/>
      <c r="EVP1" s="693"/>
      <c r="EVQ1" s="693"/>
      <c r="EVR1" s="693"/>
      <c r="EVS1" s="693"/>
      <c r="EVT1" s="693"/>
      <c r="EVU1" s="693"/>
      <c r="EVV1" s="693"/>
      <c r="EVW1" s="693"/>
      <c r="EVX1" s="693"/>
      <c r="EVY1" s="693"/>
      <c r="EVZ1" s="693"/>
      <c r="EWA1" s="693"/>
      <c r="EWB1" s="693"/>
      <c r="EWC1" s="693"/>
      <c r="EWD1" s="693"/>
      <c r="EWE1" s="693"/>
      <c r="EWF1" s="693"/>
      <c r="EWG1" s="693"/>
      <c r="EWH1" s="693"/>
      <c r="EWI1" s="693"/>
      <c r="EWJ1" s="693"/>
      <c r="EWK1" s="693"/>
      <c r="EWL1" s="693"/>
      <c r="EWM1" s="693"/>
      <c r="EWN1" s="693"/>
      <c r="EWO1" s="693"/>
      <c r="EWP1" s="693"/>
      <c r="EWQ1" s="693"/>
      <c r="EWR1" s="693"/>
      <c r="EWS1" s="693"/>
      <c r="EWT1" s="693"/>
      <c r="EWU1" s="693"/>
      <c r="EWV1" s="693"/>
      <c r="EWW1" s="693"/>
      <c r="EWX1" s="693"/>
      <c r="EWY1" s="693"/>
      <c r="EWZ1" s="693"/>
      <c r="EXA1" s="693"/>
      <c r="EXB1" s="693"/>
      <c r="EXC1" s="693"/>
      <c r="EXD1" s="693"/>
      <c r="EXE1" s="693"/>
      <c r="EXF1" s="693"/>
      <c r="EXG1" s="693"/>
      <c r="EXH1" s="693"/>
      <c r="EXI1" s="693"/>
      <c r="EXJ1" s="693"/>
      <c r="EXK1" s="693"/>
      <c r="EXL1" s="693"/>
      <c r="EXM1" s="693"/>
      <c r="EXN1" s="693"/>
      <c r="EXO1" s="693"/>
      <c r="EXP1" s="693"/>
      <c r="EXQ1" s="693"/>
      <c r="EXR1" s="693"/>
      <c r="EXS1" s="693"/>
      <c r="EXT1" s="693"/>
      <c r="EXU1" s="693"/>
      <c r="EXV1" s="693"/>
      <c r="EXW1" s="693"/>
      <c r="EXX1" s="693"/>
      <c r="EXY1" s="693"/>
      <c r="EXZ1" s="693"/>
      <c r="EYA1" s="693"/>
      <c r="EYB1" s="693"/>
      <c r="EYC1" s="693"/>
      <c r="EYD1" s="693"/>
      <c r="EYE1" s="693"/>
      <c r="EYF1" s="693"/>
      <c r="EYG1" s="693"/>
      <c r="EYH1" s="693"/>
      <c r="EYI1" s="693"/>
      <c r="EYJ1" s="693"/>
      <c r="EYK1" s="693"/>
      <c r="EYL1" s="693"/>
      <c r="EYM1" s="693"/>
      <c r="EYN1" s="693"/>
      <c r="EYO1" s="693"/>
      <c r="EYP1" s="693"/>
      <c r="EYQ1" s="693"/>
      <c r="EYR1" s="693"/>
      <c r="EYS1" s="693"/>
      <c r="EYT1" s="693"/>
      <c r="EYU1" s="693"/>
      <c r="EYV1" s="693"/>
      <c r="EYW1" s="693"/>
      <c r="EYX1" s="693"/>
      <c r="EYY1" s="693"/>
      <c r="EYZ1" s="693"/>
      <c r="EZA1" s="693"/>
      <c r="EZB1" s="693"/>
      <c r="EZC1" s="693"/>
      <c r="EZD1" s="693"/>
      <c r="EZE1" s="693"/>
      <c r="EZF1" s="693"/>
      <c r="EZG1" s="693"/>
      <c r="EZH1" s="693"/>
      <c r="EZI1" s="693"/>
      <c r="EZJ1" s="693"/>
      <c r="EZK1" s="693"/>
      <c r="EZL1" s="693"/>
      <c r="EZM1" s="693"/>
      <c r="EZN1" s="693"/>
      <c r="EZO1" s="693"/>
      <c r="EZP1" s="693"/>
      <c r="EZQ1" s="693"/>
      <c r="EZR1" s="693"/>
      <c r="EZS1" s="693"/>
      <c r="EZT1" s="693"/>
      <c r="EZU1" s="693"/>
      <c r="EZV1" s="693"/>
      <c r="EZW1" s="693"/>
      <c r="EZX1" s="693"/>
      <c r="EZY1" s="693"/>
      <c r="EZZ1" s="693"/>
      <c r="FAA1" s="693"/>
      <c r="FAB1" s="693"/>
      <c r="FAC1" s="693"/>
      <c r="FAD1" s="693"/>
      <c r="FAE1" s="693"/>
      <c r="FAF1" s="693"/>
      <c r="FAG1" s="693"/>
      <c r="FAH1" s="693"/>
      <c r="FAI1" s="693"/>
      <c r="FAJ1" s="693"/>
      <c r="FAK1" s="693"/>
      <c r="FAL1" s="693"/>
      <c r="FAM1" s="693"/>
      <c r="FAN1" s="693"/>
      <c r="FAO1" s="693"/>
      <c r="FAP1" s="693"/>
      <c r="FAQ1" s="693"/>
      <c r="FAR1" s="693"/>
      <c r="FAS1" s="693"/>
      <c r="FAT1" s="693"/>
      <c r="FAU1" s="693"/>
      <c r="FAV1" s="693"/>
      <c r="FAW1" s="693"/>
      <c r="FAX1" s="693"/>
      <c r="FAY1" s="693"/>
      <c r="FAZ1" s="693"/>
      <c r="FBA1" s="693"/>
      <c r="FBB1" s="693"/>
      <c r="FBC1" s="693"/>
      <c r="FBD1" s="693"/>
      <c r="FBE1" s="693"/>
      <c r="FBF1" s="693"/>
      <c r="FBG1" s="693"/>
      <c r="FBH1" s="693"/>
      <c r="FBI1" s="693"/>
      <c r="FBJ1" s="693"/>
      <c r="FBK1" s="693"/>
      <c r="FBL1" s="693"/>
      <c r="FBM1" s="693"/>
      <c r="FBN1" s="693"/>
      <c r="FBO1" s="693"/>
      <c r="FBP1" s="693"/>
      <c r="FBQ1" s="693"/>
      <c r="FBR1" s="693"/>
      <c r="FBS1" s="693"/>
      <c r="FBT1" s="693"/>
      <c r="FBU1" s="693"/>
      <c r="FBV1" s="693"/>
      <c r="FBW1" s="693"/>
      <c r="FBX1" s="693"/>
      <c r="FBY1" s="693"/>
      <c r="FBZ1" s="693"/>
      <c r="FCA1" s="693"/>
      <c r="FCB1" s="693"/>
      <c r="FCC1" s="693"/>
      <c r="FCD1" s="693"/>
      <c r="FCE1" s="693"/>
      <c r="FCF1" s="693"/>
      <c r="FCG1" s="693"/>
      <c r="FCH1" s="693"/>
      <c r="FCI1" s="693"/>
      <c r="FCJ1" s="693"/>
      <c r="FCK1" s="693"/>
      <c r="FCL1" s="693"/>
      <c r="FCM1" s="693"/>
      <c r="FCN1" s="693"/>
      <c r="FCO1" s="693"/>
      <c r="FCP1" s="693"/>
      <c r="FCQ1" s="693"/>
      <c r="FCR1" s="693"/>
      <c r="FCS1" s="693"/>
      <c r="FCT1" s="693"/>
      <c r="FCU1" s="693"/>
      <c r="FCV1" s="693"/>
      <c r="FCW1" s="693"/>
      <c r="FCX1" s="693"/>
      <c r="FCY1" s="693"/>
      <c r="FCZ1" s="693"/>
      <c r="FDA1" s="693"/>
      <c r="FDB1" s="693"/>
      <c r="FDC1" s="693"/>
      <c r="FDD1" s="693"/>
      <c r="FDE1" s="693"/>
      <c r="FDF1" s="693"/>
      <c r="FDG1" s="693"/>
      <c r="FDH1" s="693"/>
      <c r="FDI1" s="693"/>
      <c r="FDJ1" s="693"/>
      <c r="FDK1" s="693"/>
      <c r="FDL1" s="693"/>
      <c r="FDM1" s="693"/>
      <c r="FDN1" s="693"/>
      <c r="FDO1" s="693"/>
      <c r="FDP1" s="693"/>
      <c r="FDQ1" s="693"/>
      <c r="FDR1" s="693"/>
      <c r="FDS1" s="693"/>
      <c r="FDT1" s="693"/>
      <c r="FDU1" s="693"/>
      <c r="FDV1" s="693"/>
      <c r="FDW1" s="693"/>
      <c r="FDX1" s="693"/>
      <c r="FDY1" s="693"/>
      <c r="FDZ1" s="693"/>
      <c r="FEA1" s="693"/>
      <c r="FEB1" s="693"/>
      <c r="FEC1" s="693"/>
      <c r="FED1" s="693"/>
      <c r="FEE1" s="693"/>
      <c r="FEF1" s="693"/>
      <c r="FEG1" s="693"/>
      <c r="FEH1" s="693"/>
      <c r="FEI1" s="693"/>
      <c r="FEJ1" s="693"/>
      <c r="FEK1" s="693"/>
      <c r="FEL1" s="693"/>
      <c r="FEM1" s="693"/>
      <c r="FEN1" s="693"/>
      <c r="FEO1" s="693"/>
      <c r="FEP1" s="693"/>
      <c r="FEQ1" s="693"/>
      <c r="FER1" s="693"/>
      <c r="FES1" s="693"/>
      <c r="FET1" s="693"/>
      <c r="FEU1" s="693"/>
      <c r="FEV1" s="693"/>
      <c r="FEW1" s="693"/>
      <c r="FEX1" s="693"/>
      <c r="FEY1" s="693"/>
      <c r="FEZ1" s="693"/>
      <c r="FFA1" s="693"/>
      <c r="FFB1" s="693"/>
      <c r="FFC1" s="693"/>
      <c r="FFD1" s="693"/>
      <c r="FFE1" s="693"/>
      <c r="FFF1" s="693"/>
      <c r="FFG1" s="693"/>
      <c r="FFH1" s="693"/>
      <c r="FFI1" s="693"/>
      <c r="FFJ1" s="693"/>
      <c r="FFK1" s="693"/>
      <c r="FFL1" s="693"/>
      <c r="FFM1" s="693"/>
      <c r="FFN1" s="693"/>
      <c r="FFO1" s="693"/>
      <c r="FFP1" s="693"/>
      <c r="FFQ1" s="693"/>
      <c r="FFR1" s="693"/>
      <c r="FFS1" s="693"/>
      <c r="FFT1" s="693"/>
      <c r="FFU1" s="693"/>
      <c r="FFV1" s="693"/>
      <c r="FFW1" s="693"/>
      <c r="FFX1" s="693"/>
      <c r="FFY1" s="693"/>
      <c r="FFZ1" s="693"/>
      <c r="FGA1" s="693"/>
      <c r="FGB1" s="693"/>
      <c r="FGC1" s="693"/>
      <c r="FGD1" s="693"/>
      <c r="FGE1" s="693"/>
      <c r="FGF1" s="693"/>
      <c r="FGG1" s="693"/>
      <c r="FGH1" s="693"/>
      <c r="FGI1" s="693"/>
      <c r="FGJ1" s="693"/>
      <c r="FGK1" s="693"/>
      <c r="FGL1" s="693"/>
      <c r="FGM1" s="693"/>
      <c r="FGN1" s="693"/>
      <c r="FGO1" s="693"/>
      <c r="FGP1" s="693"/>
      <c r="FGQ1" s="693"/>
      <c r="FGR1" s="693"/>
      <c r="FGS1" s="693"/>
      <c r="FGT1" s="693"/>
      <c r="FGU1" s="693"/>
      <c r="FGV1" s="693"/>
      <c r="FGW1" s="693"/>
      <c r="FGX1" s="693"/>
      <c r="FGY1" s="693"/>
      <c r="FGZ1" s="693"/>
      <c r="FHA1" s="693"/>
      <c r="FHB1" s="693"/>
      <c r="FHC1" s="693"/>
      <c r="FHD1" s="693"/>
      <c r="FHE1" s="693"/>
      <c r="FHF1" s="693"/>
      <c r="FHG1" s="693"/>
      <c r="FHH1" s="693"/>
      <c r="FHI1" s="693"/>
      <c r="FHJ1" s="693"/>
      <c r="FHK1" s="693"/>
      <c r="FHL1" s="693"/>
      <c r="FHM1" s="693"/>
      <c r="FHN1" s="693"/>
      <c r="FHO1" s="693"/>
      <c r="FHP1" s="693"/>
      <c r="FHQ1" s="693"/>
      <c r="FHR1" s="693"/>
      <c r="FHS1" s="693"/>
      <c r="FHT1" s="693"/>
      <c r="FHU1" s="693"/>
      <c r="FHV1" s="693"/>
      <c r="FHW1" s="693"/>
      <c r="FHX1" s="693"/>
      <c r="FHY1" s="693"/>
      <c r="FHZ1" s="693"/>
      <c r="FIA1" s="693"/>
      <c r="FIB1" s="693"/>
      <c r="FIC1" s="693"/>
      <c r="FID1" s="693"/>
      <c r="FIE1" s="693"/>
      <c r="FIF1" s="693"/>
      <c r="FIG1" s="693"/>
      <c r="FIH1" s="693"/>
      <c r="FII1" s="693"/>
      <c r="FIJ1" s="693"/>
      <c r="FIK1" s="693"/>
      <c r="FIL1" s="693"/>
      <c r="FIM1" s="693"/>
      <c r="FIN1" s="693"/>
      <c r="FIO1" s="693"/>
      <c r="FIP1" s="693"/>
      <c r="FIQ1" s="693"/>
      <c r="FIR1" s="693"/>
      <c r="FIS1" s="693"/>
      <c r="FIT1" s="693"/>
      <c r="FIU1" s="693"/>
      <c r="FIV1" s="693"/>
      <c r="FIW1" s="693"/>
      <c r="FIX1" s="693"/>
      <c r="FIY1" s="693"/>
      <c r="FIZ1" s="693"/>
      <c r="FJA1" s="693"/>
      <c r="FJB1" s="693"/>
      <c r="FJC1" s="693"/>
      <c r="FJD1" s="693"/>
      <c r="FJE1" s="693"/>
      <c r="FJF1" s="693"/>
      <c r="FJG1" s="693"/>
      <c r="FJH1" s="693"/>
      <c r="FJI1" s="693"/>
      <c r="FJJ1" s="693"/>
      <c r="FJK1" s="693"/>
      <c r="FJL1" s="693"/>
      <c r="FJM1" s="693"/>
      <c r="FJN1" s="693"/>
      <c r="FJO1" s="693"/>
      <c r="FJP1" s="693"/>
      <c r="FJQ1" s="693"/>
      <c r="FJR1" s="693"/>
      <c r="FJS1" s="693"/>
      <c r="FJT1" s="693"/>
      <c r="FJU1" s="693"/>
      <c r="FJV1" s="693"/>
      <c r="FJW1" s="693"/>
      <c r="FJX1" s="693"/>
      <c r="FJY1" s="693"/>
      <c r="FJZ1" s="693"/>
      <c r="FKA1" s="693"/>
      <c r="FKB1" s="693"/>
      <c r="FKC1" s="693"/>
      <c r="FKD1" s="693"/>
      <c r="FKE1" s="693"/>
      <c r="FKF1" s="693"/>
      <c r="FKG1" s="693"/>
      <c r="FKH1" s="693"/>
      <c r="FKI1" s="693"/>
      <c r="FKJ1" s="693"/>
      <c r="FKK1" s="693"/>
      <c r="FKL1" s="693"/>
      <c r="FKM1" s="693"/>
      <c r="FKN1" s="693"/>
      <c r="FKO1" s="693"/>
      <c r="FKP1" s="693"/>
      <c r="FKQ1" s="693"/>
      <c r="FKR1" s="693"/>
      <c r="FKS1" s="693"/>
      <c r="FKT1" s="693"/>
      <c r="FKU1" s="693"/>
      <c r="FKV1" s="693"/>
      <c r="FKW1" s="693"/>
      <c r="FKX1" s="693"/>
      <c r="FKY1" s="693"/>
      <c r="FKZ1" s="693"/>
      <c r="FLA1" s="693"/>
      <c r="FLB1" s="693"/>
      <c r="FLC1" s="693"/>
      <c r="FLD1" s="693"/>
      <c r="FLE1" s="693"/>
      <c r="FLF1" s="693"/>
      <c r="FLG1" s="693"/>
      <c r="FLH1" s="693"/>
      <c r="FLI1" s="693"/>
      <c r="FLJ1" s="693"/>
      <c r="FLK1" s="693"/>
      <c r="FLL1" s="693"/>
      <c r="FLM1" s="693"/>
      <c r="FLN1" s="693"/>
      <c r="FLO1" s="693"/>
      <c r="FLP1" s="693"/>
      <c r="FLQ1" s="693"/>
      <c r="FLR1" s="693"/>
      <c r="FLS1" s="693"/>
      <c r="FLT1" s="693"/>
      <c r="FLU1" s="693"/>
      <c r="FLV1" s="693"/>
      <c r="FLW1" s="693"/>
      <c r="FLX1" s="693"/>
      <c r="FLY1" s="693"/>
      <c r="FLZ1" s="693"/>
      <c r="FMA1" s="693"/>
      <c r="FMB1" s="693"/>
      <c r="FMC1" s="693"/>
      <c r="FMD1" s="693"/>
      <c r="FME1" s="693"/>
      <c r="FMF1" s="693"/>
      <c r="FMG1" s="693"/>
      <c r="FMH1" s="693"/>
      <c r="FMI1" s="693"/>
      <c r="FMJ1" s="693"/>
      <c r="FMK1" s="693"/>
      <c r="FML1" s="693"/>
      <c r="FMM1" s="693"/>
      <c r="FMN1" s="693"/>
      <c r="FMO1" s="693"/>
      <c r="FMP1" s="693"/>
      <c r="FMQ1" s="693"/>
      <c r="FMR1" s="693"/>
      <c r="FMS1" s="693"/>
      <c r="FMT1" s="693"/>
      <c r="FMU1" s="693"/>
      <c r="FMV1" s="693"/>
      <c r="FMW1" s="693"/>
      <c r="FMX1" s="693"/>
      <c r="FMY1" s="693"/>
      <c r="FMZ1" s="693"/>
      <c r="FNA1" s="693"/>
      <c r="FNB1" s="693"/>
      <c r="FNC1" s="693"/>
      <c r="FND1" s="693"/>
      <c r="FNE1" s="693"/>
      <c r="FNF1" s="693"/>
      <c r="FNG1" s="693"/>
      <c r="FNH1" s="693"/>
      <c r="FNI1" s="693"/>
      <c r="FNJ1" s="693"/>
      <c r="FNK1" s="693"/>
      <c r="FNL1" s="693"/>
      <c r="FNM1" s="693"/>
      <c r="FNN1" s="693"/>
      <c r="FNO1" s="693"/>
      <c r="FNP1" s="693"/>
      <c r="FNQ1" s="693"/>
      <c r="FNR1" s="693"/>
      <c r="FNS1" s="693"/>
      <c r="FNT1" s="693"/>
      <c r="FNU1" s="693"/>
      <c r="FNV1" s="693"/>
      <c r="FNW1" s="693"/>
      <c r="FNX1" s="693"/>
      <c r="FNY1" s="693"/>
      <c r="FNZ1" s="693"/>
      <c r="FOA1" s="693"/>
      <c r="FOB1" s="693"/>
      <c r="FOC1" s="693"/>
      <c r="FOD1" s="693"/>
      <c r="FOE1" s="693"/>
      <c r="FOF1" s="693"/>
      <c r="FOG1" s="693"/>
      <c r="FOH1" s="693"/>
      <c r="FOI1" s="693"/>
      <c r="FOJ1" s="693"/>
      <c r="FOK1" s="693"/>
      <c r="FOL1" s="693"/>
      <c r="FOM1" s="693"/>
      <c r="FON1" s="693"/>
      <c r="FOO1" s="693"/>
      <c r="FOP1" s="693"/>
      <c r="FOQ1" s="693"/>
      <c r="FOR1" s="693"/>
      <c r="FOS1" s="693"/>
      <c r="FOT1" s="693"/>
      <c r="FOU1" s="693"/>
      <c r="FOV1" s="693"/>
      <c r="FOW1" s="693"/>
      <c r="FOX1" s="693"/>
      <c r="FOY1" s="693"/>
      <c r="FOZ1" s="693"/>
      <c r="FPA1" s="693"/>
      <c r="FPB1" s="693"/>
      <c r="FPC1" s="693"/>
      <c r="FPD1" s="693"/>
      <c r="FPE1" s="693"/>
      <c r="FPF1" s="693"/>
      <c r="FPG1" s="693"/>
      <c r="FPH1" s="693"/>
      <c r="FPI1" s="693"/>
      <c r="FPJ1" s="693"/>
      <c r="FPK1" s="693"/>
      <c r="FPL1" s="693"/>
      <c r="FPM1" s="693"/>
      <c r="FPN1" s="693"/>
      <c r="FPO1" s="693"/>
      <c r="FPP1" s="693"/>
      <c r="FPQ1" s="693"/>
      <c r="FPR1" s="693"/>
      <c r="FPS1" s="693"/>
      <c r="FPT1" s="693"/>
      <c r="FPU1" s="693"/>
      <c r="FPV1" s="693"/>
      <c r="FPW1" s="693"/>
      <c r="FPX1" s="693"/>
      <c r="FPY1" s="693"/>
      <c r="FPZ1" s="693"/>
      <c r="FQA1" s="693"/>
      <c r="FQB1" s="693"/>
      <c r="FQC1" s="693"/>
      <c r="FQD1" s="693"/>
      <c r="FQE1" s="693"/>
      <c r="FQF1" s="693"/>
      <c r="FQG1" s="693"/>
      <c r="FQH1" s="693"/>
      <c r="FQI1" s="693"/>
      <c r="FQJ1" s="693"/>
      <c r="FQK1" s="693"/>
      <c r="FQL1" s="693"/>
      <c r="FQM1" s="693"/>
      <c r="FQN1" s="693"/>
      <c r="FQO1" s="693"/>
      <c r="FQP1" s="693"/>
      <c r="FQQ1" s="693"/>
      <c r="FQR1" s="693"/>
      <c r="FQS1" s="693"/>
      <c r="FQT1" s="693"/>
      <c r="FQU1" s="693"/>
      <c r="FQV1" s="693"/>
      <c r="FQW1" s="693"/>
      <c r="FQX1" s="693"/>
      <c r="FQY1" s="693"/>
      <c r="FQZ1" s="693"/>
      <c r="FRA1" s="693"/>
      <c r="FRB1" s="693"/>
      <c r="FRC1" s="693"/>
      <c r="FRD1" s="693"/>
      <c r="FRE1" s="693"/>
      <c r="FRF1" s="693"/>
      <c r="FRG1" s="693"/>
      <c r="FRH1" s="693"/>
      <c r="FRI1" s="693"/>
      <c r="FRJ1" s="693"/>
      <c r="FRK1" s="693"/>
      <c r="FRL1" s="693"/>
      <c r="FRM1" s="693"/>
      <c r="FRN1" s="693"/>
      <c r="FRO1" s="693"/>
      <c r="FRP1" s="693"/>
      <c r="FRQ1" s="693"/>
      <c r="FRR1" s="693"/>
      <c r="FRS1" s="693"/>
      <c r="FRT1" s="693"/>
      <c r="FRU1" s="693"/>
      <c r="FRV1" s="693"/>
      <c r="FRW1" s="693"/>
      <c r="FRX1" s="693"/>
      <c r="FRY1" s="693"/>
      <c r="FRZ1" s="693"/>
      <c r="FSA1" s="693"/>
      <c r="FSB1" s="693"/>
      <c r="FSC1" s="693"/>
      <c r="FSD1" s="693"/>
      <c r="FSE1" s="693"/>
      <c r="FSF1" s="693"/>
      <c r="FSG1" s="693"/>
      <c r="FSH1" s="693"/>
      <c r="FSI1" s="693"/>
      <c r="FSJ1" s="693"/>
      <c r="FSK1" s="693"/>
      <c r="FSL1" s="693"/>
      <c r="FSM1" s="693"/>
      <c r="FSN1" s="693"/>
      <c r="FSO1" s="693"/>
      <c r="FSP1" s="693"/>
      <c r="FSQ1" s="693"/>
      <c r="FSR1" s="693"/>
      <c r="FSS1" s="693"/>
      <c r="FST1" s="693"/>
      <c r="FSU1" s="693"/>
      <c r="FSV1" s="693"/>
      <c r="FSW1" s="693"/>
      <c r="FSX1" s="693"/>
      <c r="FSY1" s="693"/>
      <c r="FSZ1" s="693"/>
      <c r="FTA1" s="693"/>
      <c r="FTB1" s="693"/>
      <c r="FTC1" s="693"/>
      <c r="FTD1" s="693"/>
      <c r="FTE1" s="693"/>
      <c r="FTF1" s="693"/>
      <c r="FTG1" s="693"/>
      <c r="FTH1" s="693"/>
      <c r="FTI1" s="693"/>
      <c r="FTJ1" s="693"/>
      <c r="FTK1" s="693"/>
      <c r="FTL1" s="693"/>
      <c r="FTM1" s="693"/>
      <c r="FTN1" s="693"/>
      <c r="FTO1" s="693"/>
      <c r="FTP1" s="693"/>
      <c r="FTQ1" s="693"/>
      <c r="FTR1" s="693"/>
      <c r="FTS1" s="693"/>
      <c r="FTT1" s="693"/>
      <c r="FTU1" s="693"/>
      <c r="FTV1" s="693"/>
      <c r="FTW1" s="693"/>
      <c r="FTX1" s="693"/>
      <c r="FTY1" s="693"/>
      <c r="FTZ1" s="693"/>
      <c r="FUA1" s="693"/>
      <c r="FUB1" s="693"/>
      <c r="FUC1" s="693"/>
      <c r="FUD1" s="693"/>
      <c r="FUE1" s="693"/>
      <c r="FUF1" s="693"/>
      <c r="FUG1" s="693"/>
      <c r="FUH1" s="693"/>
      <c r="FUI1" s="693"/>
      <c r="FUJ1" s="693"/>
      <c r="FUK1" s="693"/>
      <c r="FUL1" s="693"/>
      <c r="FUM1" s="693"/>
      <c r="FUN1" s="693"/>
      <c r="FUO1" s="693"/>
      <c r="FUP1" s="693"/>
      <c r="FUQ1" s="693"/>
      <c r="FUR1" s="693"/>
      <c r="FUS1" s="693"/>
      <c r="FUT1" s="693"/>
      <c r="FUU1" s="693"/>
      <c r="FUV1" s="693"/>
      <c r="FUW1" s="693"/>
      <c r="FUX1" s="693"/>
      <c r="FUY1" s="693"/>
      <c r="FUZ1" s="693"/>
      <c r="FVA1" s="693"/>
      <c r="FVB1" s="693"/>
      <c r="FVC1" s="693"/>
      <c r="FVD1" s="693"/>
      <c r="FVE1" s="693"/>
      <c r="FVF1" s="693"/>
      <c r="FVG1" s="693"/>
      <c r="FVH1" s="693"/>
      <c r="FVI1" s="693"/>
      <c r="FVJ1" s="693"/>
      <c r="FVK1" s="693"/>
      <c r="FVL1" s="693"/>
      <c r="FVM1" s="693"/>
      <c r="FVN1" s="693"/>
      <c r="FVO1" s="693"/>
      <c r="FVP1" s="693"/>
      <c r="FVQ1" s="693"/>
      <c r="FVR1" s="693"/>
      <c r="FVS1" s="693"/>
      <c r="FVT1" s="693"/>
      <c r="FVU1" s="693"/>
      <c r="FVV1" s="693"/>
      <c r="FVW1" s="693"/>
      <c r="FVX1" s="693"/>
      <c r="FVY1" s="693"/>
      <c r="FVZ1" s="693"/>
      <c r="FWA1" s="693"/>
      <c r="FWB1" s="693"/>
      <c r="FWC1" s="693"/>
      <c r="FWD1" s="693"/>
      <c r="FWE1" s="693"/>
      <c r="FWF1" s="693"/>
      <c r="FWG1" s="693"/>
      <c r="FWH1" s="693"/>
      <c r="FWI1" s="693"/>
      <c r="FWJ1" s="693"/>
      <c r="FWK1" s="693"/>
      <c r="FWL1" s="693"/>
      <c r="FWM1" s="693"/>
      <c r="FWN1" s="693"/>
      <c r="FWO1" s="693"/>
      <c r="FWP1" s="693"/>
      <c r="FWQ1" s="693"/>
      <c r="FWR1" s="693"/>
      <c r="FWS1" s="693"/>
      <c r="FWT1" s="693"/>
      <c r="FWU1" s="693"/>
      <c r="FWV1" s="693"/>
      <c r="FWW1" s="693"/>
      <c r="FWX1" s="693"/>
      <c r="FWY1" s="693"/>
      <c r="FWZ1" s="693"/>
      <c r="FXA1" s="693"/>
      <c r="FXB1" s="693"/>
      <c r="FXC1" s="693"/>
      <c r="FXD1" s="693"/>
      <c r="FXE1" s="693"/>
      <c r="FXF1" s="693"/>
      <c r="FXG1" s="693"/>
      <c r="FXH1" s="693"/>
      <c r="FXI1" s="693"/>
      <c r="FXJ1" s="693"/>
      <c r="FXK1" s="693"/>
      <c r="FXL1" s="693"/>
      <c r="FXM1" s="693"/>
      <c r="FXN1" s="693"/>
      <c r="FXO1" s="693"/>
      <c r="FXP1" s="693"/>
      <c r="FXQ1" s="693"/>
      <c r="FXR1" s="693"/>
      <c r="FXS1" s="693"/>
      <c r="FXT1" s="693"/>
      <c r="FXU1" s="693"/>
      <c r="FXV1" s="693"/>
      <c r="FXW1" s="693"/>
      <c r="FXX1" s="693"/>
      <c r="FXY1" s="693"/>
      <c r="FXZ1" s="693"/>
      <c r="FYA1" s="693"/>
      <c r="FYB1" s="693"/>
      <c r="FYC1" s="693"/>
      <c r="FYD1" s="693"/>
      <c r="FYE1" s="693"/>
      <c r="FYF1" s="693"/>
      <c r="FYG1" s="693"/>
      <c r="FYH1" s="693"/>
      <c r="FYI1" s="693"/>
      <c r="FYJ1" s="693"/>
      <c r="FYK1" s="693"/>
      <c r="FYL1" s="693"/>
      <c r="FYM1" s="693"/>
      <c r="FYN1" s="693"/>
      <c r="FYO1" s="693"/>
      <c r="FYP1" s="693"/>
      <c r="FYQ1" s="693"/>
      <c r="FYR1" s="693"/>
      <c r="FYS1" s="693"/>
      <c r="FYT1" s="693"/>
      <c r="FYU1" s="693"/>
      <c r="FYV1" s="693"/>
      <c r="FYW1" s="693"/>
      <c r="FYX1" s="693"/>
      <c r="FYY1" s="693"/>
      <c r="FYZ1" s="693"/>
      <c r="FZA1" s="693"/>
      <c r="FZB1" s="693"/>
      <c r="FZC1" s="693"/>
      <c r="FZD1" s="693"/>
      <c r="FZE1" s="693"/>
      <c r="FZF1" s="693"/>
      <c r="FZG1" s="693"/>
      <c r="FZH1" s="693"/>
      <c r="FZI1" s="693"/>
      <c r="FZJ1" s="693"/>
      <c r="FZK1" s="693"/>
      <c r="FZL1" s="693"/>
      <c r="FZM1" s="693"/>
      <c r="FZN1" s="693"/>
      <c r="FZO1" s="693"/>
      <c r="FZP1" s="693"/>
      <c r="FZQ1" s="693"/>
      <c r="FZR1" s="693"/>
      <c r="FZS1" s="693"/>
      <c r="FZT1" s="693"/>
      <c r="FZU1" s="693"/>
      <c r="FZV1" s="693"/>
      <c r="FZW1" s="693"/>
      <c r="FZX1" s="693"/>
      <c r="FZY1" s="693"/>
      <c r="FZZ1" s="693"/>
      <c r="GAA1" s="693"/>
      <c r="GAB1" s="693"/>
      <c r="GAC1" s="693"/>
      <c r="GAD1" s="693"/>
      <c r="GAE1" s="693"/>
      <c r="GAF1" s="693"/>
      <c r="GAG1" s="693"/>
      <c r="GAH1" s="693"/>
      <c r="GAI1" s="693"/>
      <c r="GAJ1" s="693"/>
      <c r="GAK1" s="693"/>
      <c r="GAL1" s="693"/>
      <c r="GAM1" s="693"/>
      <c r="GAN1" s="693"/>
      <c r="GAO1" s="693"/>
      <c r="GAP1" s="693"/>
      <c r="GAQ1" s="693"/>
      <c r="GAR1" s="693"/>
      <c r="GAS1" s="693"/>
      <c r="GAT1" s="693"/>
      <c r="GAU1" s="693"/>
      <c r="GAV1" s="693"/>
      <c r="GAW1" s="693"/>
      <c r="GAX1" s="693"/>
      <c r="GAY1" s="693"/>
      <c r="GAZ1" s="693"/>
      <c r="GBA1" s="693"/>
      <c r="GBB1" s="693"/>
      <c r="GBC1" s="693"/>
      <c r="GBD1" s="693"/>
      <c r="GBE1" s="693"/>
      <c r="GBF1" s="693"/>
      <c r="GBG1" s="693"/>
      <c r="GBH1" s="693"/>
      <c r="GBI1" s="693"/>
      <c r="GBJ1" s="693"/>
      <c r="GBK1" s="693"/>
      <c r="GBL1" s="693"/>
      <c r="GBM1" s="693"/>
      <c r="GBN1" s="693"/>
      <c r="GBO1" s="693"/>
      <c r="GBP1" s="693"/>
      <c r="GBQ1" s="693"/>
      <c r="GBR1" s="693"/>
      <c r="GBS1" s="693"/>
      <c r="GBT1" s="693"/>
      <c r="GBU1" s="693"/>
      <c r="GBV1" s="693"/>
      <c r="GBW1" s="693"/>
      <c r="GBX1" s="693"/>
      <c r="GBY1" s="693"/>
      <c r="GBZ1" s="693"/>
      <c r="GCA1" s="693"/>
      <c r="GCB1" s="693"/>
      <c r="GCC1" s="693"/>
      <c r="GCD1" s="693"/>
      <c r="GCE1" s="693"/>
      <c r="GCF1" s="693"/>
      <c r="GCG1" s="693"/>
      <c r="GCH1" s="693"/>
      <c r="GCI1" s="693"/>
      <c r="GCJ1" s="693"/>
      <c r="GCK1" s="693"/>
      <c r="GCL1" s="693"/>
      <c r="GCM1" s="693"/>
      <c r="GCN1" s="693"/>
      <c r="GCO1" s="693"/>
      <c r="GCP1" s="693"/>
      <c r="GCQ1" s="693"/>
      <c r="GCR1" s="693"/>
      <c r="GCS1" s="693"/>
      <c r="GCT1" s="693"/>
      <c r="GCU1" s="693"/>
      <c r="GCV1" s="693"/>
      <c r="GCW1" s="693"/>
      <c r="GCX1" s="693"/>
      <c r="GCY1" s="693"/>
      <c r="GCZ1" s="693"/>
      <c r="GDA1" s="693"/>
      <c r="GDB1" s="693"/>
      <c r="GDC1" s="693"/>
      <c r="GDD1" s="693"/>
      <c r="GDE1" s="693"/>
      <c r="GDF1" s="693"/>
      <c r="GDG1" s="693"/>
      <c r="GDH1" s="693"/>
      <c r="GDI1" s="693"/>
      <c r="GDJ1" s="693"/>
      <c r="GDK1" s="693"/>
      <c r="GDL1" s="693"/>
      <c r="GDM1" s="693"/>
      <c r="GDN1" s="693"/>
      <c r="GDO1" s="693"/>
      <c r="GDP1" s="693"/>
      <c r="GDQ1" s="693"/>
      <c r="GDR1" s="693"/>
      <c r="GDS1" s="693"/>
      <c r="GDT1" s="693"/>
      <c r="GDU1" s="693"/>
      <c r="GDV1" s="693"/>
      <c r="GDW1" s="693"/>
      <c r="GDX1" s="693"/>
      <c r="GDY1" s="693"/>
      <c r="GDZ1" s="693"/>
      <c r="GEA1" s="693"/>
      <c r="GEB1" s="693"/>
      <c r="GEC1" s="693"/>
      <c r="GED1" s="693"/>
      <c r="GEE1" s="693"/>
      <c r="GEF1" s="693"/>
      <c r="GEG1" s="693"/>
      <c r="GEH1" s="693"/>
      <c r="GEI1" s="693"/>
      <c r="GEJ1" s="693"/>
      <c r="GEK1" s="693"/>
      <c r="GEL1" s="693"/>
      <c r="GEM1" s="693"/>
      <c r="GEN1" s="693"/>
      <c r="GEO1" s="693"/>
      <c r="GEP1" s="693"/>
      <c r="GEQ1" s="693"/>
      <c r="GER1" s="693"/>
      <c r="GES1" s="693"/>
      <c r="GET1" s="693"/>
      <c r="GEU1" s="693"/>
      <c r="GEV1" s="693"/>
      <c r="GEW1" s="693"/>
      <c r="GEX1" s="693"/>
      <c r="GEY1" s="693"/>
      <c r="GEZ1" s="693"/>
      <c r="GFA1" s="693"/>
      <c r="GFB1" s="693"/>
      <c r="GFC1" s="693"/>
      <c r="GFD1" s="693"/>
      <c r="GFE1" s="693"/>
      <c r="GFF1" s="693"/>
      <c r="GFG1" s="693"/>
      <c r="GFH1" s="693"/>
      <c r="GFI1" s="693"/>
      <c r="GFJ1" s="693"/>
      <c r="GFK1" s="693"/>
      <c r="GFL1" s="693"/>
      <c r="GFM1" s="693"/>
      <c r="GFN1" s="693"/>
      <c r="GFO1" s="693"/>
      <c r="GFP1" s="693"/>
      <c r="GFQ1" s="693"/>
      <c r="GFR1" s="693"/>
      <c r="GFS1" s="693"/>
      <c r="GFT1" s="693"/>
      <c r="GFU1" s="693"/>
      <c r="GFV1" s="693"/>
      <c r="GFW1" s="693"/>
      <c r="GFX1" s="693"/>
      <c r="GFY1" s="693"/>
      <c r="GFZ1" s="693"/>
      <c r="GGA1" s="693"/>
      <c r="GGB1" s="693"/>
      <c r="GGC1" s="693"/>
      <c r="GGD1" s="693"/>
      <c r="GGE1" s="693"/>
      <c r="GGF1" s="693"/>
      <c r="GGG1" s="693"/>
      <c r="GGH1" s="693"/>
      <c r="GGI1" s="693"/>
      <c r="GGJ1" s="693"/>
      <c r="GGK1" s="693"/>
      <c r="GGL1" s="693"/>
      <c r="GGM1" s="693"/>
      <c r="GGN1" s="693"/>
      <c r="GGO1" s="693"/>
      <c r="GGP1" s="693"/>
      <c r="GGQ1" s="693"/>
      <c r="GGR1" s="693"/>
      <c r="GGS1" s="693"/>
      <c r="GGT1" s="693"/>
      <c r="GGU1" s="693"/>
      <c r="GGV1" s="693"/>
      <c r="GGW1" s="693"/>
      <c r="GGX1" s="693"/>
      <c r="GGY1" s="693"/>
      <c r="GGZ1" s="693"/>
      <c r="GHA1" s="693"/>
      <c r="GHB1" s="693"/>
      <c r="GHC1" s="693"/>
      <c r="GHD1" s="693"/>
      <c r="GHE1" s="693"/>
      <c r="GHF1" s="693"/>
      <c r="GHG1" s="693"/>
      <c r="GHH1" s="693"/>
      <c r="GHI1" s="693"/>
      <c r="GHJ1" s="693"/>
      <c r="GHK1" s="693"/>
      <c r="GHL1" s="693"/>
      <c r="GHM1" s="693"/>
      <c r="GHN1" s="693"/>
      <c r="GHO1" s="693"/>
      <c r="GHP1" s="693"/>
      <c r="GHQ1" s="693"/>
      <c r="GHR1" s="693"/>
      <c r="GHS1" s="693"/>
      <c r="GHT1" s="693"/>
      <c r="GHU1" s="693"/>
      <c r="GHV1" s="693"/>
      <c r="GHW1" s="693"/>
      <c r="GHX1" s="693"/>
      <c r="GHY1" s="693"/>
      <c r="GHZ1" s="693"/>
      <c r="GIA1" s="693"/>
      <c r="GIB1" s="693"/>
      <c r="GIC1" s="693"/>
      <c r="GID1" s="693"/>
      <c r="GIE1" s="693"/>
      <c r="GIF1" s="693"/>
      <c r="GIG1" s="693"/>
      <c r="GIH1" s="693"/>
      <c r="GII1" s="693"/>
      <c r="GIJ1" s="693"/>
      <c r="GIK1" s="693"/>
      <c r="GIL1" s="693"/>
      <c r="GIM1" s="693"/>
      <c r="GIN1" s="693"/>
      <c r="GIO1" s="693"/>
      <c r="GIP1" s="693"/>
      <c r="GIQ1" s="693"/>
      <c r="GIR1" s="693"/>
      <c r="GIS1" s="693"/>
      <c r="GIT1" s="693"/>
      <c r="GIU1" s="693"/>
      <c r="GIV1" s="693"/>
      <c r="GIW1" s="693"/>
      <c r="GIX1" s="693"/>
      <c r="GIY1" s="693"/>
      <c r="GIZ1" s="693"/>
      <c r="GJA1" s="693"/>
      <c r="GJB1" s="693"/>
      <c r="GJC1" s="693"/>
      <c r="GJD1" s="693"/>
      <c r="GJE1" s="693"/>
      <c r="GJF1" s="693"/>
      <c r="GJG1" s="693"/>
      <c r="GJH1" s="693"/>
      <c r="GJI1" s="693"/>
      <c r="GJJ1" s="693"/>
      <c r="GJK1" s="693"/>
      <c r="GJL1" s="693"/>
      <c r="GJM1" s="693"/>
      <c r="GJN1" s="693"/>
      <c r="GJO1" s="693"/>
      <c r="GJP1" s="693"/>
      <c r="GJQ1" s="693"/>
      <c r="GJR1" s="693"/>
      <c r="GJS1" s="693"/>
      <c r="GJT1" s="693"/>
      <c r="GJU1" s="693"/>
      <c r="GJV1" s="693"/>
      <c r="GJW1" s="693"/>
      <c r="GJX1" s="693"/>
      <c r="GJY1" s="693"/>
      <c r="GJZ1" s="693"/>
      <c r="GKA1" s="693"/>
      <c r="GKB1" s="693"/>
      <c r="GKC1" s="693"/>
      <c r="GKD1" s="693"/>
      <c r="GKE1" s="693"/>
      <c r="GKF1" s="693"/>
      <c r="GKG1" s="693"/>
      <c r="GKH1" s="693"/>
      <c r="GKI1" s="693"/>
      <c r="GKJ1" s="693"/>
      <c r="GKK1" s="693"/>
      <c r="GKL1" s="693"/>
      <c r="GKM1" s="693"/>
      <c r="GKN1" s="693"/>
      <c r="GKO1" s="693"/>
      <c r="GKP1" s="693"/>
      <c r="GKQ1" s="693"/>
      <c r="GKR1" s="693"/>
      <c r="GKS1" s="693"/>
      <c r="GKT1" s="693"/>
      <c r="GKU1" s="693"/>
      <c r="GKV1" s="693"/>
      <c r="GKW1" s="693"/>
      <c r="GKX1" s="693"/>
      <c r="GKY1" s="693"/>
      <c r="GKZ1" s="693"/>
      <c r="GLA1" s="693"/>
      <c r="GLB1" s="693"/>
      <c r="GLC1" s="693"/>
      <c r="GLD1" s="693"/>
      <c r="GLE1" s="693"/>
      <c r="GLF1" s="693"/>
      <c r="GLG1" s="693"/>
      <c r="GLH1" s="693"/>
      <c r="GLI1" s="693"/>
      <c r="GLJ1" s="693"/>
      <c r="GLK1" s="693"/>
      <c r="GLL1" s="693"/>
      <c r="GLM1" s="693"/>
      <c r="GLN1" s="693"/>
      <c r="GLO1" s="693"/>
      <c r="GLP1" s="693"/>
      <c r="GLQ1" s="693"/>
      <c r="GLR1" s="693"/>
      <c r="GLS1" s="693"/>
      <c r="GLT1" s="693"/>
      <c r="GLU1" s="693"/>
      <c r="GLV1" s="693"/>
      <c r="GLW1" s="693"/>
      <c r="GLX1" s="693"/>
      <c r="GLY1" s="693"/>
      <c r="GLZ1" s="693"/>
      <c r="GMA1" s="693"/>
      <c r="GMB1" s="693"/>
      <c r="GMC1" s="693"/>
      <c r="GMD1" s="693"/>
      <c r="GME1" s="693"/>
      <c r="GMF1" s="693"/>
      <c r="GMG1" s="693"/>
      <c r="GMH1" s="693"/>
      <c r="GMI1" s="693"/>
      <c r="GMJ1" s="693"/>
      <c r="GMK1" s="693"/>
      <c r="GML1" s="693"/>
      <c r="GMM1" s="693"/>
      <c r="GMN1" s="693"/>
      <c r="GMO1" s="693"/>
      <c r="GMP1" s="693"/>
      <c r="GMQ1" s="693"/>
      <c r="GMR1" s="693"/>
      <c r="GMS1" s="693"/>
      <c r="GMT1" s="693"/>
      <c r="GMU1" s="693"/>
      <c r="GMV1" s="693"/>
      <c r="GMW1" s="693"/>
      <c r="GMX1" s="693"/>
      <c r="GMY1" s="693"/>
      <c r="GMZ1" s="693"/>
      <c r="GNA1" s="693"/>
      <c r="GNB1" s="693"/>
      <c r="GNC1" s="693"/>
      <c r="GND1" s="693"/>
      <c r="GNE1" s="693"/>
      <c r="GNF1" s="693"/>
      <c r="GNG1" s="693"/>
      <c r="GNH1" s="693"/>
      <c r="GNI1" s="693"/>
      <c r="GNJ1" s="693"/>
      <c r="GNK1" s="693"/>
      <c r="GNL1" s="693"/>
      <c r="GNM1" s="693"/>
      <c r="GNN1" s="693"/>
      <c r="GNO1" s="693"/>
      <c r="GNP1" s="693"/>
      <c r="GNQ1" s="693"/>
      <c r="GNR1" s="693"/>
      <c r="GNS1" s="693"/>
      <c r="GNT1" s="693"/>
      <c r="GNU1" s="693"/>
      <c r="GNV1" s="693"/>
      <c r="GNW1" s="693"/>
      <c r="GNX1" s="693"/>
      <c r="GNY1" s="693"/>
      <c r="GNZ1" s="693"/>
      <c r="GOA1" s="693"/>
      <c r="GOB1" s="693"/>
      <c r="GOC1" s="693"/>
      <c r="GOD1" s="693"/>
      <c r="GOE1" s="693"/>
      <c r="GOF1" s="693"/>
      <c r="GOG1" s="693"/>
      <c r="GOH1" s="693"/>
      <c r="GOI1" s="693"/>
      <c r="GOJ1" s="693"/>
      <c r="GOK1" s="693"/>
      <c r="GOL1" s="693"/>
      <c r="GOM1" s="693"/>
      <c r="GON1" s="693"/>
      <c r="GOO1" s="693"/>
      <c r="GOP1" s="693"/>
      <c r="GOQ1" s="693"/>
      <c r="GOR1" s="693"/>
      <c r="GOS1" s="693"/>
      <c r="GOT1" s="693"/>
      <c r="GOU1" s="693"/>
      <c r="GOV1" s="693"/>
      <c r="GOW1" s="693"/>
      <c r="GOX1" s="693"/>
      <c r="GOY1" s="693"/>
      <c r="GOZ1" s="693"/>
      <c r="GPA1" s="693"/>
      <c r="GPB1" s="693"/>
      <c r="GPC1" s="693"/>
      <c r="GPD1" s="693"/>
      <c r="GPE1" s="693"/>
      <c r="GPF1" s="693"/>
      <c r="GPG1" s="693"/>
      <c r="GPH1" s="693"/>
      <c r="GPI1" s="693"/>
      <c r="GPJ1" s="693"/>
      <c r="GPK1" s="693"/>
      <c r="GPL1" s="693"/>
      <c r="GPM1" s="693"/>
      <c r="GPN1" s="693"/>
      <c r="GPO1" s="693"/>
      <c r="GPP1" s="693"/>
      <c r="GPQ1" s="693"/>
      <c r="GPR1" s="693"/>
      <c r="GPS1" s="693"/>
      <c r="GPT1" s="693"/>
      <c r="GPU1" s="693"/>
      <c r="GPV1" s="693"/>
      <c r="GPW1" s="693"/>
      <c r="GPX1" s="693"/>
      <c r="GPY1" s="693"/>
      <c r="GPZ1" s="693"/>
      <c r="GQA1" s="693"/>
      <c r="GQB1" s="693"/>
      <c r="GQC1" s="693"/>
      <c r="GQD1" s="693"/>
      <c r="GQE1" s="693"/>
      <c r="GQF1" s="693"/>
      <c r="GQG1" s="693"/>
      <c r="GQH1" s="693"/>
      <c r="GQI1" s="693"/>
      <c r="GQJ1" s="693"/>
      <c r="GQK1" s="693"/>
      <c r="GQL1" s="693"/>
      <c r="GQM1" s="693"/>
      <c r="GQN1" s="693"/>
      <c r="GQO1" s="693"/>
      <c r="GQP1" s="693"/>
      <c r="GQQ1" s="693"/>
      <c r="GQR1" s="693"/>
      <c r="GQS1" s="693"/>
      <c r="GQT1" s="693"/>
      <c r="GQU1" s="693"/>
      <c r="GQV1" s="693"/>
      <c r="GQW1" s="693"/>
      <c r="GQX1" s="693"/>
      <c r="GQY1" s="693"/>
      <c r="GQZ1" s="693"/>
      <c r="GRA1" s="693"/>
      <c r="GRB1" s="693"/>
      <c r="GRC1" s="693"/>
      <c r="GRD1" s="693"/>
      <c r="GRE1" s="693"/>
      <c r="GRF1" s="693"/>
      <c r="GRG1" s="693"/>
      <c r="GRH1" s="693"/>
      <c r="GRI1" s="693"/>
      <c r="GRJ1" s="693"/>
      <c r="GRK1" s="693"/>
      <c r="GRL1" s="693"/>
      <c r="GRM1" s="693"/>
      <c r="GRN1" s="693"/>
      <c r="GRO1" s="693"/>
      <c r="GRP1" s="693"/>
      <c r="GRQ1" s="693"/>
      <c r="GRR1" s="693"/>
      <c r="GRS1" s="693"/>
      <c r="GRT1" s="693"/>
      <c r="GRU1" s="693"/>
      <c r="GRV1" s="693"/>
      <c r="GRW1" s="693"/>
      <c r="GRX1" s="693"/>
      <c r="GRY1" s="693"/>
      <c r="GRZ1" s="693"/>
      <c r="GSA1" s="693"/>
      <c r="GSB1" s="693"/>
      <c r="GSC1" s="693"/>
      <c r="GSD1" s="693"/>
      <c r="GSE1" s="693"/>
      <c r="GSF1" s="693"/>
      <c r="GSG1" s="693"/>
      <c r="GSH1" s="693"/>
      <c r="GSI1" s="693"/>
      <c r="GSJ1" s="693"/>
      <c r="GSK1" s="693"/>
      <c r="GSL1" s="693"/>
      <c r="GSM1" s="693"/>
      <c r="GSN1" s="693"/>
      <c r="GSO1" s="693"/>
      <c r="GSP1" s="693"/>
      <c r="GSQ1" s="693"/>
      <c r="GSR1" s="693"/>
      <c r="GSS1" s="693"/>
      <c r="GST1" s="693"/>
      <c r="GSU1" s="693"/>
      <c r="GSV1" s="693"/>
      <c r="GSW1" s="693"/>
      <c r="GSX1" s="693"/>
      <c r="GSY1" s="693"/>
      <c r="GSZ1" s="693"/>
      <c r="GTA1" s="693"/>
      <c r="GTB1" s="693"/>
      <c r="GTC1" s="693"/>
      <c r="GTD1" s="693"/>
      <c r="GTE1" s="693"/>
      <c r="GTF1" s="693"/>
      <c r="GTG1" s="693"/>
      <c r="GTH1" s="693"/>
      <c r="GTI1" s="693"/>
      <c r="GTJ1" s="693"/>
      <c r="GTK1" s="693"/>
      <c r="GTL1" s="693"/>
      <c r="GTM1" s="693"/>
      <c r="GTN1" s="693"/>
      <c r="GTO1" s="693"/>
      <c r="GTP1" s="693"/>
      <c r="GTQ1" s="693"/>
      <c r="GTR1" s="693"/>
      <c r="GTS1" s="693"/>
      <c r="GTT1" s="693"/>
      <c r="GTU1" s="693"/>
      <c r="GTV1" s="693"/>
      <c r="GTW1" s="693"/>
      <c r="GTX1" s="693"/>
      <c r="GTY1" s="693"/>
      <c r="GTZ1" s="693"/>
      <c r="GUA1" s="693"/>
      <c r="GUB1" s="693"/>
      <c r="GUC1" s="693"/>
      <c r="GUD1" s="693"/>
      <c r="GUE1" s="693"/>
      <c r="GUF1" s="693"/>
      <c r="GUG1" s="693"/>
      <c r="GUH1" s="693"/>
      <c r="GUI1" s="693"/>
      <c r="GUJ1" s="693"/>
      <c r="GUK1" s="693"/>
      <c r="GUL1" s="693"/>
      <c r="GUM1" s="693"/>
      <c r="GUN1" s="693"/>
      <c r="GUO1" s="693"/>
      <c r="GUP1" s="693"/>
      <c r="GUQ1" s="693"/>
      <c r="GUR1" s="693"/>
      <c r="GUS1" s="693"/>
      <c r="GUT1" s="693"/>
      <c r="GUU1" s="693"/>
      <c r="GUV1" s="693"/>
      <c r="GUW1" s="693"/>
      <c r="GUX1" s="693"/>
      <c r="GUY1" s="693"/>
      <c r="GUZ1" s="693"/>
      <c r="GVA1" s="693"/>
      <c r="GVB1" s="693"/>
      <c r="GVC1" s="693"/>
      <c r="GVD1" s="693"/>
      <c r="GVE1" s="693"/>
      <c r="GVF1" s="693"/>
      <c r="GVG1" s="693"/>
      <c r="GVH1" s="693"/>
      <c r="GVI1" s="693"/>
      <c r="GVJ1" s="693"/>
      <c r="GVK1" s="693"/>
      <c r="GVL1" s="693"/>
      <c r="GVM1" s="693"/>
      <c r="GVN1" s="693"/>
      <c r="GVO1" s="693"/>
      <c r="GVP1" s="693"/>
      <c r="GVQ1" s="693"/>
      <c r="GVR1" s="693"/>
      <c r="GVS1" s="693"/>
      <c r="GVT1" s="693"/>
      <c r="GVU1" s="693"/>
      <c r="GVV1" s="693"/>
      <c r="GVW1" s="693"/>
      <c r="GVX1" s="693"/>
      <c r="GVY1" s="693"/>
      <c r="GVZ1" s="693"/>
      <c r="GWA1" s="693"/>
      <c r="GWB1" s="693"/>
      <c r="GWC1" s="693"/>
      <c r="GWD1" s="693"/>
      <c r="GWE1" s="693"/>
      <c r="GWF1" s="693"/>
      <c r="GWG1" s="693"/>
      <c r="GWH1" s="693"/>
      <c r="GWI1" s="693"/>
      <c r="GWJ1" s="693"/>
      <c r="GWK1" s="693"/>
      <c r="GWL1" s="693"/>
      <c r="GWM1" s="693"/>
      <c r="GWN1" s="693"/>
      <c r="GWO1" s="693"/>
      <c r="GWP1" s="693"/>
      <c r="GWQ1" s="693"/>
      <c r="GWR1" s="693"/>
      <c r="GWS1" s="693"/>
      <c r="GWT1" s="693"/>
      <c r="GWU1" s="693"/>
      <c r="GWV1" s="693"/>
      <c r="GWW1" s="693"/>
      <c r="GWX1" s="693"/>
      <c r="GWY1" s="693"/>
      <c r="GWZ1" s="693"/>
      <c r="GXA1" s="693"/>
      <c r="GXB1" s="693"/>
      <c r="GXC1" s="693"/>
      <c r="GXD1" s="693"/>
      <c r="GXE1" s="693"/>
      <c r="GXF1" s="693"/>
      <c r="GXG1" s="693"/>
      <c r="GXH1" s="693"/>
      <c r="GXI1" s="693"/>
      <c r="GXJ1" s="693"/>
      <c r="GXK1" s="693"/>
      <c r="GXL1" s="693"/>
      <c r="GXM1" s="693"/>
      <c r="GXN1" s="693"/>
      <c r="GXO1" s="693"/>
      <c r="GXP1" s="693"/>
      <c r="GXQ1" s="693"/>
      <c r="GXR1" s="693"/>
      <c r="GXS1" s="693"/>
      <c r="GXT1" s="693"/>
      <c r="GXU1" s="693"/>
      <c r="GXV1" s="693"/>
      <c r="GXW1" s="693"/>
      <c r="GXX1" s="693"/>
      <c r="GXY1" s="693"/>
      <c r="GXZ1" s="693"/>
      <c r="GYA1" s="693"/>
      <c r="GYB1" s="693"/>
      <c r="GYC1" s="693"/>
      <c r="GYD1" s="693"/>
      <c r="GYE1" s="693"/>
      <c r="GYF1" s="693"/>
      <c r="GYG1" s="693"/>
      <c r="GYH1" s="693"/>
      <c r="GYI1" s="693"/>
      <c r="GYJ1" s="693"/>
      <c r="GYK1" s="693"/>
      <c r="GYL1" s="693"/>
      <c r="GYM1" s="693"/>
      <c r="GYN1" s="693"/>
      <c r="GYO1" s="693"/>
      <c r="GYP1" s="693"/>
      <c r="GYQ1" s="693"/>
      <c r="GYR1" s="693"/>
      <c r="GYS1" s="693"/>
      <c r="GYT1" s="693"/>
      <c r="GYU1" s="693"/>
      <c r="GYV1" s="693"/>
      <c r="GYW1" s="693"/>
      <c r="GYX1" s="693"/>
      <c r="GYY1" s="693"/>
      <c r="GYZ1" s="693"/>
      <c r="GZA1" s="693"/>
      <c r="GZB1" s="693"/>
      <c r="GZC1" s="693"/>
      <c r="GZD1" s="693"/>
      <c r="GZE1" s="693"/>
      <c r="GZF1" s="693"/>
      <c r="GZG1" s="693"/>
      <c r="GZH1" s="693"/>
      <c r="GZI1" s="693"/>
      <c r="GZJ1" s="693"/>
      <c r="GZK1" s="693"/>
      <c r="GZL1" s="693"/>
      <c r="GZM1" s="693"/>
      <c r="GZN1" s="693"/>
      <c r="GZO1" s="693"/>
      <c r="GZP1" s="693"/>
      <c r="GZQ1" s="693"/>
      <c r="GZR1" s="693"/>
      <c r="GZS1" s="693"/>
      <c r="GZT1" s="693"/>
      <c r="GZU1" s="693"/>
      <c r="GZV1" s="693"/>
      <c r="GZW1" s="693"/>
      <c r="GZX1" s="693"/>
      <c r="GZY1" s="693"/>
      <c r="GZZ1" s="693"/>
      <c r="HAA1" s="693"/>
      <c r="HAB1" s="693"/>
      <c r="HAC1" s="693"/>
      <c r="HAD1" s="693"/>
      <c r="HAE1" s="693"/>
      <c r="HAF1" s="693"/>
      <c r="HAG1" s="693"/>
      <c r="HAH1" s="693"/>
      <c r="HAI1" s="693"/>
      <c r="HAJ1" s="693"/>
      <c r="HAK1" s="693"/>
      <c r="HAL1" s="693"/>
      <c r="HAM1" s="693"/>
      <c r="HAN1" s="693"/>
      <c r="HAO1" s="693"/>
      <c r="HAP1" s="693"/>
      <c r="HAQ1" s="693"/>
      <c r="HAR1" s="693"/>
      <c r="HAS1" s="693"/>
      <c r="HAT1" s="693"/>
      <c r="HAU1" s="693"/>
      <c r="HAV1" s="693"/>
      <c r="HAW1" s="693"/>
      <c r="HAX1" s="693"/>
      <c r="HAY1" s="693"/>
      <c r="HAZ1" s="693"/>
      <c r="HBA1" s="693"/>
      <c r="HBB1" s="693"/>
      <c r="HBC1" s="693"/>
      <c r="HBD1" s="693"/>
      <c r="HBE1" s="693"/>
      <c r="HBF1" s="693"/>
      <c r="HBG1" s="693"/>
      <c r="HBH1" s="693"/>
      <c r="HBI1" s="693"/>
      <c r="HBJ1" s="693"/>
      <c r="HBK1" s="693"/>
      <c r="HBL1" s="693"/>
      <c r="HBM1" s="693"/>
      <c r="HBN1" s="693"/>
      <c r="HBO1" s="693"/>
      <c r="HBP1" s="693"/>
      <c r="HBQ1" s="693"/>
      <c r="HBR1" s="693"/>
      <c r="HBS1" s="693"/>
      <c r="HBT1" s="693"/>
      <c r="HBU1" s="693"/>
      <c r="HBV1" s="693"/>
      <c r="HBW1" s="693"/>
      <c r="HBX1" s="693"/>
      <c r="HBY1" s="693"/>
      <c r="HBZ1" s="693"/>
      <c r="HCA1" s="693"/>
      <c r="HCB1" s="693"/>
      <c r="HCC1" s="693"/>
      <c r="HCD1" s="693"/>
      <c r="HCE1" s="693"/>
      <c r="HCF1" s="693"/>
      <c r="HCG1" s="693"/>
      <c r="HCH1" s="693"/>
      <c r="HCI1" s="693"/>
      <c r="HCJ1" s="693"/>
      <c r="HCK1" s="693"/>
      <c r="HCL1" s="693"/>
      <c r="HCM1" s="693"/>
      <c r="HCN1" s="693"/>
      <c r="HCO1" s="693"/>
      <c r="HCP1" s="693"/>
      <c r="HCQ1" s="693"/>
      <c r="HCR1" s="693"/>
      <c r="HCS1" s="693"/>
      <c r="HCT1" s="693"/>
      <c r="HCU1" s="693"/>
      <c r="HCV1" s="693"/>
      <c r="HCW1" s="693"/>
      <c r="HCX1" s="693"/>
      <c r="HCY1" s="693"/>
      <c r="HCZ1" s="693"/>
      <c r="HDA1" s="693"/>
      <c r="HDB1" s="693"/>
      <c r="HDC1" s="693"/>
      <c r="HDD1" s="693"/>
      <c r="HDE1" s="693"/>
      <c r="HDF1" s="693"/>
      <c r="HDG1" s="693"/>
      <c r="HDH1" s="693"/>
      <c r="HDI1" s="693"/>
      <c r="HDJ1" s="693"/>
      <c r="HDK1" s="693"/>
      <c r="HDL1" s="693"/>
      <c r="HDM1" s="693"/>
      <c r="HDN1" s="693"/>
      <c r="HDO1" s="693"/>
      <c r="HDP1" s="693"/>
      <c r="HDQ1" s="693"/>
      <c r="HDR1" s="693"/>
      <c r="HDS1" s="693"/>
      <c r="HDT1" s="693"/>
      <c r="HDU1" s="693"/>
      <c r="HDV1" s="693"/>
      <c r="HDW1" s="693"/>
      <c r="HDX1" s="693"/>
      <c r="HDY1" s="693"/>
      <c r="HDZ1" s="693"/>
      <c r="HEA1" s="693"/>
      <c r="HEB1" s="693"/>
      <c r="HEC1" s="693"/>
      <c r="HED1" s="693"/>
      <c r="HEE1" s="693"/>
      <c r="HEF1" s="693"/>
      <c r="HEG1" s="693"/>
      <c r="HEH1" s="693"/>
      <c r="HEI1" s="693"/>
      <c r="HEJ1" s="693"/>
      <c r="HEK1" s="693"/>
      <c r="HEL1" s="693"/>
      <c r="HEM1" s="693"/>
      <c r="HEN1" s="693"/>
      <c r="HEO1" s="693"/>
      <c r="HEP1" s="693"/>
      <c r="HEQ1" s="693"/>
      <c r="HER1" s="693"/>
      <c r="HES1" s="693"/>
      <c r="HET1" s="693"/>
      <c r="HEU1" s="693"/>
      <c r="HEV1" s="693"/>
      <c r="HEW1" s="693"/>
      <c r="HEX1" s="693"/>
      <c r="HEY1" s="693"/>
      <c r="HEZ1" s="693"/>
      <c r="HFA1" s="693"/>
      <c r="HFB1" s="693"/>
      <c r="HFC1" s="693"/>
      <c r="HFD1" s="693"/>
      <c r="HFE1" s="693"/>
      <c r="HFF1" s="693"/>
      <c r="HFG1" s="693"/>
      <c r="HFH1" s="693"/>
      <c r="HFI1" s="693"/>
      <c r="HFJ1" s="693"/>
      <c r="HFK1" s="693"/>
      <c r="HFL1" s="693"/>
      <c r="HFM1" s="693"/>
      <c r="HFN1" s="693"/>
      <c r="HFO1" s="693"/>
      <c r="HFP1" s="693"/>
      <c r="HFQ1" s="693"/>
      <c r="HFR1" s="693"/>
      <c r="HFS1" s="693"/>
      <c r="HFT1" s="693"/>
      <c r="HFU1" s="693"/>
      <c r="HFV1" s="693"/>
      <c r="HFW1" s="693"/>
      <c r="HFX1" s="693"/>
      <c r="HFY1" s="693"/>
      <c r="HFZ1" s="693"/>
      <c r="HGA1" s="693"/>
      <c r="HGB1" s="693"/>
      <c r="HGC1" s="693"/>
      <c r="HGD1" s="693"/>
      <c r="HGE1" s="693"/>
      <c r="HGF1" s="693"/>
      <c r="HGG1" s="693"/>
      <c r="HGH1" s="693"/>
      <c r="HGI1" s="693"/>
      <c r="HGJ1" s="693"/>
      <c r="HGK1" s="693"/>
      <c r="HGL1" s="693"/>
      <c r="HGM1" s="693"/>
      <c r="HGN1" s="693"/>
      <c r="HGO1" s="693"/>
      <c r="HGP1" s="693"/>
      <c r="HGQ1" s="693"/>
      <c r="HGR1" s="693"/>
      <c r="HGS1" s="693"/>
      <c r="HGT1" s="693"/>
      <c r="HGU1" s="693"/>
      <c r="HGV1" s="693"/>
      <c r="HGW1" s="693"/>
      <c r="HGX1" s="693"/>
      <c r="HGY1" s="693"/>
      <c r="HGZ1" s="693"/>
      <c r="HHA1" s="693"/>
      <c r="HHB1" s="693"/>
      <c r="HHC1" s="693"/>
      <c r="HHD1" s="693"/>
      <c r="HHE1" s="693"/>
      <c r="HHF1" s="693"/>
      <c r="HHG1" s="693"/>
      <c r="HHH1" s="693"/>
      <c r="HHI1" s="693"/>
      <c r="HHJ1" s="693"/>
      <c r="HHK1" s="693"/>
      <c r="HHL1" s="693"/>
      <c r="HHM1" s="693"/>
      <c r="HHN1" s="693"/>
      <c r="HHO1" s="693"/>
      <c r="HHP1" s="693"/>
      <c r="HHQ1" s="693"/>
      <c r="HHR1" s="693"/>
      <c r="HHS1" s="693"/>
      <c r="HHT1" s="693"/>
      <c r="HHU1" s="693"/>
      <c r="HHV1" s="693"/>
      <c r="HHW1" s="693"/>
      <c r="HHX1" s="693"/>
      <c r="HHY1" s="693"/>
      <c r="HHZ1" s="693"/>
      <c r="HIA1" s="693"/>
      <c r="HIB1" s="693"/>
      <c r="HIC1" s="693"/>
      <c r="HID1" s="693"/>
      <c r="HIE1" s="693"/>
      <c r="HIF1" s="693"/>
      <c r="HIG1" s="693"/>
      <c r="HIH1" s="693"/>
      <c r="HII1" s="693"/>
      <c r="HIJ1" s="693"/>
      <c r="HIK1" s="693"/>
      <c r="HIL1" s="693"/>
      <c r="HIM1" s="693"/>
      <c r="HIN1" s="693"/>
      <c r="HIO1" s="693"/>
      <c r="HIP1" s="693"/>
      <c r="HIQ1" s="693"/>
      <c r="HIR1" s="693"/>
      <c r="HIS1" s="693"/>
      <c r="HIT1" s="693"/>
      <c r="HIU1" s="693"/>
      <c r="HIV1" s="693"/>
      <c r="HIW1" s="693"/>
      <c r="HIX1" s="693"/>
      <c r="HIY1" s="693"/>
      <c r="HIZ1" s="693"/>
      <c r="HJA1" s="693"/>
      <c r="HJB1" s="693"/>
      <c r="HJC1" s="693"/>
      <c r="HJD1" s="693"/>
      <c r="HJE1" s="693"/>
      <c r="HJF1" s="693"/>
      <c r="HJG1" s="693"/>
      <c r="HJH1" s="693"/>
      <c r="HJI1" s="693"/>
      <c r="HJJ1" s="693"/>
      <c r="HJK1" s="693"/>
      <c r="HJL1" s="693"/>
      <c r="HJM1" s="693"/>
      <c r="HJN1" s="693"/>
      <c r="HJO1" s="693"/>
      <c r="HJP1" s="693"/>
      <c r="HJQ1" s="693"/>
      <c r="HJR1" s="693"/>
      <c r="HJS1" s="693"/>
      <c r="HJT1" s="693"/>
      <c r="HJU1" s="693"/>
      <c r="HJV1" s="693"/>
      <c r="HJW1" s="693"/>
      <c r="HJX1" s="693"/>
      <c r="HJY1" s="693"/>
      <c r="HJZ1" s="693"/>
      <c r="HKA1" s="693"/>
      <c r="HKB1" s="693"/>
      <c r="HKC1" s="693"/>
      <c r="HKD1" s="693"/>
      <c r="HKE1" s="693"/>
      <c r="HKF1" s="693"/>
      <c r="HKG1" s="693"/>
      <c r="HKH1" s="693"/>
      <c r="HKI1" s="693"/>
      <c r="HKJ1" s="693"/>
      <c r="HKK1" s="693"/>
      <c r="HKL1" s="693"/>
      <c r="HKM1" s="693"/>
      <c r="HKN1" s="693"/>
      <c r="HKO1" s="693"/>
      <c r="HKP1" s="693"/>
      <c r="HKQ1" s="693"/>
      <c r="HKR1" s="693"/>
      <c r="HKS1" s="693"/>
      <c r="HKT1" s="693"/>
      <c r="HKU1" s="693"/>
      <c r="HKV1" s="693"/>
      <c r="HKW1" s="693"/>
      <c r="HKX1" s="693"/>
      <c r="HKY1" s="693"/>
      <c r="HKZ1" s="693"/>
      <c r="HLA1" s="693"/>
      <c r="HLB1" s="693"/>
      <c r="HLC1" s="693"/>
      <c r="HLD1" s="693"/>
      <c r="HLE1" s="693"/>
      <c r="HLF1" s="693"/>
      <c r="HLG1" s="693"/>
      <c r="HLH1" s="693"/>
      <c r="HLI1" s="693"/>
      <c r="HLJ1" s="693"/>
      <c r="HLK1" s="693"/>
      <c r="HLL1" s="693"/>
      <c r="HLM1" s="693"/>
      <c r="HLN1" s="693"/>
      <c r="HLO1" s="693"/>
      <c r="HLP1" s="693"/>
      <c r="HLQ1" s="693"/>
      <c r="HLR1" s="693"/>
      <c r="HLS1" s="693"/>
      <c r="HLT1" s="693"/>
      <c r="HLU1" s="693"/>
      <c r="HLV1" s="693"/>
      <c r="HLW1" s="693"/>
      <c r="HLX1" s="693"/>
      <c r="HLY1" s="693"/>
      <c r="HLZ1" s="693"/>
      <c r="HMA1" s="693"/>
      <c r="HMB1" s="693"/>
      <c r="HMC1" s="693"/>
      <c r="HMD1" s="693"/>
      <c r="HME1" s="693"/>
      <c r="HMF1" s="693"/>
      <c r="HMG1" s="693"/>
      <c r="HMH1" s="693"/>
      <c r="HMI1" s="693"/>
      <c r="HMJ1" s="693"/>
      <c r="HMK1" s="693"/>
      <c r="HML1" s="693"/>
      <c r="HMM1" s="693"/>
      <c r="HMN1" s="693"/>
      <c r="HMO1" s="693"/>
      <c r="HMP1" s="693"/>
      <c r="HMQ1" s="693"/>
      <c r="HMR1" s="693"/>
      <c r="HMS1" s="693"/>
      <c r="HMT1" s="693"/>
      <c r="HMU1" s="693"/>
      <c r="HMV1" s="693"/>
      <c r="HMW1" s="693"/>
      <c r="HMX1" s="693"/>
      <c r="HMY1" s="693"/>
      <c r="HMZ1" s="693"/>
      <c r="HNA1" s="693"/>
      <c r="HNB1" s="693"/>
      <c r="HNC1" s="693"/>
      <c r="HND1" s="693"/>
      <c r="HNE1" s="693"/>
      <c r="HNF1" s="693"/>
      <c r="HNG1" s="693"/>
      <c r="HNH1" s="693"/>
      <c r="HNI1" s="693"/>
      <c r="HNJ1" s="693"/>
      <c r="HNK1" s="693"/>
      <c r="HNL1" s="693"/>
      <c r="HNM1" s="693"/>
      <c r="HNN1" s="693"/>
      <c r="HNO1" s="693"/>
      <c r="HNP1" s="693"/>
      <c r="HNQ1" s="693"/>
      <c r="HNR1" s="693"/>
      <c r="HNS1" s="693"/>
      <c r="HNT1" s="693"/>
      <c r="HNU1" s="693"/>
      <c r="HNV1" s="693"/>
      <c r="HNW1" s="693"/>
      <c r="HNX1" s="693"/>
      <c r="HNY1" s="693"/>
      <c r="HNZ1" s="693"/>
      <c r="HOA1" s="693"/>
      <c r="HOB1" s="693"/>
      <c r="HOC1" s="693"/>
      <c r="HOD1" s="693"/>
      <c r="HOE1" s="693"/>
      <c r="HOF1" s="693"/>
      <c r="HOG1" s="693"/>
      <c r="HOH1" s="693"/>
      <c r="HOI1" s="693"/>
      <c r="HOJ1" s="693"/>
      <c r="HOK1" s="693"/>
      <c r="HOL1" s="693"/>
      <c r="HOM1" s="693"/>
      <c r="HON1" s="693"/>
      <c r="HOO1" s="693"/>
      <c r="HOP1" s="693"/>
      <c r="HOQ1" s="693"/>
      <c r="HOR1" s="693"/>
      <c r="HOS1" s="693"/>
      <c r="HOT1" s="693"/>
      <c r="HOU1" s="693"/>
      <c r="HOV1" s="693"/>
      <c r="HOW1" s="693"/>
      <c r="HOX1" s="693"/>
      <c r="HOY1" s="693"/>
      <c r="HOZ1" s="693"/>
      <c r="HPA1" s="693"/>
      <c r="HPB1" s="693"/>
      <c r="HPC1" s="693"/>
      <c r="HPD1" s="693"/>
      <c r="HPE1" s="693"/>
      <c r="HPF1" s="693"/>
      <c r="HPG1" s="693"/>
      <c r="HPH1" s="693"/>
      <c r="HPI1" s="693"/>
      <c r="HPJ1" s="693"/>
      <c r="HPK1" s="693"/>
      <c r="HPL1" s="693"/>
      <c r="HPM1" s="693"/>
      <c r="HPN1" s="693"/>
      <c r="HPO1" s="693"/>
      <c r="HPP1" s="693"/>
      <c r="HPQ1" s="693"/>
      <c r="HPR1" s="693"/>
      <c r="HPS1" s="693"/>
      <c r="HPT1" s="693"/>
      <c r="HPU1" s="693"/>
      <c r="HPV1" s="693"/>
      <c r="HPW1" s="693"/>
      <c r="HPX1" s="693"/>
      <c r="HPY1" s="693"/>
      <c r="HPZ1" s="693"/>
      <c r="HQA1" s="693"/>
      <c r="HQB1" s="693"/>
      <c r="HQC1" s="693"/>
      <c r="HQD1" s="693"/>
      <c r="HQE1" s="693"/>
      <c r="HQF1" s="693"/>
      <c r="HQG1" s="693"/>
      <c r="HQH1" s="693"/>
      <c r="HQI1" s="693"/>
      <c r="HQJ1" s="693"/>
      <c r="HQK1" s="693"/>
      <c r="HQL1" s="693"/>
      <c r="HQM1" s="693"/>
      <c r="HQN1" s="693"/>
      <c r="HQO1" s="693"/>
      <c r="HQP1" s="693"/>
      <c r="HQQ1" s="693"/>
      <c r="HQR1" s="693"/>
      <c r="HQS1" s="693"/>
      <c r="HQT1" s="693"/>
      <c r="HQU1" s="693"/>
      <c r="HQV1" s="693"/>
      <c r="HQW1" s="693"/>
      <c r="HQX1" s="693"/>
      <c r="HQY1" s="693"/>
      <c r="HQZ1" s="693"/>
      <c r="HRA1" s="693"/>
      <c r="HRB1" s="693"/>
      <c r="HRC1" s="693"/>
      <c r="HRD1" s="693"/>
      <c r="HRE1" s="693"/>
      <c r="HRF1" s="693"/>
      <c r="HRG1" s="693"/>
      <c r="HRH1" s="693"/>
      <c r="HRI1" s="693"/>
      <c r="HRJ1" s="693"/>
      <c r="HRK1" s="693"/>
      <c r="HRL1" s="693"/>
      <c r="HRM1" s="693"/>
      <c r="HRN1" s="693"/>
      <c r="HRO1" s="693"/>
      <c r="HRP1" s="693"/>
      <c r="HRQ1" s="693"/>
      <c r="HRR1" s="693"/>
      <c r="HRS1" s="693"/>
      <c r="HRT1" s="693"/>
      <c r="HRU1" s="693"/>
      <c r="HRV1" s="693"/>
      <c r="HRW1" s="693"/>
      <c r="HRX1" s="693"/>
      <c r="HRY1" s="693"/>
      <c r="HRZ1" s="693"/>
      <c r="HSA1" s="693"/>
      <c r="HSB1" s="693"/>
      <c r="HSC1" s="693"/>
      <c r="HSD1" s="693"/>
      <c r="HSE1" s="693"/>
      <c r="HSF1" s="693"/>
      <c r="HSG1" s="693"/>
      <c r="HSH1" s="693"/>
      <c r="HSI1" s="693"/>
      <c r="HSJ1" s="693"/>
      <c r="HSK1" s="693"/>
      <c r="HSL1" s="693"/>
      <c r="HSM1" s="693"/>
      <c r="HSN1" s="693"/>
      <c r="HSO1" s="693"/>
      <c r="HSP1" s="693"/>
      <c r="HSQ1" s="693"/>
      <c r="HSR1" s="693"/>
      <c r="HSS1" s="693"/>
      <c r="HST1" s="693"/>
      <c r="HSU1" s="693"/>
      <c r="HSV1" s="693"/>
      <c r="HSW1" s="693"/>
      <c r="HSX1" s="693"/>
      <c r="HSY1" s="693"/>
      <c r="HSZ1" s="693"/>
      <c r="HTA1" s="693"/>
      <c r="HTB1" s="693"/>
      <c r="HTC1" s="693"/>
      <c r="HTD1" s="693"/>
      <c r="HTE1" s="693"/>
      <c r="HTF1" s="693"/>
      <c r="HTG1" s="693"/>
      <c r="HTH1" s="693"/>
      <c r="HTI1" s="693"/>
      <c r="HTJ1" s="693"/>
      <c r="HTK1" s="693"/>
      <c r="HTL1" s="693"/>
      <c r="HTM1" s="693"/>
      <c r="HTN1" s="693"/>
      <c r="HTO1" s="693"/>
      <c r="HTP1" s="693"/>
      <c r="HTQ1" s="693"/>
      <c r="HTR1" s="693"/>
      <c r="HTS1" s="693"/>
      <c r="HTT1" s="693"/>
      <c r="HTU1" s="693"/>
      <c r="HTV1" s="693"/>
      <c r="HTW1" s="693"/>
      <c r="HTX1" s="693"/>
      <c r="HTY1" s="693"/>
      <c r="HTZ1" s="693"/>
      <c r="HUA1" s="693"/>
      <c r="HUB1" s="693"/>
      <c r="HUC1" s="693"/>
      <c r="HUD1" s="693"/>
      <c r="HUE1" s="693"/>
      <c r="HUF1" s="693"/>
      <c r="HUG1" s="693"/>
      <c r="HUH1" s="693"/>
      <c r="HUI1" s="693"/>
      <c r="HUJ1" s="693"/>
      <c r="HUK1" s="693"/>
      <c r="HUL1" s="693"/>
      <c r="HUM1" s="693"/>
      <c r="HUN1" s="693"/>
      <c r="HUO1" s="693"/>
      <c r="HUP1" s="693"/>
      <c r="HUQ1" s="693"/>
      <c r="HUR1" s="693"/>
      <c r="HUS1" s="693"/>
      <c r="HUT1" s="693"/>
      <c r="HUU1" s="693"/>
      <c r="HUV1" s="693"/>
      <c r="HUW1" s="693"/>
      <c r="HUX1" s="693"/>
      <c r="HUY1" s="693"/>
      <c r="HUZ1" s="693"/>
      <c r="HVA1" s="693"/>
      <c r="HVB1" s="693"/>
      <c r="HVC1" s="693"/>
      <c r="HVD1" s="693"/>
      <c r="HVE1" s="693"/>
      <c r="HVF1" s="693"/>
      <c r="HVG1" s="693"/>
      <c r="HVH1" s="693"/>
      <c r="HVI1" s="693"/>
      <c r="HVJ1" s="693"/>
      <c r="HVK1" s="693"/>
      <c r="HVL1" s="693"/>
      <c r="HVM1" s="693"/>
      <c r="HVN1" s="693"/>
      <c r="HVO1" s="693"/>
      <c r="HVP1" s="693"/>
      <c r="HVQ1" s="693"/>
      <c r="HVR1" s="693"/>
      <c r="HVS1" s="693"/>
      <c r="HVT1" s="693"/>
      <c r="HVU1" s="693"/>
      <c r="HVV1" s="693"/>
      <c r="HVW1" s="693"/>
      <c r="HVX1" s="693"/>
      <c r="HVY1" s="693"/>
      <c r="HVZ1" s="693"/>
      <c r="HWA1" s="693"/>
      <c r="HWB1" s="693"/>
      <c r="HWC1" s="693"/>
      <c r="HWD1" s="693"/>
      <c r="HWE1" s="693"/>
      <c r="HWF1" s="693"/>
      <c r="HWG1" s="693"/>
      <c r="HWH1" s="693"/>
      <c r="HWI1" s="693"/>
      <c r="HWJ1" s="693"/>
      <c r="HWK1" s="693"/>
      <c r="HWL1" s="693"/>
      <c r="HWM1" s="693"/>
      <c r="HWN1" s="693"/>
      <c r="HWO1" s="693"/>
      <c r="HWP1" s="693"/>
      <c r="HWQ1" s="693"/>
      <c r="HWR1" s="693"/>
      <c r="HWS1" s="693"/>
      <c r="HWT1" s="693"/>
      <c r="HWU1" s="693"/>
      <c r="HWV1" s="693"/>
      <c r="HWW1" s="693"/>
      <c r="HWX1" s="693"/>
      <c r="HWY1" s="693"/>
      <c r="HWZ1" s="693"/>
      <c r="HXA1" s="693"/>
      <c r="HXB1" s="693"/>
      <c r="HXC1" s="693"/>
      <c r="HXD1" s="693"/>
      <c r="HXE1" s="693"/>
      <c r="HXF1" s="693"/>
      <c r="HXG1" s="693"/>
      <c r="HXH1" s="693"/>
      <c r="HXI1" s="693"/>
      <c r="HXJ1" s="693"/>
      <c r="HXK1" s="693"/>
      <c r="HXL1" s="693"/>
      <c r="HXM1" s="693"/>
      <c r="HXN1" s="693"/>
      <c r="HXO1" s="693"/>
      <c r="HXP1" s="693"/>
      <c r="HXQ1" s="693"/>
      <c r="HXR1" s="693"/>
      <c r="HXS1" s="693"/>
      <c r="HXT1" s="693"/>
      <c r="HXU1" s="693"/>
      <c r="HXV1" s="693"/>
      <c r="HXW1" s="693"/>
      <c r="HXX1" s="693"/>
      <c r="HXY1" s="693"/>
      <c r="HXZ1" s="693"/>
      <c r="HYA1" s="693"/>
      <c r="HYB1" s="693"/>
      <c r="HYC1" s="693"/>
      <c r="HYD1" s="693"/>
      <c r="HYE1" s="693"/>
      <c r="HYF1" s="693"/>
      <c r="HYG1" s="693"/>
      <c r="HYH1" s="693"/>
      <c r="HYI1" s="693"/>
      <c r="HYJ1" s="693"/>
      <c r="HYK1" s="693"/>
      <c r="HYL1" s="693"/>
      <c r="HYM1" s="693"/>
      <c r="HYN1" s="693"/>
      <c r="HYO1" s="693"/>
      <c r="HYP1" s="693"/>
      <c r="HYQ1" s="693"/>
      <c r="HYR1" s="693"/>
      <c r="HYS1" s="693"/>
      <c r="HYT1" s="693"/>
      <c r="HYU1" s="693"/>
      <c r="HYV1" s="693"/>
      <c r="HYW1" s="693"/>
      <c r="HYX1" s="693"/>
      <c r="HYY1" s="693"/>
      <c r="HYZ1" s="693"/>
      <c r="HZA1" s="693"/>
      <c r="HZB1" s="693"/>
      <c r="HZC1" s="693"/>
      <c r="HZD1" s="693"/>
      <c r="HZE1" s="693"/>
      <c r="HZF1" s="693"/>
      <c r="HZG1" s="693"/>
      <c r="HZH1" s="693"/>
      <c r="HZI1" s="693"/>
      <c r="HZJ1" s="693"/>
      <c r="HZK1" s="693"/>
      <c r="HZL1" s="693"/>
      <c r="HZM1" s="693"/>
      <c r="HZN1" s="693"/>
      <c r="HZO1" s="693"/>
      <c r="HZP1" s="693"/>
      <c r="HZQ1" s="693"/>
      <c r="HZR1" s="693"/>
      <c r="HZS1" s="693"/>
      <c r="HZT1" s="693"/>
      <c r="HZU1" s="693"/>
      <c r="HZV1" s="693"/>
      <c r="HZW1" s="693"/>
      <c r="HZX1" s="693"/>
      <c r="HZY1" s="693"/>
      <c r="HZZ1" s="693"/>
      <c r="IAA1" s="693"/>
      <c r="IAB1" s="693"/>
      <c r="IAC1" s="693"/>
      <c r="IAD1" s="693"/>
      <c r="IAE1" s="693"/>
      <c r="IAF1" s="693"/>
      <c r="IAG1" s="693"/>
      <c r="IAH1" s="693"/>
      <c r="IAI1" s="693"/>
      <c r="IAJ1" s="693"/>
      <c r="IAK1" s="693"/>
      <c r="IAL1" s="693"/>
      <c r="IAM1" s="693"/>
      <c r="IAN1" s="693"/>
      <c r="IAO1" s="693"/>
      <c r="IAP1" s="693"/>
      <c r="IAQ1" s="693"/>
      <c r="IAR1" s="693"/>
      <c r="IAS1" s="693"/>
      <c r="IAT1" s="693"/>
      <c r="IAU1" s="693"/>
      <c r="IAV1" s="693"/>
      <c r="IAW1" s="693"/>
      <c r="IAX1" s="693"/>
      <c r="IAY1" s="693"/>
      <c r="IAZ1" s="693"/>
      <c r="IBA1" s="693"/>
      <c r="IBB1" s="693"/>
      <c r="IBC1" s="693"/>
      <c r="IBD1" s="693"/>
      <c r="IBE1" s="693"/>
      <c r="IBF1" s="693"/>
      <c r="IBG1" s="693"/>
      <c r="IBH1" s="693"/>
      <c r="IBI1" s="693"/>
      <c r="IBJ1" s="693"/>
      <c r="IBK1" s="693"/>
      <c r="IBL1" s="693"/>
      <c r="IBM1" s="693"/>
      <c r="IBN1" s="693"/>
      <c r="IBO1" s="693"/>
      <c r="IBP1" s="693"/>
      <c r="IBQ1" s="693"/>
      <c r="IBR1" s="693"/>
      <c r="IBS1" s="693"/>
      <c r="IBT1" s="693"/>
      <c r="IBU1" s="693"/>
      <c r="IBV1" s="693"/>
      <c r="IBW1" s="693"/>
      <c r="IBX1" s="693"/>
      <c r="IBY1" s="693"/>
      <c r="IBZ1" s="693"/>
      <c r="ICA1" s="693"/>
      <c r="ICB1" s="693"/>
      <c r="ICC1" s="693"/>
      <c r="ICD1" s="693"/>
      <c r="ICE1" s="693"/>
      <c r="ICF1" s="693"/>
      <c r="ICG1" s="693"/>
      <c r="ICH1" s="693"/>
      <c r="ICI1" s="693"/>
      <c r="ICJ1" s="693"/>
      <c r="ICK1" s="693"/>
      <c r="ICL1" s="693"/>
      <c r="ICM1" s="693"/>
      <c r="ICN1" s="693"/>
      <c r="ICO1" s="693"/>
      <c r="ICP1" s="693"/>
      <c r="ICQ1" s="693"/>
      <c r="ICR1" s="693"/>
      <c r="ICS1" s="693"/>
      <c r="ICT1" s="693"/>
      <c r="ICU1" s="693"/>
      <c r="ICV1" s="693"/>
      <c r="ICW1" s="693"/>
      <c r="ICX1" s="693"/>
      <c r="ICY1" s="693"/>
      <c r="ICZ1" s="693"/>
      <c r="IDA1" s="693"/>
      <c r="IDB1" s="693"/>
      <c r="IDC1" s="693"/>
      <c r="IDD1" s="693"/>
      <c r="IDE1" s="693"/>
      <c r="IDF1" s="693"/>
      <c r="IDG1" s="693"/>
      <c r="IDH1" s="693"/>
      <c r="IDI1" s="693"/>
      <c r="IDJ1" s="693"/>
      <c r="IDK1" s="693"/>
      <c r="IDL1" s="693"/>
      <c r="IDM1" s="693"/>
      <c r="IDN1" s="693"/>
      <c r="IDO1" s="693"/>
      <c r="IDP1" s="693"/>
      <c r="IDQ1" s="693"/>
      <c r="IDR1" s="693"/>
      <c r="IDS1" s="693"/>
      <c r="IDT1" s="693"/>
      <c r="IDU1" s="693"/>
      <c r="IDV1" s="693"/>
      <c r="IDW1" s="693"/>
      <c r="IDX1" s="693"/>
      <c r="IDY1" s="693"/>
      <c r="IDZ1" s="693"/>
      <c r="IEA1" s="693"/>
      <c r="IEB1" s="693"/>
      <c r="IEC1" s="693"/>
      <c r="IED1" s="693"/>
      <c r="IEE1" s="693"/>
      <c r="IEF1" s="693"/>
      <c r="IEG1" s="693"/>
      <c r="IEH1" s="693"/>
      <c r="IEI1" s="693"/>
      <c r="IEJ1" s="693"/>
      <c r="IEK1" s="693"/>
      <c r="IEL1" s="693"/>
      <c r="IEM1" s="693"/>
      <c r="IEN1" s="693"/>
      <c r="IEO1" s="693"/>
      <c r="IEP1" s="693"/>
      <c r="IEQ1" s="693"/>
      <c r="IER1" s="693"/>
      <c r="IES1" s="693"/>
      <c r="IET1" s="693"/>
      <c r="IEU1" s="693"/>
      <c r="IEV1" s="693"/>
      <c r="IEW1" s="693"/>
      <c r="IEX1" s="693"/>
      <c r="IEY1" s="693"/>
      <c r="IEZ1" s="693"/>
      <c r="IFA1" s="693"/>
      <c r="IFB1" s="693"/>
      <c r="IFC1" s="693"/>
      <c r="IFD1" s="693"/>
      <c r="IFE1" s="693"/>
      <c r="IFF1" s="693"/>
      <c r="IFG1" s="693"/>
      <c r="IFH1" s="693"/>
      <c r="IFI1" s="693"/>
      <c r="IFJ1" s="693"/>
      <c r="IFK1" s="693"/>
      <c r="IFL1" s="693"/>
      <c r="IFM1" s="693"/>
      <c r="IFN1" s="693"/>
      <c r="IFO1" s="693"/>
      <c r="IFP1" s="693"/>
      <c r="IFQ1" s="693"/>
      <c r="IFR1" s="693"/>
      <c r="IFS1" s="693"/>
      <c r="IFT1" s="693"/>
      <c r="IFU1" s="693"/>
      <c r="IFV1" s="693"/>
      <c r="IFW1" s="693"/>
      <c r="IFX1" s="693"/>
      <c r="IFY1" s="693"/>
      <c r="IFZ1" s="693"/>
      <c r="IGA1" s="693"/>
      <c r="IGB1" s="693"/>
      <c r="IGC1" s="693"/>
      <c r="IGD1" s="693"/>
      <c r="IGE1" s="693"/>
      <c r="IGF1" s="693"/>
      <c r="IGG1" s="693"/>
      <c r="IGH1" s="693"/>
      <c r="IGI1" s="693"/>
      <c r="IGJ1" s="693"/>
      <c r="IGK1" s="693"/>
      <c r="IGL1" s="693"/>
      <c r="IGM1" s="693"/>
      <c r="IGN1" s="693"/>
      <c r="IGO1" s="693"/>
      <c r="IGP1" s="693"/>
      <c r="IGQ1" s="693"/>
      <c r="IGR1" s="693"/>
      <c r="IGS1" s="693"/>
      <c r="IGT1" s="693"/>
      <c r="IGU1" s="693"/>
      <c r="IGV1" s="693"/>
      <c r="IGW1" s="693"/>
      <c r="IGX1" s="693"/>
      <c r="IGY1" s="693"/>
      <c r="IGZ1" s="693"/>
      <c r="IHA1" s="693"/>
      <c r="IHB1" s="693"/>
      <c r="IHC1" s="693"/>
      <c r="IHD1" s="693"/>
      <c r="IHE1" s="693"/>
      <c r="IHF1" s="693"/>
      <c r="IHG1" s="693"/>
      <c r="IHH1" s="693"/>
      <c r="IHI1" s="693"/>
      <c r="IHJ1" s="693"/>
      <c r="IHK1" s="693"/>
      <c r="IHL1" s="693"/>
      <c r="IHM1" s="693"/>
      <c r="IHN1" s="693"/>
      <c r="IHO1" s="693"/>
      <c r="IHP1" s="693"/>
      <c r="IHQ1" s="693"/>
      <c r="IHR1" s="693"/>
      <c r="IHS1" s="693"/>
      <c r="IHT1" s="693"/>
      <c r="IHU1" s="693"/>
      <c r="IHV1" s="693"/>
      <c r="IHW1" s="693"/>
      <c r="IHX1" s="693"/>
      <c r="IHY1" s="693"/>
      <c r="IHZ1" s="693"/>
      <c r="IIA1" s="693"/>
      <c r="IIB1" s="693"/>
      <c r="IIC1" s="693"/>
      <c r="IID1" s="693"/>
      <c r="IIE1" s="693"/>
      <c r="IIF1" s="693"/>
      <c r="IIG1" s="693"/>
      <c r="IIH1" s="693"/>
      <c r="III1" s="693"/>
      <c r="IIJ1" s="693"/>
      <c r="IIK1" s="693"/>
      <c r="IIL1" s="693"/>
      <c r="IIM1" s="693"/>
      <c r="IIN1" s="693"/>
      <c r="IIO1" s="693"/>
      <c r="IIP1" s="693"/>
      <c r="IIQ1" s="693"/>
      <c r="IIR1" s="693"/>
      <c r="IIS1" s="693"/>
      <c r="IIT1" s="693"/>
      <c r="IIU1" s="693"/>
      <c r="IIV1" s="693"/>
      <c r="IIW1" s="693"/>
      <c r="IIX1" s="693"/>
      <c r="IIY1" s="693"/>
      <c r="IIZ1" s="693"/>
      <c r="IJA1" s="693"/>
      <c r="IJB1" s="693"/>
      <c r="IJC1" s="693"/>
      <c r="IJD1" s="693"/>
      <c r="IJE1" s="693"/>
      <c r="IJF1" s="693"/>
      <c r="IJG1" s="693"/>
      <c r="IJH1" s="693"/>
      <c r="IJI1" s="693"/>
      <c r="IJJ1" s="693"/>
      <c r="IJK1" s="693"/>
      <c r="IJL1" s="693"/>
      <c r="IJM1" s="693"/>
      <c r="IJN1" s="693"/>
      <c r="IJO1" s="693"/>
      <c r="IJP1" s="693"/>
      <c r="IJQ1" s="693"/>
      <c r="IJR1" s="693"/>
      <c r="IJS1" s="693"/>
      <c r="IJT1" s="693"/>
      <c r="IJU1" s="693"/>
      <c r="IJV1" s="693"/>
      <c r="IJW1" s="693"/>
      <c r="IJX1" s="693"/>
      <c r="IJY1" s="693"/>
      <c r="IJZ1" s="693"/>
      <c r="IKA1" s="693"/>
      <c r="IKB1" s="693"/>
      <c r="IKC1" s="693"/>
      <c r="IKD1" s="693"/>
      <c r="IKE1" s="693"/>
      <c r="IKF1" s="693"/>
      <c r="IKG1" s="693"/>
      <c r="IKH1" s="693"/>
      <c r="IKI1" s="693"/>
      <c r="IKJ1" s="693"/>
      <c r="IKK1" s="693"/>
      <c r="IKL1" s="693"/>
      <c r="IKM1" s="693"/>
      <c r="IKN1" s="693"/>
      <c r="IKO1" s="693"/>
      <c r="IKP1" s="693"/>
      <c r="IKQ1" s="693"/>
      <c r="IKR1" s="693"/>
      <c r="IKS1" s="693"/>
      <c r="IKT1" s="693"/>
      <c r="IKU1" s="693"/>
      <c r="IKV1" s="693"/>
      <c r="IKW1" s="693"/>
      <c r="IKX1" s="693"/>
      <c r="IKY1" s="693"/>
      <c r="IKZ1" s="693"/>
      <c r="ILA1" s="693"/>
      <c r="ILB1" s="693"/>
      <c r="ILC1" s="693"/>
      <c r="ILD1" s="693"/>
      <c r="ILE1" s="693"/>
      <c r="ILF1" s="693"/>
      <c r="ILG1" s="693"/>
      <c r="ILH1" s="693"/>
      <c r="ILI1" s="693"/>
      <c r="ILJ1" s="693"/>
      <c r="ILK1" s="693"/>
      <c r="ILL1" s="693"/>
      <c r="ILM1" s="693"/>
      <c r="ILN1" s="693"/>
      <c r="ILO1" s="693"/>
      <c r="ILP1" s="693"/>
      <c r="ILQ1" s="693"/>
      <c r="ILR1" s="693"/>
      <c r="ILS1" s="693"/>
      <c r="ILT1" s="693"/>
      <c r="ILU1" s="693"/>
      <c r="ILV1" s="693"/>
      <c r="ILW1" s="693"/>
      <c r="ILX1" s="693"/>
      <c r="ILY1" s="693"/>
      <c r="ILZ1" s="693"/>
      <c r="IMA1" s="693"/>
      <c r="IMB1" s="693"/>
      <c r="IMC1" s="693"/>
      <c r="IMD1" s="693"/>
      <c r="IME1" s="693"/>
      <c r="IMF1" s="693"/>
      <c r="IMG1" s="693"/>
      <c r="IMH1" s="693"/>
      <c r="IMI1" s="693"/>
      <c r="IMJ1" s="693"/>
      <c r="IMK1" s="693"/>
      <c r="IML1" s="693"/>
      <c r="IMM1" s="693"/>
      <c r="IMN1" s="693"/>
      <c r="IMO1" s="693"/>
      <c r="IMP1" s="693"/>
      <c r="IMQ1" s="693"/>
      <c r="IMR1" s="693"/>
      <c r="IMS1" s="693"/>
      <c r="IMT1" s="693"/>
      <c r="IMU1" s="693"/>
      <c r="IMV1" s="693"/>
      <c r="IMW1" s="693"/>
      <c r="IMX1" s="693"/>
      <c r="IMY1" s="693"/>
      <c r="IMZ1" s="693"/>
      <c r="INA1" s="693"/>
      <c r="INB1" s="693"/>
      <c r="INC1" s="693"/>
      <c r="IND1" s="693"/>
      <c r="INE1" s="693"/>
      <c r="INF1" s="693"/>
      <c r="ING1" s="693"/>
      <c r="INH1" s="693"/>
      <c r="INI1" s="693"/>
      <c r="INJ1" s="693"/>
      <c r="INK1" s="693"/>
      <c r="INL1" s="693"/>
      <c r="INM1" s="693"/>
      <c r="INN1" s="693"/>
      <c r="INO1" s="693"/>
      <c r="INP1" s="693"/>
      <c r="INQ1" s="693"/>
      <c r="INR1" s="693"/>
      <c r="INS1" s="693"/>
      <c r="INT1" s="693"/>
      <c r="INU1" s="693"/>
      <c r="INV1" s="693"/>
      <c r="INW1" s="693"/>
      <c r="INX1" s="693"/>
      <c r="INY1" s="693"/>
      <c r="INZ1" s="693"/>
      <c r="IOA1" s="693"/>
      <c r="IOB1" s="693"/>
      <c r="IOC1" s="693"/>
      <c r="IOD1" s="693"/>
      <c r="IOE1" s="693"/>
      <c r="IOF1" s="693"/>
      <c r="IOG1" s="693"/>
      <c r="IOH1" s="693"/>
      <c r="IOI1" s="693"/>
      <c r="IOJ1" s="693"/>
      <c r="IOK1" s="693"/>
      <c r="IOL1" s="693"/>
      <c r="IOM1" s="693"/>
      <c r="ION1" s="693"/>
      <c r="IOO1" s="693"/>
      <c r="IOP1" s="693"/>
      <c r="IOQ1" s="693"/>
      <c r="IOR1" s="693"/>
      <c r="IOS1" s="693"/>
      <c r="IOT1" s="693"/>
      <c r="IOU1" s="693"/>
      <c r="IOV1" s="693"/>
      <c r="IOW1" s="693"/>
      <c r="IOX1" s="693"/>
      <c r="IOY1" s="693"/>
      <c r="IOZ1" s="693"/>
      <c r="IPA1" s="693"/>
      <c r="IPB1" s="693"/>
      <c r="IPC1" s="693"/>
      <c r="IPD1" s="693"/>
      <c r="IPE1" s="693"/>
      <c r="IPF1" s="693"/>
      <c r="IPG1" s="693"/>
      <c r="IPH1" s="693"/>
      <c r="IPI1" s="693"/>
      <c r="IPJ1" s="693"/>
      <c r="IPK1" s="693"/>
      <c r="IPL1" s="693"/>
      <c r="IPM1" s="693"/>
      <c r="IPN1" s="693"/>
      <c r="IPO1" s="693"/>
      <c r="IPP1" s="693"/>
      <c r="IPQ1" s="693"/>
      <c r="IPR1" s="693"/>
      <c r="IPS1" s="693"/>
      <c r="IPT1" s="693"/>
      <c r="IPU1" s="693"/>
      <c r="IPV1" s="693"/>
      <c r="IPW1" s="693"/>
      <c r="IPX1" s="693"/>
      <c r="IPY1" s="693"/>
      <c r="IPZ1" s="693"/>
      <c r="IQA1" s="693"/>
      <c r="IQB1" s="693"/>
      <c r="IQC1" s="693"/>
      <c r="IQD1" s="693"/>
      <c r="IQE1" s="693"/>
      <c r="IQF1" s="693"/>
      <c r="IQG1" s="693"/>
      <c r="IQH1" s="693"/>
      <c r="IQI1" s="693"/>
      <c r="IQJ1" s="693"/>
      <c r="IQK1" s="693"/>
      <c r="IQL1" s="693"/>
      <c r="IQM1" s="693"/>
      <c r="IQN1" s="693"/>
      <c r="IQO1" s="693"/>
      <c r="IQP1" s="693"/>
      <c r="IQQ1" s="693"/>
      <c r="IQR1" s="693"/>
      <c r="IQS1" s="693"/>
      <c r="IQT1" s="693"/>
      <c r="IQU1" s="693"/>
      <c r="IQV1" s="693"/>
      <c r="IQW1" s="693"/>
      <c r="IQX1" s="693"/>
      <c r="IQY1" s="693"/>
      <c r="IQZ1" s="693"/>
      <c r="IRA1" s="693"/>
      <c r="IRB1" s="693"/>
      <c r="IRC1" s="693"/>
      <c r="IRD1" s="693"/>
      <c r="IRE1" s="693"/>
      <c r="IRF1" s="693"/>
      <c r="IRG1" s="693"/>
      <c r="IRH1" s="693"/>
      <c r="IRI1" s="693"/>
      <c r="IRJ1" s="693"/>
      <c r="IRK1" s="693"/>
      <c r="IRL1" s="693"/>
      <c r="IRM1" s="693"/>
      <c r="IRN1" s="693"/>
      <c r="IRO1" s="693"/>
      <c r="IRP1" s="693"/>
      <c r="IRQ1" s="693"/>
      <c r="IRR1" s="693"/>
      <c r="IRS1" s="693"/>
      <c r="IRT1" s="693"/>
      <c r="IRU1" s="693"/>
      <c r="IRV1" s="693"/>
      <c r="IRW1" s="693"/>
      <c r="IRX1" s="693"/>
      <c r="IRY1" s="693"/>
      <c r="IRZ1" s="693"/>
      <c r="ISA1" s="693"/>
      <c r="ISB1" s="693"/>
      <c r="ISC1" s="693"/>
      <c r="ISD1" s="693"/>
      <c r="ISE1" s="693"/>
      <c r="ISF1" s="693"/>
      <c r="ISG1" s="693"/>
      <c r="ISH1" s="693"/>
      <c r="ISI1" s="693"/>
      <c r="ISJ1" s="693"/>
      <c r="ISK1" s="693"/>
      <c r="ISL1" s="693"/>
      <c r="ISM1" s="693"/>
      <c r="ISN1" s="693"/>
      <c r="ISO1" s="693"/>
      <c r="ISP1" s="693"/>
      <c r="ISQ1" s="693"/>
      <c r="ISR1" s="693"/>
      <c r="ISS1" s="693"/>
      <c r="IST1" s="693"/>
      <c r="ISU1" s="693"/>
      <c r="ISV1" s="693"/>
      <c r="ISW1" s="693"/>
      <c r="ISX1" s="693"/>
      <c r="ISY1" s="693"/>
      <c r="ISZ1" s="693"/>
      <c r="ITA1" s="693"/>
      <c r="ITB1" s="693"/>
      <c r="ITC1" s="693"/>
      <c r="ITD1" s="693"/>
      <c r="ITE1" s="693"/>
      <c r="ITF1" s="693"/>
      <c r="ITG1" s="693"/>
      <c r="ITH1" s="693"/>
      <c r="ITI1" s="693"/>
      <c r="ITJ1" s="693"/>
      <c r="ITK1" s="693"/>
      <c r="ITL1" s="693"/>
      <c r="ITM1" s="693"/>
      <c r="ITN1" s="693"/>
      <c r="ITO1" s="693"/>
      <c r="ITP1" s="693"/>
      <c r="ITQ1" s="693"/>
      <c r="ITR1" s="693"/>
      <c r="ITS1" s="693"/>
      <c r="ITT1" s="693"/>
      <c r="ITU1" s="693"/>
      <c r="ITV1" s="693"/>
      <c r="ITW1" s="693"/>
      <c r="ITX1" s="693"/>
      <c r="ITY1" s="693"/>
      <c r="ITZ1" s="693"/>
      <c r="IUA1" s="693"/>
      <c r="IUB1" s="693"/>
      <c r="IUC1" s="693"/>
      <c r="IUD1" s="693"/>
      <c r="IUE1" s="693"/>
      <c r="IUF1" s="693"/>
      <c r="IUG1" s="693"/>
      <c r="IUH1" s="693"/>
      <c r="IUI1" s="693"/>
      <c r="IUJ1" s="693"/>
      <c r="IUK1" s="693"/>
      <c r="IUL1" s="693"/>
      <c r="IUM1" s="693"/>
      <c r="IUN1" s="693"/>
      <c r="IUO1" s="693"/>
      <c r="IUP1" s="693"/>
      <c r="IUQ1" s="693"/>
      <c r="IUR1" s="693"/>
      <c r="IUS1" s="693"/>
      <c r="IUT1" s="693"/>
      <c r="IUU1" s="693"/>
      <c r="IUV1" s="693"/>
      <c r="IUW1" s="693"/>
      <c r="IUX1" s="693"/>
      <c r="IUY1" s="693"/>
      <c r="IUZ1" s="693"/>
      <c r="IVA1" s="693"/>
      <c r="IVB1" s="693"/>
      <c r="IVC1" s="693"/>
      <c r="IVD1" s="693"/>
      <c r="IVE1" s="693"/>
      <c r="IVF1" s="693"/>
      <c r="IVG1" s="693"/>
      <c r="IVH1" s="693"/>
      <c r="IVI1" s="693"/>
      <c r="IVJ1" s="693"/>
      <c r="IVK1" s="693"/>
      <c r="IVL1" s="693"/>
      <c r="IVM1" s="693"/>
      <c r="IVN1" s="693"/>
      <c r="IVO1" s="693"/>
      <c r="IVP1" s="693"/>
      <c r="IVQ1" s="693"/>
      <c r="IVR1" s="693"/>
      <c r="IVS1" s="693"/>
      <c r="IVT1" s="693"/>
      <c r="IVU1" s="693"/>
      <c r="IVV1" s="693"/>
      <c r="IVW1" s="693"/>
      <c r="IVX1" s="693"/>
      <c r="IVY1" s="693"/>
      <c r="IVZ1" s="693"/>
      <c r="IWA1" s="693"/>
      <c r="IWB1" s="693"/>
      <c r="IWC1" s="693"/>
      <c r="IWD1" s="693"/>
      <c r="IWE1" s="693"/>
      <c r="IWF1" s="693"/>
      <c r="IWG1" s="693"/>
      <c r="IWH1" s="693"/>
      <c r="IWI1" s="693"/>
      <c r="IWJ1" s="693"/>
      <c r="IWK1" s="693"/>
      <c r="IWL1" s="693"/>
      <c r="IWM1" s="693"/>
      <c r="IWN1" s="693"/>
      <c r="IWO1" s="693"/>
      <c r="IWP1" s="693"/>
      <c r="IWQ1" s="693"/>
      <c r="IWR1" s="693"/>
      <c r="IWS1" s="693"/>
      <c r="IWT1" s="693"/>
      <c r="IWU1" s="693"/>
      <c r="IWV1" s="693"/>
      <c r="IWW1" s="693"/>
      <c r="IWX1" s="693"/>
      <c r="IWY1" s="693"/>
      <c r="IWZ1" s="693"/>
      <c r="IXA1" s="693"/>
      <c r="IXB1" s="693"/>
      <c r="IXC1" s="693"/>
      <c r="IXD1" s="693"/>
      <c r="IXE1" s="693"/>
      <c r="IXF1" s="693"/>
      <c r="IXG1" s="693"/>
      <c r="IXH1" s="693"/>
      <c r="IXI1" s="693"/>
      <c r="IXJ1" s="693"/>
      <c r="IXK1" s="693"/>
      <c r="IXL1" s="693"/>
      <c r="IXM1" s="693"/>
      <c r="IXN1" s="693"/>
      <c r="IXO1" s="693"/>
      <c r="IXP1" s="693"/>
      <c r="IXQ1" s="693"/>
      <c r="IXR1" s="693"/>
      <c r="IXS1" s="693"/>
      <c r="IXT1" s="693"/>
      <c r="IXU1" s="693"/>
      <c r="IXV1" s="693"/>
      <c r="IXW1" s="693"/>
      <c r="IXX1" s="693"/>
      <c r="IXY1" s="693"/>
      <c r="IXZ1" s="693"/>
      <c r="IYA1" s="693"/>
      <c r="IYB1" s="693"/>
      <c r="IYC1" s="693"/>
      <c r="IYD1" s="693"/>
      <c r="IYE1" s="693"/>
      <c r="IYF1" s="693"/>
      <c r="IYG1" s="693"/>
      <c r="IYH1" s="693"/>
      <c r="IYI1" s="693"/>
      <c r="IYJ1" s="693"/>
      <c r="IYK1" s="693"/>
      <c r="IYL1" s="693"/>
      <c r="IYM1" s="693"/>
      <c r="IYN1" s="693"/>
      <c r="IYO1" s="693"/>
      <c r="IYP1" s="693"/>
      <c r="IYQ1" s="693"/>
      <c r="IYR1" s="693"/>
      <c r="IYS1" s="693"/>
      <c r="IYT1" s="693"/>
      <c r="IYU1" s="693"/>
      <c r="IYV1" s="693"/>
      <c r="IYW1" s="693"/>
      <c r="IYX1" s="693"/>
      <c r="IYY1" s="693"/>
      <c r="IYZ1" s="693"/>
      <c r="IZA1" s="693"/>
      <c r="IZB1" s="693"/>
      <c r="IZC1" s="693"/>
      <c r="IZD1" s="693"/>
      <c r="IZE1" s="693"/>
      <c r="IZF1" s="693"/>
      <c r="IZG1" s="693"/>
      <c r="IZH1" s="693"/>
      <c r="IZI1" s="693"/>
      <c r="IZJ1" s="693"/>
      <c r="IZK1" s="693"/>
      <c r="IZL1" s="693"/>
      <c r="IZM1" s="693"/>
      <c r="IZN1" s="693"/>
      <c r="IZO1" s="693"/>
      <c r="IZP1" s="693"/>
      <c r="IZQ1" s="693"/>
      <c r="IZR1" s="693"/>
      <c r="IZS1" s="693"/>
      <c r="IZT1" s="693"/>
      <c r="IZU1" s="693"/>
      <c r="IZV1" s="693"/>
      <c r="IZW1" s="693"/>
      <c r="IZX1" s="693"/>
      <c r="IZY1" s="693"/>
      <c r="IZZ1" s="693"/>
      <c r="JAA1" s="693"/>
      <c r="JAB1" s="693"/>
      <c r="JAC1" s="693"/>
      <c r="JAD1" s="693"/>
      <c r="JAE1" s="693"/>
      <c r="JAF1" s="693"/>
      <c r="JAG1" s="693"/>
      <c r="JAH1" s="693"/>
      <c r="JAI1" s="693"/>
      <c r="JAJ1" s="693"/>
      <c r="JAK1" s="693"/>
      <c r="JAL1" s="693"/>
      <c r="JAM1" s="693"/>
      <c r="JAN1" s="693"/>
      <c r="JAO1" s="693"/>
      <c r="JAP1" s="693"/>
      <c r="JAQ1" s="693"/>
      <c r="JAR1" s="693"/>
      <c r="JAS1" s="693"/>
      <c r="JAT1" s="693"/>
      <c r="JAU1" s="693"/>
      <c r="JAV1" s="693"/>
      <c r="JAW1" s="693"/>
      <c r="JAX1" s="693"/>
      <c r="JAY1" s="693"/>
      <c r="JAZ1" s="693"/>
      <c r="JBA1" s="693"/>
      <c r="JBB1" s="693"/>
      <c r="JBC1" s="693"/>
      <c r="JBD1" s="693"/>
      <c r="JBE1" s="693"/>
      <c r="JBF1" s="693"/>
      <c r="JBG1" s="693"/>
      <c r="JBH1" s="693"/>
      <c r="JBI1" s="693"/>
      <c r="JBJ1" s="693"/>
      <c r="JBK1" s="693"/>
      <c r="JBL1" s="693"/>
      <c r="JBM1" s="693"/>
      <c r="JBN1" s="693"/>
      <c r="JBO1" s="693"/>
      <c r="JBP1" s="693"/>
      <c r="JBQ1" s="693"/>
      <c r="JBR1" s="693"/>
      <c r="JBS1" s="693"/>
      <c r="JBT1" s="693"/>
      <c r="JBU1" s="693"/>
      <c r="JBV1" s="693"/>
      <c r="JBW1" s="693"/>
      <c r="JBX1" s="693"/>
      <c r="JBY1" s="693"/>
      <c r="JBZ1" s="693"/>
      <c r="JCA1" s="693"/>
      <c r="JCB1" s="693"/>
      <c r="JCC1" s="693"/>
      <c r="JCD1" s="693"/>
      <c r="JCE1" s="693"/>
      <c r="JCF1" s="693"/>
      <c r="JCG1" s="693"/>
      <c r="JCH1" s="693"/>
      <c r="JCI1" s="693"/>
      <c r="JCJ1" s="693"/>
      <c r="JCK1" s="693"/>
      <c r="JCL1" s="693"/>
      <c r="JCM1" s="693"/>
      <c r="JCN1" s="693"/>
      <c r="JCO1" s="693"/>
      <c r="JCP1" s="693"/>
      <c r="JCQ1" s="693"/>
      <c r="JCR1" s="693"/>
      <c r="JCS1" s="693"/>
      <c r="JCT1" s="693"/>
      <c r="JCU1" s="693"/>
      <c r="JCV1" s="693"/>
      <c r="JCW1" s="693"/>
      <c r="JCX1" s="693"/>
      <c r="JCY1" s="693"/>
      <c r="JCZ1" s="693"/>
      <c r="JDA1" s="693"/>
      <c r="JDB1" s="693"/>
      <c r="JDC1" s="693"/>
      <c r="JDD1" s="693"/>
      <c r="JDE1" s="693"/>
      <c r="JDF1" s="693"/>
      <c r="JDG1" s="693"/>
      <c r="JDH1" s="693"/>
      <c r="JDI1" s="693"/>
      <c r="JDJ1" s="693"/>
      <c r="JDK1" s="693"/>
      <c r="JDL1" s="693"/>
      <c r="JDM1" s="693"/>
      <c r="JDN1" s="693"/>
      <c r="JDO1" s="693"/>
      <c r="JDP1" s="693"/>
      <c r="JDQ1" s="693"/>
      <c r="JDR1" s="693"/>
      <c r="JDS1" s="693"/>
      <c r="JDT1" s="693"/>
      <c r="JDU1" s="693"/>
      <c r="JDV1" s="693"/>
      <c r="JDW1" s="693"/>
      <c r="JDX1" s="693"/>
      <c r="JDY1" s="693"/>
      <c r="JDZ1" s="693"/>
      <c r="JEA1" s="693"/>
      <c r="JEB1" s="693"/>
      <c r="JEC1" s="693"/>
      <c r="JED1" s="693"/>
      <c r="JEE1" s="693"/>
      <c r="JEF1" s="693"/>
      <c r="JEG1" s="693"/>
      <c r="JEH1" s="693"/>
      <c r="JEI1" s="693"/>
      <c r="JEJ1" s="693"/>
      <c r="JEK1" s="693"/>
      <c r="JEL1" s="693"/>
      <c r="JEM1" s="693"/>
      <c r="JEN1" s="693"/>
      <c r="JEO1" s="693"/>
      <c r="JEP1" s="693"/>
      <c r="JEQ1" s="693"/>
      <c r="JER1" s="693"/>
      <c r="JES1" s="693"/>
      <c r="JET1" s="693"/>
      <c r="JEU1" s="693"/>
      <c r="JEV1" s="693"/>
      <c r="JEW1" s="693"/>
      <c r="JEX1" s="693"/>
      <c r="JEY1" s="693"/>
      <c r="JEZ1" s="693"/>
      <c r="JFA1" s="693"/>
      <c r="JFB1" s="693"/>
      <c r="JFC1" s="693"/>
      <c r="JFD1" s="693"/>
      <c r="JFE1" s="693"/>
      <c r="JFF1" s="693"/>
      <c r="JFG1" s="693"/>
      <c r="JFH1" s="693"/>
      <c r="JFI1" s="693"/>
      <c r="JFJ1" s="693"/>
      <c r="JFK1" s="693"/>
      <c r="JFL1" s="693"/>
      <c r="JFM1" s="693"/>
      <c r="JFN1" s="693"/>
      <c r="JFO1" s="693"/>
      <c r="JFP1" s="693"/>
      <c r="JFQ1" s="693"/>
      <c r="JFR1" s="693"/>
      <c r="JFS1" s="693"/>
      <c r="JFT1" s="693"/>
      <c r="JFU1" s="693"/>
      <c r="JFV1" s="693"/>
      <c r="JFW1" s="693"/>
      <c r="JFX1" s="693"/>
      <c r="JFY1" s="693"/>
      <c r="JFZ1" s="693"/>
      <c r="JGA1" s="693"/>
      <c r="JGB1" s="693"/>
      <c r="JGC1" s="693"/>
      <c r="JGD1" s="693"/>
      <c r="JGE1" s="693"/>
      <c r="JGF1" s="693"/>
      <c r="JGG1" s="693"/>
      <c r="JGH1" s="693"/>
      <c r="JGI1" s="693"/>
      <c r="JGJ1" s="693"/>
      <c r="JGK1" s="693"/>
      <c r="JGL1" s="693"/>
      <c r="JGM1" s="693"/>
      <c r="JGN1" s="693"/>
      <c r="JGO1" s="693"/>
      <c r="JGP1" s="693"/>
      <c r="JGQ1" s="693"/>
      <c r="JGR1" s="693"/>
      <c r="JGS1" s="693"/>
      <c r="JGT1" s="693"/>
      <c r="JGU1" s="693"/>
      <c r="JGV1" s="693"/>
      <c r="JGW1" s="693"/>
      <c r="JGX1" s="693"/>
      <c r="JGY1" s="693"/>
      <c r="JGZ1" s="693"/>
      <c r="JHA1" s="693"/>
      <c r="JHB1" s="693"/>
      <c r="JHC1" s="693"/>
      <c r="JHD1" s="693"/>
      <c r="JHE1" s="693"/>
      <c r="JHF1" s="693"/>
      <c r="JHG1" s="693"/>
      <c r="JHH1" s="693"/>
      <c r="JHI1" s="693"/>
      <c r="JHJ1" s="693"/>
      <c r="JHK1" s="693"/>
      <c r="JHL1" s="693"/>
      <c r="JHM1" s="693"/>
      <c r="JHN1" s="693"/>
      <c r="JHO1" s="693"/>
      <c r="JHP1" s="693"/>
      <c r="JHQ1" s="693"/>
      <c r="JHR1" s="693"/>
      <c r="JHS1" s="693"/>
      <c r="JHT1" s="693"/>
      <c r="JHU1" s="693"/>
      <c r="JHV1" s="693"/>
      <c r="JHW1" s="693"/>
      <c r="JHX1" s="693"/>
      <c r="JHY1" s="693"/>
      <c r="JHZ1" s="693"/>
      <c r="JIA1" s="693"/>
      <c r="JIB1" s="693"/>
      <c r="JIC1" s="693"/>
      <c r="JID1" s="693"/>
      <c r="JIE1" s="693"/>
      <c r="JIF1" s="693"/>
      <c r="JIG1" s="693"/>
      <c r="JIH1" s="693"/>
      <c r="JII1" s="693"/>
      <c r="JIJ1" s="693"/>
      <c r="JIK1" s="693"/>
      <c r="JIL1" s="693"/>
      <c r="JIM1" s="693"/>
      <c r="JIN1" s="693"/>
      <c r="JIO1" s="693"/>
      <c r="JIP1" s="693"/>
      <c r="JIQ1" s="693"/>
      <c r="JIR1" s="693"/>
      <c r="JIS1" s="693"/>
      <c r="JIT1" s="693"/>
      <c r="JIU1" s="693"/>
      <c r="JIV1" s="693"/>
      <c r="JIW1" s="693"/>
      <c r="JIX1" s="693"/>
      <c r="JIY1" s="693"/>
      <c r="JIZ1" s="693"/>
      <c r="JJA1" s="693"/>
      <c r="JJB1" s="693"/>
      <c r="JJC1" s="693"/>
      <c r="JJD1" s="693"/>
      <c r="JJE1" s="693"/>
      <c r="JJF1" s="693"/>
      <c r="JJG1" s="693"/>
      <c r="JJH1" s="693"/>
      <c r="JJI1" s="693"/>
      <c r="JJJ1" s="693"/>
      <c r="JJK1" s="693"/>
      <c r="JJL1" s="693"/>
      <c r="JJM1" s="693"/>
      <c r="JJN1" s="693"/>
      <c r="JJO1" s="693"/>
      <c r="JJP1" s="693"/>
      <c r="JJQ1" s="693"/>
      <c r="JJR1" s="693"/>
      <c r="JJS1" s="693"/>
      <c r="JJT1" s="693"/>
      <c r="JJU1" s="693"/>
      <c r="JJV1" s="693"/>
      <c r="JJW1" s="693"/>
      <c r="JJX1" s="693"/>
      <c r="JJY1" s="693"/>
      <c r="JJZ1" s="693"/>
      <c r="JKA1" s="693"/>
      <c r="JKB1" s="693"/>
      <c r="JKC1" s="693"/>
      <c r="JKD1" s="693"/>
      <c r="JKE1" s="693"/>
      <c r="JKF1" s="693"/>
      <c r="JKG1" s="693"/>
      <c r="JKH1" s="693"/>
      <c r="JKI1" s="693"/>
      <c r="JKJ1" s="693"/>
      <c r="JKK1" s="693"/>
      <c r="JKL1" s="693"/>
      <c r="JKM1" s="693"/>
      <c r="JKN1" s="693"/>
      <c r="JKO1" s="693"/>
      <c r="JKP1" s="693"/>
      <c r="JKQ1" s="693"/>
      <c r="JKR1" s="693"/>
      <c r="JKS1" s="693"/>
      <c r="JKT1" s="693"/>
      <c r="JKU1" s="693"/>
      <c r="JKV1" s="693"/>
      <c r="JKW1" s="693"/>
      <c r="JKX1" s="693"/>
      <c r="JKY1" s="693"/>
      <c r="JKZ1" s="693"/>
      <c r="JLA1" s="693"/>
      <c r="JLB1" s="693"/>
      <c r="JLC1" s="693"/>
      <c r="JLD1" s="693"/>
      <c r="JLE1" s="693"/>
      <c r="JLF1" s="693"/>
      <c r="JLG1" s="693"/>
      <c r="JLH1" s="693"/>
      <c r="JLI1" s="693"/>
      <c r="JLJ1" s="693"/>
      <c r="JLK1" s="693"/>
      <c r="JLL1" s="693"/>
      <c r="JLM1" s="693"/>
      <c r="JLN1" s="693"/>
      <c r="JLO1" s="693"/>
      <c r="JLP1" s="693"/>
      <c r="JLQ1" s="693"/>
      <c r="JLR1" s="693"/>
      <c r="JLS1" s="693"/>
      <c r="JLT1" s="693"/>
      <c r="JLU1" s="693"/>
      <c r="JLV1" s="693"/>
      <c r="JLW1" s="693"/>
      <c r="JLX1" s="693"/>
      <c r="JLY1" s="693"/>
      <c r="JLZ1" s="693"/>
      <c r="JMA1" s="693"/>
      <c r="JMB1" s="693"/>
      <c r="JMC1" s="693"/>
      <c r="JMD1" s="693"/>
      <c r="JME1" s="693"/>
      <c r="JMF1" s="693"/>
      <c r="JMG1" s="693"/>
      <c r="JMH1" s="693"/>
      <c r="JMI1" s="693"/>
      <c r="JMJ1" s="693"/>
      <c r="JMK1" s="693"/>
      <c r="JML1" s="693"/>
      <c r="JMM1" s="693"/>
      <c r="JMN1" s="693"/>
      <c r="JMO1" s="693"/>
      <c r="JMP1" s="693"/>
      <c r="JMQ1" s="693"/>
      <c r="JMR1" s="693"/>
      <c r="JMS1" s="693"/>
      <c r="JMT1" s="693"/>
      <c r="JMU1" s="693"/>
      <c r="JMV1" s="693"/>
      <c r="JMW1" s="693"/>
      <c r="JMX1" s="693"/>
      <c r="JMY1" s="693"/>
      <c r="JMZ1" s="693"/>
      <c r="JNA1" s="693"/>
      <c r="JNB1" s="693"/>
      <c r="JNC1" s="693"/>
      <c r="JND1" s="693"/>
      <c r="JNE1" s="693"/>
      <c r="JNF1" s="693"/>
      <c r="JNG1" s="693"/>
      <c r="JNH1" s="693"/>
      <c r="JNI1" s="693"/>
      <c r="JNJ1" s="693"/>
      <c r="JNK1" s="693"/>
      <c r="JNL1" s="693"/>
      <c r="JNM1" s="693"/>
      <c r="JNN1" s="693"/>
      <c r="JNO1" s="693"/>
      <c r="JNP1" s="693"/>
      <c r="JNQ1" s="693"/>
      <c r="JNR1" s="693"/>
      <c r="JNS1" s="693"/>
      <c r="JNT1" s="693"/>
      <c r="JNU1" s="693"/>
      <c r="JNV1" s="693"/>
      <c r="JNW1" s="693"/>
      <c r="JNX1" s="693"/>
      <c r="JNY1" s="693"/>
      <c r="JNZ1" s="693"/>
      <c r="JOA1" s="693"/>
      <c r="JOB1" s="693"/>
      <c r="JOC1" s="693"/>
      <c r="JOD1" s="693"/>
      <c r="JOE1" s="693"/>
      <c r="JOF1" s="693"/>
      <c r="JOG1" s="693"/>
      <c r="JOH1" s="693"/>
      <c r="JOI1" s="693"/>
      <c r="JOJ1" s="693"/>
      <c r="JOK1" s="693"/>
      <c r="JOL1" s="693"/>
      <c r="JOM1" s="693"/>
      <c r="JON1" s="693"/>
      <c r="JOO1" s="693"/>
      <c r="JOP1" s="693"/>
      <c r="JOQ1" s="693"/>
      <c r="JOR1" s="693"/>
      <c r="JOS1" s="693"/>
      <c r="JOT1" s="693"/>
      <c r="JOU1" s="693"/>
      <c r="JOV1" s="693"/>
      <c r="JOW1" s="693"/>
      <c r="JOX1" s="693"/>
      <c r="JOY1" s="693"/>
      <c r="JOZ1" s="693"/>
      <c r="JPA1" s="693"/>
      <c r="JPB1" s="693"/>
      <c r="JPC1" s="693"/>
      <c r="JPD1" s="693"/>
      <c r="JPE1" s="693"/>
      <c r="JPF1" s="693"/>
      <c r="JPG1" s="693"/>
      <c r="JPH1" s="693"/>
      <c r="JPI1" s="693"/>
      <c r="JPJ1" s="693"/>
      <c r="JPK1" s="693"/>
      <c r="JPL1" s="693"/>
      <c r="JPM1" s="693"/>
      <c r="JPN1" s="693"/>
      <c r="JPO1" s="693"/>
      <c r="JPP1" s="693"/>
      <c r="JPQ1" s="693"/>
      <c r="JPR1" s="693"/>
      <c r="JPS1" s="693"/>
      <c r="JPT1" s="693"/>
      <c r="JPU1" s="693"/>
      <c r="JPV1" s="693"/>
      <c r="JPW1" s="693"/>
      <c r="JPX1" s="693"/>
      <c r="JPY1" s="693"/>
      <c r="JPZ1" s="693"/>
      <c r="JQA1" s="693"/>
      <c r="JQB1" s="693"/>
      <c r="JQC1" s="693"/>
      <c r="JQD1" s="693"/>
      <c r="JQE1" s="693"/>
      <c r="JQF1" s="693"/>
      <c r="JQG1" s="693"/>
      <c r="JQH1" s="693"/>
      <c r="JQI1" s="693"/>
      <c r="JQJ1" s="693"/>
      <c r="JQK1" s="693"/>
      <c r="JQL1" s="693"/>
      <c r="JQM1" s="693"/>
      <c r="JQN1" s="693"/>
      <c r="JQO1" s="693"/>
      <c r="JQP1" s="693"/>
      <c r="JQQ1" s="693"/>
      <c r="JQR1" s="693"/>
      <c r="JQS1" s="693"/>
      <c r="JQT1" s="693"/>
      <c r="JQU1" s="693"/>
      <c r="JQV1" s="693"/>
      <c r="JQW1" s="693"/>
      <c r="JQX1" s="693"/>
      <c r="JQY1" s="693"/>
      <c r="JQZ1" s="693"/>
      <c r="JRA1" s="693"/>
      <c r="JRB1" s="693"/>
      <c r="JRC1" s="693"/>
      <c r="JRD1" s="693"/>
      <c r="JRE1" s="693"/>
      <c r="JRF1" s="693"/>
      <c r="JRG1" s="693"/>
      <c r="JRH1" s="693"/>
      <c r="JRI1" s="693"/>
      <c r="JRJ1" s="693"/>
      <c r="JRK1" s="693"/>
      <c r="JRL1" s="693"/>
      <c r="JRM1" s="693"/>
      <c r="JRN1" s="693"/>
      <c r="JRO1" s="693"/>
      <c r="JRP1" s="693"/>
      <c r="JRQ1" s="693"/>
      <c r="JRR1" s="693"/>
      <c r="JRS1" s="693"/>
      <c r="JRT1" s="693"/>
      <c r="JRU1" s="693"/>
      <c r="JRV1" s="693"/>
      <c r="JRW1" s="693"/>
      <c r="JRX1" s="693"/>
      <c r="JRY1" s="693"/>
      <c r="JRZ1" s="693"/>
      <c r="JSA1" s="693"/>
      <c r="JSB1" s="693"/>
      <c r="JSC1" s="693"/>
      <c r="JSD1" s="693"/>
      <c r="JSE1" s="693"/>
      <c r="JSF1" s="693"/>
      <c r="JSG1" s="693"/>
      <c r="JSH1" s="693"/>
      <c r="JSI1" s="693"/>
      <c r="JSJ1" s="693"/>
      <c r="JSK1" s="693"/>
      <c r="JSL1" s="693"/>
      <c r="JSM1" s="693"/>
      <c r="JSN1" s="693"/>
      <c r="JSO1" s="693"/>
      <c r="JSP1" s="693"/>
      <c r="JSQ1" s="693"/>
      <c r="JSR1" s="693"/>
      <c r="JSS1" s="693"/>
      <c r="JST1" s="693"/>
      <c r="JSU1" s="693"/>
      <c r="JSV1" s="693"/>
      <c r="JSW1" s="693"/>
      <c r="JSX1" s="693"/>
      <c r="JSY1" s="693"/>
      <c r="JSZ1" s="693"/>
      <c r="JTA1" s="693"/>
      <c r="JTB1" s="693"/>
      <c r="JTC1" s="693"/>
      <c r="JTD1" s="693"/>
      <c r="JTE1" s="693"/>
      <c r="JTF1" s="693"/>
      <c r="JTG1" s="693"/>
      <c r="JTH1" s="693"/>
      <c r="JTI1" s="693"/>
      <c r="JTJ1" s="693"/>
      <c r="JTK1" s="693"/>
      <c r="JTL1" s="693"/>
      <c r="JTM1" s="693"/>
      <c r="JTN1" s="693"/>
      <c r="JTO1" s="693"/>
      <c r="JTP1" s="693"/>
      <c r="JTQ1" s="693"/>
      <c r="JTR1" s="693"/>
      <c r="JTS1" s="693"/>
      <c r="JTT1" s="693"/>
      <c r="JTU1" s="693"/>
      <c r="JTV1" s="693"/>
      <c r="JTW1" s="693"/>
      <c r="JTX1" s="693"/>
      <c r="JTY1" s="693"/>
      <c r="JTZ1" s="693"/>
      <c r="JUA1" s="693"/>
      <c r="JUB1" s="693"/>
      <c r="JUC1" s="693"/>
      <c r="JUD1" s="693"/>
      <c r="JUE1" s="693"/>
      <c r="JUF1" s="693"/>
      <c r="JUG1" s="693"/>
      <c r="JUH1" s="693"/>
      <c r="JUI1" s="693"/>
      <c r="JUJ1" s="693"/>
      <c r="JUK1" s="693"/>
      <c r="JUL1" s="693"/>
      <c r="JUM1" s="693"/>
      <c r="JUN1" s="693"/>
      <c r="JUO1" s="693"/>
      <c r="JUP1" s="693"/>
      <c r="JUQ1" s="693"/>
      <c r="JUR1" s="693"/>
      <c r="JUS1" s="693"/>
      <c r="JUT1" s="693"/>
      <c r="JUU1" s="693"/>
      <c r="JUV1" s="693"/>
      <c r="JUW1" s="693"/>
      <c r="JUX1" s="693"/>
      <c r="JUY1" s="693"/>
      <c r="JUZ1" s="693"/>
      <c r="JVA1" s="693"/>
      <c r="JVB1" s="693"/>
      <c r="JVC1" s="693"/>
      <c r="JVD1" s="693"/>
      <c r="JVE1" s="693"/>
      <c r="JVF1" s="693"/>
      <c r="JVG1" s="693"/>
      <c r="JVH1" s="693"/>
      <c r="JVI1" s="693"/>
      <c r="JVJ1" s="693"/>
      <c r="JVK1" s="693"/>
      <c r="JVL1" s="693"/>
      <c r="JVM1" s="693"/>
      <c r="JVN1" s="693"/>
      <c r="JVO1" s="693"/>
      <c r="JVP1" s="693"/>
      <c r="JVQ1" s="693"/>
      <c r="JVR1" s="693"/>
      <c r="JVS1" s="693"/>
      <c r="JVT1" s="693"/>
      <c r="JVU1" s="693"/>
      <c r="JVV1" s="693"/>
      <c r="JVW1" s="693"/>
      <c r="JVX1" s="693"/>
      <c r="JVY1" s="693"/>
      <c r="JVZ1" s="693"/>
      <c r="JWA1" s="693"/>
      <c r="JWB1" s="693"/>
      <c r="JWC1" s="693"/>
      <c r="JWD1" s="693"/>
      <c r="JWE1" s="693"/>
      <c r="JWF1" s="693"/>
      <c r="JWG1" s="693"/>
      <c r="JWH1" s="693"/>
      <c r="JWI1" s="693"/>
      <c r="JWJ1" s="693"/>
      <c r="JWK1" s="693"/>
      <c r="JWL1" s="693"/>
      <c r="JWM1" s="693"/>
      <c r="JWN1" s="693"/>
      <c r="JWO1" s="693"/>
      <c r="JWP1" s="693"/>
      <c r="JWQ1" s="693"/>
      <c r="JWR1" s="693"/>
      <c r="JWS1" s="693"/>
      <c r="JWT1" s="693"/>
      <c r="JWU1" s="693"/>
      <c r="JWV1" s="693"/>
      <c r="JWW1" s="693"/>
      <c r="JWX1" s="693"/>
      <c r="JWY1" s="693"/>
      <c r="JWZ1" s="693"/>
      <c r="JXA1" s="693"/>
      <c r="JXB1" s="693"/>
      <c r="JXC1" s="693"/>
      <c r="JXD1" s="693"/>
      <c r="JXE1" s="693"/>
      <c r="JXF1" s="693"/>
      <c r="JXG1" s="693"/>
      <c r="JXH1" s="693"/>
      <c r="JXI1" s="693"/>
      <c r="JXJ1" s="693"/>
      <c r="JXK1" s="693"/>
      <c r="JXL1" s="693"/>
      <c r="JXM1" s="693"/>
      <c r="JXN1" s="693"/>
      <c r="JXO1" s="693"/>
      <c r="JXP1" s="693"/>
      <c r="JXQ1" s="693"/>
      <c r="JXR1" s="693"/>
      <c r="JXS1" s="693"/>
      <c r="JXT1" s="693"/>
      <c r="JXU1" s="693"/>
      <c r="JXV1" s="693"/>
      <c r="JXW1" s="693"/>
      <c r="JXX1" s="693"/>
      <c r="JXY1" s="693"/>
      <c r="JXZ1" s="693"/>
      <c r="JYA1" s="693"/>
      <c r="JYB1" s="693"/>
      <c r="JYC1" s="693"/>
      <c r="JYD1" s="693"/>
      <c r="JYE1" s="693"/>
      <c r="JYF1" s="693"/>
      <c r="JYG1" s="693"/>
      <c r="JYH1" s="693"/>
      <c r="JYI1" s="693"/>
      <c r="JYJ1" s="693"/>
      <c r="JYK1" s="693"/>
      <c r="JYL1" s="693"/>
      <c r="JYM1" s="693"/>
      <c r="JYN1" s="693"/>
      <c r="JYO1" s="693"/>
      <c r="JYP1" s="693"/>
      <c r="JYQ1" s="693"/>
      <c r="JYR1" s="693"/>
      <c r="JYS1" s="693"/>
      <c r="JYT1" s="693"/>
      <c r="JYU1" s="693"/>
      <c r="JYV1" s="693"/>
      <c r="JYW1" s="693"/>
      <c r="JYX1" s="693"/>
      <c r="JYY1" s="693"/>
      <c r="JYZ1" s="693"/>
      <c r="JZA1" s="693"/>
      <c r="JZB1" s="693"/>
      <c r="JZC1" s="693"/>
      <c r="JZD1" s="693"/>
      <c r="JZE1" s="693"/>
      <c r="JZF1" s="693"/>
      <c r="JZG1" s="693"/>
      <c r="JZH1" s="693"/>
      <c r="JZI1" s="693"/>
      <c r="JZJ1" s="693"/>
      <c r="JZK1" s="693"/>
      <c r="JZL1" s="693"/>
      <c r="JZM1" s="693"/>
      <c r="JZN1" s="693"/>
      <c r="JZO1" s="693"/>
      <c r="JZP1" s="693"/>
      <c r="JZQ1" s="693"/>
      <c r="JZR1" s="693"/>
      <c r="JZS1" s="693"/>
      <c r="JZT1" s="693"/>
      <c r="JZU1" s="693"/>
      <c r="JZV1" s="693"/>
      <c r="JZW1" s="693"/>
      <c r="JZX1" s="693"/>
      <c r="JZY1" s="693"/>
      <c r="JZZ1" s="693"/>
      <c r="KAA1" s="693"/>
      <c r="KAB1" s="693"/>
      <c r="KAC1" s="693"/>
      <c r="KAD1" s="693"/>
      <c r="KAE1" s="693"/>
      <c r="KAF1" s="693"/>
      <c r="KAG1" s="693"/>
      <c r="KAH1" s="693"/>
      <c r="KAI1" s="693"/>
      <c r="KAJ1" s="693"/>
      <c r="KAK1" s="693"/>
      <c r="KAL1" s="693"/>
      <c r="KAM1" s="693"/>
      <c r="KAN1" s="693"/>
      <c r="KAO1" s="693"/>
      <c r="KAP1" s="693"/>
      <c r="KAQ1" s="693"/>
      <c r="KAR1" s="693"/>
      <c r="KAS1" s="693"/>
      <c r="KAT1" s="693"/>
      <c r="KAU1" s="693"/>
      <c r="KAV1" s="693"/>
      <c r="KAW1" s="693"/>
      <c r="KAX1" s="693"/>
      <c r="KAY1" s="693"/>
      <c r="KAZ1" s="693"/>
      <c r="KBA1" s="693"/>
      <c r="KBB1" s="693"/>
      <c r="KBC1" s="693"/>
      <c r="KBD1" s="693"/>
      <c r="KBE1" s="693"/>
      <c r="KBF1" s="693"/>
      <c r="KBG1" s="693"/>
      <c r="KBH1" s="693"/>
      <c r="KBI1" s="693"/>
      <c r="KBJ1" s="693"/>
      <c r="KBK1" s="693"/>
      <c r="KBL1" s="693"/>
      <c r="KBM1" s="693"/>
      <c r="KBN1" s="693"/>
      <c r="KBO1" s="693"/>
      <c r="KBP1" s="693"/>
      <c r="KBQ1" s="693"/>
      <c r="KBR1" s="693"/>
      <c r="KBS1" s="693"/>
      <c r="KBT1" s="693"/>
      <c r="KBU1" s="693"/>
      <c r="KBV1" s="693"/>
      <c r="KBW1" s="693"/>
      <c r="KBX1" s="693"/>
      <c r="KBY1" s="693"/>
      <c r="KBZ1" s="693"/>
      <c r="KCA1" s="693"/>
      <c r="KCB1" s="693"/>
      <c r="KCC1" s="693"/>
      <c r="KCD1" s="693"/>
      <c r="KCE1" s="693"/>
      <c r="KCF1" s="693"/>
      <c r="KCG1" s="693"/>
      <c r="KCH1" s="693"/>
      <c r="KCI1" s="693"/>
      <c r="KCJ1" s="693"/>
      <c r="KCK1" s="693"/>
      <c r="KCL1" s="693"/>
      <c r="KCM1" s="693"/>
      <c r="KCN1" s="693"/>
      <c r="KCO1" s="693"/>
      <c r="KCP1" s="693"/>
      <c r="KCQ1" s="693"/>
      <c r="KCR1" s="693"/>
      <c r="KCS1" s="693"/>
      <c r="KCT1" s="693"/>
      <c r="KCU1" s="693"/>
      <c r="KCV1" s="693"/>
      <c r="KCW1" s="693"/>
      <c r="KCX1" s="693"/>
      <c r="KCY1" s="693"/>
      <c r="KCZ1" s="693"/>
      <c r="KDA1" s="693"/>
      <c r="KDB1" s="693"/>
      <c r="KDC1" s="693"/>
      <c r="KDD1" s="693"/>
      <c r="KDE1" s="693"/>
      <c r="KDF1" s="693"/>
      <c r="KDG1" s="693"/>
      <c r="KDH1" s="693"/>
      <c r="KDI1" s="693"/>
      <c r="KDJ1" s="693"/>
      <c r="KDK1" s="693"/>
      <c r="KDL1" s="693"/>
      <c r="KDM1" s="693"/>
      <c r="KDN1" s="693"/>
      <c r="KDO1" s="693"/>
      <c r="KDP1" s="693"/>
      <c r="KDQ1" s="693"/>
      <c r="KDR1" s="693"/>
      <c r="KDS1" s="693"/>
      <c r="KDT1" s="693"/>
      <c r="KDU1" s="693"/>
      <c r="KDV1" s="693"/>
      <c r="KDW1" s="693"/>
      <c r="KDX1" s="693"/>
      <c r="KDY1" s="693"/>
      <c r="KDZ1" s="693"/>
      <c r="KEA1" s="693"/>
      <c r="KEB1" s="693"/>
      <c r="KEC1" s="693"/>
      <c r="KED1" s="693"/>
      <c r="KEE1" s="693"/>
      <c r="KEF1" s="693"/>
      <c r="KEG1" s="693"/>
      <c r="KEH1" s="693"/>
      <c r="KEI1" s="693"/>
      <c r="KEJ1" s="693"/>
      <c r="KEK1" s="693"/>
      <c r="KEL1" s="693"/>
      <c r="KEM1" s="693"/>
      <c r="KEN1" s="693"/>
      <c r="KEO1" s="693"/>
      <c r="KEP1" s="693"/>
      <c r="KEQ1" s="693"/>
      <c r="KER1" s="693"/>
      <c r="KES1" s="693"/>
      <c r="KET1" s="693"/>
      <c r="KEU1" s="693"/>
      <c r="KEV1" s="693"/>
      <c r="KEW1" s="693"/>
      <c r="KEX1" s="693"/>
      <c r="KEY1" s="693"/>
      <c r="KEZ1" s="693"/>
      <c r="KFA1" s="693"/>
      <c r="KFB1" s="693"/>
      <c r="KFC1" s="693"/>
      <c r="KFD1" s="693"/>
      <c r="KFE1" s="693"/>
      <c r="KFF1" s="693"/>
      <c r="KFG1" s="693"/>
      <c r="KFH1" s="693"/>
      <c r="KFI1" s="693"/>
      <c r="KFJ1" s="693"/>
      <c r="KFK1" s="693"/>
      <c r="KFL1" s="693"/>
      <c r="KFM1" s="693"/>
      <c r="KFN1" s="693"/>
      <c r="KFO1" s="693"/>
      <c r="KFP1" s="693"/>
      <c r="KFQ1" s="693"/>
      <c r="KFR1" s="693"/>
      <c r="KFS1" s="693"/>
      <c r="KFT1" s="693"/>
      <c r="KFU1" s="693"/>
      <c r="KFV1" s="693"/>
      <c r="KFW1" s="693"/>
      <c r="KFX1" s="693"/>
      <c r="KFY1" s="693"/>
      <c r="KFZ1" s="693"/>
      <c r="KGA1" s="693"/>
      <c r="KGB1" s="693"/>
      <c r="KGC1" s="693"/>
      <c r="KGD1" s="693"/>
      <c r="KGE1" s="693"/>
      <c r="KGF1" s="693"/>
      <c r="KGG1" s="693"/>
      <c r="KGH1" s="693"/>
      <c r="KGI1" s="693"/>
      <c r="KGJ1" s="693"/>
      <c r="KGK1" s="693"/>
      <c r="KGL1" s="693"/>
      <c r="KGM1" s="693"/>
      <c r="KGN1" s="693"/>
      <c r="KGO1" s="693"/>
      <c r="KGP1" s="693"/>
      <c r="KGQ1" s="693"/>
      <c r="KGR1" s="693"/>
      <c r="KGS1" s="693"/>
      <c r="KGT1" s="693"/>
      <c r="KGU1" s="693"/>
      <c r="KGV1" s="693"/>
      <c r="KGW1" s="693"/>
      <c r="KGX1" s="693"/>
      <c r="KGY1" s="693"/>
      <c r="KGZ1" s="693"/>
      <c r="KHA1" s="693"/>
      <c r="KHB1" s="693"/>
      <c r="KHC1" s="693"/>
      <c r="KHD1" s="693"/>
      <c r="KHE1" s="693"/>
      <c r="KHF1" s="693"/>
      <c r="KHG1" s="693"/>
      <c r="KHH1" s="693"/>
      <c r="KHI1" s="693"/>
      <c r="KHJ1" s="693"/>
      <c r="KHK1" s="693"/>
      <c r="KHL1" s="693"/>
      <c r="KHM1" s="693"/>
      <c r="KHN1" s="693"/>
      <c r="KHO1" s="693"/>
      <c r="KHP1" s="693"/>
      <c r="KHQ1" s="693"/>
      <c r="KHR1" s="693"/>
      <c r="KHS1" s="693"/>
      <c r="KHT1" s="693"/>
      <c r="KHU1" s="693"/>
      <c r="KHV1" s="693"/>
      <c r="KHW1" s="693"/>
      <c r="KHX1" s="693"/>
      <c r="KHY1" s="693"/>
      <c r="KHZ1" s="693"/>
      <c r="KIA1" s="693"/>
      <c r="KIB1" s="693"/>
      <c r="KIC1" s="693"/>
      <c r="KID1" s="693"/>
      <c r="KIE1" s="693"/>
      <c r="KIF1" s="693"/>
      <c r="KIG1" s="693"/>
      <c r="KIH1" s="693"/>
      <c r="KII1" s="693"/>
      <c r="KIJ1" s="693"/>
      <c r="KIK1" s="693"/>
      <c r="KIL1" s="693"/>
      <c r="KIM1" s="693"/>
      <c r="KIN1" s="693"/>
      <c r="KIO1" s="693"/>
      <c r="KIP1" s="693"/>
      <c r="KIQ1" s="693"/>
      <c r="KIR1" s="693"/>
      <c r="KIS1" s="693"/>
      <c r="KIT1" s="693"/>
      <c r="KIU1" s="693"/>
      <c r="KIV1" s="693"/>
      <c r="KIW1" s="693"/>
      <c r="KIX1" s="693"/>
      <c r="KIY1" s="693"/>
      <c r="KIZ1" s="693"/>
      <c r="KJA1" s="693"/>
      <c r="KJB1" s="693"/>
      <c r="KJC1" s="693"/>
      <c r="KJD1" s="693"/>
      <c r="KJE1" s="693"/>
      <c r="KJF1" s="693"/>
      <c r="KJG1" s="693"/>
      <c r="KJH1" s="693"/>
      <c r="KJI1" s="693"/>
      <c r="KJJ1" s="693"/>
      <c r="KJK1" s="693"/>
      <c r="KJL1" s="693"/>
      <c r="KJM1" s="693"/>
      <c r="KJN1" s="693"/>
      <c r="KJO1" s="693"/>
      <c r="KJP1" s="693"/>
      <c r="KJQ1" s="693"/>
      <c r="KJR1" s="693"/>
      <c r="KJS1" s="693"/>
      <c r="KJT1" s="693"/>
      <c r="KJU1" s="693"/>
      <c r="KJV1" s="693"/>
      <c r="KJW1" s="693"/>
      <c r="KJX1" s="693"/>
      <c r="KJY1" s="693"/>
      <c r="KJZ1" s="693"/>
      <c r="KKA1" s="693"/>
      <c r="KKB1" s="693"/>
      <c r="KKC1" s="693"/>
      <c r="KKD1" s="693"/>
      <c r="KKE1" s="693"/>
      <c r="KKF1" s="693"/>
      <c r="KKG1" s="693"/>
      <c r="KKH1" s="693"/>
      <c r="KKI1" s="693"/>
      <c r="KKJ1" s="693"/>
      <c r="KKK1" s="693"/>
      <c r="KKL1" s="693"/>
      <c r="KKM1" s="693"/>
      <c r="KKN1" s="693"/>
      <c r="KKO1" s="693"/>
      <c r="KKP1" s="693"/>
      <c r="KKQ1" s="693"/>
      <c r="KKR1" s="693"/>
      <c r="KKS1" s="693"/>
      <c r="KKT1" s="693"/>
      <c r="KKU1" s="693"/>
      <c r="KKV1" s="693"/>
      <c r="KKW1" s="693"/>
      <c r="KKX1" s="693"/>
      <c r="KKY1" s="693"/>
      <c r="KKZ1" s="693"/>
      <c r="KLA1" s="693"/>
      <c r="KLB1" s="693"/>
      <c r="KLC1" s="693"/>
      <c r="KLD1" s="693"/>
      <c r="KLE1" s="693"/>
      <c r="KLF1" s="693"/>
      <c r="KLG1" s="693"/>
      <c r="KLH1" s="693"/>
      <c r="KLI1" s="693"/>
      <c r="KLJ1" s="693"/>
      <c r="KLK1" s="693"/>
      <c r="KLL1" s="693"/>
      <c r="KLM1" s="693"/>
      <c r="KLN1" s="693"/>
      <c r="KLO1" s="693"/>
      <c r="KLP1" s="693"/>
      <c r="KLQ1" s="693"/>
      <c r="KLR1" s="693"/>
      <c r="KLS1" s="693"/>
      <c r="KLT1" s="693"/>
      <c r="KLU1" s="693"/>
      <c r="KLV1" s="693"/>
      <c r="KLW1" s="693"/>
      <c r="KLX1" s="693"/>
      <c r="KLY1" s="693"/>
      <c r="KLZ1" s="693"/>
      <c r="KMA1" s="693"/>
      <c r="KMB1" s="693"/>
      <c r="KMC1" s="693"/>
      <c r="KMD1" s="693"/>
      <c r="KME1" s="693"/>
      <c r="KMF1" s="693"/>
      <c r="KMG1" s="693"/>
      <c r="KMH1" s="693"/>
      <c r="KMI1" s="693"/>
      <c r="KMJ1" s="693"/>
      <c r="KMK1" s="693"/>
      <c r="KML1" s="693"/>
      <c r="KMM1" s="693"/>
      <c r="KMN1" s="693"/>
      <c r="KMO1" s="693"/>
      <c r="KMP1" s="693"/>
      <c r="KMQ1" s="693"/>
      <c r="KMR1" s="693"/>
      <c r="KMS1" s="693"/>
      <c r="KMT1" s="693"/>
      <c r="KMU1" s="693"/>
      <c r="KMV1" s="693"/>
      <c r="KMW1" s="693"/>
      <c r="KMX1" s="693"/>
      <c r="KMY1" s="693"/>
      <c r="KMZ1" s="693"/>
      <c r="KNA1" s="693"/>
      <c r="KNB1" s="693"/>
      <c r="KNC1" s="693"/>
      <c r="KND1" s="693"/>
      <c r="KNE1" s="693"/>
      <c r="KNF1" s="693"/>
      <c r="KNG1" s="693"/>
      <c r="KNH1" s="693"/>
      <c r="KNI1" s="693"/>
      <c r="KNJ1" s="693"/>
      <c r="KNK1" s="693"/>
      <c r="KNL1" s="693"/>
      <c r="KNM1" s="693"/>
      <c r="KNN1" s="693"/>
      <c r="KNO1" s="693"/>
      <c r="KNP1" s="693"/>
      <c r="KNQ1" s="693"/>
      <c r="KNR1" s="693"/>
      <c r="KNS1" s="693"/>
      <c r="KNT1" s="693"/>
      <c r="KNU1" s="693"/>
      <c r="KNV1" s="693"/>
      <c r="KNW1" s="693"/>
      <c r="KNX1" s="693"/>
      <c r="KNY1" s="693"/>
      <c r="KNZ1" s="693"/>
      <c r="KOA1" s="693"/>
      <c r="KOB1" s="693"/>
      <c r="KOC1" s="693"/>
      <c r="KOD1" s="693"/>
      <c r="KOE1" s="693"/>
      <c r="KOF1" s="693"/>
      <c r="KOG1" s="693"/>
      <c r="KOH1" s="693"/>
      <c r="KOI1" s="693"/>
      <c r="KOJ1" s="693"/>
      <c r="KOK1" s="693"/>
      <c r="KOL1" s="693"/>
      <c r="KOM1" s="693"/>
      <c r="KON1" s="693"/>
      <c r="KOO1" s="693"/>
      <c r="KOP1" s="693"/>
      <c r="KOQ1" s="693"/>
      <c r="KOR1" s="693"/>
      <c r="KOS1" s="693"/>
      <c r="KOT1" s="693"/>
      <c r="KOU1" s="693"/>
      <c r="KOV1" s="693"/>
      <c r="KOW1" s="693"/>
      <c r="KOX1" s="693"/>
      <c r="KOY1" s="693"/>
      <c r="KOZ1" s="693"/>
      <c r="KPA1" s="693"/>
      <c r="KPB1" s="693"/>
      <c r="KPC1" s="693"/>
      <c r="KPD1" s="693"/>
      <c r="KPE1" s="693"/>
      <c r="KPF1" s="693"/>
      <c r="KPG1" s="693"/>
      <c r="KPH1" s="693"/>
      <c r="KPI1" s="693"/>
      <c r="KPJ1" s="693"/>
      <c r="KPK1" s="693"/>
      <c r="KPL1" s="693"/>
      <c r="KPM1" s="693"/>
      <c r="KPN1" s="693"/>
      <c r="KPO1" s="693"/>
      <c r="KPP1" s="693"/>
      <c r="KPQ1" s="693"/>
      <c r="KPR1" s="693"/>
      <c r="KPS1" s="693"/>
      <c r="KPT1" s="693"/>
      <c r="KPU1" s="693"/>
      <c r="KPV1" s="693"/>
      <c r="KPW1" s="693"/>
      <c r="KPX1" s="693"/>
      <c r="KPY1" s="693"/>
      <c r="KPZ1" s="693"/>
      <c r="KQA1" s="693"/>
      <c r="KQB1" s="693"/>
      <c r="KQC1" s="693"/>
      <c r="KQD1" s="693"/>
      <c r="KQE1" s="693"/>
      <c r="KQF1" s="693"/>
      <c r="KQG1" s="693"/>
      <c r="KQH1" s="693"/>
      <c r="KQI1" s="693"/>
      <c r="KQJ1" s="693"/>
      <c r="KQK1" s="693"/>
      <c r="KQL1" s="693"/>
      <c r="KQM1" s="693"/>
      <c r="KQN1" s="693"/>
      <c r="KQO1" s="693"/>
      <c r="KQP1" s="693"/>
      <c r="KQQ1" s="693"/>
      <c r="KQR1" s="693"/>
      <c r="KQS1" s="693"/>
      <c r="KQT1" s="693"/>
      <c r="KQU1" s="693"/>
      <c r="KQV1" s="693"/>
      <c r="KQW1" s="693"/>
      <c r="KQX1" s="693"/>
      <c r="KQY1" s="693"/>
      <c r="KQZ1" s="693"/>
      <c r="KRA1" s="693"/>
      <c r="KRB1" s="693"/>
      <c r="KRC1" s="693"/>
      <c r="KRD1" s="693"/>
      <c r="KRE1" s="693"/>
      <c r="KRF1" s="693"/>
      <c r="KRG1" s="693"/>
      <c r="KRH1" s="693"/>
      <c r="KRI1" s="693"/>
      <c r="KRJ1" s="693"/>
      <c r="KRK1" s="693"/>
      <c r="KRL1" s="693"/>
      <c r="KRM1" s="693"/>
      <c r="KRN1" s="693"/>
      <c r="KRO1" s="693"/>
      <c r="KRP1" s="693"/>
      <c r="KRQ1" s="693"/>
      <c r="KRR1" s="693"/>
      <c r="KRS1" s="693"/>
      <c r="KRT1" s="693"/>
      <c r="KRU1" s="693"/>
      <c r="KRV1" s="693"/>
      <c r="KRW1" s="693"/>
      <c r="KRX1" s="693"/>
      <c r="KRY1" s="693"/>
      <c r="KRZ1" s="693"/>
      <c r="KSA1" s="693"/>
      <c r="KSB1" s="693"/>
      <c r="KSC1" s="693"/>
      <c r="KSD1" s="693"/>
      <c r="KSE1" s="693"/>
      <c r="KSF1" s="693"/>
      <c r="KSG1" s="693"/>
      <c r="KSH1" s="693"/>
      <c r="KSI1" s="693"/>
      <c r="KSJ1" s="693"/>
      <c r="KSK1" s="693"/>
      <c r="KSL1" s="693"/>
      <c r="KSM1" s="693"/>
      <c r="KSN1" s="693"/>
      <c r="KSO1" s="693"/>
      <c r="KSP1" s="693"/>
      <c r="KSQ1" s="693"/>
      <c r="KSR1" s="693"/>
      <c r="KSS1" s="693"/>
      <c r="KST1" s="693"/>
      <c r="KSU1" s="693"/>
      <c r="KSV1" s="693"/>
      <c r="KSW1" s="693"/>
      <c r="KSX1" s="693"/>
      <c r="KSY1" s="693"/>
      <c r="KSZ1" s="693"/>
      <c r="KTA1" s="693"/>
      <c r="KTB1" s="693"/>
      <c r="KTC1" s="693"/>
      <c r="KTD1" s="693"/>
      <c r="KTE1" s="693"/>
      <c r="KTF1" s="693"/>
      <c r="KTG1" s="693"/>
      <c r="KTH1" s="693"/>
      <c r="KTI1" s="693"/>
      <c r="KTJ1" s="693"/>
      <c r="KTK1" s="693"/>
      <c r="KTL1" s="693"/>
      <c r="KTM1" s="693"/>
      <c r="KTN1" s="693"/>
      <c r="KTO1" s="693"/>
      <c r="KTP1" s="693"/>
      <c r="KTQ1" s="693"/>
      <c r="KTR1" s="693"/>
      <c r="KTS1" s="693"/>
      <c r="KTT1" s="693"/>
      <c r="KTU1" s="693"/>
      <c r="KTV1" s="693"/>
      <c r="KTW1" s="693"/>
      <c r="KTX1" s="693"/>
      <c r="KTY1" s="693"/>
      <c r="KTZ1" s="693"/>
      <c r="KUA1" s="693"/>
      <c r="KUB1" s="693"/>
      <c r="KUC1" s="693"/>
      <c r="KUD1" s="693"/>
      <c r="KUE1" s="693"/>
      <c r="KUF1" s="693"/>
      <c r="KUG1" s="693"/>
      <c r="KUH1" s="693"/>
      <c r="KUI1" s="693"/>
      <c r="KUJ1" s="693"/>
      <c r="KUK1" s="693"/>
      <c r="KUL1" s="693"/>
      <c r="KUM1" s="693"/>
      <c r="KUN1" s="693"/>
      <c r="KUO1" s="693"/>
      <c r="KUP1" s="693"/>
      <c r="KUQ1" s="693"/>
      <c r="KUR1" s="693"/>
      <c r="KUS1" s="693"/>
      <c r="KUT1" s="693"/>
      <c r="KUU1" s="693"/>
      <c r="KUV1" s="693"/>
      <c r="KUW1" s="693"/>
      <c r="KUX1" s="693"/>
      <c r="KUY1" s="693"/>
      <c r="KUZ1" s="693"/>
      <c r="KVA1" s="693"/>
      <c r="KVB1" s="693"/>
      <c r="KVC1" s="693"/>
      <c r="KVD1" s="693"/>
      <c r="KVE1" s="693"/>
      <c r="KVF1" s="693"/>
      <c r="KVG1" s="693"/>
      <c r="KVH1" s="693"/>
      <c r="KVI1" s="693"/>
      <c r="KVJ1" s="693"/>
      <c r="KVK1" s="693"/>
      <c r="KVL1" s="693"/>
      <c r="KVM1" s="693"/>
      <c r="KVN1" s="693"/>
      <c r="KVO1" s="693"/>
      <c r="KVP1" s="693"/>
      <c r="KVQ1" s="693"/>
      <c r="KVR1" s="693"/>
      <c r="KVS1" s="693"/>
      <c r="KVT1" s="693"/>
      <c r="KVU1" s="693"/>
      <c r="KVV1" s="693"/>
      <c r="KVW1" s="693"/>
      <c r="KVX1" s="693"/>
      <c r="KVY1" s="693"/>
      <c r="KVZ1" s="693"/>
      <c r="KWA1" s="693"/>
      <c r="KWB1" s="693"/>
      <c r="KWC1" s="693"/>
      <c r="KWD1" s="693"/>
      <c r="KWE1" s="693"/>
      <c r="KWF1" s="693"/>
      <c r="KWG1" s="693"/>
      <c r="KWH1" s="693"/>
      <c r="KWI1" s="693"/>
      <c r="KWJ1" s="693"/>
      <c r="KWK1" s="693"/>
      <c r="KWL1" s="693"/>
      <c r="KWM1" s="693"/>
      <c r="KWN1" s="693"/>
      <c r="KWO1" s="693"/>
      <c r="KWP1" s="693"/>
      <c r="KWQ1" s="693"/>
      <c r="KWR1" s="693"/>
      <c r="KWS1" s="693"/>
      <c r="KWT1" s="693"/>
      <c r="KWU1" s="693"/>
      <c r="KWV1" s="693"/>
      <c r="KWW1" s="693"/>
      <c r="KWX1" s="693"/>
      <c r="KWY1" s="693"/>
      <c r="KWZ1" s="693"/>
      <c r="KXA1" s="693"/>
      <c r="KXB1" s="693"/>
      <c r="KXC1" s="693"/>
      <c r="KXD1" s="693"/>
      <c r="KXE1" s="693"/>
      <c r="KXF1" s="693"/>
      <c r="KXG1" s="693"/>
      <c r="KXH1" s="693"/>
      <c r="KXI1" s="693"/>
      <c r="KXJ1" s="693"/>
      <c r="KXK1" s="693"/>
      <c r="KXL1" s="693"/>
      <c r="KXM1" s="693"/>
      <c r="KXN1" s="693"/>
      <c r="KXO1" s="693"/>
      <c r="KXP1" s="693"/>
      <c r="KXQ1" s="693"/>
      <c r="KXR1" s="693"/>
      <c r="KXS1" s="693"/>
      <c r="KXT1" s="693"/>
      <c r="KXU1" s="693"/>
      <c r="KXV1" s="693"/>
      <c r="KXW1" s="693"/>
      <c r="KXX1" s="693"/>
      <c r="KXY1" s="693"/>
      <c r="KXZ1" s="693"/>
      <c r="KYA1" s="693"/>
      <c r="KYB1" s="693"/>
      <c r="KYC1" s="693"/>
      <c r="KYD1" s="693"/>
      <c r="KYE1" s="693"/>
      <c r="KYF1" s="693"/>
      <c r="KYG1" s="693"/>
      <c r="KYH1" s="693"/>
      <c r="KYI1" s="693"/>
      <c r="KYJ1" s="693"/>
      <c r="KYK1" s="693"/>
      <c r="KYL1" s="693"/>
      <c r="KYM1" s="693"/>
      <c r="KYN1" s="693"/>
      <c r="KYO1" s="693"/>
      <c r="KYP1" s="693"/>
      <c r="KYQ1" s="693"/>
      <c r="KYR1" s="693"/>
      <c r="KYS1" s="693"/>
      <c r="KYT1" s="693"/>
      <c r="KYU1" s="693"/>
      <c r="KYV1" s="693"/>
      <c r="KYW1" s="693"/>
      <c r="KYX1" s="693"/>
      <c r="KYY1" s="693"/>
      <c r="KYZ1" s="693"/>
      <c r="KZA1" s="693"/>
      <c r="KZB1" s="693"/>
      <c r="KZC1" s="693"/>
      <c r="KZD1" s="693"/>
      <c r="KZE1" s="693"/>
      <c r="KZF1" s="693"/>
      <c r="KZG1" s="693"/>
      <c r="KZH1" s="693"/>
      <c r="KZI1" s="693"/>
      <c r="KZJ1" s="693"/>
      <c r="KZK1" s="693"/>
      <c r="KZL1" s="693"/>
      <c r="KZM1" s="693"/>
      <c r="KZN1" s="693"/>
      <c r="KZO1" s="693"/>
      <c r="KZP1" s="693"/>
      <c r="KZQ1" s="693"/>
      <c r="KZR1" s="693"/>
      <c r="KZS1" s="693"/>
      <c r="KZT1" s="693"/>
      <c r="KZU1" s="693"/>
      <c r="KZV1" s="693"/>
      <c r="KZW1" s="693"/>
      <c r="KZX1" s="693"/>
      <c r="KZY1" s="693"/>
      <c r="KZZ1" s="693"/>
      <c r="LAA1" s="693"/>
      <c r="LAB1" s="693"/>
      <c r="LAC1" s="693"/>
      <c r="LAD1" s="693"/>
      <c r="LAE1" s="693"/>
      <c r="LAF1" s="693"/>
      <c r="LAG1" s="693"/>
      <c r="LAH1" s="693"/>
      <c r="LAI1" s="693"/>
      <c r="LAJ1" s="693"/>
      <c r="LAK1" s="693"/>
      <c r="LAL1" s="693"/>
      <c r="LAM1" s="693"/>
      <c r="LAN1" s="693"/>
      <c r="LAO1" s="693"/>
      <c r="LAP1" s="693"/>
      <c r="LAQ1" s="693"/>
      <c r="LAR1" s="693"/>
      <c r="LAS1" s="693"/>
      <c r="LAT1" s="693"/>
      <c r="LAU1" s="693"/>
      <c r="LAV1" s="693"/>
      <c r="LAW1" s="693"/>
      <c r="LAX1" s="693"/>
      <c r="LAY1" s="693"/>
      <c r="LAZ1" s="693"/>
      <c r="LBA1" s="693"/>
      <c r="LBB1" s="693"/>
      <c r="LBC1" s="693"/>
      <c r="LBD1" s="693"/>
      <c r="LBE1" s="693"/>
      <c r="LBF1" s="693"/>
      <c r="LBG1" s="693"/>
      <c r="LBH1" s="693"/>
      <c r="LBI1" s="693"/>
      <c r="LBJ1" s="693"/>
      <c r="LBK1" s="693"/>
      <c r="LBL1" s="693"/>
      <c r="LBM1" s="693"/>
      <c r="LBN1" s="693"/>
      <c r="LBO1" s="693"/>
      <c r="LBP1" s="693"/>
      <c r="LBQ1" s="693"/>
      <c r="LBR1" s="693"/>
      <c r="LBS1" s="693"/>
      <c r="LBT1" s="693"/>
      <c r="LBU1" s="693"/>
      <c r="LBV1" s="693"/>
      <c r="LBW1" s="693"/>
      <c r="LBX1" s="693"/>
      <c r="LBY1" s="693"/>
      <c r="LBZ1" s="693"/>
      <c r="LCA1" s="693"/>
      <c r="LCB1" s="693"/>
      <c r="LCC1" s="693"/>
      <c r="LCD1" s="693"/>
      <c r="LCE1" s="693"/>
      <c r="LCF1" s="693"/>
      <c r="LCG1" s="693"/>
      <c r="LCH1" s="693"/>
      <c r="LCI1" s="693"/>
      <c r="LCJ1" s="693"/>
      <c r="LCK1" s="693"/>
      <c r="LCL1" s="693"/>
      <c r="LCM1" s="693"/>
      <c r="LCN1" s="693"/>
      <c r="LCO1" s="693"/>
      <c r="LCP1" s="693"/>
      <c r="LCQ1" s="693"/>
      <c r="LCR1" s="693"/>
      <c r="LCS1" s="693"/>
      <c r="LCT1" s="693"/>
      <c r="LCU1" s="693"/>
      <c r="LCV1" s="693"/>
      <c r="LCW1" s="693"/>
      <c r="LCX1" s="693"/>
      <c r="LCY1" s="693"/>
      <c r="LCZ1" s="693"/>
      <c r="LDA1" s="693"/>
      <c r="LDB1" s="693"/>
      <c r="LDC1" s="693"/>
      <c r="LDD1" s="693"/>
      <c r="LDE1" s="693"/>
      <c r="LDF1" s="693"/>
      <c r="LDG1" s="693"/>
      <c r="LDH1" s="693"/>
      <c r="LDI1" s="693"/>
      <c r="LDJ1" s="693"/>
      <c r="LDK1" s="693"/>
      <c r="LDL1" s="693"/>
      <c r="LDM1" s="693"/>
      <c r="LDN1" s="693"/>
      <c r="LDO1" s="693"/>
      <c r="LDP1" s="693"/>
      <c r="LDQ1" s="693"/>
      <c r="LDR1" s="693"/>
      <c r="LDS1" s="693"/>
      <c r="LDT1" s="693"/>
      <c r="LDU1" s="693"/>
      <c r="LDV1" s="693"/>
      <c r="LDW1" s="693"/>
      <c r="LDX1" s="693"/>
      <c r="LDY1" s="693"/>
      <c r="LDZ1" s="693"/>
      <c r="LEA1" s="693"/>
      <c r="LEB1" s="693"/>
      <c r="LEC1" s="693"/>
      <c r="LED1" s="693"/>
      <c r="LEE1" s="693"/>
      <c r="LEF1" s="693"/>
      <c r="LEG1" s="693"/>
      <c r="LEH1" s="693"/>
      <c r="LEI1" s="693"/>
      <c r="LEJ1" s="693"/>
      <c r="LEK1" s="693"/>
      <c r="LEL1" s="693"/>
      <c r="LEM1" s="693"/>
      <c r="LEN1" s="693"/>
      <c r="LEO1" s="693"/>
      <c r="LEP1" s="693"/>
      <c r="LEQ1" s="693"/>
      <c r="LER1" s="693"/>
      <c r="LES1" s="693"/>
      <c r="LET1" s="693"/>
      <c r="LEU1" s="693"/>
      <c r="LEV1" s="693"/>
      <c r="LEW1" s="693"/>
      <c r="LEX1" s="693"/>
      <c r="LEY1" s="693"/>
      <c r="LEZ1" s="693"/>
      <c r="LFA1" s="693"/>
      <c r="LFB1" s="693"/>
      <c r="LFC1" s="693"/>
      <c r="LFD1" s="693"/>
      <c r="LFE1" s="693"/>
      <c r="LFF1" s="693"/>
      <c r="LFG1" s="693"/>
      <c r="LFH1" s="693"/>
      <c r="LFI1" s="693"/>
      <c r="LFJ1" s="693"/>
      <c r="LFK1" s="693"/>
      <c r="LFL1" s="693"/>
      <c r="LFM1" s="693"/>
      <c r="LFN1" s="693"/>
      <c r="LFO1" s="693"/>
      <c r="LFP1" s="693"/>
      <c r="LFQ1" s="693"/>
      <c r="LFR1" s="693"/>
      <c r="LFS1" s="693"/>
      <c r="LFT1" s="693"/>
      <c r="LFU1" s="693"/>
      <c r="LFV1" s="693"/>
      <c r="LFW1" s="693"/>
      <c r="LFX1" s="693"/>
      <c r="LFY1" s="693"/>
      <c r="LFZ1" s="693"/>
      <c r="LGA1" s="693"/>
      <c r="LGB1" s="693"/>
      <c r="LGC1" s="693"/>
      <c r="LGD1" s="693"/>
      <c r="LGE1" s="693"/>
      <c r="LGF1" s="693"/>
      <c r="LGG1" s="693"/>
      <c r="LGH1" s="693"/>
      <c r="LGI1" s="693"/>
      <c r="LGJ1" s="693"/>
      <c r="LGK1" s="693"/>
      <c r="LGL1" s="693"/>
      <c r="LGM1" s="693"/>
      <c r="LGN1" s="693"/>
      <c r="LGO1" s="693"/>
      <c r="LGP1" s="693"/>
      <c r="LGQ1" s="693"/>
      <c r="LGR1" s="693"/>
      <c r="LGS1" s="693"/>
      <c r="LGT1" s="693"/>
      <c r="LGU1" s="693"/>
      <c r="LGV1" s="693"/>
      <c r="LGW1" s="693"/>
      <c r="LGX1" s="693"/>
      <c r="LGY1" s="693"/>
      <c r="LGZ1" s="693"/>
      <c r="LHA1" s="693"/>
      <c r="LHB1" s="693"/>
      <c r="LHC1" s="693"/>
      <c r="LHD1" s="693"/>
      <c r="LHE1" s="693"/>
      <c r="LHF1" s="693"/>
      <c r="LHG1" s="693"/>
      <c r="LHH1" s="693"/>
      <c r="LHI1" s="693"/>
      <c r="LHJ1" s="693"/>
      <c r="LHK1" s="693"/>
      <c r="LHL1" s="693"/>
      <c r="LHM1" s="693"/>
      <c r="LHN1" s="693"/>
      <c r="LHO1" s="693"/>
      <c r="LHP1" s="693"/>
      <c r="LHQ1" s="693"/>
      <c r="LHR1" s="693"/>
      <c r="LHS1" s="693"/>
      <c r="LHT1" s="693"/>
      <c r="LHU1" s="693"/>
      <c r="LHV1" s="693"/>
      <c r="LHW1" s="693"/>
      <c r="LHX1" s="693"/>
      <c r="LHY1" s="693"/>
      <c r="LHZ1" s="693"/>
      <c r="LIA1" s="693"/>
      <c r="LIB1" s="693"/>
      <c r="LIC1" s="693"/>
      <c r="LID1" s="693"/>
      <c r="LIE1" s="693"/>
      <c r="LIF1" s="693"/>
      <c r="LIG1" s="693"/>
      <c r="LIH1" s="693"/>
      <c r="LII1" s="693"/>
      <c r="LIJ1" s="693"/>
      <c r="LIK1" s="693"/>
      <c r="LIL1" s="693"/>
      <c r="LIM1" s="693"/>
      <c r="LIN1" s="693"/>
      <c r="LIO1" s="693"/>
      <c r="LIP1" s="693"/>
      <c r="LIQ1" s="693"/>
      <c r="LIR1" s="693"/>
      <c r="LIS1" s="693"/>
      <c r="LIT1" s="693"/>
      <c r="LIU1" s="693"/>
      <c r="LIV1" s="693"/>
      <c r="LIW1" s="693"/>
      <c r="LIX1" s="693"/>
      <c r="LIY1" s="693"/>
      <c r="LIZ1" s="693"/>
      <c r="LJA1" s="693"/>
      <c r="LJB1" s="693"/>
      <c r="LJC1" s="693"/>
      <c r="LJD1" s="693"/>
      <c r="LJE1" s="693"/>
      <c r="LJF1" s="693"/>
      <c r="LJG1" s="693"/>
      <c r="LJH1" s="693"/>
      <c r="LJI1" s="693"/>
      <c r="LJJ1" s="693"/>
      <c r="LJK1" s="693"/>
      <c r="LJL1" s="693"/>
      <c r="LJM1" s="693"/>
      <c r="LJN1" s="693"/>
      <c r="LJO1" s="693"/>
      <c r="LJP1" s="693"/>
      <c r="LJQ1" s="693"/>
      <c r="LJR1" s="693"/>
      <c r="LJS1" s="693"/>
      <c r="LJT1" s="693"/>
      <c r="LJU1" s="693"/>
      <c r="LJV1" s="693"/>
      <c r="LJW1" s="693"/>
      <c r="LJX1" s="693"/>
      <c r="LJY1" s="693"/>
      <c r="LJZ1" s="693"/>
      <c r="LKA1" s="693"/>
      <c r="LKB1" s="693"/>
      <c r="LKC1" s="693"/>
      <c r="LKD1" s="693"/>
      <c r="LKE1" s="693"/>
      <c r="LKF1" s="693"/>
      <c r="LKG1" s="693"/>
      <c r="LKH1" s="693"/>
      <c r="LKI1" s="693"/>
      <c r="LKJ1" s="693"/>
      <c r="LKK1" s="693"/>
      <c r="LKL1" s="693"/>
      <c r="LKM1" s="693"/>
      <c r="LKN1" s="693"/>
      <c r="LKO1" s="693"/>
      <c r="LKP1" s="693"/>
      <c r="LKQ1" s="693"/>
      <c r="LKR1" s="693"/>
      <c r="LKS1" s="693"/>
      <c r="LKT1" s="693"/>
      <c r="LKU1" s="693"/>
      <c r="LKV1" s="693"/>
      <c r="LKW1" s="693"/>
      <c r="LKX1" s="693"/>
      <c r="LKY1" s="693"/>
      <c r="LKZ1" s="693"/>
      <c r="LLA1" s="693"/>
      <c r="LLB1" s="693"/>
      <c r="LLC1" s="693"/>
      <c r="LLD1" s="693"/>
      <c r="LLE1" s="693"/>
      <c r="LLF1" s="693"/>
      <c r="LLG1" s="693"/>
      <c r="LLH1" s="693"/>
      <c r="LLI1" s="693"/>
      <c r="LLJ1" s="693"/>
      <c r="LLK1" s="693"/>
      <c r="LLL1" s="693"/>
      <c r="LLM1" s="693"/>
      <c r="LLN1" s="693"/>
      <c r="LLO1" s="693"/>
      <c r="LLP1" s="693"/>
      <c r="LLQ1" s="693"/>
      <c r="LLR1" s="693"/>
      <c r="LLS1" s="693"/>
      <c r="LLT1" s="693"/>
      <c r="LLU1" s="693"/>
      <c r="LLV1" s="693"/>
      <c r="LLW1" s="693"/>
      <c r="LLX1" s="693"/>
      <c r="LLY1" s="693"/>
      <c r="LLZ1" s="693"/>
      <c r="LMA1" s="693"/>
      <c r="LMB1" s="693"/>
      <c r="LMC1" s="693"/>
      <c r="LMD1" s="693"/>
      <c r="LME1" s="693"/>
      <c r="LMF1" s="693"/>
      <c r="LMG1" s="693"/>
      <c r="LMH1" s="693"/>
      <c r="LMI1" s="693"/>
      <c r="LMJ1" s="693"/>
      <c r="LMK1" s="693"/>
      <c r="LML1" s="693"/>
      <c r="LMM1" s="693"/>
      <c r="LMN1" s="693"/>
      <c r="LMO1" s="693"/>
      <c r="LMP1" s="693"/>
      <c r="LMQ1" s="693"/>
      <c r="LMR1" s="693"/>
      <c r="LMS1" s="693"/>
      <c r="LMT1" s="693"/>
      <c r="LMU1" s="693"/>
      <c r="LMV1" s="693"/>
      <c r="LMW1" s="693"/>
      <c r="LMX1" s="693"/>
      <c r="LMY1" s="693"/>
      <c r="LMZ1" s="693"/>
      <c r="LNA1" s="693"/>
      <c r="LNB1" s="693"/>
      <c r="LNC1" s="693"/>
      <c r="LND1" s="693"/>
      <c r="LNE1" s="693"/>
      <c r="LNF1" s="693"/>
      <c r="LNG1" s="693"/>
      <c r="LNH1" s="693"/>
      <c r="LNI1" s="693"/>
      <c r="LNJ1" s="693"/>
      <c r="LNK1" s="693"/>
      <c r="LNL1" s="693"/>
      <c r="LNM1" s="693"/>
      <c r="LNN1" s="693"/>
      <c r="LNO1" s="693"/>
      <c r="LNP1" s="693"/>
      <c r="LNQ1" s="693"/>
      <c r="LNR1" s="693"/>
      <c r="LNS1" s="693"/>
      <c r="LNT1" s="693"/>
      <c r="LNU1" s="693"/>
      <c r="LNV1" s="693"/>
      <c r="LNW1" s="693"/>
      <c r="LNX1" s="693"/>
      <c r="LNY1" s="693"/>
      <c r="LNZ1" s="693"/>
      <c r="LOA1" s="693"/>
      <c r="LOB1" s="693"/>
      <c r="LOC1" s="693"/>
      <c r="LOD1" s="693"/>
      <c r="LOE1" s="693"/>
      <c r="LOF1" s="693"/>
      <c r="LOG1" s="693"/>
      <c r="LOH1" s="693"/>
      <c r="LOI1" s="693"/>
      <c r="LOJ1" s="693"/>
      <c r="LOK1" s="693"/>
      <c r="LOL1" s="693"/>
      <c r="LOM1" s="693"/>
      <c r="LON1" s="693"/>
      <c r="LOO1" s="693"/>
      <c r="LOP1" s="693"/>
      <c r="LOQ1" s="693"/>
      <c r="LOR1" s="693"/>
      <c r="LOS1" s="693"/>
      <c r="LOT1" s="693"/>
      <c r="LOU1" s="693"/>
      <c r="LOV1" s="693"/>
      <c r="LOW1" s="693"/>
      <c r="LOX1" s="693"/>
      <c r="LOY1" s="693"/>
      <c r="LOZ1" s="693"/>
      <c r="LPA1" s="693"/>
      <c r="LPB1" s="693"/>
      <c r="LPC1" s="693"/>
      <c r="LPD1" s="693"/>
      <c r="LPE1" s="693"/>
      <c r="LPF1" s="693"/>
      <c r="LPG1" s="693"/>
      <c r="LPH1" s="693"/>
      <c r="LPI1" s="693"/>
      <c r="LPJ1" s="693"/>
      <c r="LPK1" s="693"/>
      <c r="LPL1" s="693"/>
      <c r="LPM1" s="693"/>
      <c r="LPN1" s="693"/>
      <c r="LPO1" s="693"/>
      <c r="LPP1" s="693"/>
      <c r="LPQ1" s="693"/>
      <c r="LPR1" s="693"/>
      <c r="LPS1" s="693"/>
      <c r="LPT1" s="693"/>
      <c r="LPU1" s="693"/>
      <c r="LPV1" s="693"/>
      <c r="LPW1" s="693"/>
      <c r="LPX1" s="693"/>
      <c r="LPY1" s="693"/>
      <c r="LPZ1" s="693"/>
      <c r="LQA1" s="693"/>
      <c r="LQB1" s="693"/>
      <c r="LQC1" s="693"/>
      <c r="LQD1" s="693"/>
      <c r="LQE1" s="693"/>
      <c r="LQF1" s="693"/>
      <c r="LQG1" s="693"/>
      <c r="LQH1" s="693"/>
      <c r="LQI1" s="693"/>
      <c r="LQJ1" s="693"/>
      <c r="LQK1" s="693"/>
      <c r="LQL1" s="693"/>
      <c r="LQM1" s="693"/>
      <c r="LQN1" s="693"/>
      <c r="LQO1" s="693"/>
      <c r="LQP1" s="693"/>
      <c r="LQQ1" s="693"/>
      <c r="LQR1" s="693"/>
      <c r="LQS1" s="693"/>
      <c r="LQT1" s="693"/>
      <c r="LQU1" s="693"/>
      <c r="LQV1" s="693"/>
      <c r="LQW1" s="693"/>
      <c r="LQX1" s="693"/>
      <c r="LQY1" s="693"/>
      <c r="LQZ1" s="693"/>
      <c r="LRA1" s="693"/>
      <c r="LRB1" s="693"/>
      <c r="LRC1" s="693"/>
      <c r="LRD1" s="693"/>
      <c r="LRE1" s="693"/>
      <c r="LRF1" s="693"/>
      <c r="LRG1" s="693"/>
      <c r="LRH1" s="693"/>
      <c r="LRI1" s="693"/>
      <c r="LRJ1" s="693"/>
      <c r="LRK1" s="693"/>
      <c r="LRL1" s="693"/>
      <c r="LRM1" s="693"/>
      <c r="LRN1" s="693"/>
      <c r="LRO1" s="693"/>
      <c r="LRP1" s="693"/>
      <c r="LRQ1" s="693"/>
      <c r="LRR1" s="693"/>
      <c r="LRS1" s="693"/>
      <c r="LRT1" s="693"/>
      <c r="LRU1" s="693"/>
      <c r="LRV1" s="693"/>
      <c r="LRW1" s="693"/>
      <c r="LRX1" s="693"/>
      <c r="LRY1" s="693"/>
      <c r="LRZ1" s="693"/>
      <c r="LSA1" s="693"/>
      <c r="LSB1" s="693"/>
      <c r="LSC1" s="693"/>
      <c r="LSD1" s="693"/>
      <c r="LSE1" s="693"/>
      <c r="LSF1" s="693"/>
      <c r="LSG1" s="693"/>
      <c r="LSH1" s="693"/>
      <c r="LSI1" s="693"/>
      <c r="LSJ1" s="693"/>
      <c r="LSK1" s="693"/>
      <c r="LSL1" s="693"/>
      <c r="LSM1" s="693"/>
      <c r="LSN1" s="693"/>
      <c r="LSO1" s="693"/>
      <c r="LSP1" s="693"/>
      <c r="LSQ1" s="693"/>
      <c r="LSR1" s="693"/>
      <c r="LSS1" s="693"/>
      <c r="LST1" s="693"/>
      <c r="LSU1" s="693"/>
      <c r="LSV1" s="693"/>
      <c r="LSW1" s="693"/>
      <c r="LSX1" s="693"/>
      <c r="LSY1" s="693"/>
      <c r="LSZ1" s="693"/>
      <c r="LTA1" s="693"/>
      <c r="LTB1" s="693"/>
      <c r="LTC1" s="693"/>
      <c r="LTD1" s="693"/>
      <c r="LTE1" s="693"/>
      <c r="LTF1" s="693"/>
      <c r="LTG1" s="693"/>
      <c r="LTH1" s="693"/>
      <c r="LTI1" s="693"/>
      <c r="LTJ1" s="693"/>
      <c r="LTK1" s="693"/>
      <c r="LTL1" s="693"/>
      <c r="LTM1" s="693"/>
      <c r="LTN1" s="693"/>
      <c r="LTO1" s="693"/>
      <c r="LTP1" s="693"/>
      <c r="LTQ1" s="693"/>
      <c r="LTR1" s="693"/>
      <c r="LTS1" s="693"/>
      <c r="LTT1" s="693"/>
      <c r="LTU1" s="693"/>
      <c r="LTV1" s="693"/>
      <c r="LTW1" s="693"/>
      <c r="LTX1" s="693"/>
      <c r="LTY1" s="693"/>
      <c r="LTZ1" s="693"/>
      <c r="LUA1" s="693"/>
      <c r="LUB1" s="693"/>
      <c r="LUC1" s="693"/>
      <c r="LUD1" s="693"/>
      <c r="LUE1" s="693"/>
      <c r="LUF1" s="693"/>
      <c r="LUG1" s="693"/>
      <c r="LUH1" s="693"/>
      <c r="LUI1" s="693"/>
      <c r="LUJ1" s="693"/>
      <c r="LUK1" s="693"/>
      <c r="LUL1" s="693"/>
      <c r="LUM1" s="693"/>
      <c r="LUN1" s="693"/>
      <c r="LUO1" s="693"/>
      <c r="LUP1" s="693"/>
      <c r="LUQ1" s="693"/>
      <c r="LUR1" s="693"/>
      <c r="LUS1" s="693"/>
      <c r="LUT1" s="693"/>
      <c r="LUU1" s="693"/>
      <c r="LUV1" s="693"/>
      <c r="LUW1" s="693"/>
      <c r="LUX1" s="693"/>
      <c r="LUY1" s="693"/>
      <c r="LUZ1" s="693"/>
      <c r="LVA1" s="693"/>
      <c r="LVB1" s="693"/>
      <c r="LVC1" s="693"/>
      <c r="LVD1" s="693"/>
      <c r="LVE1" s="693"/>
      <c r="LVF1" s="693"/>
      <c r="LVG1" s="693"/>
      <c r="LVH1" s="693"/>
      <c r="LVI1" s="693"/>
      <c r="LVJ1" s="693"/>
      <c r="LVK1" s="693"/>
      <c r="LVL1" s="693"/>
      <c r="LVM1" s="693"/>
      <c r="LVN1" s="693"/>
      <c r="LVO1" s="693"/>
      <c r="LVP1" s="693"/>
      <c r="LVQ1" s="693"/>
      <c r="LVR1" s="693"/>
      <c r="LVS1" s="693"/>
      <c r="LVT1" s="693"/>
      <c r="LVU1" s="693"/>
      <c r="LVV1" s="693"/>
      <c r="LVW1" s="693"/>
      <c r="LVX1" s="693"/>
      <c r="LVY1" s="693"/>
      <c r="LVZ1" s="693"/>
      <c r="LWA1" s="693"/>
      <c r="LWB1" s="693"/>
      <c r="LWC1" s="693"/>
      <c r="LWD1" s="693"/>
      <c r="LWE1" s="693"/>
      <c r="LWF1" s="693"/>
      <c r="LWG1" s="693"/>
      <c r="LWH1" s="693"/>
      <c r="LWI1" s="693"/>
      <c r="LWJ1" s="693"/>
      <c r="LWK1" s="693"/>
      <c r="LWL1" s="693"/>
      <c r="LWM1" s="693"/>
      <c r="LWN1" s="693"/>
      <c r="LWO1" s="693"/>
      <c r="LWP1" s="693"/>
      <c r="LWQ1" s="693"/>
      <c r="LWR1" s="693"/>
      <c r="LWS1" s="693"/>
      <c r="LWT1" s="693"/>
      <c r="LWU1" s="693"/>
      <c r="LWV1" s="693"/>
      <c r="LWW1" s="693"/>
      <c r="LWX1" s="693"/>
      <c r="LWY1" s="693"/>
      <c r="LWZ1" s="693"/>
      <c r="LXA1" s="693"/>
      <c r="LXB1" s="693"/>
      <c r="LXC1" s="693"/>
      <c r="LXD1" s="693"/>
      <c r="LXE1" s="693"/>
      <c r="LXF1" s="693"/>
      <c r="LXG1" s="693"/>
      <c r="LXH1" s="693"/>
      <c r="LXI1" s="693"/>
      <c r="LXJ1" s="693"/>
      <c r="LXK1" s="693"/>
      <c r="LXL1" s="693"/>
      <c r="LXM1" s="693"/>
      <c r="LXN1" s="693"/>
      <c r="LXO1" s="693"/>
      <c r="LXP1" s="693"/>
      <c r="LXQ1" s="693"/>
      <c r="LXR1" s="693"/>
      <c r="LXS1" s="693"/>
      <c r="LXT1" s="693"/>
      <c r="LXU1" s="693"/>
      <c r="LXV1" s="693"/>
      <c r="LXW1" s="693"/>
      <c r="LXX1" s="693"/>
      <c r="LXY1" s="693"/>
      <c r="LXZ1" s="693"/>
      <c r="LYA1" s="693"/>
      <c r="LYB1" s="693"/>
      <c r="LYC1" s="693"/>
      <c r="LYD1" s="693"/>
      <c r="LYE1" s="693"/>
      <c r="LYF1" s="693"/>
      <c r="LYG1" s="693"/>
      <c r="LYH1" s="693"/>
      <c r="LYI1" s="693"/>
      <c r="LYJ1" s="693"/>
      <c r="LYK1" s="693"/>
      <c r="LYL1" s="693"/>
      <c r="LYM1" s="693"/>
      <c r="LYN1" s="693"/>
      <c r="LYO1" s="693"/>
      <c r="LYP1" s="693"/>
      <c r="LYQ1" s="693"/>
      <c r="LYR1" s="693"/>
      <c r="LYS1" s="693"/>
      <c r="LYT1" s="693"/>
      <c r="LYU1" s="693"/>
      <c r="LYV1" s="693"/>
      <c r="LYW1" s="693"/>
      <c r="LYX1" s="693"/>
      <c r="LYY1" s="693"/>
      <c r="LYZ1" s="693"/>
      <c r="LZA1" s="693"/>
      <c r="LZB1" s="693"/>
      <c r="LZC1" s="693"/>
      <c r="LZD1" s="693"/>
      <c r="LZE1" s="693"/>
      <c r="LZF1" s="693"/>
      <c r="LZG1" s="693"/>
      <c r="LZH1" s="693"/>
      <c r="LZI1" s="693"/>
      <c r="LZJ1" s="693"/>
      <c r="LZK1" s="693"/>
      <c r="LZL1" s="693"/>
      <c r="LZM1" s="693"/>
      <c r="LZN1" s="693"/>
      <c r="LZO1" s="693"/>
      <c r="LZP1" s="693"/>
      <c r="LZQ1" s="693"/>
      <c r="LZR1" s="693"/>
      <c r="LZS1" s="693"/>
      <c r="LZT1" s="693"/>
      <c r="LZU1" s="693"/>
      <c r="LZV1" s="693"/>
      <c r="LZW1" s="693"/>
      <c r="LZX1" s="693"/>
      <c r="LZY1" s="693"/>
      <c r="LZZ1" s="693"/>
      <c r="MAA1" s="693"/>
      <c r="MAB1" s="693"/>
      <c r="MAC1" s="693"/>
      <c r="MAD1" s="693"/>
      <c r="MAE1" s="693"/>
      <c r="MAF1" s="693"/>
      <c r="MAG1" s="693"/>
      <c r="MAH1" s="693"/>
      <c r="MAI1" s="693"/>
      <c r="MAJ1" s="693"/>
      <c r="MAK1" s="693"/>
      <c r="MAL1" s="693"/>
      <c r="MAM1" s="693"/>
      <c r="MAN1" s="693"/>
      <c r="MAO1" s="693"/>
      <c r="MAP1" s="693"/>
      <c r="MAQ1" s="693"/>
      <c r="MAR1" s="693"/>
      <c r="MAS1" s="693"/>
      <c r="MAT1" s="693"/>
      <c r="MAU1" s="693"/>
      <c r="MAV1" s="693"/>
      <c r="MAW1" s="693"/>
      <c r="MAX1" s="693"/>
      <c r="MAY1" s="693"/>
      <c r="MAZ1" s="693"/>
      <c r="MBA1" s="693"/>
      <c r="MBB1" s="693"/>
      <c r="MBC1" s="693"/>
      <c r="MBD1" s="693"/>
      <c r="MBE1" s="693"/>
      <c r="MBF1" s="693"/>
      <c r="MBG1" s="693"/>
      <c r="MBH1" s="693"/>
      <c r="MBI1" s="693"/>
      <c r="MBJ1" s="693"/>
      <c r="MBK1" s="693"/>
      <c r="MBL1" s="693"/>
      <c r="MBM1" s="693"/>
      <c r="MBN1" s="693"/>
      <c r="MBO1" s="693"/>
      <c r="MBP1" s="693"/>
      <c r="MBQ1" s="693"/>
      <c r="MBR1" s="693"/>
      <c r="MBS1" s="693"/>
      <c r="MBT1" s="693"/>
      <c r="MBU1" s="693"/>
      <c r="MBV1" s="693"/>
      <c r="MBW1" s="693"/>
      <c r="MBX1" s="693"/>
      <c r="MBY1" s="693"/>
      <c r="MBZ1" s="693"/>
      <c r="MCA1" s="693"/>
      <c r="MCB1" s="693"/>
      <c r="MCC1" s="693"/>
      <c r="MCD1" s="693"/>
      <c r="MCE1" s="693"/>
      <c r="MCF1" s="693"/>
      <c r="MCG1" s="693"/>
      <c r="MCH1" s="693"/>
      <c r="MCI1" s="693"/>
      <c r="MCJ1" s="693"/>
      <c r="MCK1" s="693"/>
      <c r="MCL1" s="693"/>
      <c r="MCM1" s="693"/>
      <c r="MCN1" s="693"/>
      <c r="MCO1" s="693"/>
      <c r="MCP1" s="693"/>
      <c r="MCQ1" s="693"/>
      <c r="MCR1" s="693"/>
      <c r="MCS1" s="693"/>
      <c r="MCT1" s="693"/>
      <c r="MCU1" s="693"/>
      <c r="MCV1" s="693"/>
      <c r="MCW1" s="693"/>
      <c r="MCX1" s="693"/>
      <c r="MCY1" s="693"/>
      <c r="MCZ1" s="693"/>
      <c r="MDA1" s="693"/>
      <c r="MDB1" s="693"/>
      <c r="MDC1" s="693"/>
      <c r="MDD1" s="693"/>
      <c r="MDE1" s="693"/>
      <c r="MDF1" s="693"/>
      <c r="MDG1" s="693"/>
      <c r="MDH1" s="693"/>
      <c r="MDI1" s="693"/>
      <c r="MDJ1" s="693"/>
      <c r="MDK1" s="693"/>
      <c r="MDL1" s="693"/>
      <c r="MDM1" s="693"/>
      <c r="MDN1" s="693"/>
      <c r="MDO1" s="693"/>
      <c r="MDP1" s="693"/>
      <c r="MDQ1" s="693"/>
      <c r="MDR1" s="693"/>
      <c r="MDS1" s="693"/>
      <c r="MDT1" s="693"/>
      <c r="MDU1" s="693"/>
      <c r="MDV1" s="693"/>
      <c r="MDW1" s="693"/>
      <c r="MDX1" s="693"/>
      <c r="MDY1" s="693"/>
      <c r="MDZ1" s="693"/>
      <c r="MEA1" s="693"/>
      <c r="MEB1" s="693"/>
      <c r="MEC1" s="693"/>
      <c r="MED1" s="693"/>
      <c r="MEE1" s="693"/>
      <c r="MEF1" s="693"/>
      <c r="MEG1" s="693"/>
      <c r="MEH1" s="693"/>
      <c r="MEI1" s="693"/>
      <c r="MEJ1" s="693"/>
      <c r="MEK1" s="693"/>
      <c r="MEL1" s="693"/>
      <c r="MEM1" s="693"/>
      <c r="MEN1" s="693"/>
      <c r="MEO1" s="693"/>
      <c r="MEP1" s="693"/>
      <c r="MEQ1" s="693"/>
      <c r="MER1" s="693"/>
      <c r="MES1" s="693"/>
      <c r="MET1" s="693"/>
      <c r="MEU1" s="693"/>
      <c r="MEV1" s="693"/>
      <c r="MEW1" s="693"/>
      <c r="MEX1" s="693"/>
      <c r="MEY1" s="693"/>
      <c r="MEZ1" s="693"/>
      <c r="MFA1" s="693"/>
      <c r="MFB1" s="693"/>
      <c r="MFC1" s="693"/>
      <c r="MFD1" s="693"/>
      <c r="MFE1" s="693"/>
      <c r="MFF1" s="693"/>
      <c r="MFG1" s="693"/>
      <c r="MFH1" s="693"/>
      <c r="MFI1" s="693"/>
      <c r="MFJ1" s="693"/>
      <c r="MFK1" s="693"/>
      <c r="MFL1" s="693"/>
      <c r="MFM1" s="693"/>
      <c r="MFN1" s="693"/>
      <c r="MFO1" s="693"/>
      <c r="MFP1" s="693"/>
      <c r="MFQ1" s="693"/>
      <c r="MFR1" s="693"/>
      <c r="MFS1" s="693"/>
      <c r="MFT1" s="693"/>
      <c r="MFU1" s="693"/>
      <c r="MFV1" s="693"/>
      <c r="MFW1" s="693"/>
      <c r="MFX1" s="693"/>
      <c r="MFY1" s="693"/>
      <c r="MFZ1" s="693"/>
      <c r="MGA1" s="693"/>
      <c r="MGB1" s="693"/>
      <c r="MGC1" s="693"/>
      <c r="MGD1" s="693"/>
      <c r="MGE1" s="693"/>
      <c r="MGF1" s="693"/>
      <c r="MGG1" s="693"/>
      <c r="MGH1" s="693"/>
      <c r="MGI1" s="693"/>
      <c r="MGJ1" s="693"/>
      <c r="MGK1" s="693"/>
      <c r="MGL1" s="693"/>
      <c r="MGM1" s="693"/>
      <c r="MGN1" s="693"/>
      <c r="MGO1" s="693"/>
      <c r="MGP1" s="693"/>
      <c r="MGQ1" s="693"/>
      <c r="MGR1" s="693"/>
      <c r="MGS1" s="693"/>
      <c r="MGT1" s="693"/>
      <c r="MGU1" s="693"/>
      <c r="MGV1" s="693"/>
      <c r="MGW1" s="693"/>
      <c r="MGX1" s="693"/>
      <c r="MGY1" s="693"/>
      <c r="MGZ1" s="693"/>
      <c r="MHA1" s="693"/>
      <c r="MHB1" s="693"/>
      <c r="MHC1" s="693"/>
      <c r="MHD1" s="693"/>
      <c r="MHE1" s="693"/>
      <c r="MHF1" s="693"/>
      <c r="MHG1" s="693"/>
      <c r="MHH1" s="693"/>
      <c r="MHI1" s="693"/>
      <c r="MHJ1" s="693"/>
      <c r="MHK1" s="693"/>
      <c r="MHL1" s="693"/>
      <c r="MHM1" s="693"/>
      <c r="MHN1" s="693"/>
      <c r="MHO1" s="693"/>
      <c r="MHP1" s="693"/>
      <c r="MHQ1" s="693"/>
      <c r="MHR1" s="693"/>
      <c r="MHS1" s="693"/>
      <c r="MHT1" s="693"/>
      <c r="MHU1" s="693"/>
      <c r="MHV1" s="693"/>
      <c r="MHW1" s="693"/>
      <c r="MHX1" s="693"/>
      <c r="MHY1" s="693"/>
      <c r="MHZ1" s="693"/>
      <c r="MIA1" s="693"/>
      <c r="MIB1" s="693"/>
      <c r="MIC1" s="693"/>
      <c r="MID1" s="693"/>
      <c r="MIE1" s="693"/>
      <c r="MIF1" s="693"/>
      <c r="MIG1" s="693"/>
      <c r="MIH1" s="693"/>
      <c r="MII1" s="693"/>
      <c r="MIJ1" s="693"/>
      <c r="MIK1" s="693"/>
      <c r="MIL1" s="693"/>
      <c r="MIM1" s="693"/>
      <c r="MIN1" s="693"/>
      <c r="MIO1" s="693"/>
      <c r="MIP1" s="693"/>
      <c r="MIQ1" s="693"/>
      <c r="MIR1" s="693"/>
      <c r="MIS1" s="693"/>
      <c r="MIT1" s="693"/>
      <c r="MIU1" s="693"/>
      <c r="MIV1" s="693"/>
      <c r="MIW1" s="693"/>
      <c r="MIX1" s="693"/>
      <c r="MIY1" s="693"/>
      <c r="MIZ1" s="693"/>
      <c r="MJA1" s="693"/>
      <c r="MJB1" s="693"/>
      <c r="MJC1" s="693"/>
      <c r="MJD1" s="693"/>
      <c r="MJE1" s="693"/>
      <c r="MJF1" s="693"/>
      <c r="MJG1" s="693"/>
      <c r="MJH1" s="693"/>
      <c r="MJI1" s="693"/>
      <c r="MJJ1" s="693"/>
      <c r="MJK1" s="693"/>
      <c r="MJL1" s="693"/>
      <c r="MJM1" s="693"/>
      <c r="MJN1" s="693"/>
      <c r="MJO1" s="693"/>
      <c r="MJP1" s="693"/>
      <c r="MJQ1" s="693"/>
      <c r="MJR1" s="693"/>
      <c r="MJS1" s="693"/>
      <c r="MJT1" s="693"/>
      <c r="MJU1" s="693"/>
      <c r="MJV1" s="693"/>
      <c r="MJW1" s="693"/>
      <c r="MJX1" s="693"/>
      <c r="MJY1" s="693"/>
      <c r="MJZ1" s="693"/>
      <c r="MKA1" s="693"/>
      <c r="MKB1" s="693"/>
      <c r="MKC1" s="693"/>
      <c r="MKD1" s="693"/>
      <c r="MKE1" s="693"/>
      <c r="MKF1" s="693"/>
      <c r="MKG1" s="693"/>
      <c r="MKH1" s="693"/>
      <c r="MKI1" s="693"/>
      <c r="MKJ1" s="693"/>
      <c r="MKK1" s="693"/>
      <c r="MKL1" s="693"/>
      <c r="MKM1" s="693"/>
      <c r="MKN1" s="693"/>
      <c r="MKO1" s="693"/>
      <c r="MKP1" s="693"/>
      <c r="MKQ1" s="693"/>
      <c r="MKR1" s="693"/>
      <c r="MKS1" s="693"/>
      <c r="MKT1" s="693"/>
      <c r="MKU1" s="693"/>
      <c r="MKV1" s="693"/>
      <c r="MKW1" s="693"/>
      <c r="MKX1" s="693"/>
      <c r="MKY1" s="693"/>
      <c r="MKZ1" s="693"/>
      <c r="MLA1" s="693"/>
      <c r="MLB1" s="693"/>
      <c r="MLC1" s="693"/>
      <c r="MLD1" s="693"/>
      <c r="MLE1" s="693"/>
      <c r="MLF1" s="693"/>
      <c r="MLG1" s="693"/>
      <c r="MLH1" s="693"/>
      <c r="MLI1" s="693"/>
      <c r="MLJ1" s="693"/>
      <c r="MLK1" s="693"/>
      <c r="MLL1" s="693"/>
      <c r="MLM1" s="693"/>
      <c r="MLN1" s="693"/>
      <c r="MLO1" s="693"/>
      <c r="MLP1" s="693"/>
      <c r="MLQ1" s="693"/>
      <c r="MLR1" s="693"/>
      <c r="MLS1" s="693"/>
      <c r="MLT1" s="693"/>
      <c r="MLU1" s="693"/>
      <c r="MLV1" s="693"/>
      <c r="MLW1" s="693"/>
      <c r="MLX1" s="693"/>
      <c r="MLY1" s="693"/>
      <c r="MLZ1" s="693"/>
      <c r="MMA1" s="693"/>
      <c r="MMB1" s="693"/>
      <c r="MMC1" s="693"/>
      <c r="MMD1" s="693"/>
      <c r="MME1" s="693"/>
      <c r="MMF1" s="693"/>
      <c r="MMG1" s="693"/>
      <c r="MMH1" s="693"/>
      <c r="MMI1" s="693"/>
      <c r="MMJ1" s="693"/>
      <c r="MMK1" s="693"/>
      <c r="MML1" s="693"/>
      <c r="MMM1" s="693"/>
      <c r="MMN1" s="693"/>
      <c r="MMO1" s="693"/>
      <c r="MMP1" s="693"/>
      <c r="MMQ1" s="693"/>
      <c r="MMR1" s="693"/>
      <c r="MMS1" s="693"/>
      <c r="MMT1" s="693"/>
      <c r="MMU1" s="693"/>
      <c r="MMV1" s="693"/>
      <c r="MMW1" s="693"/>
      <c r="MMX1" s="693"/>
      <c r="MMY1" s="693"/>
      <c r="MMZ1" s="693"/>
      <c r="MNA1" s="693"/>
      <c r="MNB1" s="693"/>
      <c r="MNC1" s="693"/>
      <c r="MND1" s="693"/>
      <c r="MNE1" s="693"/>
      <c r="MNF1" s="693"/>
      <c r="MNG1" s="693"/>
      <c r="MNH1" s="693"/>
      <c r="MNI1" s="693"/>
      <c r="MNJ1" s="693"/>
      <c r="MNK1" s="693"/>
      <c r="MNL1" s="693"/>
      <c r="MNM1" s="693"/>
      <c r="MNN1" s="693"/>
      <c r="MNO1" s="693"/>
      <c r="MNP1" s="693"/>
      <c r="MNQ1" s="693"/>
      <c r="MNR1" s="693"/>
      <c r="MNS1" s="693"/>
      <c r="MNT1" s="693"/>
      <c r="MNU1" s="693"/>
      <c r="MNV1" s="693"/>
      <c r="MNW1" s="693"/>
      <c r="MNX1" s="693"/>
      <c r="MNY1" s="693"/>
      <c r="MNZ1" s="693"/>
      <c r="MOA1" s="693"/>
      <c r="MOB1" s="693"/>
      <c r="MOC1" s="693"/>
      <c r="MOD1" s="693"/>
      <c r="MOE1" s="693"/>
      <c r="MOF1" s="693"/>
      <c r="MOG1" s="693"/>
      <c r="MOH1" s="693"/>
      <c r="MOI1" s="693"/>
      <c r="MOJ1" s="693"/>
      <c r="MOK1" s="693"/>
      <c r="MOL1" s="693"/>
      <c r="MOM1" s="693"/>
      <c r="MON1" s="693"/>
      <c r="MOO1" s="693"/>
      <c r="MOP1" s="693"/>
      <c r="MOQ1" s="693"/>
      <c r="MOR1" s="693"/>
      <c r="MOS1" s="693"/>
      <c r="MOT1" s="693"/>
      <c r="MOU1" s="693"/>
      <c r="MOV1" s="693"/>
      <c r="MOW1" s="693"/>
      <c r="MOX1" s="693"/>
      <c r="MOY1" s="693"/>
      <c r="MOZ1" s="693"/>
      <c r="MPA1" s="693"/>
      <c r="MPB1" s="693"/>
      <c r="MPC1" s="693"/>
      <c r="MPD1" s="693"/>
      <c r="MPE1" s="693"/>
      <c r="MPF1" s="693"/>
      <c r="MPG1" s="693"/>
      <c r="MPH1" s="693"/>
      <c r="MPI1" s="693"/>
      <c r="MPJ1" s="693"/>
      <c r="MPK1" s="693"/>
      <c r="MPL1" s="693"/>
      <c r="MPM1" s="693"/>
      <c r="MPN1" s="693"/>
      <c r="MPO1" s="693"/>
      <c r="MPP1" s="693"/>
      <c r="MPQ1" s="693"/>
      <c r="MPR1" s="693"/>
      <c r="MPS1" s="693"/>
      <c r="MPT1" s="693"/>
      <c r="MPU1" s="693"/>
      <c r="MPV1" s="693"/>
      <c r="MPW1" s="693"/>
      <c r="MPX1" s="693"/>
      <c r="MPY1" s="693"/>
      <c r="MPZ1" s="693"/>
      <c r="MQA1" s="693"/>
      <c r="MQB1" s="693"/>
      <c r="MQC1" s="693"/>
      <c r="MQD1" s="693"/>
      <c r="MQE1" s="693"/>
      <c r="MQF1" s="693"/>
      <c r="MQG1" s="693"/>
      <c r="MQH1" s="693"/>
      <c r="MQI1" s="693"/>
      <c r="MQJ1" s="693"/>
      <c r="MQK1" s="693"/>
      <c r="MQL1" s="693"/>
      <c r="MQM1" s="693"/>
      <c r="MQN1" s="693"/>
      <c r="MQO1" s="693"/>
      <c r="MQP1" s="693"/>
      <c r="MQQ1" s="693"/>
      <c r="MQR1" s="693"/>
      <c r="MQS1" s="693"/>
      <c r="MQT1" s="693"/>
      <c r="MQU1" s="693"/>
      <c r="MQV1" s="693"/>
      <c r="MQW1" s="693"/>
      <c r="MQX1" s="693"/>
      <c r="MQY1" s="693"/>
      <c r="MQZ1" s="693"/>
      <c r="MRA1" s="693"/>
      <c r="MRB1" s="693"/>
      <c r="MRC1" s="693"/>
      <c r="MRD1" s="693"/>
      <c r="MRE1" s="693"/>
      <c r="MRF1" s="693"/>
      <c r="MRG1" s="693"/>
      <c r="MRH1" s="693"/>
      <c r="MRI1" s="693"/>
      <c r="MRJ1" s="693"/>
      <c r="MRK1" s="693"/>
      <c r="MRL1" s="693"/>
      <c r="MRM1" s="693"/>
      <c r="MRN1" s="693"/>
      <c r="MRO1" s="693"/>
      <c r="MRP1" s="693"/>
      <c r="MRQ1" s="693"/>
      <c r="MRR1" s="693"/>
      <c r="MRS1" s="693"/>
      <c r="MRT1" s="693"/>
      <c r="MRU1" s="693"/>
      <c r="MRV1" s="693"/>
      <c r="MRW1" s="693"/>
      <c r="MRX1" s="693"/>
      <c r="MRY1" s="693"/>
      <c r="MRZ1" s="693"/>
      <c r="MSA1" s="693"/>
      <c r="MSB1" s="693"/>
      <c r="MSC1" s="693"/>
      <c r="MSD1" s="693"/>
      <c r="MSE1" s="693"/>
      <c r="MSF1" s="693"/>
      <c r="MSG1" s="693"/>
      <c r="MSH1" s="693"/>
      <c r="MSI1" s="693"/>
      <c r="MSJ1" s="693"/>
      <c r="MSK1" s="693"/>
      <c r="MSL1" s="693"/>
      <c r="MSM1" s="693"/>
      <c r="MSN1" s="693"/>
      <c r="MSO1" s="693"/>
      <c r="MSP1" s="693"/>
      <c r="MSQ1" s="693"/>
      <c r="MSR1" s="693"/>
      <c r="MSS1" s="693"/>
      <c r="MST1" s="693"/>
      <c r="MSU1" s="693"/>
      <c r="MSV1" s="693"/>
      <c r="MSW1" s="693"/>
      <c r="MSX1" s="693"/>
      <c r="MSY1" s="693"/>
      <c r="MSZ1" s="693"/>
      <c r="MTA1" s="693"/>
      <c r="MTB1" s="693"/>
      <c r="MTC1" s="693"/>
      <c r="MTD1" s="693"/>
      <c r="MTE1" s="693"/>
      <c r="MTF1" s="693"/>
      <c r="MTG1" s="693"/>
      <c r="MTH1" s="693"/>
      <c r="MTI1" s="693"/>
      <c r="MTJ1" s="693"/>
      <c r="MTK1" s="693"/>
      <c r="MTL1" s="693"/>
      <c r="MTM1" s="693"/>
      <c r="MTN1" s="693"/>
      <c r="MTO1" s="693"/>
      <c r="MTP1" s="693"/>
      <c r="MTQ1" s="693"/>
      <c r="MTR1" s="693"/>
      <c r="MTS1" s="693"/>
      <c r="MTT1" s="693"/>
      <c r="MTU1" s="693"/>
      <c r="MTV1" s="693"/>
      <c r="MTW1" s="693"/>
      <c r="MTX1" s="693"/>
      <c r="MTY1" s="693"/>
      <c r="MTZ1" s="693"/>
      <c r="MUA1" s="693"/>
      <c r="MUB1" s="693"/>
      <c r="MUC1" s="693"/>
      <c r="MUD1" s="693"/>
      <c r="MUE1" s="693"/>
      <c r="MUF1" s="693"/>
      <c r="MUG1" s="693"/>
      <c r="MUH1" s="693"/>
      <c r="MUI1" s="693"/>
      <c r="MUJ1" s="693"/>
      <c r="MUK1" s="693"/>
      <c r="MUL1" s="693"/>
      <c r="MUM1" s="693"/>
      <c r="MUN1" s="693"/>
      <c r="MUO1" s="693"/>
      <c r="MUP1" s="693"/>
      <c r="MUQ1" s="693"/>
      <c r="MUR1" s="693"/>
      <c r="MUS1" s="693"/>
      <c r="MUT1" s="693"/>
      <c r="MUU1" s="693"/>
      <c r="MUV1" s="693"/>
      <c r="MUW1" s="693"/>
      <c r="MUX1" s="693"/>
      <c r="MUY1" s="693"/>
      <c r="MUZ1" s="693"/>
      <c r="MVA1" s="693"/>
      <c r="MVB1" s="693"/>
      <c r="MVC1" s="693"/>
      <c r="MVD1" s="693"/>
      <c r="MVE1" s="693"/>
      <c r="MVF1" s="693"/>
      <c r="MVG1" s="693"/>
      <c r="MVH1" s="693"/>
      <c r="MVI1" s="693"/>
      <c r="MVJ1" s="693"/>
      <c r="MVK1" s="693"/>
      <c r="MVL1" s="693"/>
      <c r="MVM1" s="693"/>
      <c r="MVN1" s="693"/>
      <c r="MVO1" s="693"/>
      <c r="MVP1" s="693"/>
      <c r="MVQ1" s="693"/>
      <c r="MVR1" s="693"/>
      <c r="MVS1" s="693"/>
      <c r="MVT1" s="693"/>
      <c r="MVU1" s="693"/>
      <c r="MVV1" s="693"/>
      <c r="MVW1" s="693"/>
      <c r="MVX1" s="693"/>
      <c r="MVY1" s="693"/>
      <c r="MVZ1" s="693"/>
      <c r="MWA1" s="693"/>
      <c r="MWB1" s="693"/>
      <c r="MWC1" s="693"/>
      <c r="MWD1" s="693"/>
      <c r="MWE1" s="693"/>
      <c r="MWF1" s="693"/>
      <c r="MWG1" s="693"/>
      <c r="MWH1" s="693"/>
      <c r="MWI1" s="693"/>
      <c r="MWJ1" s="693"/>
      <c r="MWK1" s="693"/>
      <c r="MWL1" s="693"/>
      <c r="MWM1" s="693"/>
      <c r="MWN1" s="693"/>
      <c r="MWO1" s="693"/>
      <c r="MWP1" s="693"/>
      <c r="MWQ1" s="693"/>
      <c r="MWR1" s="693"/>
      <c r="MWS1" s="693"/>
      <c r="MWT1" s="693"/>
      <c r="MWU1" s="693"/>
      <c r="MWV1" s="693"/>
      <c r="MWW1" s="693"/>
      <c r="MWX1" s="693"/>
      <c r="MWY1" s="693"/>
      <c r="MWZ1" s="693"/>
      <c r="MXA1" s="693"/>
      <c r="MXB1" s="693"/>
      <c r="MXC1" s="693"/>
      <c r="MXD1" s="693"/>
      <c r="MXE1" s="693"/>
      <c r="MXF1" s="693"/>
      <c r="MXG1" s="693"/>
      <c r="MXH1" s="693"/>
      <c r="MXI1" s="693"/>
      <c r="MXJ1" s="693"/>
      <c r="MXK1" s="693"/>
      <c r="MXL1" s="693"/>
      <c r="MXM1" s="693"/>
      <c r="MXN1" s="693"/>
      <c r="MXO1" s="693"/>
      <c r="MXP1" s="693"/>
      <c r="MXQ1" s="693"/>
      <c r="MXR1" s="693"/>
      <c r="MXS1" s="693"/>
      <c r="MXT1" s="693"/>
      <c r="MXU1" s="693"/>
      <c r="MXV1" s="693"/>
      <c r="MXW1" s="693"/>
      <c r="MXX1" s="693"/>
      <c r="MXY1" s="693"/>
      <c r="MXZ1" s="693"/>
      <c r="MYA1" s="693"/>
      <c r="MYB1" s="693"/>
      <c r="MYC1" s="693"/>
      <c r="MYD1" s="693"/>
      <c r="MYE1" s="693"/>
      <c r="MYF1" s="693"/>
      <c r="MYG1" s="693"/>
      <c r="MYH1" s="693"/>
      <c r="MYI1" s="693"/>
      <c r="MYJ1" s="693"/>
      <c r="MYK1" s="693"/>
      <c r="MYL1" s="693"/>
      <c r="MYM1" s="693"/>
      <c r="MYN1" s="693"/>
      <c r="MYO1" s="693"/>
      <c r="MYP1" s="693"/>
      <c r="MYQ1" s="693"/>
      <c r="MYR1" s="693"/>
      <c r="MYS1" s="693"/>
      <c r="MYT1" s="693"/>
      <c r="MYU1" s="693"/>
      <c r="MYV1" s="693"/>
      <c r="MYW1" s="693"/>
      <c r="MYX1" s="693"/>
      <c r="MYY1" s="693"/>
      <c r="MYZ1" s="693"/>
      <c r="MZA1" s="693"/>
      <c r="MZB1" s="693"/>
      <c r="MZC1" s="693"/>
      <c r="MZD1" s="693"/>
      <c r="MZE1" s="693"/>
      <c r="MZF1" s="693"/>
      <c r="MZG1" s="693"/>
      <c r="MZH1" s="693"/>
      <c r="MZI1" s="693"/>
      <c r="MZJ1" s="693"/>
      <c r="MZK1" s="693"/>
      <c r="MZL1" s="693"/>
      <c r="MZM1" s="693"/>
      <c r="MZN1" s="693"/>
      <c r="MZO1" s="693"/>
      <c r="MZP1" s="693"/>
      <c r="MZQ1" s="693"/>
      <c r="MZR1" s="693"/>
      <c r="MZS1" s="693"/>
      <c r="MZT1" s="693"/>
      <c r="MZU1" s="693"/>
      <c r="MZV1" s="693"/>
      <c r="MZW1" s="693"/>
      <c r="MZX1" s="693"/>
      <c r="MZY1" s="693"/>
      <c r="MZZ1" s="693"/>
      <c r="NAA1" s="693"/>
      <c r="NAB1" s="693"/>
      <c r="NAC1" s="693"/>
      <c r="NAD1" s="693"/>
      <c r="NAE1" s="693"/>
      <c r="NAF1" s="693"/>
      <c r="NAG1" s="693"/>
      <c r="NAH1" s="693"/>
      <c r="NAI1" s="693"/>
      <c r="NAJ1" s="693"/>
      <c r="NAK1" s="693"/>
      <c r="NAL1" s="693"/>
      <c r="NAM1" s="693"/>
      <c r="NAN1" s="693"/>
      <c r="NAO1" s="693"/>
      <c r="NAP1" s="693"/>
      <c r="NAQ1" s="693"/>
      <c r="NAR1" s="693"/>
      <c r="NAS1" s="693"/>
      <c r="NAT1" s="693"/>
      <c r="NAU1" s="693"/>
      <c r="NAV1" s="693"/>
      <c r="NAW1" s="693"/>
      <c r="NAX1" s="693"/>
      <c r="NAY1" s="693"/>
      <c r="NAZ1" s="693"/>
      <c r="NBA1" s="693"/>
      <c r="NBB1" s="693"/>
      <c r="NBC1" s="693"/>
      <c r="NBD1" s="693"/>
      <c r="NBE1" s="693"/>
      <c r="NBF1" s="693"/>
      <c r="NBG1" s="693"/>
      <c r="NBH1" s="693"/>
      <c r="NBI1" s="693"/>
      <c r="NBJ1" s="693"/>
      <c r="NBK1" s="693"/>
      <c r="NBL1" s="693"/>
      <c r="NBM1" s="693"/>
      <c r="NBN1" s="693"/>
      <c r="NBO1" s="693"/>
      <c r="NBP1" s="693"/>
      <c r="NBQ1" s="693"/>
      <c r="NBR1" s="693"/>
      <c r="NBS1" s="693"/>
      <c r="NBT1" s="693"/>
      <c r="NBU1" s="693"/>
      <c r="NBV1" s="693"/>
      <c r="NBW1" s="693"/>
      <c r="NBX1" s="693"/>
      <c r="NBY1" s="693"/>
      <c r="NBZ1" s="693"/>
      <c r="NCA1" s="693"/>
      <c r="NCB1" s="693"/>
      <c r="NCC1" s="693"/>
      <c r="NCD1" s="693"/>
      <c r="NCE1" s="693"/>
      <c r="NCF1" s="693"/>
      <c r="NCG1" s="693"/>
      <c r="NCH1" s="693"/>
      <c r="NCI1" s="693"/>
      <c r="NCJ1" s="693"/>
      <c r="NCK1" s="693"/>
      <c r="NCL1" s="693"/>
      <c r="NCM1" s="693"/>
      <c r="NCN1" s="693"/>
      <c r="NCO1" s="693"/>
      <c r="NCP1" s="693"/>
      <c r="NCQ1" s="693"/>
      <c r="NCR1" s="693"/>
      <c r="NCS1" s="693"/>
      <c r="NCT1" s="693"/>
      <c r="NCU1" s="693"/>
      <c r="NCV1" s="693"/>
      <c r="NCW1" s="693"/>
      <c r="NCX1" s="693"/>
      <c r="NCY1" s="693"/>
      <c r="NCZ1" s="693"/>
      <c r="NDA1" s="693"/>
      <c r="NDB1" s="693"/>
      <c r="NDC1" s="693"/>
      <c r="NDD1" s="693"/>
      <c r="NDE1" s="693"/>
      <c r="NDF1" s="693"/>
      <c r="NDG1" s="693"/>
      <c r="NDH1" s="693"/>
      <c r="NDI1" s="693"/>
      <c r="NDJ1" s="693"/>
      <c r="NDK1" s="693"/>
      <c r="NDL1" s="693"/>
      <c r="NDM1" s="693"/>
      <c r="NDN1" s="693"/>
      <c r="NDO1" s="693"/>
      <c r="NDP1" s="693"/>
      <c r="NDQ1" s="693"/>
      <c r="NDR1" s="693"/>
      <c r="NDS1" s="693"/>
      <c r="NDT1" s="693"/>
      <c r="NDU1" s="693"/>
      <c r="NDV1" s="693"/>
      <c r="NDW1" s="693"/>
      <c r="NDX1" s="693"/>
      <c r="NDY1" s="693"/>
      <c r="NDZ1" s="693"/>
      <c r="NEA1" s="693"/>
      <c r="NEB1" s="693"/>
      <c r="NEC1" s="693"/>
      <c r="NED1" s="693"/>
      <c r="NEE1" s="693"/>
      <c r="NEF1" s="693"/>
      <c r="NEG1" s="693"/>
      <c r="NEH1" s="693"/>
      <c r="NEI1" s="693"/>
      <c r="NEJ1" s="693"/>
      <c r="NEK1" s="693"/>
      <c r="NEL1" s="693"/>
      <c r="NEM1" s="693"/>
      <c r="NEN1" s="693"/>
      <c r="NEO1" s="693"/>
      <c r="NEP1" s="693"/>
      <c r="NEQ1" s="693"/>
      <c r="NER1" s="693"/>
      <c r="NES1" s="693"/>
      <c r="NET1" s="693"/>
      <c r="NEU1" s="693"/>
      <c r="NEV1" s="693"/>
      <c r="NEW1" s="693"/>
      <c r="NEX1" s="693"/>
      <c r="NEY1" s="693"/>
      <c r="NEZ1" s="693"/>
      <c r="NFA1" s="693"/>
      <c r="NFB1" s="693"/>
      <c r="NFC1" s="693"/>
      <c r="NFD1" s="693"/>
      <c r="NFE1" s="693"/>
      <c r="NFF1" s="693"/>
      <c r="NFG1" s="693"/>
      <c r="NFH1" s="693"/>
      <c r="NFI1" s="693"/>
      <c r="NFJ1" s="693"/>
      <c r="NFK1" s="693"/>
      <c r="NFL1" s="693"/>
      <c r="NFM1" s="693"/>
      <c r="NFN1" s="693"/>
      <c r="NFO1" s="693"/>
      <c r="NFP1" s="693"/>
      <c r="NFQ1" s="693"/>
      <c r="NFR1" s="693"/>
      <c r="NFS1" s="693"/>
      <c r="NFT1" s="693"/>
      <c r="NFU1" s="693"/>
      <c r="NFV1" s="693"/>
      <c r="NFW1" s="693"/>
      <c r="NFX1" s="693"/>
      <c r="NFY1" s="693"/>
      <c r="NFZ1" s="693"/>
      <c r="NGA1" s="693"/>
      <c r="NGB1" s="693"/>
      <c r="NGC1" s="693"/>
      <c r="NGD1" s="693"/>
      <c r="NGE1" s="693"/>
      <c r="NGF1" s="693"/>
      <c r="NGG1" s="693"/>
      <c r="NGH1" s="693"/>
      <c r="NGI1" s="693"/>
      <c r="NGJ1" s="693"/>
      <c r="NGK1" s="693"/>
      <c r="NGL1" s="693"/>
      <c r="NGM1" s="693"/>
      <c r="NGN1" s="693"/>
      <c r="NGO1" s="693"/>
      <c r="NGP1" s="693"/>
      <c r="NGQ1" s="693"/>
      <c r="NGR1" s="693"/>
      <c r="NGS1" s="693"/>
      <c r="NGT1" s="693"/>
      <c r="NGU1" s="693"/>
      <c r="NGV1" s="693"/>
      <c r="NGW1" s="693"/>
      <c r="NGX1" s="693"/>
      <c r="NGY1" s="693"/>
      <c r="NGZ1" s="693"/>
      <c r="NHA1" s="693"/>
      <c r="NHB1" s="693"/>
      <c r="NHC1" s="693"/>
      <c r="NHD1" s="693"/>
      <c r="NHE1" s="693"/>
      <c r="NHF1" s="693"/>
      <c r="NHG1" s="693"/>
      <c r="NHH1" s="693"/>
      <c r="NHI1" s="693"/>
      <c r="NHJ1" s="693"/>
      <c r="NHK1" s="693"/>
      <c r="NHL1" s="693"/>
      <c r="NHM1" s="693"/>
      <c r="NHN1" s="693"/>
      <c r="NHO1" s="693"/>
      <c r="NHP1" s="693"/>
      <c r="NHQ1" s="693"/>
      <c r="NHR1" s="693"/>
      <c r="NHS1" s="693"/>
      <c r="NHT1" s="693"/>
      <c r="NHU1" s="693"/>
      <c r="NHV1" s="693"/>
      <c r="NHW1" s="693"/>
      <c r="NHX1" s="693"/>
      <c r="NHY1" s="693"/>
      <c r="NHZ1" s="693"/>
      <c r="NIA1" s="693"/>
      <c r="NIB1" s="693"/>
      <c r="NIC1" s="693"/>
      <c r="NID1" s="693"/>
      <c r="NIE1" s="693"/>
      <c r="NIF1" s="693"/>
      <c r="NIG1" s="693"/>
      <c r="NIH1" s="693"/>
      <c r="NII1" s="693"/>
      <c r="NIJ1" s="693"/>
      <c r="NIK1" s="693"/>
      <c r="NIL1" s="693"/>
      <c r="NIM1" s="693"/>
      <c r="NIN1" s="693"/>
      <c r="NIO1" s="693"/>
      <c r="NIP1" s="693"/>
      <c r="NIQ1" s="693"/>
      <c r="NIR1" s="693"/>
      <c r="NIS1" s="693"/>
      <c r="NIT1" s="693"/>
      <c r="NIU1" s="693"/>
      <c r="NIV1" s="693"/>
      <c r="NIW1" s="693"/>
      <c r="NIX1" s="693"/>
      <c r="NIY1" s="693"/>
      <c r="NIZ1" s="693"/>
      <c r="NJA1" s="693"/>
      <c r="NJB1" s="693"/>
      <c r="NJC1" s="693"/>
      <c r="NJD1" s="693"/>
      <c r="NJE1" s="693"/>
      <c r="NJF1" s="693"/>
      <c r="NJG1" s="693"/>
      <c r="NJH1" s="693"/>
      <c r="NJI1" s="693"/>
      <c r="NJJ1" s="693"/>
      <c r="NJK1" s="693"/>
      <c r="NJL1" s="693"/>
      <c r="NJM1" s="693"/>
      <c r="NJN1" s="693"/>
      <c r="NJO1" s="693"/>
      <c r="NJP1" s="693"/>
      <c r="NJQ1" s="693"/>
      <c r="NJR1" s="693"/>
      <c r="NJS1" s="693"/>
      <c r="NJT1" s="693"/>
      <c r="NJU1" s="693"/>
      <c r="NJV1" s="693"/>
      <c r="NJW1" s="693"/>
      <c r="NJX1" s="693"/>
      <c r="NJY1" s="693"/>
      <c r="NJZ1" s="693"/>
      <c r="NKA1" s="693"/>
      <c r="NKB1" s="693"/>
      <c r="NKC1" s="693"/>
      <c r="NKD1" s="693"/>
      <c r="NKE1" s="693"/>
      <c r="NKF1" s="693"/>
      <c r="NKG1" s="693"/>
      <c r="NKH1" s="693"/>
      <c r="NKI1" s="693"/>
      <c r="NKJ1" s="693"/>
      <c r="NKK1" s="693"/>
      <c r="NKL1" s="693"/>
      <c r="NKM1" s="693"/>
      <c r="NKN1" s="693"/>
      <c r="NKO1" s="693"/>
      <c r="NKP1" s="693"/>
      <c r="NKQ1" s="693"/>
      <c r="NKR1" s="693"/>
      <c r="NKS1" s="693"/>
      <c r="NKT1" s="693"/>
      <c r="NKU1" s="693"/>
      <c r="NKV1" s="693"/>
      <c r="NKW1" s="693"/>
      <c r="NKX1" s="693"/>
      <c r="NKY1" s="693"/>
      <c r="NKZ1" s="693"/>
      <c r="NLA1" s="693"/>
      <c r="NLB1" s="693"/>
      <c r="NLC1" s="693"/>
      <c r="NLD1" s="693"/>
      <c r="NLE1" s="693"/>
      <c r="NLF1" s="693"/>
      <c r="NLG1" s="693"/>
      <c r="NLH1" s="693"/>
      <c r="NLI1" s="693"/>
      <c r="NLJ1" s="693"/>
      <c r="NLK1" s="693"/>
      <c r="NLL1" s="693"/>
      <c r="NLM1" s="693"/>
      <c r="NLN1" s="693"/>
      <c r="NLO1" s="693"/>
      <c r="NLP1" s="693"/>
      <c r="NLQ1" s="693"/>
      <c r="NLR1" s="693"/>
      <c r="NLS1" s="693"/>
      <c r="NLT1" s="693"/>
      <c r="NLU1" s="693"/>
      <c r="NLV1" s="693"/>
      <c r="NLW1" s="693"/>
      <c r="NLX1" s="693"/>
      <c r="NLY1" s="693"/>
      <c r="NLZ1" s="693"/>
      <c r="NMA1" s="693"/>
      <c r="NMB1" s="693"/>
      <c r="NMC1" s="693"/>
      <c r="NMD1" s="693"/>
      <c r="NME1" s="693"/>
      <c r="NMF1" s="693"/>
      <c r="NMG1" s="693"/>
      <c r="NMH1" s="693"/>
      <c r="NMI1" s="693"/>
      <c r="NMJ1" s="693"/>
      <c r="NMK1" s="693"/>
      <c r="NML1" s="693"/>
      <c r="NMM1" s="693"/>
      <c r="NMN1" s="693"/>
      <c r="NMO1" s="693"/>
      <c r="NMP1" s="693"/>
      <c r="NMQ1" s="693"/>
      <c r="NMR1" s="693"/>
      <c r="NMS1" s="693"/>
      <c r="NMT1" s="693"/>
      <c r="NMU1" s="693"/>
      <c r="NMV1" s="693"/>
      <c r="NMW1" s="693"/>
      <c r="NMX1" s="693"/>
      <c r="NMY1" s="693"/>
      <c r="NMZ1" s="693"/>
      <c r="NNA1" s="693"/>
      <c r="NNB1" s="693"/>
      <c r="NNC1" s="693"/>
      <c r="NND1" s="693"/>
      <c r="NNE1" s="693"/>
      <c r="NNF1" s="693"/>
      <c r="NNG1" s="693"/>
      <c r="NNH1" s="693"/>
      <c r="NNI1" s="693"/>
      <c r="NNJ1" s="693"/>
      <c r="NNK1" s="693"/>
      <c r="NNL1" s="693"/>
      <c r="NNM1" s="693"/>
      <c r="NNN1" s="693"/>
      <c r="NNO1" s="693"/>
      <c r="NNP1" s="693"/>
      <c r="NNQ1" s="693"/>
      <c r="NNR1" s="693"/>
      <c r="NNS1" s="693"/>
      <c r="NNT1" s="693"/>
      <c r="NNU1" s="693"/>
      <c r="NNV1" s="693"/>
      <c r="NNW1" s="693"/>
      <c r="NNX1" s="693"/>
      <c r="NNY1" s="693"/>
      <c r="NNZ1" s="693"/>
      <c r="NOA1" s="693"/>
      <c r="NOB1" s="693"/>
      <c r="NOC1" s="693"/>
      <c r="NOD1" s="693"/>
      <c r="NOE1" s="693"/>
      <c r="NOF1" s="693"/>
      <c r="NOG1" s="693"/>
      <c r="NOH1" s="693"/>
      <c r="NOI1" s="693"/>
      <c r="NOJ1" s="693"/>
      <c r="NOK1" s="693"/>
      <c r="NOL1" s="693"/>
      <c r="NOM1" s="693"/>
      <c r="NON1" s="693"/>
      <c r="NOO1" s="693"/>
      <c r="NOP1" s="693"/>
      <c r="NOQ1" s="693"/>
      <c r="NOR1" s="693"/>
      <c r="NOS1" s="693"/>
      <c r="NOT1" s="693"/>
      <c r="NOU1" s="693"/>
      <c r="NOV1" s="693"/>
      <c r="NOW1" s="693"/>
      <c r="NOX1" s="693"/>
      <c r="NOY1" s="693"/>
      <c r="NOZ1" s="693"/>
      <c r="NPA1" s="693"/>
      <c r="NPB1" s="693"/>
      <c r="NPC1" s="693"/>
      <c r="NPD1" s="693"/>
      <c r="NPE1" s="693"/>
      <c r="NPF1" s="693"/>
      <c r="NPG1" s="693"/>
      <c r="NPH1" s="693"/>
      <c r="NPI1" s="693"/>
      <c r="NPJ1" s="693"/>
      <c r="NPK1" s="693"/>
      <c r="NPL1" s="693"/>
      <c r="NPM1" s="693"/>
      <c r="NPN1" s="693"/>
      <c r="NPO1" s="693"/>
      <c r="NPP1" s="693"/>
      <c r="NPQ1" s="693"/>
      <c r="NPR1" s="693"/>
      <c r="NPS1" s="693"/>
      <c r="NPT1" s="693"/>
      <c r="NPU1" s="693"/>
      <c r="NPV1" s="693"/>
      <c r="NPW1" s="693"/>
      <c r="NPX1" s="693"/>
      <c r="NPY1" s="693"/>
      <c r="NPZ1" s="693"/>
      <c r="NQA1" s="693"/>
      <c r="NQB1" s="693"/>
      <c r="NQC1" s="693"/>
      <c r="NQD1" s="693"/>
      <c r="NQE1" s="693"/>
      <c r="NQF1" s="693"/>
      <c r="NQG1" s="693"/>
      <c r="NQH1" s="693"/>
      <c r="NQI1" s="693"/>
      <c r="NQJ1" s="693"/>
      <c r="NQK1" s="693"/>
      <c r="NQL1" s="693"/>
      <c r="NQM1" s="693"/>
      <c r="NQN1" s="693"/>
      <c r="NQO1" s="693"/>
      <c r="NQP1" s="693"/>
      <c r="NQQ1" s="693"/>
      <c r="NQR1" s="693"/>
      <c r="NQS1" s="693"/>
      <c r="NQT1" s="693"/>
      <c r="NQU1" s="693"/>
      <c r="NQV1" s="693"/>
      <c r="NQW1" s="693"/>
      <c r="NQX1" s="693"/>
      <c r="NQY1" s="693"/>
      <c r="NQZ1" s="693"/>
      <c r="NRA1" s="693"/>
      <c r="NRB1" s="693"/>
      <c r="NRC1" s="693"/>
      <c r="NRD1" s="693"/>
      <c r="NRE1" s="693"/>
      <c r="NRF1" s="693"/>
      <c r="NRG1" s="693"/>
      <c r="NRH1" s="693"/>
      <c r="NRI1" s="693"/>
      <c r="NRJ1" s="693"/>
      <c r="NRK1" s="693"/>
      <c r="NRL1" s="693"/>
      <c r="NRM1" s="693"/>
      <c r="NRN1" s="693"/>
      <c r="NRO1" s="693"/>
      <c r="NRP1" s="693"/>
      <c r="NRQ1" s="693"/>
      <c r="NRR1" s="693"/>
      <c r="NRS1" s="693"/>
      <c r="NRT1" s="693"/>
      <c r="NRU1" s="693"/>
      <c r="NRV1" s="693"/>
      <c r="NRW1" s="693"/>
      <c r="NRX1" s="693"/>
      <c r="NRY1" s="693"/>
      <c r="NRZ1" s="693"/>
      <c r="NSA1" s="693"/>
      <c r="NSB1" s="693"/>
      <c r="NSC1" s="693"/>
      <c r="NSD1" s="693"/>
      <c r="NSE1" s="693"/>
      <c r="NSF1" s="693"/>
      <c r="NSG1" s="693"/>
      <c r="NSH1" s="693"/>
      <c r="NSI1" s="693"/>
      <c r="NSJ1" s="693"/>
      <c r="NSK1" s="693"/>
      <c r="NSL1" s="693"/>
      <c r="NSM1" s="693"/>
      <c r="NSN1" s="693"/>
      <c r="NSO1" s="693"/>
      <c r="NSP1" s="693"/>
      <c r="NSQ1" s="693"/>
      <c r="NSR1" s="693"/>
      <c r="NSS1" s="693"/>
      <c r="NST1" s="693"/>
      <c r="NSU1" s="693"/>
      <c r="NSV1" s="693"/>
      <c r="NSW1" s="693"/>
      <c r="NSX1" s="693"/>
      <c r="NSY1" s="693"/>
      <c r="NSZ1" s="693"/>
      <c r="NTA1" s="693"/>
      <c r="NTB1" s="693"/>
      <c r="NTC1" s="693"/>
      <c r="NTD1" s="693"/>
      <c r="NTE1" s="693"/>
      <c r="NTF1" s="693"/>
      <c r="NTG1" s="693"/>
      <c r="NTH1" s="693"/>
      <c r="NTI1" s="693"/>
      <c r="NTJ1" s="693"/>
      <c r="NTK1" s="693"/>
      <c r="NTL1" s="693"/>
      <c r="NTM1" s="693"/>
      <c r="NTN1" s="693"/>
      <c r="NTO1" s="693"/>
      <c r="NTP1" s="693"/>
      <c r="NTQ1" s="693"/>
      <c r="NTR1" s="693"/>
      <c r="NTS1" s="693"/>
      <c r="NTT1" s="693"/>
      <c r="NTU1" s="693"/>
      <c r="NTV1" s="693"/>
      <c r="NTW1" s="693"/>
      <c r="NTX1" s="693"/>
      <c r="NTY1" s="693"/>
      <c r="NTZ1" s="693"/>
      <c r="NUA1" s="693"/>
      <c r="NUB1" s="693"/>
      <c r="NUC1" s="693"/>
      <c r="NUD1" s="693"/>
      <c r="NUE1" s="693"/>
      <c r="NUF1" s="693"/>
      <c r="NUG1" s="693"/>
      <c r="NUH1" s="693"/>
      <c r="NUI1" s="693"/>
      <c r="NUJ1" s="693"/>
      <c r="NUK1" s="693"/>
      <c r="NUL1" s="693"/>
      <c r="NUM1" s="693"/>
      <c r="NUN1" s="693"/>
      <c r="NUO1" s="693"/>
      <c r="NUP1" s="693"/>
      <c r="NUQ1" s="693"/>
      <c r="NUR1" s="693"/>
      <c r="NUS1" s="693"/>
      <c r="NUT1" s="693"/>
      <c r="NUU1" s="693"/>
      <c r="NUV1" s="693"/>
      <c r="NUW1" s="693"/>
      <c r="NUX1" s="693"/>
      <c r="NUY1" s="693"/>
      <c r="NUZ1" s="693"/>
      <c r="NVA1" s="693"/>
      <c r="NVB1" s="693"/>
      <c r="NVC1" s="693"/>
      <c r="NVD1" s="693"/>
      <c r="NVE1" s="693"/>
      <c r="NVF1" s="693"/>
      <c r="NVG1" s="693"/>
      <c r="NVH1" s="693"/>
      <c r="NVI1" s="693"/>
      <c r="NVJ1" s="693"/>
      <c r="NVK1" s="693"/>
      <c r="NVL1" s="693"/>
      <c r="NVM1" s="693"/>
      <c r="NVN1" s="693"/>
      <c r="NVO1" s="693"/>
      <c r="NVP1" s="693"/>
      <c r="NVQ1" s="693"/>
      <c r="NVR1" s="693"/>
      <c r="NVS1" s="693"/>
      <c r="NVT1" s="693"/>
      <c r="NVU1" s="693"/>
      <c r="NVV1" s="693"/>
      <c r="NVW1" s="693"/>
      <c r="NVX1" s="693"/>
      <c r="NVY1" s="693"/>
      <c r="NVZ1" s="693"/>
      <c r="NWA1" s="693"/>
      <c r="NWB1" s="693"/>
      <c r="NWC1" s="693"/>
      <c r="NWD1" s="693"/>
      <c r="NWE1" s="693"/>
      <c r="NWF1" s="693"/>
      <c r="NWG1" s="693"/>
      <c r="NWH1" s="693"/>
      <c r="NWI1" s="693"/>
      <c r="NWJ1" s="693"/>
      <c r="NWK1" s="693"/>
      <c r="NWL1" s="693"/>
      <c r="NWM1" s="693"/>
      <c r="NWN1" s="693"/>
      <c r="NWO1" s="693"/>
      <c r="NWP1" s="693"/>
      <c r="NWQ1" s="693"/>
      <c r="NWR1" s="693"/>
      <c r="NWS1" s="693"/>
      <c r="NWT1" s="693"/>
      <c r="NWU1" s="693"/>
      <c r="NWV1" s="693"/>
      <c r="NWW1" s="693"/>
      <c r="NWX1" s="693"/>
      <c r="NWY1" s="693"/>
      <c r="NWZ1" s="693"/>
      <c r="NXA1" s="693"/>
      <c r="NXB1" s="693"/>
      <c r="NXC1" s="693"/>
      <c r="NXD1" s="693"/>
      <c r="NXE1" s="693"/>
      <c r="NXF1" s="693"/>
      <c r="NXG1" s="693"/>
      <c r="NXH1" s="693"/>
      <c r="NXI1" s="693"/>
      <c r="NXJ1" s="693"/>
      <c r="NXK1" s="693"/>
      <c r="NXL1" s="693"/>
      <c r="NXM1" s="693"/>
      <c r="NXN1" s="693"/>
      <c r="NXO1" s="693"/>
      <c r="NXP1" s="693"/>
      <c r="NXQ1" s="693"/>
      <c r="NXR1" s="693"/>
      <c r="NXS1" s="693"/>
      <c r="NXT1" s="693"/>
      <c r="NXU1" s="693"/>
      <c r="NXV1" s="693"/>
      <c r="NXW1" s="693"/>
      <c r="NXX1" s="693"/>
      <c r="NXY1" s="693"/>
      <c r="NXZ1" s="693"/>
      <c r="NYA1" s="693"/>
      <c r="NYB1" s="693"/>
      <c r="NYC1" s="693"/>
      <c r="NYD1" s="693"/>
      <c r="NYE1" s="693"/>
      <c r="NYF1" s="693"/>
      <c r="NYG1" s="693"/>
      <c r="NYH1" s="693"/>
      <c r="NYI1" s="693"/>
      <c r="NYJ1" s="693"/>
      <c r="NYK1" s="693"/>
      <c r="NYL1" s="693"/>
      <c r="NYM1" s="693"/>
      <c r="NYN1" s="693"/>
      <c r="NYO1" s="693"/>
      <c r="NYP1" s="693"/>
      <c r="NYQ1" s="693"/>
      <c r="NYR1" s="693"/>
      <c r="NYS1" s="693"/>
      <c r="NYT1" s="693"/>
      <c r="NYU1" s="693"/>
      <c r="NYV1" s="693"/>
      <c r="NYW1" s="693"/>
      <c r="NYX1" s="693"/>
      <c r="NYY1" s="693"/>
      <c r="NYZ1" s="693"/>
      <c r="NZA1" s="693"/>
      <c r="NZB1" s="693"/>
      <c r="NZC1" s="693"/>
      <c r="NZD1" s="693"/>
      <c r="NZE1" s="693"/>
      <c r="NZF1" s="693"/>
      <c r="NZG1" s="693"/>
      <c r="NZH1" s="693"/>
      <c r="NZI1" s="693"/>
      <c r="NZJ1" s="693"/>
      <c r="NZK1" s="693"/>
      <c r="NZL1" s="693"/>
      <c r="NZM1" s="693"/>
      <c r="NZN1" s="693"/>
      <c r="NZO1" s="693"/>
      <c r="NZP1" s="693"/>
      <c r="NZQ1" s="693"/>
      <c r="NZR1" s="693"/>
      <c r="NZS1" s="693"/>
      <c r="NZT1" s="693"/>
      <c r="NZU1" s="693"/>
      <c r="NZV1" s="693"/>
      <c r="NZW1" s="693"/>
      <c r="NZX1" s="693"/>
      <c r="NZY1" s="693"/>
      <c r="NZZ1" s="693"/>
      <c r="OAA1" s="693"/>
      <c r="OAB1" s="693"/>
      <c r="OAC1" s="693"/>
      <c r="OAD1" s="693"/>
      <c r="OAE1" s="693"/>
      <c r="OAF1" s="693"/>
      <c r="OAG1" s="693"/>
      <c r="OAH1" s="693"/>
      <c r="OAI1" s="693"/>
      <c r="OAJ1" s="693"/>
      <c r="OAK1" s="693"/>
      <c r="OAL1" s="693"/>
      <c r="OAM1" s="693"/>
      <c r="OAN1" s="693"/>
      <c r="OAO1" s="693"/>
      <c r="OAP1" s="693"/>
      <c r="OAQ1" s="693"/>
      <c r="OAR1" s="693"/>
      <c r="OAS1" s="693"/>
      <c r="OAT1" s="693"/>
      <c r="OAU1" s="693"/>
      <c r="OAV1" s="693"/>
      <c r="OAW1" s="693"/>
      <c r="OAX1" s="693"/>
      <c r="OAY1" s="693"/>
      <c r="OAZ1" s="693"/>
      <c r="OBA1" s="693"/>
      <c r="OBB1" s="693"/>
      <c r="OBC1" s="693"/>
      <c r="OBD1" s="693"/>
      <c r="OBE1" s="693"/>
      <c r="OBF1" s="693"/>
      <c r="OBG1" s="693"/>
      <c r="OBH1" s="693"/>
      <c r="OBI1" s="693"/>
      <c r="OBJ1" s="693"/>
      <c r="OBK1" s="693"/>
      <c r="OBL1" s="693"/>
      <c r="OBM1" s="693"/>
      <c r="OBN1" s="693"/>
      <c r="OBO1" s="693"/>
      <c r="OBP1" s="693"/>
      <c r="OBQ1" s="693"/>
      <c r="OBR1" s="693"/>
      <c r="OBS1" s="693"/>
      <c r="OBT1" s="693"/>
      <c r="OBU1" s="693"/>
      <c r="OBV1" s="693"/>
      <c r="OBW1" s="693"/>
      <c r="OBX1" s="693"/>
      <c r="OBY1" s="693"/>
      <c r="OBZ1" s="693"/>
      <c r="OCA1" s="693"/>
      <c r="OCB1" s="693"/>
      <c r="OCC1" s="693"/>
      <c r="OCD1" s="693"/>
      <c r="OCE1" s="693"/>
      <c r="OCF1" s="693"/>
      <c r="OCG1" s="693"/>
      <c r="OCH1" s="693"/>
      <c r="OCI1" s="693"/>
      <c r="OCJ1" s="693"/>
      <c r="OCK1" s="693"/>
      <c r="OCL1" s="693"/>
      <c r="OCM1" s="693"/>
      <c r="OCN1" s="693"/>
      <c r="OCO1" s="693"/>
      <c r="OCP1" s="693"/>
      <c r="OCQ1" s="693"/>
      <c r="OCR1" s="693"/>
      <c r="OCS1" s="693"/>
      <c r="OCT1" s="693"/>
      <c r="OCU1" s="693"/>
      <c r="OCV1" s="693"/>
      <c r="OCW1" s="693"/>
      <c r="OCX1" s="693"/>
      <c r="OCY1" s="693"/>
      <c r="OCZ1" s="693"/>
      <c r="ODA1" s="693"/>
      <c r="ODB1" s="693"/>
      <c r="ODC1" s="693"/>
      <c r="ODD1" s="693"/>
      <c r="ODE1" s="693"/>
      <c r="ODF1" s="693"/>
      <c r="ODG1" s="693"/>
      <c r="ODH1" s="693"/>
      <c r="ODI1" s="693"/>
      <c r="ODJ1" s="693"/>
      <c r="ODK1" s="693"/>
      <c r="ODL1" s="693"/>
      <c r="ODM1" s="693"/>
      <c r="ODN1" s="693"/>
      <c r="ODO1" s="693"/>
      <c r="ODP1" s="693"/>
      <c r="ODQ1" s="693"/>
      <c r="ODR1" s="693"/>
      <c r="ODS1" s="693"/>
      <c r="ODT1" s="693"/>
      <c r="ODU1" s="693"/>
      <c r="ODV1" s="693"/>
      <c r="ODW1" s="693"/>
      <c r="ODX1" s="693"/>
      <c r="ODY1" s="693"/>
      <c r="ODZ1" s="693"/>
      <c r="OEA1" s="693"/>
      <c r="OEB1" s="693"/>
      <c r="OEC1" s="693"/>
      <c r="OED1" s="693"/>
      <c r="OEE1" s="693"/>
      <c r="OEF1" s="693"/>
      <c r="OEG1" s="693"/>
      <c r="OEH1" s="693"/>
      <c r="OEI1" s="693"/>
      <c r="OEJ1" s="693"/>
      <c r="OEK1" s="693"/>
      <c r="OEL1" s="693"/>
      <c r="OEM1" s="693"/>
      <c r="OEN1" s="693"/>
      <c r="OEO1" s="693"/>
      <c r="OEP1" s="693"/>
      <c r="OEQ1" s="693"/>
      <c r="OER1" s="693"/>
      <c r="OES1" s="693"/>
      <c r="OET1" s="693"/>
      <c r="OEU1" s="693"/>
      <c r="OEV1" s="693"/>
      <c r="OEW1" s="693"/>
      <c r="OEX1" s="693"/>
      <c r="OEY1" s="693"/>
      <c r="OEZ1" s="693"/>
      <c r="OFA1" s="693"/>
      <c r="OFB1" s="693"/>
      <c r="OFC1" s="693"/>
      <c r="OFD1" s="693"/>
      <c r="OFE1" s="693"/>
      <c r="OFF1" s="693"/>
      <c r="OFG1" s="693"/>
      <c r="OFH1" s="693"/>
      <c r="OFI1" s="693"/>
      <c r="OFJ1" s="693"/>
      <c r="OFK1" s="693"/>
      <c r="OFL1" s="693"/>
      <c r="OFM1" s="693"/>
      <c r="OFN1" s="693"/>
      <c r="OFO1" s="693"/>
      <c r="OFP1" s="693"/>
      <c r="OFQ1" s="693"/>
      <c r="OFR1" s="693"/>
      <c r="OFS1" s="693"/>
      <c r="OFT1" s="693"/>
      <c r="OFU1" s="693"/>
      <c r="OFV1" s="693"/>
      <c r="OFW1" s="693"/>
      <c r="OFX1" s="693"/>
      <c r="OFY1" s="693"/>
      <c r="OFZ1" s="693"/>
      <c r="OGA1" s="693"/>
      <c r="OGB1" s="693"/>
      <c r="OGC1" s="693"/>
      <c r="OGD1" s="693"/>
      <c r="OGE1" s="693"/>
      <c r="OGF1" s="693"/>
      <c r="OGG1" s="693"/>
      <c r="OGH1" s="693"/>
      <c r="OGI1" s="693"/>
      <c r="OGJ1" s="693"/>
      <c r="OGK1" s="693"/>
      <c r="OGL1" s="693"/>
      <c r="OGM1" s="693"/>
      <c r="OGN1" s="693"/>
      <c r="OGO1" s="693"/>
      <c r="OGP1" s="693"/>
      <c r="OGQ1" s="693"/>
      <c r="OGR1" s="693"/>
      <c r="OGS1" s="693"/>
      <c r="OGT1" s="693"/>
      <c r="OGU1" s="693"/>
      <c r="OGV1" s="693"/>
      <c r="OGW1" s="693"/>
      <c r="OGX1" s="693"/>
      <c r="OGY1" s="693"/>
      <c r="OGZ1" s="693"/>
      <c r="OHA1" s="693"/>
      <c r="OHB1" s="693"/>
      <c r="OHC1" s="693"/>
      <c r="OHD1" s="693"/>
      <c r="OHE1" s="693"/>
      <c r="OHF1" s="693"/>
      <c r="OHG1" s="693"/>
      <c r="OHH1" s="693"/>
      <c r="OHI1" s="693"/>
      <c r="OHJ1" s="693"/>
      <c r="OHK1" s="693"/>
      <c r="OHL1" s="693"/>
      <c r="OHM1" s="693"/>
      <c r="OHN1" s="693"/>
      <c r="OHO1" s="693"/>
      <c r="OHP1" s="693"/>
      <c r="OHQ1" s="693"/>
      <c r="OHR1" s="693"/>
      <c r="OHS1" s="693"/>
      <c r="OHT1" s="693"/>
      <c r="OHU1" s="693"/>
      <c r="OHV1" s="693"/>
      <c r="OHW1" s="693"/>
      <c r="OHX1" s="693"/>
      <c r="OHY1" s="693"/>
      <c r="OHZ1" s="693"/>
      <c r="OIA1" s="693"/>
      <c r="OIB1" s="693"/>
      <c r="OIC1" s="693"/>
      <c r="OID1" s="693"/>
      <c r="OIE1" s="693"/>
      <c r="OIF1" s="693"/>
      <c r="OIG1" s="693"/>
      <c r="OIH1" s="693"/>
      <c r="OII1" s="693"/>
      <c r="OIJ1" s="693"/>
      <c r="OIK1" s="693"/>
      <c r="OIL1" s="693"/>
      <c r="OIM1" s="693"/>
      <c r="OIN1" s="693"/>
      <c r="OIO1" s="693"/>
      <c r="OIP1" s="693"/>
      <c r="OIQ1" s="693"/>
      <c r="OIR1" s="693"/>
      <c r="OIS1" s="693"/>
      <c r="OIT1" s="693"/>
      <c r="OIU1" s="693"/>
      <c r="OIV1" s="693"/>
      <c r="OIW1" s="693"/>
      <c r="OIX1" s="693"/>
      <c r="OIY1" s="693"/>
      <c r="OIZ1" s="693"/>
      <c r="OJA1" s="693"/>
      <c r="OJB1" s="693"/>
      <c r="OJC1" s="693"/>
      <c r="OJD1" s="693"/>
      <c r="OJE1" s="693"/>
      <c r="OJF1" s="693"/>
      <c r="OJG1" s="693"/>
      <c r="OJH1" s="693"/>
      <c r="OJI1" s="693"/>
      <c r="OJJ1" s="693"/>
      <c r="OJK1" s="693"/>
      <c r="OJL1" s="693"/>
      <c r="OJM1" s="693"/>
      <c r="OJN1" s="693"/>
      <c r="OJO1" s="693"/>
      <c r="OJP1" s="693"/>
      <c r="OJQ1" s="693"/>
      <c r="OJR1" s="693"/>
      <c r="OJS1" s="693"/>
      <c r="OJT1" s="693"/>
      <c r="OJU1" s="693"/>
      <c r="OJV1" s="693"/>
      <c r="OJW1" s="693"/>
      <c r="OJX1" s="693"/>
      <c r="OJY1" s="693"/>
      <c r="OJZ1" s="693"/>
      <c r="OKA1" s="693"/>
      <c r="OKB1" s="693"/>
      <c r="OKC1" s="693"/>
      <c r="OKD1" s="693"/>
      <c r="OKE1" s="693"/>
      <c r="OKF1" s="693"/>
      <c r="OKG1" s="693"/>
      <c r="OKH1" s="693"/>
      <c r="OKI1" s="693"/>
      <c r="OKJ1" s="693"/>
      <c r="OKK1" s="693"/>
      <c r="OKL1" s="693"/>
      <c r="OKM1" s="693"/>
      <c r="OKN1" s="693"/>
      <c r="OKO1" s="693"/>
      <c r="OKP1" s="693"/>
      <c r="OKQ1" s="693"/>
      <c r="OKR1" s="693"/>
      <c r="OKS1" s="693"/>
      <c r="OKT1" s="693"/>
      <c r="OKU1" s="693"/>
      <c r="OKV1" s="693"/>
      <c r="OKW1" s="693"/>
      <c r="OKX1" s="693"/>
      <c r="OKY1" s="693"/>
      <c r="OKZ1" s="693"/>
      <c r="OLA1" s="693"/>
      <c r="OLB1" s="693"/>
      <c r="OLC1" s="693"/>
      <c r="OLD1" s="693"/>
      <c r="OLE1" s="693"/>
      <c r="OLF1" s="693"/>
      <c r="OLG1" s="693"/>
      <c r="OLH1" s="693"/>
      <c r="OLI1" s="693"/>
      <c r="OLJ1" s="693"/>
      <c r="OLK1" s="693"/>
      <c r="OLL1" s="693"/>
      <c r="OLM1" s="693"/>
      <c r="OLN1" s="693"/>
      <c r="OLO1" s="693"/>
      <c r="OLP1" s="693"/>
      <c r="OLQ1" s="693"/>
      <c r="OLR1" s="693"/>
      <c r="OLS1" s="693"/>
      <c r="OLT1" s="693"/>
      <c r="OLU1" s="693"/>
      <c r="OLV1" s="693"/>
      <c r="OLW1" s="693"/>
      <c r="OLX1" s="693"/>
      <c r="OLY1" s="693"/>
      <c r="OLZ1" s="693"/>
      <c r="OMA1" s="693"/>
      <c r="OMB1" s="693"/>
      <c r="OMC1" s="693"/>
      <c r="OMD1" s="693"/>
      <c r="OME1" s="693"/>
      <c r="OMF1" s="693"/>
      <c r="OMG1" s="693"/>
      <c r="OMH1" s="693"/>
      <c r="OMI1" s="693"/>
      <c r="OMJ1" s="693"/>
      <c r="OMK1" s="693"/>
      <c r="OML1" s="693"/>
      <c r="OMM1" s="693"/>
      <c r="OMN1" s="693"/>
      <c r="OMO1" s="693"/>
      <c r="OMP1" s="693"/>
      <c r="OMQ1" s="693"/>
      <c r="OMR1" s="693"/>
      <c r="OMS1" s="693"/>
      <c r="OMT1" s="693"/>
      <c r="OMU1" s="693"/>
      <c r="OMV1" s="693"/>
      <c r="OMW1" s="693"/>
      <c r="OMX1" s="693"/>
      <c r="OMY1" s="693"/>
      <c r="OMZ1" s="693"/>
      <c r="ONA1" s="693"/>
      <c r="ONB1" s="693"/>
      <c r="ONC1" s="693"/>
      <c r="OND1" s="693"/>
      <c r="ONE1" s="693"/>
      <c r="ONF1" s="693"/>
      <c r="ONG1" s="693"/>
      <c r="ONH1" s="693"/>
      <c r="ONI1" s="693"/>
      <c r="ONJ1" s="693"/>
      <c r="ONK1" s="693"/>
      <c r="ONL1" s="693"/>
      <c r="ONM1" s="693"/>
      <c r="ONN1" s="693"/>
      <c r="ONO1" s="693"/>
      <c r="ONP1" s="693"/>
      <c r="ONQ1" s="693"/>
      <c r="ONR1" s="693"/>
      <c r="ONS1" s="693"/>
      <c r="ONT1" s="693"/>
      <c r="ONU1" s="693"/>
      <c r="ONV1" s="693"/>
      <c r="ONW1" s="693"/>
      <c r="ONX1" s="693"/>
      <c r="ONY1" s="693"/>
      <c r="ONZ1" s="693"/>
      <c r="OOA1" s="693"/>
      <c r="OOB1" s="693"/>
      <c r="OOC1" s="693"/>
      <c r="OOD1" s="693"/>
      <c r="OOE1" s="693"/>
      <c r="OOF1" s="693"/>
      <c r="OOG1" s="693"/>
      <c r="OOH1" s="693"/>
      <c r="OOI1" s="693"/>
      <c r="OOJ1" s="693"/>
      <c r="OOK1" s="693"/>
      <c r="OOL1" s="693"/>
      <c r="OOM1" s="693"/>
      <c r="OON1" s="693"/>
      <c r="OOO1" s="693"/>
      <c r="OOP1" s="693"/>
      <c r="OOQ1" s="693"/>
      <c r="OOR1" s="693"/>
      <c r="OOS1" s="693"/>
      <c r="OOT1" s="693"/>
      <c r="OOU1" s="693"/>
      <c r="OOV1" s="693"/>
      <c r="OOW1" s="693"/>
      <c r="OOX1" s="693"/>
      <c r="OOY1" s="693"/>
      <c r="OOZ1" s="693"/>
      <c r="OPA1" s="693"/>
      <c r="OPB1" s="693"/>
      <c r="OPC1" s="693"/>
      <c r="OPD1" s="693"/>
      <c r="OPE1" s="693"/>
      <c r="OPF1" s="693"/>
      <c r="OPG1" s="693"/>
      <c r="OPH1" s="693"/>
      <c r="OPI1" s="693"/>
      <c r="OPJ1" s="693"/>
      <c r="OPK1" s="693"/>
      <c r="OPL1" s="693"/>
      <c r="OPM1" s="693"/>
      <c r="OPN1" s="693"/>
      <c r="OPO1" s="693"/>
      <c r="OPP1" s="693"/>
      <c r="OPQ1" s="693"/>
      <c r="OPR1" s="693"/>
      <c r="OPS1" s="693"/>
      <c r="OPT1" s="693"/>
      <c r="OPU1" s="693"/>
      <c r="OPV1" s="693"/>
      <c r="OPW1" s="693"/>
      <c r="OPX1" s="693"/>
      <c r="OPY1" s="693"/>
      <c r="OPZ1" s="693"/>
      <c r="OQA1" s="693"/>
      <c r="OQB1" s="693"/>
      <c r="OQC1" s="693"/>
      <c r="OQD1" s="693"/>
      <c r="OQE1" s="693"/>
      <c r="OQF1" s="693"/>
      <c r="OQG1" s="693"/>
      <c r="OQH1" s="693"/>
      <c r="OQI1" s="693"/>
      <c r="OQJ1" s="693"/>
      <c r="OQK1" s="693"/>
      <c r="OQL1" s="693"/>
      <c r="OQM1" s="693"/>
      <c r="OQN1" s="693"/>
      <c r="OQO1" s="693"/>
      <c r="OQP1" s="693"/>
      <c r="OQQ1" s="693"/>
      <c r="OQR1" s="693"/>
      <c r="OQS1" s="693"/>
      <c r="OQT1" s="693"/>
      <c r="OQU1" s="693"/>
      <c r="OQV1" s="693"/>
      <c r="OQW1" s="693"/>
      <c r="OQX1" s="693"/>
      <c r="OQY1" s="693"/>
      <c r="OQZ1" s="693"/>
      <c r="ORA1" s="693"/>
      <c r="ORB1" s="693"/>
      <c r="ORC1" s="693"/>
      <c r="ORD1" s="693"/>
      <c r="ORE1" s="693"/>
      <c r="ORF1" s="693"/>
      <c r="ORG1" s="693"/>
      <c r="ORH1" s="693"/>
      <c r="ORI1" s="693"/>
      <c r="ORJ1" s="693"/>
      <c r="ORK1" s="693"/>
      <c r="ORL1" s="693"/>
      <c r="ORM1" s="693"/>
      <c r="ORN1" s="693"/>
      <c r="ORO1" s="693"/>
      <c r="ORP1" s="693"/>
      <c r="ORQ1" s="693"/>
      <c r="ORR1" s="693"/>
      <c r="ORS1" s="693"/>
      <c r="ORT1" s="693"/>
      <c r="ORU1" s="693"/>
      <c r="ORV1" s="693"/>
      <c r="ORW1" s="693"/>
      <c r="ORX1" s="693"/>
      <c r="ORY1" s="693"/>
      <c r="ORZ1" s="693"/>
      <c r="OSA1" s="693"/>
      <c r="OSB1" s="693"/>
      <c r="OSC1" s="693"/>
      <c r="OSD1" s="693"/>
      <c r="OSE1" s="693"/>
      <c r="OSF1" s="693"/>
      <c r="OSG1" s="693"/>
      <c r="OSH1" s="693"/>
      <c r="OSI1" s="693"/>
      <c r="OSJ1" s="693"/>
      <c r="OSK1" s="693"/>
      <c r="OSL1" s="693"/>
      <c r="OSM1" s="693"/>
      <c r="OSN1" s="693"/>
      <c r="OSO1" s="693"/>
      <c r="OSP1" s="693"/>
      <c r="OSQ1" s="693"/>
      <c r="OSR1" s="693"/>
      <c r="OSS1" s="693"/>
      <c r="OST1" s="693"/>
      <c r="OSU1" s="693"/>
      <c r="OSV1" s="693"/>
      <c r="OSW1" s="693"/>
      <c r="OSX1" s="693"/>
      <c r="OSY1" s="693"/>
      <c r="OSZ1" s="693"/>
      <c r="OTA1" s="693"/>
      <c r="OTB1" s="693"/>
      <c r="OTC1" s="693"/>
      <c r="OTD1" s="693"/>
      <c r="OTE1" s="693"/>
      <c r="OTF1" s="693"/>
      <c r="OTG1" s="693"/>
      <c r="OTH1" s="693"/>
      <c r="OTI1" s="693"/>
      <c r="OTJ1" s="693"/>
      <c r="OTK1" s="693"/>
      <c r="OTL1" s="693"/>
      <c r="OTM1" s="693"/>
      <c r="OTN1" s="693"/>
      <c r="OTO1" s="693"/>
      <c r="OTP1" s="693"/>
      <c r="OTQ1" s="693"/>
      <c r="OTR1" s="693"/>
      <c r="OTS1" s="693"/>
      <c r="OTT1" s="693"/>
      <c r="OTU1" s="693"/>
      <c r="OTV1" s="693"/>
      <c r="OTW1" s="693"/>
      <c r="OTX1" s="693"/>
      <c r="OTY1" s="693"/>
      <c r="OTZ1" s="693"/>
      <c r="OUA1" s="693"/>
      <c r="OUB1" s="693"/>
      <c r="OUC1" s="693"/>
      <c r="OUD1" s="693"/>
      <c r="OUE1" s="693"/>
      <c r="OUF1" s="693"/>
      <c r="OUG1" s="693"/>
      <c r="OUH1" s="693"/>
      <c r="OUI1" s="693"/>
      <c r="OUJ1" s="693"/>
      <c r="OUK1" s="693"/>
      <c r="OUL1" s="693"/>
      <c r="OUM1" s="693"/>
      <c r="OUN1" s="693"/>
      <c r="OUO1" s="693"/>
      <c r="OUP1" s="693"/>
      <c r="OUQ1" s="693"/>
      <c r="OUR1" s="693"/>
      <c r="OUS1" s="693"/>
      <c r="OUT1" s="693"/>
      <c r="OUU1" s="693"/>
      <c r="OUV1" s="693"/>
      <c r="OUW1" s="693"/>
      <c r="OUX1" s="693"/>
      <c r="OUY1" s="693"/>
      <c r="OUZ1" s="693"/>
      <c r="OVA1" s="693"/>
      <c r="OVB1" s="693"/>
      <c r="OVC1" s="693"/>
      <c r="OVD1" s="693"/>
      <c r="OVE1" s="693"/>
      <c r="OVF1" s="693"/>
      <c r="OVG1" s="693"/>
      <c r="OVH1" s="693"/>
      <c r="OVI1" s="693"/>
      <c r="OVJ1" s="693"/>
      <c r="OVK1" s="693"/>
      <c r="OVL1" s="693"/>
      <c r="OVM1" s="693"/>
      <c r="OVN1" s="693"/>
      <c r="OVO1" s="693"/>
      <c r="OVP1" s="693"/>
      <c r="OVQ1" s="693"/>
      <c r="OVR1" s="693"/>
      <c r="OVS1" s="693"/>
      <c r="OVT1" s="693"/>
      <c r="OVU1" s="693"/>
      <c r="OVV1" s="693"/>
      <c r="OVW1" s="693"/>
      <c r="OVX1" s="693"/>
      <c r="OVY1" s="693"/>
      <c r="OVZ1" s="693"/>
      <c r="OWA1" s="693"/>
      <c r="OWB1" s="693"/>
      <c r="OWC1" s="693"/>
      <c r="OWD1" s="693"/>
      <c r="OWE1" s="693"/>
      <c r="OWF1" s="693"/>
      <c r="OWG1" s="693"/>
      <c r="OWH1" s="693"/>
      <c r="OWI1" s="693"/>
      <c r="OWJ1" s="693"/>
      <c r="OWK1" s="693"/>
      <c r="OWL1" s="693"/>
      <c r="OWM1" s="693"/>
      <c r="OWN1" s="693"/>
      <c r="OWO1" s="693"/>
      <c r="OWP1" s="693"/>
      <c r="OWQ1" s="693"/>
      <c r="OWR1" s="693"/>
      <c r="OWS1" s="693"/>
      <c r="OWT1" s="693"/>
      <c r="OWU1" s="693"/>
      <c r="OWV1" s="693"/>
      <c r="OWW1" s="693"/>
      <c r="OWX1" s="693"/>
      <c r="OWY1" s="693"/>
      <c r="OWZ1" s="693"/>
      <c r="OXA1" s="693"/>
      <c r="OXB1" s="693"/>
      <c r="OXC1" s="693"/>
      <c r="OXD1" s="693"/>
      <c r="OXE1" s="693"/>
      <c r="OXF1" s="693"/>
      <c r="OXG1" s="693"/>
      <c r="OXH1" s="693"/>
      <c r="OXI1" s="693"/>
      <c r="OXJ1" s="693"/>
      <c r="OXK1" s="693"/>
      <c r="OXL1" s="693"/>
      <c r="OXM1" s="693"/>
      <c r="OXN1" s="693"/>
      <c r="OXO1" s="693"/>
      <c r="OXP1" s="693"/>
      <c r="OXQ1" s="693"/>
      <c r="OXR1" s="693"/>
      <c r="OXS1" s="693"/>
      <c r="OXT1" s="693"/>
      <c r="OXU1" s="693"/>
      <c r="OXV1" s="693"/>
      <c r="OXW1" s="693"/>
      <c r="OXX1" s="693"/>
      <c r="OXY1" s="693"/>
      <c r="OXZ1" s="693"/>
      <c r="OYA1" s="693"/>
      <c r="OYB1" s="693"/>
      <c r="OYC1" s="693"/>
      <c r="OYD1" s="693"/>
      <c r="OYE1" s="693"/>
      <c r="OYF1" s="693"/>
      <c r="OYG1" s="693"/>
      <c r="OYH1" s="693"/>
      <c r="OYI1" s="693"/>
      <c r="OYJ1" s="693"/>
      <c r="OYK1" s="693"/>
      <c r="OYL1" s="693"/>
      <c r="OYM1" s="693"/>
      <c r="OYN1" s="693"/>
      <c r="OYO1" s="693"/>
      <c r="OYP1" s="693"/>
      <c r="OYQ1" s="693"/>
      <c r="OYR1" s="693"/>
      <c r="OYS1" s="693"/>
      <c r="OYT1" s="693"/>
      <c r="OYU1" s="693"/>
      <c r="OYV1" s="693"/>
      <c r="OYW1" s="693"/>
      <c r="OYX1" s="693"/>
      <c r="OYY1" s="693"/>
      <c r="OYZ1" s="693"/>
      <c r="OZA1" s="693"/>
      <c r="OZB1" s="693"/>
      <c r="OZC1" s="693"/>
      <c r="OZD1" s="693"/>
      <c r="OZE1" s="693"/>
      <c r="OZF1" s="693"/>
      <c r="OZG1" s="693"/>
      <c r="OZH1" s="693"/>
      <c r="OZI1" s="693"/>
      <c r="OZJ1" s="693"/>
      <c r="OZK1" s="693"/>
      <c r="OZL1" s="693"/>
      <c r="OZM1" s="693"/>
      <c r="OZN1" s="693"/>
      <c r="OZO1" s="693"/>
      <c r="OZP1" s="693"/>
      <c r="OZQ1" s="693"/>
      <c r="OZR1" s="693"/>
      <c r="OZS1" s="693"/>
      <c r="OZT1" s="693"/>
      <c r="OZU1" s="693"/>
      <c r="OZV1" s="693"/>
      <c r="OZW1" s="693"/>
      <c r="OZX1" s="693"/>
      <c r="OZY1" s="693"/>
      <c r="OZZ1" s="693"/>
      <c r="PAA1" s="693"/>
      <c r="PAB1" s="693"/>
      <c r="PAC1" s="693"/>
      <c r="PAD1" s="693"/>
      <c r="PAE1" s="693"/>
      <c r="PAF1" s="693"/>
      <c r="PAG1" s="693"/>
      <c r="PAH1" s="693"/>
      <c r="PAI1" s="693"/>
      <c r="PAJ1" s="693"/>
      <c r="PAK1" s="693"/>
      <c r="PAL1" s="693"/>
      <c r="PAM1" s="693"/>
      <c r="PAN1" s="693"/>
      <c r="PAO1" s="693"/>
      <c r="PAP1" s="693"/>
      <c r="PAQ1" s="693"/>
      <c r="PAR1" s="693"/>
      <c r="PAS1" s="693"/>
      <c r="PAT1" s="693"/>
      <c r="PAU1" s="693"/>
      <c r="PAV1" s="693"/>
      <c r="PAW1" s="693"/>
      <c r="PAX1" s="693"/>
      <c r="PAY1" s="693"/>
      <c r="PAZ1" s="693"/>
      <c r="PBA1" s="693"/>
      <c r="PBB1" s="693"/>
      <c r="PBC1" s="693"/>
      <c r="PBD1" s="693"/>
      <c r="PBE1" s="693"/>
      <c r="PBF1" s="693"/>
      <c r="PBG1" s="693"/>
      <c r="PBH1" s="693"/>
      <c r="PBI1" s="693"/>
      <c r="PBJ1" s="693"/>
      <c r="PBK1" s="693"/>
      <c r="PBL1" s="693"/>
      <c r="PBM1" s="693"/>
      <c r="PBN1" s="693"/>
      <c r="PBO1" s="693"/>
      <c r="PBP1" s="693"/>
      <c r="PBQ1" s="693"/>
      <c r="PBR1" s="693"/>
      <c r="PBS1" s="693"/>
      <c r="PBT1" s="693"/>
      <c r="PBU1" s="693"/>
      <c r="PBV1" s="693"/>
      <c r="PBW1" s="693"/>
      <c r="PBX1" s="693"/>
      <c r="PBY1" s="693"/>
      <c r="PBZ1" s="693"/>
      <c r="PCA1" s="693"/>
      <c r="PCB1" s="693"/>
      <c r="PCC1" s="693"/>
      <c r="PCD1" s="693"/>
      <c r="PCE1" s="693"/>
      <c r="PCF1" s="693"/>
      <c r="PCG1" s="693"/>
      <c r="PCH1" s="693"/>
      <c r="PCI1" s="693"/>
      <c r="PCJ1" s="693"/>
      <c r="PCK1" s="693"/>
      <c r="PCL1" s="693"/>
      <c r="PCM1" s="693"/>
      <c r="PCN1" s="693"/>
      <c r="PCO1" s="693"/>
      <c r="PCP1" s="693"/>
      <c r="PCQ1" s="693"/>
      <c r="PCR1" s="693"/>
      <c r="PCS1" s="693"/>
      <c r="PCT1" s="693"/>
      <c r="PCU1" s="693"/>
      <c r="PCV1" s="693"/>
      <c r="PCW1" s="693"/>
      <c r="PCX1" s="693"/>
      <c r="PCY1" s="693"/>
      <c r="PCZ1" s="693"/>
      <c r="PDA1" s="693"/>
      <c r="PDB1" s="693"/>
      <c r="PDC1" s="693"/>
      <c r="PDD1" s="693"/>
      <c r="PDE1" s="693"/>
      <c r="PDF1" s="693"/>
      <c r="PDG1" s="693"/>
      <c r="PDH1" s="693"/>
      <c r="PDI1" s="693"/>
      <c r="PDJ1" s="693"/>
      <c r="PDK1" s="693"/>
      <c r="PDL1" s="693"/>
      <c r="PDM1" s="693"/>
      <c r="PDN1" s="693"/>
      <c r="PDO1" s="693"/>
      <c r="PDP1" s="693"/>
      <c r="PDQ1" s="693"/>
      <c r="PDR1" s="693"/>
      <c r="PDS1" s="693"/>
      <c r="PDT1" s="693"/>
      <c r="PDU1" s="693"/>
      <c r="PDV1" s="693"/>
      <c r="PDW1" s="693"/>
      <c r="PDX1" s="693"/>
      <c r="PDY1" s="693"/>
      <c r="PDZ1" s="693"/>
      <c r="PEA1" s="693"/>
      <c r="PEB1" s="693"/>
      <c r="PEC1" s="693"/>
      <c r="PED1" s="693"/>
      <c r="PEE1" s="693"/>
      <c r="PEF1" s="693"/>
      <c r="PEG1" s="693"/>
      <c r="PEH1" s="693"/>
      <c r="PEI1" s="693"/>
      <c r="PEJ1" s="693"/>
      <c r="PEK1" s="693"/>
      <c r="PEL1" s="693"/>
      <c r="PEM1" s="693"/>
      <c r="PEN1" s="693"/>
      <c r="PEO1" s="693"/>
      <c r="PEP1" s="693"/>
      <c r="PEQ1" s="693"/>
      <c r="PER1" s="693"/>
      <c r="PES1" s="693"/>
      <c r="PET1" s="693"/>
      <c r="PEU1" s="693"/>
      <c r="PEV1" s="693"/>
      <c r="PEW1" s="693"/>
      <c r="PEX1" s="693"/>
      <c r="PEY1" s="693"/>
      <c r="PEZ1" s="693"/>
      <c r="PFA1" s="693"/>
      <c r="PFB1" s="693"/>
      <c r="PFC1" s="693"/>
      <c r="PFD1" s="693"/>
      <c r="PFE1" s="693"/>
      <c r="PFF1" s="693"/>
      <c r="PFG1" s="693"/>
      <c r="PFH1" s="693"/>
      <c r="PFI1" s="693"/>
      <c r="PFJ1" s="693"/>
      <c r="PFK1" s="693"/>
      <c r="PFL1" s="693"/>
      <c r="PFM1" s="693"/>
      <c r="PFN1" s="693"/>
      <c r="PFO1" s="693"/>
      <c r="PFP1" s="693"/>
      <c r="PFQ1" s="693"/>
      <c r="PFR1" s="693"/>
      <c r="PFS1" s="693"/>
      <c r="PFT1" s="693"/>
      <c r="PFU1" s="693"/>
      <c r="PFV1" s="693"/>
      <c r="PFW1" s="693"/>
      <c r="PFX1" s="693"/>
      <c r="PFY1" s="693"/>
      <c r="PFZ1" s="693"/>
      <c r="PGA1" s="693"/>
      <c r="PGB1" s="693"/>
      <c r="PGC1" s="693"/>
      <c r="PGD1" s="693"/>
      <c r="PGE1" s="693"/>
      <c r="PGF1" s="693"/>
      <c r="PGG1" s="693"/>
      <c r="PGH1" s="693"/>
      <c r="PGI1" s="693"/>
      <c r="PGJ1" s="693"/>
      <c r="PGK1" s="693"/>
      <c r="PGL1" s="693"/>
      <c r="PGM1" s="693"/>
      <c r="PGN1" s="693"/>
      <c r="PGO1" s="693"/>
      <c r="PGP1" s="693"/>
      <c r="PGQ1" s="693"/>
      <c r="PGR1" s="693"/>
      <c r="PGS1" s="693"/>
      <c r="PGT1" s="693"/>
      <c r="PGU1" s="693"/>
      <c r="PGV1" s="693"/>
      <c r="PGW1" s="693"/>
      <c r="PGX1" s="693"/>
      <c r="PGY1" s="693"/>
      <c r="PGZ1" s="693"/>
      <c r="PHA1" s="693"/>
      <c r="PHB1" s="693"/>
      <c r="PHC1" s="693"/>
      <c r="PHD1" s="693"/>
      <c r="PHE1" s="693"/>
      <c r="PHF1" s="693"/>
      <c r="PHG1" s="693"/>
      <c r="PHH1" s="693"/>
      <c r="PHI1" s="693"/>
      <c r="PHJ1" s="693"/>
      <c r="PHK1" s="693"/>
      <c r="PHL1" s="693"/>
      <c r="PHM1" s="693"/>
      <c r="PHN1" s="693"/>
      <c r="PHO1" s="693"/>
      <c r="PHP1" s="693"/>
      <c r="PHQ1" s="693"/>
      <c r="PHR1" s="693"/>
      <c r="PHS1" s="693"/>
      <c r="PHT1" s="693"/>
      <c r="PHU1" s="693"/>
      <c r="PHV1" s="693"/>
      <c r="PHW1" s="693"/>
      <c r="PHX1" s="693"/>
      <c r="PHY1" s="693"/>
      <c r="PHZ1" s="693"/>
      <c r="PIA1" s="693"/>
      <c r="PIB1" s="693"/>
      <c r="PIC1" s="693"/>
      <c r="PID1" s="693"/>
      <c r="PIE1" s="693"/>
      <c r="PIF1" s="693"/>
      <c r="PIG1" s="693"/>
      <c r="PIH1" s="693"/>
      <c r="PII1" s="693"/>
      <c r="PIJ1" s="693"/>
      <c r="PIK1" s="693"/>
      <c r="PIL1" s="693"/>
      <c r="PIM1" s="693"/>
      <c r="PIN1" s="693"/>
      <c r="PIO1" s="693"/>
      <c r="PIP1" s="693"/>
      <c r="PIQ1" s="693"/>
      <c r="PIR1" s="693"/>
      <c r="PIS1" s="693"/>
      <c r="PIT1" s="693"/>
      <c r="PIU1" s="693"/>
      <c r="PIV1" s="693"/>
      <c r="PIW1" s="693"/>
      <c r="PIX1" s="693"/>
      <c r="PIY1" s="693"/>
      <c r="PIZ1" s="693"/>
      <c r="PJA1" s="693"/>
      <c r="PJB1" s="693"/>
      <c r="PJC1" s="693"/>
      <c r="PJD1" s="693"/>
      <c r="PJE1" s="693"/>
      <c r="PJF1" s="693"/>
      <c r="PJG1" s="693"/>
      <c r="PJH1" s="693"/>
      <c r="PJI1" s="693"/>
      <c r="PJJ1" s="693"/>
      <c r="PJK1" s="693"/>
      <c r="PJL1" s="693"/>
      <c r="PJM1" s="693"/>
      <c r="PJN1" s="693"/>
      <c r="PJO1" s="693"/>
      <c r="PJP1" s="693"/>
      <c r="PJQ1" s="693"/>
      <c r="PJR1" s="693"/>
      <c r="PJS1" s="693"/>
      <c r="PJT1" s="693"/>
      <c r="PJU1" s="693"/>
      <c r="PJV1" s="693"/>
      <c r="PJW1" s="693"/>
      <c r="PJX1" s="693"/>
      <c r="PJY1" s="693"/>
      <c r="PJZ1" s="693"/>
      <c r="PKA1" s="693"/>
      <c r="PKB1" s="693"/>
      <c r="PKC1" s="693"/>
      <c r="PKD1" s="693"/>
      <c r="PKE1" s="693"/>
      <c r="PKF1" s="693"/>
      <c r="PKG1" s="693"/>
      <c r="PKH1" s="693"/>
      <c r="PKI1" s="693"/>
      <c r="PKJ1" s="693"/>
      <c r="PKK1" s="693"/>
      <c r="PKL1" s="693"/>
      <c r="PKM1" s="693"/>
      <c r="PKN1" s="693"/>
      <c r="PKO1" s="693"/>
      <c r="PKP1" s="693"/>
      <c r="PKQ1" s="693"/>
      <c r="PKR1" s="693"/>
      <c r="PKS1" s="693"/>
      <c r="PKT1" s="693"/>
      <c r="PKU1" s="693"/>
      <c r="PKV1" s="693"/>
      <c r="PKW1" s="693"/>
      <c r="PKX1" s="693"/>
      <c r="PKY1" s="693"/>
      <c r="PKZ1" s="693"/>
      <c r="PLA1" s="693"/>
      <c r="PLB1" s="693"/>
      <c r="PLC1" s="693"/>
      <c r="PLD1" s="693"/>
      <c r="PLE1" s="693"/>
      <c r="PLF1" s="693"/>
      <c r="PLG1" s="693"/>
      <c r="PLH1" s="693"/>
      <c r="PLI1" s="693"/>
      <c r="PLJ1" s="693"/>
      <c r="PLK1" s="693"/>
      <c r="PLL1" s="693"/>
      <c r="PLM1" s="693"/>
      <c r="PLN1" s="693"/>
      <c r="PLO1" s="693"/>
      <c r="PLP1" s="693"/>
      <c r="PLQ1" s="693"/>
      <c r="PLR1" s="693"/>
      <c r="PLS1" s="693"/>
      <c r="PLT1" s="693"/>
      <c r="PLU1" s="693"/>
      <c r="PLV1" s="693"/>
      <c r="PLW1" s="693"/>
      <c r="PLX1" s="693"/>
      <c r="PLY1" s="693"/>
      <c r="PLZ1" s="693"/>
      <c r="PMA1" s="693"/>
      <c r="PMB1" s="693"/>
      <c r="PMC1" s="693"/>
      <c r="PMD1" s="693"/>
      <c r="PME1" s="693"/>
      <c r="PMF1" s="693"/>
      <c r="PMG1" s="693"/>
      <c r="PMH1" s="693"/>
      <c r="PMI1" s="693"/>
      <c r="PMJ1" s="693"/>
      <c r="PMK1" s="693"/>
      <c r="PML1" s="693"/>
      <c r="PMM1" s="693"/>
      <c r="PMN1" s="693"/>
      <c r="PMO1" s="693"/>
      <c r="PMP1" s="693"/>
      <c r="PMQ1" s="693"/>
      <c r="PMR1" s="693"/>
      <c r="PMS1" s="693"/>
      <c r="PMT1" s="693"/>
      <c r="PMU1" s="693"/>
      <c r="PMV1" s="693"/>
      <c r="PMW1" s="693"/>
      <c r="PMX1" s="693"/>
      <c r="PMY1" s="693"/>
      <c r="PMZ1" s="693"/>
      <c r="PNA1" s="693"/>
      <c r="PNB1" s="693"/>
      <c r="PNC1" s="693"/>
      <c r="PND1" s="693"/>
      <c r="PNE1" s="693"/>
      <c r="PNF1" s="693"/>
      <c r="PNG1" s="693"/>
      <c r="PNH1" s="693"/>
      <c r="PNI1" s="693"/>
      <c r="PNJ1" s="693"/>
      <c r="PNK1" s="693"/>
      <c r="PNL1" s="693"/>
      <c r="PNM1" s="693"/>
      <c r="PNN1" s="693"/>
      <c r="PNO1" s="693"/>
      <c r="PNP1" s="693"/>
      <c r="PNQ1" s="693"/>
      <c r="PNR1" s="693"/>
      <c r="PNS1" s="693"/>
      <c r="PNT1" s="693"/>
      <c r="PNU1" s="693"/>
      <c r="PNV1" s="693"/>
      <c r="PNW1" s="693"/>
      <c r="PNX1" s="693"/>
      <c r="PNY1" s="693"/>
      <c r="PNZ1" s="693"/>
      <c r="POA1" s="693"/>
      <c r="POB1" s="693"/>
      <c r="POC1" s="693"/>
      <c r="POD1" s="693"/>
      <c r="POE1" s="693"/>
      <c r="POF1" s="693"/>
      <c r="POG1" s="693"/>
      <c r="POH1" s="693"/>
      <c r="POI1" s="693"/>
      <c r="POJ1" s="693"/>
      <c r="POK1" s="693"/>
      <c r="POL1" s="693"/>
      <c r="POM1" s="693"/>
      <c r="PON1" s="693"/>
      <c r="POO1" s="693"/>
      <c r="POP1" s="693"/>
      <c r="POQ1" s="693"/>
      <c r="POR1" s="693"/>
      <c r="POS1" s="693"/>
      <c r="POT1" s="693"/>
      <c r="POU1" s="693"/>
      <c r="POV1" s="693"/>
      <c r="POW1" s="693"/>
      <c r="POX1" s="693"/>
      <c r="POY1" s="693"/>
      <c r="POZ1" s="693"/>
      <c r="PPA1" s="693"/>
      <c r="PPB1" s="693"/>
      <c r="PPC1" s="693"/>
      <c r="PPD1" s="693"/>
      <c r="PPE1" s="693"/>
      <c r="PPF1" s="693"/>
      <c r="PPG1" s="693"/>
      <c r="PPH1" s="693"/>
      <c r="PPI1" s="693"/>
      <c r="PPJ1" s="693"/>
      <c r="PPK1" s="693"/>
      <c r="PPL1" s="693"/>
      <c r="PPM1" s="693"/>
      <c r="PPN1" s="693"/>
      <c r="PPO1" s="693"/>
      <c r="PPP1" s="693"/>
      <c r="PPQ1" s="693"/>
      <c r="PPR1" s="693"/>
      <c r="PPS1" s="693"/>
      <c r="PPT1" s="693"/>
      <c r="PPU1" s="693"/>
      <c r="PPV1" s="693"/>
      <c r="PPW1" s="693"/>
      <c r="PPX1" s="693"/>
      <c r="PPY1" s="693"/>
      <c r="PPZ1" s="693"/>
      <c r="PQA1" s="693"/>
      <c r="PQB1" s="693"/>
      <c r="PQC1" s="693"/>
      <c r="PQD1" s="693"/>
      <c r="PQE1" s="693"/>
      <c r="PQF1" s="693"/>
      <c r="PQG1" s="693"/>
      <c r="PQH1" s="693"/>
      <c r="PQI1" s="693"/>
      <c r="PQJ1" s="693"/>
      <c r="PQK1" s="693"/>
      <c r="PQL1" s="693"/>
      <c r="PQM1" s="693"/>
      <c r="PQN1" s="693"/>
      <c r="PQO1" s="693"/>
      <c r="PQP1" s="693"/>
      <c r="PQQ1" s="693"/>
      <c r="PQR1" s="693"/>
      <c r="PQS1" s="693"/>
      <c r="PQT1" s="693"/>
      <c r="PQU1" s="693"/>
      <c r="PQV1" s="693"/>
      <c r="PQW1" s="693"/>
      <c r="PQX1" s="693"/>
      <c r="PQY1" s="693"/>
      <c r="PQZ1" s="693"/>
      <c r="PRA1" s="693"/>
      <c r="PRB1" s="693"/>
      <c r="PRC1" s="693"/>
      <c r="PRD1" s="693"/>
      <c r="PRE1" s="693"/>
      <c r="PRF1" s="693"/>
      <c r="PRG1" s="693"/>
      <c r="PRH1" s="693"/>
      <c r="PRI1" s="693"/>
      <c r="PRJ1" s="693"/>
      <c r="PRK1" s="693"/>
      <c r="PRL1" s="693"/>
      <c r="PRM1" s="693"/>
      <c r="PRN1" s="693"/>
      <c r="PRO1" s="693"/>
      <c r="PRP1" s="693"/>
      <c r="PRQ1" s="693"/>
      <c r="PRR1" s="693"/>
      <c r="PRS1" s="693"/>
      <c r="PRT1" s="693"/>
      <c r="PRU1" s="693"/>
      <c r="PRV1" s="693"/>
      <c r="PRW1" s="693"/>
      <c r="PRX1" s="693"/>
      <c r="PRY1" s="693"/>
      <c r="PRZ1" s="693"/>
      <c r="PSA1" s="693"/>
      <c r="PSB1" s="693"/>
      <c r="PSC1" s="693"/>
      <c r="PSD1" s="693"/>
      <c r="PSE1" s="693"/>
      <c r="PSF1" s="693"/>
      <c r="PSG1" s="693"/>
      <c r="PSH1" s="693"/>
      <c r="PSI1" s="693"/>
      <c r="PSJ1" s="693"/>
      <c r="PSK1" s="693"/>
      <c r="PSL1" s="693"/>
      <c r="PSM1" s="693"/>
      <c r="PSN1" s="693"/>
      <c r="PSO1" s="693"/>
      <c r="PSP1" s="693"/>
      <c r="PSQ1" s="693"/>
      <c r="PSR1" s="693"/>
      <c r="PSS1" s="693"/>
      <c r="PST1" s="693"/>
      <c r="PSU1" s="693"/>
      <c r="PSV1" s="693"/>
      <c r="PSW1" s="693"/>
      <c r="PSX1" s="693"/>
      <c r="PSY1" s="693"/>
      <c r="PSZ1" s="693"/>
      <c r="PTA1" s="693"/>
      <c r="PTB1" s="693"/>
      <c r="PTC1" s="693"/>
      <c r="PTD1" s="693"/>
      <c r="PTE1" s="693"/>
      <c r="PTF1" s="693"/>
      <c r="PTG1" s="693"/>
      <c r="PTH1" s="693"/>
      <c r="PTI1" s="693"/>
      <c r="PTJ1" s="693"/>
      <c r="PTK1" s="693"/>
      <c r="PTL1" s="693"/>
      <c r="PTM1" s="693"/>
      <c r="PTN1" s="693"/>
      <c r="PTO1" s="693"/>
      <c r="PTP1" s="693"/>
      <c r="PTQ1" s="693"/>
      <c r="PTR1" s="693"/>
      <c r="PTS1" s="693"/>
      <c r="PTT1" s="693"/>
      <c r="PTU1" s="693"/>
      <c r="PTV1" s="693"/>
      <c r="PTW1" s="693"/>
      <c r="PTX1" s="693"/>
      <c r="PTY1" s="693"/>
      <c r="PTZ1" s="693"/>
      <c r="PUA1" s="693"/>
      <c r="PUB1" s="693"/>
      <c r="PUC1" s="693"/>
      <c r="PUD1" s="693"/>
      <c r="PUE1" s="693"/>
      <c r="PUF1" s="693"/>
      <c r="PUG1" s="693"/>
      <c r="PUH1" s="693"/>
      <c r="PUI1" s="693"/>
      <c r="PUJ1" s="693"/>
      <c r="PUK1" s="693"/>
      <c r="PUL1" s="693"/>
      <c r="PUM1" s="693"/>
      <c r="PUN1" s="693"/>
      <c r="PUO1" s="693"/>
      <c r="PUP1" s="693"/>
      <c r="PUQ1" s="693"/>
      <c r="PUR1" s="693"/>
      <c r="PUS1" s="693"/>
      <c r="PUT1" s="693"/>
      <c r="PUU1" s="693"/>
      <c r="PUV1" s="693"/>
      <c r="PUW1" s="693"/>
      <c r="PUX1" s="693"/>
      <c r="PUY1" s="693"/>
      <c r="PUZ1" s="693"/>
      <c r="PVA1" s="693"/>
      <c r="PVB1" s="693"/>
      <c r="PVC1" s="693"/>
      <c r="PVD1" s="693"/>
      <c r="PVE1" s="693"/>
      <c r="PVF1" s="693"/>
      <c r="PVG1" s="693"/>
      <c r="PVH1" s="693"/>
      <c r="PVI1" s="693"/>
      <c r="PVJ1" s="693"/>
      <c r="PVK1" s="693"/>
      <c r="PVL1" s="693"/>
      <c r="PVM1" s="693"/>
      <c r="PVN1" s="693"/>
      <c r="PVO1" s="693"/>
      <c r="PVP1" s="693"/>
      <c r="PVQ1" s="693"/>
      <c r="PVR1" s="693"/>
      <c r="PVS1" s="693"/>
      <c r="PVT1" s="693"/>
      <c r="PVU1" s="693"/>
      <c r="PVV1" s="693"/>
      <c r="PVW1" s="693"/>
      <c r="PVX1" s="693"/>
      <c r="PVY1" s="693"/>
      <c r="PVZ1" s="693"/>
      <c r="PWA1" s="693"/>
      <c r="PWB1" s="693"/>
      <c r="PWC1" s="693"/>
      <c r="PWD1" s="693"/>
      <c r="PWE1" s="693"/>
      <c r="PWF1" s="693"/>
      <c r="PWG1" s="693"/>
      <c r="PWH1" s="693"/>
      <c r="PWI1" s="693"/>
      <c r="PWJ1" s="693"/>
      <c r="PWK1" s="693"/>
      <c r="PWL1" s="693"/>
      <c r="PWM1" s="693"/>
      <c r="PWN1" s="693"/>
      <c r="PWO1" s="693"/>
      <c r="PWP1" s="693"/>
      <c r="PWQ1" s="693"/>
      <c r="PWR1" s="693"/>
      <c r="PWS1" s="693"/>
      <c r="PWT1" s="693"/>
      <c r="PWU1" s="693"/>
      <c r="PWV1" s="693"/>
      <c r="PWW1" s="693"/>
      <c r="PWX1" s="693"/>
      <c r="PWY1" s="693"/>
      <c r="PWZ1" s="693"/>
      <c r="PXA1" s="693"/>
      <c r="PXB1" s="693"/>
      <c r="PXC1" s="693"/>
      <c r="PXD1" s="693"/>
      <c r="PXE1" s="693"/>
      <c r="PXF1" s="693"/>
      <c r="PXG1" s="693"/>
      <c r="PXH1" s="693"/>
      <c r="PXI1" s="693"/>
      <c r="PXJ1" s="693"/>
      <c r="PXK1" s="693"/>
      <c r="PXL1" s="693"/>
      <c r="PXM1" s="693"/>
      <c r="PXN1" s="693"/>
      <c r="PXO1" s="693"/>
      <c r="PXP1" s="693"/>
      <c r="PXQ1" s="693"/>
      <c r="PXR1" s="693"/>
      <c r="PXS1" s="693"/>
      <c r="PXT1" s="693"/>
      <c r="PXU1" s="693"/>
      <c r="PXV1" s="693"/>
      <c r="PXW1" s="693"/>
      <c r="PXX1" s="693"/>
      <c r="PXY1" s="693"/>
      <c r="PXZ1" s="693"/>
      <c r="PYA1" s="693"/>
      <c r="PYB1" s="693"/>
      <c r="PYC1" s="693"/>
      <c r="PYD1" s="693"/>
      <c r="PYE1" s="693"/>
      <c r="PYF1" s="693"/>
      <c r="PYG1" s="693"/>
      <c r="PYH1" s="693"/>
      <c r="PYI1" s="693"/>
      <c r="PYJ1" s="693"/>
      <c r="PYK1" s="693"/>
      <c r="PYL1" s="693"/>
      <c r="PYM1" s="693"/>
      <c r="PYN1" s="693"/>
      <c r="PYO1" s="693"/>
      <c r="PYP1" s="693"/>
      <c r="PYQ1" s="693"/>
      <c r="PYR1" s="693"/>
      <c r="PYS1" s="693"/>
      <c r="PYT1" s="693"/>
      <c r="PYU1" s="693"/>
      <c r="PYV1" s="693"/>
      <c r="PYW1" s="693"/>
      <c r="PYX1" s="693"/>
      <c r="PYY1" s="693"/>
      <c r="PYZ1" s="693"/>
      <c r="PZA1" s="693"/>
      <c r="PZB1" s="693"/>
      <c r="PZC1" s="693"/>
      <c r="PZD1" s="693"/>
      <c r="PZE1" s="693"/>
      <c r="PZF1" s="693"/>
      <c r="PZG1" s="693"/>
      <c r="PZH1" s="693"/>
      <c r="PZI1" s="693"/>
      <c r="PZJ1" s="693"/>
      <c r="PZK1" s="693"/>
      <c r="PZL1" s="693"/>
      <c r="PZM1" s="693"/>
      <c r="PZN1" s="693"/>
      <c r="PZO1" s="693"/>
      <c r="PZP1" s="693"/>
      <c r="PZQ1" s="693"/>
      <c r="PZR1" s="693"/>
      <c r="PZS1" s="693"/>
      <c r="PZT1" s="693"/>
      <c r="PZU1" s="693"/>
      <c r="PZV1" s="693"/>
      <c r="PZW1" s="693"/>
      <c r="PZX1" s="693"/>
      <c r="PZY1" s="693"/>
      <c r="PZZ1" s="693"/>
      <c r="QAA1" s="693"/>
      <c r="QAB1" s="693"/>
      <c r="QAC1" s="693"/>
      <c r="QAD1" s="693"/>
      <c r="QAE1" s="693"/>
      <c r="QAF1" s="693"/>
      <c r="QAG1" s="693"/>
      <c r="QAH1" s="693"/>
      <c r="QAI1" s="693"/>
      <c r="QAJ1" s="693"/>
      <c r="QAK1" s="693"/>
      <c r="QAL1" s="693"/>
      <c r="QAM1" s="693"/>
      <c r="QAN1" s="693"/>
      <c r="QAO1" s="693"/>
      <c r="QAP1" s="693"/>
      <c r="QAQ1" s="693"/>
      <c r="QAR1" s="693"/>
      <c r="QAS1" s="693"/>
      <c r="QAT1" s="693"/>
      <c r="QAU1" s="693"/>
      <c r="QAV1" s="693"/>
      <c r="QAW1" s="693"/>
      <c r="QAX1" s="693"/>
      <c r="QAY1" s="693"/>
      <c r="QAZ1" s="693"/>
      <c r="QBA1" s="693"/>
      <c r="QBB1" s="693"/>
      <c r="QBC1" s="693"/>
      <c r="QBD1" s="693"/>
      <c r="QBE1" s="693"/>
      <c r="QBF1" s="693"/>
      <c r="QBG1" s="693"/>
      <c r="QBH1" s="693"/>
      <c r="QBI1" s="693"/>
      <c r="QBJ1" s="693"/>
      <c r="QBK1" s="693"/>
      <c r="QBL1" s="693"/>
      <c r="QBM1" s="693"/>
      <c r="QBN1" s="693"/>
      <c r="QBO1" s="693"/>
      <c r="QBP1" s="693"/>
      <c r="QBQ1" s="693"/>
      <c r="QBR1" s="693"/>
      <c r="QBS1" s="693"/>
      <c r="QBT1" s="693"/>
      <c r="QBU1" s="693"/>
      <c r="QBV1" s="693"/>
      <c r="QBW1" s="693"/>
      <c r="QBX1" s="693"/>
      <c r="QBY1" s="693"/>
      <c r="QBZ1" s="693"/>
      <c r="QCA1" s="693"/>
      <c r="QCB1" s="693"/>
      <c r="QCC1" s="693"/>
      <c r="QCD1" s="693"/>
      <c r="QCE1" s="693"/>
      <c r="QCF1" s="693"/>
      <c r="QCG1" s="693"/>
      <c r="QCH1" s="693"/>
      <c r="QCI1" s="693"/>
      <c r="QCJ1" s="693"/>
      <c r="QCK1" s="693"/>
      <c r="QCL1" s="693"/>
      <c r="QCM1" s="693"/>
      <c r="QCN1" s="693"/>
      <c r="QCO1" s="693"/>
      <c r="QCP1" s="693"/>
      <c r="QCQ1" s="693"/>
      <c r="QCR1" s="693"/>
      <c r="QCS1" s="693"/>
      <c r="QCT1" s="693"/>
      <c r="QCU1" s="693"/>
      <c r="QCV1" s="693"/>
      <c r="QCW1" s="693"/>
      <c r="QCX1" s="693"/>
      <c r="QCY1" s="693"/>
      <c r="QCZ1" s="693"/>
      <c r="QDA1" s="693"/>
      <c r="QDB1" s="693"/>
      <c r="QDC1" s="693"/>
      <c r="QDD1" s="693"/>
      <c r="QDE1" s="693"/>
      <c r="QDF1" s="693"/>
      <c r="QDG1" s="693"/>
      <c r="QDH1" s="693"/>
      <c r="QDI1" s="693"/>
      <c r="QDJ1" s="693"/>
      <c r="QDK1" s="693"/>
      <c r="QDL1" s="693"/>
      <c r="QDM1" s="693"/>
      <c r="QDN1" s="693"/>
      <c r="QDO1" s="693"/>
      <c r="QDP1" s="693"/>
      <c r="QDQ1" s="693"/>
      <c r="QDR1" s="693"/>
      <c r="QDS1" s="693"/>
      <c r="QDT1" s="693"/>
      <c r="QDU1" s="693"/>
      <c r="QDV1" s="693"/>
      <c r="QDW1" s="693"/>
      <c r="QDX1" s="693"/>
      <c r="QDY1" s="693"/>
      <c r="QDZ1" s="693"/>
      <c r="QEA1" s="693"/>
      <c r="QEB1" s="693"/>
      <c r="QEC1" s="693"/>
      <c r="QED1" s="693"/>
      <c r="QEE1" s="693"/>
      <c r="QEF1" s="693"/>
      <c r="QEG1" s="693"/>
      <c r="QEH1" s="693"/>
      <c r="QEI1" s="693"/>
      <c r="QEJ1" s="693"/>
      <c r="QEK1" s="693"/>
      <c r="QEL1" s="693"/>
      <c r="QEM1" s="693"/>
      <c r="QEN1" s="693"/>
      <c r="QEO1" s="693"/>
      <c r="QEP1" s="693"/>
      <c r="QEQ1" s="693"/>
      <c r="QER1" s="693"/>
      <c r="QES1" s="693"/>
      <c r="QET1" s="693"/>
      <c r="QEU1" s="693"/>
      <c r="QEV1" s="693"/>
      <c r="QEW1" s="693"/>
      <c r="QEX1" s="693"/>
      <c r="QEY1" s="693"/>
      <c r="QEZ1" s="693"/>
      <c r="QFA1" s="693"/>
      <c r="QFB1" s="693"/>
      <c r="QFC1" s="693"/>
      <c r="QFD1" s="693"/>
      <c r="QFE1" s="693"/>
      <c r="QFF1" s="693"/>
      <c r="QFG1" s="693"/>
      <c r="QFH1" s="693"/>
      <c r="QFI1" s="693"/>
      <c r="QFJ1" s="693"/>
      <c r="QFK1" s="693"/>
      <c r="QFL1" s="693"/>
      <c r="QFM1" s="693"/>
      <c r="QFN1" s="693"/>
      <c r="QFO1" s="693"/>
      <c r="QFP1" s="693"/>
      <c r="QFQ1" s="693"/>
      <c r="QFR1" s="693"/>
      <c r="QFS1" s="693"/>
      <c r="QFT1" s="693"/>
      <c r="QFU1" s="693"/>
      <c r="QFV1" s="693"/>
      <c r="QFW1" s="693"/>
      <c r="QFX1" s="693"/>
      <c r="QFY1" s="693"/>
      <c r="QFZ1" s="693"/>
      <c r="QGA1" s="693"/>
      <c r="QGB1" s="693"/>
      <c r="QGC1" s="693"/>
      <c r="QGD1" s="693"/>
      <c r="QGE1" s="693"/>
      <c r="QGF1" s="693"/>
      <c r="QGG1" s="693"/>
      <c r="QGH1" s="693"/>
      <c r="QGI1" s="693"/>
      <c r="QGJ1" s="693"/>
      <c r="QGK1" s="693"/>
      <c r="QGL1" s="693"/>
      <c r="QGM1" s="693"/>
      <c r="QGN1" s="693"/>
      <c r="QGO1" s="693"/>
      <c r="QGP1" s="693"/>
      <c r="QGQ1" s="693"/>
      <c r="QGR1" s="693"/>
      <c r="QGS1" s="693"/>
      <c r="QGT1" s="693"/>
      <c r="QGU1" s="693"/>
      <c r="QGV1" s="693"/>
      <c r="QGW1" s="693"/>
      <c r="QGX1" s="693"/>
      <c r="QGY1" s="693"/>
      <c r="QGZ1" s="693"/>
      <c r="QHA1" s="693"/>
      <c r="QHB1" s="693"/>
      <c r="QHC1" s="693"/>
      <c r="QHD1" s="693"/>
      <c r="QHE1" s="693"/>
      <c r="QHF1" s="693"/>
      <c r="QHG1" s="693"/>
      <c r="QHH1" s="693"/>
      <c r="QHI1" s="693"/>
      <c r="QHJ1" s="693"/>
      <c r="QHK1" s="693"/>
      <c r="QHL1" s="693"/>
      <c r="QHM1" s="693"/>
      <c r="QHN1" s="693"/>
      <c r="QHO1" s="693"/>
      <c r="QHP1" s="693"/>
      <c r="QHQ1" s="693"/>
      <c r="QHR1" s="693"/>
      <c r="QHS1" s="693"/>
      <c r="QHT1" s="693"/>
      <c r="QHU1" s="693"/>
      <c r="QHV1" s="693"/>
      <c r="QHW1" s="693"/>
      <c r="QHX1" s="693"/>
      <c r="QHY1" s="693"/>
      <c r="QHZ1" s="693"/>
      <c r="QIA1" s="693"/>
      <c r="QIB1" s="693"/>
      <c r="QIC1" s="693"/>
      <c r="QID1" s="693"/>
      <c r="QIE1" s="693"/>
      <c r="QIF1" s="693"/>
      <c r="QIG1" s="693"/>
      <c r="QIH1" s="693"/>
      <c r="QII1" s="693"/>
      <c r="QIJ1" s="693"/>
      <c r="QIK1" s="693"/>
      <c r="QIL1" s="693"/>
      <c r="QIM1" s="693"/>
      <c r="QIN1" s="693"/>
      <c r="QIO1" s="693"/>
      <c r="QIP1" s="693"/>
      <c r="QIQ1" s="693"/>
      <c r="QIR1" s="693"/>
      <c r="QIS1" s="693"/>
      <c r="QIT1" s="693"/>
      <c r="QIU1" s="693"/>
      <c r="QIV1" s="693"/>
      <c r="QIW1" s="693"/>
      <c r="QIX1" s="693"/>
      <c r="QIY1" s="693"/>
      <c r="QIZ1" s="693"/>
      <c r="QJA1" s="693"/>
      <c r="QJB1" s="693"/>
      <c r="QJC1" s="693"/>
      <c r="QJD1" s="693"/>
      <c r="QJE1" s="693"/>
      <c r="QJF1" s="693"/>
      <c r="QJG1" s="693"/>
      <c r="QJH1" s="693"/>
      <c r="QJI1" s="693"/>
      <c r="QJJ1" s="693"/>
      <c r="QJK1" s="693"/>
      <c r="QJL1" s="693"/>
      <c r="QJM1" s="693"/>
      <c r="QJN1" s="693"/>
      <c r="QJO1" s="693"/>
      <c r="QJP1" s="693"/>
      <c r="QJQ1" s="693"/>
      <c r="QJR1" s="693"/>
      <c r="QJS1" s="693"/>
      <c r="QJT1" s="693"/>
      <c r="QJU1" s="693"/>
      <c r="QJV1" s="693"/>
      <c r="QJW1" s="693"/>
      <c r="QJX1" s="693"/>
      <c r="QJY1" s="693"/>
      <c r="QJZ1" s="693"/>
      <c r="QKA1" s="693"/>
      <c r="QKB1" s="693"/>
      <c r="QKC1" s="693"/>
      <c r="QKD1" s="693"/>
      <c r="QKE1" s="693"/>
      <c r="QKF1" s="693"/>
      <c r="QKG1" s="693"/>
      <c r="QKH1" s="693"/>
      <c r="QKI1" s="693"/>
      <c r="QKJ1" s="693"/>
      <c r="QKK1" s="693"/>
      <c r="QKL1" s="693"/>
      <c r="QKM1" s="693"/>
      <c r="QKN1" s="693"/>
      <c r="QKO1" s="693"/>
      <c r="QKP1" s="693"/>
      <c r="QKQ1" s="693"/>
      <c r="QKR1" s="693"/>
      <c r="QKS1" s="693"/>
      <c r="QKT1" s="693"/>
      <c r="QKU1" s="693"/>
      <c r="QKV1" s="693"/>
      <c r="QKW1" s="693"/>
      <c r="QKX1" s="693"/>
      <c r="QKY1" s="693"/>
      <c r="QKZ1" s="693"/>
      <c r="QLA1" s="693"/>
      <c r="QLB1" s="693"/>
      <c r="QLC1" s="693"/>
      <c r="QLD1" s="693"/>
      <c r="QLE1" s="693"/>
      <c r="QLF1" s="693"/>
      <c r="QLG1" s="693"/>
      <c r="QLH1" s="693"/>
      <c r="QLI1" s="693"/>
      <c r="QLJ1" s="693"/>
      <c r="QLK1" s="693"/>
      <c r="QLL1" s="693"/>
      <c r="QLM1" s="693"/>
      <c r="QLN1" s="693"/>
      <c r="QLO1" s="693"/>
      <c r="QLP1" s="693"/>
      <c r="QLQ1" s="693"/>
      <c r="QLR1" s="693"/>
      <c r="QLS1" s="693"/>
      <c r="QLT1" s="693"/>
      <c r="QLU1" s="693"/>
      <c r="QLV1" s="693"/>
      <c r="QLW1" s="693"/>
      <c r="QLX1" s="693"/>
      <c r="QLY1" s="693"/>
      <c r="QLZ1" s="693"/>
      <c r="QMA1" s="693"/>
      <c r="QMB1" s="693"/>
      <c r="QMC1" s="693"/>
      <c r="QMD1" s="693"/>
      <c r="QME1" s="693"/>
      <c r="QMF1" s="693"/>
      <c r="QMG1" s="693"/>
      <c r="QMH1" s="693"/>
      <c r="QMI1" s="693"/>
      <c r="QMJ1" s="693"/>
      <c r="QMK1" s="693"/>
      <c r="QML1" s="693"/>
      <c r="QMM1" s="693"/>
      <c r="QMN1" s="693"/>
      <c r="QMO1" s="693"/>
      <c r="QMP1" s="693"/>
      <c r="QMQ1" s="693"/>
      <c r="QMR1" s="693"/>
      <c r="QMS1" s="693"/>
      <c r="QMT1" s="693"/>
      <c r="QMU1" s="693"/>
      <c r="QMV1" s="693"/>
      <c r="QMW1" s="693"/>
      <c r="QMX1" s="693"/>
      <c r="QMY1" s="693"/>
      <c r="QMZ1" s="693"/>
      <c r="QNA1" s="693"/>
      <c r="QNB1" s="693"/>
      <c r="QNC1" s="693"/>
      <c r="QND1" s="693"/>
      <c r="QNE1" s="693"/>
      <c r="QNF1" s="693"/>
      <c r="QNG1" s="693"/>
      <c r="QNH1" s="693"/>
      <c r="QNI1" s="693"/>
      <c r="QNJ1" s="693"/>
      <c r="QNK1" s="693"/>
      <c r="QNL1" s="693"/>
      <c r="QNM1" s="693"/>
      <c r="QNN1" s="693"/>
      <c r="QNO1" s="693"/>
      <c r="QNP1" s="693"/>
      <c r="QNQ1" s="693"/>
      <c r="QNR1" s="693"/>
      <c r="QNS1" s="693"/>
      <c r="QNT1" s="693"/>
      <c r="QNU1" s="693"/>
      <c r="QNV1" s="693"/>
      <c r="QNW1" s="693"/>
      <c r="QNX1" s="693"/>
      <c r="QNY1" s="693"/>
      <c r="QNZ1" s="693"/>
      <c r="QOA1" s="693"/>
      <c r="QOB1" s="693"/>
      <c r="QOC1" s="693"/>
      <c r="QOD1" s="693"/>
      <c r="QOE1" s="693"/>
      <c r="QOF1" s="693"/>
      <c r="QOG1" s="693"/>
      <c r="QOH1" s="693"/>
      <c r="QOI1" s="693"/>
      <c r="QOJ1" s="693"/>
      <c r="QOK1" s="693"/>
      <c r="QOL1" s="693"/>
      <c r="QOM1" s="693"/>
      <c r="QON1" s="693"/>
      <c r="QOO1" s="693"/>
      <c r="QOP1" s="693"/>
      <c r="QOQ1" s="693"/>
      <c r="QOR1" s="693"/>
      <c r="QOS1" s="693"/>
      <c r="QOT1" s="693"/>
      <c r="QOU1" s="693"/>
      <c r="QOV1" s="693"/>
      <c r="QOW1" s="693"/>
      <c r="QOX1" s="693"/>
      <c r="QOY1" s="693"/>
      <c r="QOZ1" s="693"/>
      <c r="QPA1" s="693"/>
      <c r="QPB1" s="693"/>
      <c r="QPC1" s="693"/>
      <c r="QPD1" s="693"/>
      <c r="QPE1" s="693"/>
      <c r="QPF1" s="693"/>
      <c r="QPG1" s="693"/>
      <c r="QPH1" s="693"/>
      <c r="QPI1" s="693"/>
      <c r="QPJ1" s="693"/>
      <c r="QPK1" s="693"/>
      <c r="QPL1" s="693"/>
      <c r="QPM1" s="693"/>
      <c r="QPN1" s="693"/>
      <c r="QPO1" s="693"/>
      <c r="QPP1" s="693"/>
      <c r="QPQ1" s="693"/>
      <c r="QPR1" s="693"/>
      <c r="QPS1" s="693"/>
      <c r="QPT1" s="693"/>
      <c r="QPU1" s="693"/>
      <c r="QPV1" s="693"/>
      <c r="QPW1" s="693"/>
      <c r="QPX1" s="693"/>
      <c r="QPY1" s="693"/>
      <c r="QPZ1" s="693"/>
      <c r="QQA1" s="693"/>
      <c r="QQB1" s="693"/>
      <c r="QQC1" s="693"/>
      <c r="QQD1" s="693"/>
      <c r="QQE1" s="693"/>
      <c r="QQF1" s="693"/>
      <c r="QQG1" s="693"/>
      <c r="QQH1" s="693"/>
      <c r="QQI1" s="693"/>
      <c r="QQJ1" s="693"/>
      <c r="QQK1" s="693"/>
      <c r="QQL1" s="693"/>
      <c r="QQM1" s="693"/>
      <c r="QQN1" s="693"/>
      <c r="QQO1" s="693"/>
      <c r="QQP1" s="693"/>
      <c r="QQQ1" s="693"/>
      <c r="QQR1" s="693"/>
      <c r="QQS1" s="693"/>
      <c r="QQT1" s="693"/>
      <c r="QQU1" s="693"/>
      <c r="QQV1" s="693"/>
      <c r="QQW1" s="693"/>
      <c r="QQX1" s="693"/>
      <c r="QQY1" s="693"/>
      <c r="QQZ1" s="693"/>
      <c r="QRA1" s="693"/>
      <c r="QRB1" s="693"/>
      <c r="QRC1" s="693"/>
      <c r="QRD1" s="693"/>
      <c r="QRE1" s="693"/>
      <c r="QRF1" s="693"/>
      <c r="QRG1" s="693"/>
      <c r="QRH1" s="693"/>
      <c r="QRI1" s="693"/>
      <c r="QRJ1" s="693"/>
      <c r="QRK1" s="693"/>
      <c r="QRL1" s="693"/>
      <c r="QRM1" s="693"/>
      <c r="QRN1" s="693"/>
      <c r="QRO1" s="693"/>
      <c r="QRP1" s="693"/>
      <c r="QRQ1" s="693"/>
      <c r="QRR1" s="693"/>
      <c r="QRS1" s="693"/>
      <c r="QRT1" s="693"/>
      <c r="QRU1" s="693"/>
      <c r="QRV1" s="693"/>
      <c r="QRW1" s="693"/>
      <c r="QRX1" s="693"/>
      <c r="QRY1" s="693"/>
      <c r="QRZ1" s="693"/>
      <c r="QSA1" s="693"/>
      <c r="QSB1" s="693"/>
      <c r="QSC1" s="693"/>
      <c r="QSD1" s="693"/>
      <c r="QSE1" s="693"/>
      <c r="QSF1" s="693"/>
      <c r="QSG1" s="693"/>
      <c r="QSH1" s="693"/>
      <c r="QSI1" s="693"/>
      <c r="QSJ1" s="693"/>
      <c r="QSK1" s="693"/>
      <c r="QSL1" s="693"/>
      <c r="QSM1" s="693"/>
      <c r="QSN1" s="693"/>
      <c r="QSO1" s="693"/>
      <c r="QSP1" s="693"/>
      <c r="QSQ1" s="693"/>
      <c r="QSR1" s="693"/>
      <c r="QSS1" s="693"/>
      <c r="QST1" s="693"/>
      <c r="QSU1" s="693"/>
      <c r="QSV1" s="693"/>
      <c r="QSW1" s="693"/>
      <c r="QSX1" s="693"/>
      <c r="QSY1" s="693"/>
      <c r="QSZ1" s="693"/>
      <c r="QTA1" s="693"/>
      <c r="QTB1" s="693"/>
      <c r="QTC1" s="693"/>
      <c r="QTD1" s="693"/>
      <c r="QTE1" s="693"/>
      <c r="QTF1" s="693"/>
      <c r="QTG1" s="693"/>
      <c r="QTH1" s="693"/>
      <c r="QTI1" s="693"/>
      <c r="QTJ1" s="693"/>
      <c r="QTK1" s="693"/>
      <c r="QTL1" s="693"/>
      <c r="QTM1" s="693"/>
      <c r="QTN1" s="693"/>
      <c r="QTO1" s="693"/>
      <c r="QTP1" s="693"/>
      <c r="QTQ1" s="693"/>
      <c r="QTR1" s="693"/>
      <c r="QTS1" s="693"/>
      <c r="QTT1" s="693"/>
      <c r="QTU1" s="693"/>
      <c r="QTV1" s="693"/>
      <c r="QTW1" s="693"/>
      <c r="QTX1" s="693"/>
      <c r="QTY1" s="693"/>
      <c r="QTZ1" s="693"/>
      <c r="QUA1" s="693"/>
      <c r="QUB1" s="693"/>
      <c r="QUC1" s="693"/>
      <c r="QUD1" s="693"/>
      <c r="QUE1" s="693"/>
      <c r="QUF1" s="693"/>
      <c r="QUG1" s="693"/>
      <c r="QUH1" s="693"/>
      <c r="QUI1" s="693"/>
      <c r="QUJ1" s="693"/>
      <c r="QUK1" s="693"/>
      <c r="QUL1" s="693"/>
      <c r="QUM1" s="693"/>
      <c r="QUN1" s="693"/>
      <c r="QUO1" s="693"/>
      <c r="QUP1" s="693"/>
      <c r="QUQ1" s="693"/>
      <c r="QUR1" s="693"/>
      <c r="QUS1" s="693"/>
      <c r="QUT1" s="693"/>
      <c r="QUU1" s="693"/>
      <c r="QUV1" s="693"/>
      <c r="QUW1" s="693"/>
      <c r="QUX1" s="693"/>
      <c r="QUY1" s="693"/>
      <c r="QUZ1" s="693"/>
      <c r="QVA1" s="693"/>
      <c r="QVB1" s="693"/>
      <c r="QVC1" s="693"/>
      <c r="QVD1" s="693"/>
      <c r="QVE1" s="693"/>
      <c r="QVF1" s="693"/>
      <c r="QVG1" s="693"/>
      <c r="QVH1" s="693"/>
      <c r="QVI1" s="693"/>
      <c r="QVJ1" s="693"/>
      <c r="QVK1" s="693"/>
      <c r="QVL1" s="693"/>
      <c r="QVM1" s="693"/>
      <c r="QVN1" s="693"/>
      <c r="QVO1" s="693"/>
      <c r="QVP1" s="693"/>
      <c r="QVQ1" s="693"/>
      <c r="QVR1" s="693"/>
      <c r="QVS1" s="693"/>
      <c r="QVT1" s="693"/>
      <c r="QVU1" s="693"/>
      <c r="QVV1" s="693"/>
      <c r="QVW1" s="693"/>
      <c r="QVX1" s="693"/>
      <c r="QVY1" s="693"/>
      <c r="QVZ1" s="693"/>
      <c r="QWA1" s="693"/>
      <c r="QWB1" s="693"/>
      <c r="QWC1" s="693"/>
      <c r="QWD1" s="693"/>
      <c r="QWE1" s="693"/>
      <c r="QWF1" s="693"/>
      <c r="QWG1" s="693"/>
      <c r="QWH1" s="693"/>
      <c r="QWI1" s="693"/>
      <c r="QWJ1" s="693"/>
      <c r="QWK1" s="693"/>
      <c r="QWL1" s="693"/>
      <c r="QWM1" s="693"/>
      <c r="QWN1" s="693"/>
      <c r="QWO1" s="693"/>
      <c r="QWP1" s="693"/>
      <c r="QWQ1" s="693"/>
      <c r="QWR1" s="693"/>
      <c r="QWS1" s="693"/>
      <c r="QWT1" s="693"/>
      <c r="QWU1" s="693"/>
      <c r="QWV1" s="693"/>
      <c r="QWW1" s="693"/>
      <c r="QWX1" s="693"/>
      <c r="QWY1" s="693"/>
      <c r="QWZ1" s="693"/>
      <c r="QXA1" s="693"/>
      <c r="QXB1" s="693"/>
      <c r="QXC1" s="693"/>
      <c r="QXD1" s="693"/>
      <c r="QXE1" s="693"/>
      <c r="QXF1" s="693"/>
      <c r="QXG1" s="693"/>
      <c r="QXH1" s="693"/>
      <c r="QXI1" s="693"/>
      <c r="QXJ1" s="693"/>
      <c r="QXK1" s="693"/>
      <c r="QXL1" s="693"/>
      <c r="QXM1" s="693"/>
      <c r="QXN1" s="693"/>
      <c r="QXO1" s="693"/>
      <c r="QXP1" s="693"/>
      <c r="QXQ1" s="693"/>
      <c r="QXR1" s="693"/>
      <c r="QXS1" s="693"/>
      <c r="QXT1" s="693"/>
      <c r="QXU1" s="693"/>
      <c r="QXV1" s="693"/>
      <c r="QXW1" s="693"/>
      <c r="QXX1" s="693"/>
      <c r="QXY1" s="693"/>
      <c r="QXZ1" s="693"/>
      <c r="QYA1" s="693"/>
      <c r="QYB1" s="693"/>
      <c r="QYC1" s="693"/>
      <c r="QYD1" s="693"/>
      <c r="QYE1" s="693"/>
      <c r="QYF1" s="693"/>
      <c r="QYG1" s="693"/>
      <c r="QYH1" s="693"/>
      <c r="QYI1" s="693"/>
      <c r="QYJ1" s="693"/>
      <c r="QYK1" s="693"/>
      <c r="QYL1" s="693"/>
      <c r="QYM1" s="693"/>
      <c r="QYN1" s="693"/>
      <c r="QYO1" s="693"/>
      <c r="QYP1" s="693"/>
      <c r="QYQ1" s="693"/>
      <c r="QYR1" s="693"/>
      <c r="QYS1" s="693"/>
      <c r="QYT1" s="693"/>
      <c r="QYU1" s="693"/>
      <c r="QYV1" s="693"/>
      <c r="QYW1" s="693"/>
      <c r="QYX1" s="693"/>
      <c r="QYY1" s="693"/>
      <c r="QYZ1" s="693"/>
      <c r="QZA1" s="693"/>
      <c r="QZB1" s="693"/>
      <c r="QZC1" s="693"/>
      <c r="QZD1" s="693"/>
      <c r="QZE1" s="693"/>
      <c r="QZF1" s="693"/>
      <c r="QZG1" s="693"/>
      <c r="QZH1" s="693"/>
      <c r="QZI1" s="693"/>
      <c r="QZJ1" s="693"/>
      <c r="QZK1" s="693"/>
      <c r="QZL1" s="693"/>
      <c r="QZM1" s="693"/>
      <c r="QZN1" s="693"/>
      <c r="QZO1" s="693"/>
      <c r="QZP1" s="693"/>
      <c r="QZQ1" s="693"/>
      <c r="QZR1" s="693"/>
      <c r="QZS1" s="693"/>
      <c r="QZT1" s="693"/>
      <c r="QZU1" s="693"/>
      <c r="QZV1" s="693"/>
      <c r="QZW1" s="693"/>
      <c r="QZX1" s="693"/>
      <c r="QZY1" s="693"/>
      <c r="QZZ1" s="693"/>
      <c r="RAA1" s="693"/>
      <c r="RAB1" s="693"/>
      <c r="RAC1" s="693"/>
      <c r="RAD1" s="693"/>
      <c r="RAE1" s="693"/>
      <c r="RAF1" s="693"/>
      <c r="RAG1" s="693"/>
      <c r="RAH1" s="693"/>
      <c r="RAI1" s="693"/>
      <c r="RAJ1" s="693"/>
      <c r="RAK1" s="693"/>
      <c r="RAL1" s="693"/>
      <c r="RAM1" s="693"/>
      <c r="RAN1" s="693"/>
      <c r="RAO1" s="693"/>
      <c r="RAP1" s="693"/>
      <c r="RAQ1" s="693"/>
      <c r="RAR1" s="693"/>
      <c r="RAS1" s="693"/>
      <c r="RAT1" s="693"/>
      <c r="RAU1" s="693"/>
      <c r="RAV1" s="693"/>
      <c r="RAW1" s="693"/>
      <c r="RAX1" s="693"/>
      <c r="RAY1" s="693"/>
      <c r="RAZ1" s="693"/>
      <c r="RBA1" s="693"/>
      <c r="RBB1" s="693"/>
      <c r="RBC1" s="693"/>
      <c r="RBD1" s="693"/>
      <c r="RBE1" s="693"/>
      <c r="RBF1" s="693"/>
      <c r="RBG1" s="693"/>
      <c r="RBH1" s="693"/>
      <c r="RBI1" s="693"/>
      <c r="RBJ1" s="693"/>
      <c r="RBK1" s="693"/>
      <c r="RBL1" s="693"/>
      <c r="RBM1" s="693"/>
      <c r="RBN1" s="693"/>
      <c r="RBO1" s="693"/>
      <c r="RBP1" s="693"/>
      <c r="RBQ1" s="693"/>
      <c r="RBR1" s="693"/>
      <c r="RBS1" s="693"/>
      <c r="RBT1" s="693"/>
      <c r="RBU1" s="693"/>
      <c r="RBV1" s="693"/>
      <c r="RBW1" s="693"/>
      <c r="RBX1" s="693"/>
      <c r="RBY1" s="693"/>
      <c r="RBZ1" s="693"/>
      <c r="RCA1" s="693"/>
      <c r="RCB1" s="693"/>
      <c r="RCC1" s="693"/>
      <c r="RCD1" s="693"/>
      <c r="RCE1" s="693"/>
      <c r="RCF1" s="693"/>
      <c r="RCG1" s="693"/>
      <c r="RCH1" s="693"/>
      <c r="RCI1" s="693"/>
      <c r="RCJ1" s="693"/>
      <c r="RCK1" s="693"/>
      <c r="RCL1" s="693"/>
      <c r="RCM1" s="693"/>
      <c r="RCN1" s="693"/>
      <c r="RCO1" s="693"/>
      <c r="RCP1" s="693"/>
      <c r="RCQ1" s="693"/>
      <c r="RCR1" s="693"/>
      <c r="RCS1" s="693"/>
      <c r="RCT1" s="693"/>
      <c r="RCU1" s="693"/>
      <c r="RCV1" s="693"/>
      <c r="RCW1" s="693"/>
      <c r="RCX1" s="693"/>
      <c r="RCY1" s="693"/>
      <c r="RCZ1" s="693"/>
      <c r="RDA1" s="693"/>
      <c r="RDB1" s="693"/>
      <c r="RDC1" s="693"/>
      <c r="RDD1" s="693"/>
      <c r="RDE1" s="693"/>
      <c r="RDF1" s="693"/>
      <c r="RDG1" s="693"/>
      <c r="RDH1" s="693"/>
      <c r="RDI1" s="693"/>
      <c r="RDJ1" s="693"/>
      <c r="RDK1" s="693"/>
      <c r="RDL1" s="693"/>
      <c r="RDM1" s="693"/>
      <c r="RDN1" s="693"/>
      <c r="RDO1" s="693"/>
      <c r="RDP1" s="693"/>
      <c r="RDQ1" s="693"/>
      <c r="RDR1" s="693"/>
      <c r="RDS1" s="693"/>
      <c r="RDT1" s="693"/>
      <c r="RDU1" s="693"/>
      <c r="RDV1" s="693"/>
      <c r="RDW1" s="693"/>
      <c r="RDX1" s="693"/>
      <c r="RDY1" s="693"/>
      <c r="RDZ1" s="693"/>
      <c r="REA1" s="693"/>
      <c r="REB1" s="693"/>
      <c r="REC1" s="693"/>
      <c r="RED1" s="693"/>
      <c r="REE1" s="693"/>
      <c r="REF1" s="693"/>
      <c r="REG1" s="693"/>
      <c r="REH1" s="693"/>
      <c r="REI1" s="693"/>
      <c r="REJ1" s="693"/>
      <c r="REK1" s="693"/>
      <c r="REL1" s="693"/>
      <c r="REM1" s="693"/>
      <c r="REN1" s="693"/>
      <c r="REO1" s="693"/>
      <c r="REP1" s="693"/>
      <c r="REQ1" s="693"/>
      <c r="RER1" s="693"/>
      <c r="RES1" s="693"/>
      <c r="RET1" s="693"/>
      <c r="REU1" s="693"/>
      <c r="REV1" s="693"/>
      <c r="REW1" s="693"/>
      <c r="REX1" s="693"/>
      <c r="REY1" s="693"/>
      <c r="REZ1" s="693"/>
      <c r="RFA1" s="693"/>
      <c r="RFB1" s="693"/>
      <c r="RFC1" s="693"/>
      <c r="RFD1" s="693"/>
      <c r="RFE1" s="693"/>
      <c r="RFF1" s="693"/>
      <c r="RFG1" s="693"/>
      <c r="RFH1" s="693"/>
      <c r="RFI1" s="693"/>
      <c r="RFJ1" s="693"/>
      <c r="RFK1" s="693"/>
      <c r="RFL1" s="693"/>
      <c r="RFM1" s="693"/>
      <c r="RFN1" s="693"/>
      <c r="RFO1" s="693"/>
      <c r="RFP1" s="693"/>
      <c r="RFQ1" s="693"/>
      <c r="RFR1" s="693"/>
      <c r="RFS1" s="693"/>
      <c r="RFT1" s="693"/>
      <c r="RFU1" s="693"/>
      <c r="RFV1" s="693"/>
      <c r="RFW1" s="693"/>
      <c r="RFX1" s="693"/>
      <c r="RFY1" s="693"/>
      <c r="RFZ1" s="693"/>
      <c r="RGA1" s="693"/>
      <c r="RGB1" s="693"/>
      <c r="RGC1" s="693"/>
      <c r="RGD1" s="693"/>
      <c r="RGE1" s="693"/>
      <c r="RGF1" s="693"/>
      <c r="RGG1" s="693"/>
      <c r="RGH1" s="693"/>
      <c r="RGI1" s="693"/>
      <c r="RGJ1" s="693"/>
      <c r="RGK1" s="693"/>
      <c r="RGL1" s="693"/>
      <c r="RGM1" s="693"/>
      <c r="RGN1" s="693"/>
      <c r="RGO1" s="693"/>
      <c r="RGP1" s="693"/>
      <c r="RGQ1" s="693"/>
      <c r="RGR1" s="693"/>
      <c r="RGS1" s="693"/>
      <c r="RGT1" s="693"/>
      <c r="RGU1" s="693"/>
      <c r="RGV1" s="693"/>
      <c r="RGW1" s="693"/>
      <c r="RGX1" s="693"/>
      <c r="RGY1" s="693"/>
      <c r="RGZ1" s="693"/>
      <c r="RHA1" s="693"/>
      <c r="RHB1" s="693"/>
      <c r="RHC1" s="693"/>
      <c r="RHD1" s="693"/>
      <c r="RHE1" s="693"/>
      <c r="RHF1" s="693"/>
      <c r="RHG1" s="693"/>
      <c r="RHH1" s="693"/>
      <c r="RHI1" s="693"/>
      <c r="RHJ1" s="693"/>
      <c r="RHK1" s="693"/>
      <c r="RHL1" s="693"/>
      <c r="RHM1" s="693"/>
      <c r="RHN1" s="693"/>
      <c r="RHO1" s="693"/>
      <c r="RHP1" s="693"/>
      <c r="RHQ1" s="693"/>
      <c r="RHR1" s="693"/>
      <c r="RHS1" s="693"/>
      <c r="RHT1" s="693"/>
      <c r="RHU1" s="693"/>
      <c r="RHV1" s="693"/>
      <c r="RHW1" s="693"/>
      <c r="RHX1" s="693"/>
      <c r="RHY1" s="693"/>
      <c r="RHZ1" s="693"/>
      <c r="RIA1" s="693"/>
      <c r="RIB1" s="693"/>
      <c r="RIC1" s="693"/>
      <c r="RID1" s="693"/>
      <c r="RIE1" s="693"/>
      <c r="RIF1" s="693"/>
      <c r="RIG1" s="693"/>
      <c r="RIH1" s="693"/>
      <c r="RII1" s="693"/>
      <c r="RIJ1" s="693"/>
      <c r="RIK1" s="693"/>
      <c r="RIL1" s="693"/>
      <c r="RIM1" s="693"/>
      <c r="RIN1" s="693"/>
      <c r="RIO1" s="693"/>
      <c r="RIP1" s="693"/>
      <c r="RIQ1" s="693"/>
      <c r="RIR1" s="693"/>
      <c r="RIS1" s="693"/>
      <c r="RIT1" s="693"/>
      <c r="RIU1" s="693"/>
      <c r="RIV1" s="693"/>
      <c r="RIW1" s="693"/>
      <c r="RIX1" s="693"/>
      <c r="RIY1" s="693"/>
      <c r="RIZ1" s="693"/>
      <c r="RJA1" s="693"/>
      <c r="RJB1" s="693"/>
      <c r="RJC1" s="693"/>
      <c r="RJD1" s="693"/>
      <c r="RJE1" s="693"/>
      <c r="RJF1" s="693"/>
      <c r="RJG1" s="693"/>
      <c r="RJH1" s="693"/>
      <c r="RJI1" s="693"/>
      <c r="RJJ1" s="693"/>
      <c r="RJK1" s="693"/>
      <c r="RJL1" s="693"/>
      <c r="RJM1" s="693"/>
      <c r="RJN1" s="693"/>
      <c r="RJO1" s="693"/>
      <c r="RJP1" s="693"/>
      <c r="RJQ1" s="693"/>
      <c r="RJR1" s="693"/>
      <c r="RJS1" s="693"/>
      <c r="RJT1" s="693"/>
      <c r="RJU1" s="693"/>
      <c r="RJV1" s="693"/>
      <c r="RJW1" s="693"/>
      <c r="RJX1" s="693"/>
      <c r="RJY1" s="693"/>
      <c r="RJZ1" s="693"/>
      <c r="RKA1" s="693"/>
      <c r="RKB1" s="693"/>
      <c r="RKC1" s="693"/>
      <c r="RKD1" s="693"/>
      <c r="RKE1" s="693"/>
      <c r="RKF1" s="693"/>
      <c r="RKG1" s="693"/>
      <c r="RKH1" s="693"/>
      <c r="RKI1" s="693"/>
      <c r="RKJ1" s="693"/>
      <c r="RKK1" s="693"/>
      <c r="RKL1" s="693"/>
      <c r="RKM1" s="693"/>
      <c r="RKN1" s="693"/>
      <c r="RKO1" s="693"/>
      <c r="RKP1" s="693"/>
      <c r="RKQ1" s="693"/>
      <c r="RKR1" s="693"/>
      <c r="RKS1" s="693"/>
      <c r="RKT1" s="693"/>
      <c r="RKU1" s="693"/>
      <c r="RKV1" s="693"/>
      <c r="RKW1" s="693"/>
      <c r="RKX1" s="693"/>
      <c r="RKY1" s="693"/>
      <c r="RKZ1" s="693"/>
      <c r="RLA1" s="693"/>
      <c r="RLB1" s="693"/>
      <c r="RLC1" s="693"/>
      <c r="RLD1" s="693"/>
      <c r="RLE1" s="693"/>
      <c r="RLF1" s="693"/>
      <c r="RLG1" s="693"/>
      <c r="RLH1" s="693"/>
      <c r="RLI1" s="693"/>
      <c r="RLJ1" s="693"/>
      <c r="RLK1" s="693"/>
      <c r="RLL1" s="693"/>
      <c r="RLM1" s="693"/>
      <c r="RLN1" s="693"/>
      <c r="RLO1" s="693"/>
      <c r="RLP1" s="693"/>
      <c r="RLQ1" s="693"/>
      <c r="RLR1" s="693"/>
      <c r="RLS1" s="693"/>
      <c r="RLT1" s="693"/>
      <c r="RLU1" s="693"/>
      <c r="RLV1" s="693"/>
      <c r="RLW1" s="693"/>
      <c r="RLX1" s="693"/>
      <c r="RLY1" s="693"/>
      <c r="RLZ1" s="693"/>
      <c r="RMA1" s="693"/>
      <c r="RMB1" s="693"/>
      <c r="RMC1" s="693"/>
      <c r="RMD1" s="693"/>
      <c r="RME1" s="693"/>
      <c r="RMF1" s="693"/>
      <c r="RMG1" s="693"/>
      <c r="RMH1" s="693"/>
      <c r="RMI1" s="693"/>
      <c r="RMJ1" s="693"/>
      <c r="RMK1" s="693"/>
      <c r="RML1" s="693"/>
      <c r="RMM1" s="693"/>
      <c r="RMN1" s="693"/>
      <c r="RMO1" s="693"/>
      <c r="RMP1" s="693"/>
      <c r="RMQ1" s="693"/>
      <c r="RMR1" s="693"/>
      <c r="RMS1" s="693"/>
      <c r="RMT1" s="693"/>
      <c r="RMU1" s="693"/>
      <c r="RMV1" s="693"/>
      <c r="RMW1" s="693"/>
      <c r="RMX1" s="693"/>
      <c r="RMY1" s="693"/>
      <c r="RMZ1" s="693"/>
      <c r="RNA1" s="693"/>
      <c r="RNB1" s="693"/>
      <c r="RNC1" s="693"/>
      <c r="RND1" s="693"/>
      <c r="RNE1" s="693"/>
      <c r="RNF1" s="693"/>
      <c r="RNG1" s="693"/>
      <c r="RNH1" s="693"/>
      <c r="RNI1" s="693"/>
      <c r="RNJ1" s="693"/>
      <c r="RNK1" s="693"/>
      <c r="RNL1" s="693"/>
      <c r="RNM1" s="693"/>
      <c r="RNN1" s="693"/>
      <c r="RNO1" s="693"/>
      <c r="RNP1" s="693"/>
      <c r="RNQ1" s="693"/>
      <c r="RNR1" s="693"/>
      <c r="RNS1" s="693"/>
      <c r="RNT1" s="693"/>
      <c r="RNU1" s="693"/>
      <c r="RNV1" s="693"/>
      <c r="RNW1" s="693"/>
      <c r="RNX1" s="693"/>
      <c r="RNY1" s="693"/>
      <c r="RNZ1" s="693"/>
      <c r="ROA1" s="693"/>
      <c r="ROB1" s="693"/>
      <c r="ROC1" s="693"/>
      <c r="ROD1" s="693"/>
      <c r="ROE1" s="693"/>
      <c r="ROF1" s="693"/>
      <c r="ROG1" s="693"/>
      <c r="ROH1" s="693"/>
      <c r="ROI1" s="693"/>
      <c r="ROJ1" s="693"/>
      <c r="ROK1" s="693"/>
      <c r="ROL1" s="693"/>
      <c r="ROM1" s="693"/>
      <c r="RON1" s="693"/>
      <c r="ROO1" s="693"/>
      <c r="ROP1" s="693"/>
      <c r="ROQ1" s="693"/>
      <c r="ROR1" s="693"/>
      <c r="ROS1" s="693"/>
      <c r="ROT1" s="693"/>
      <c r="ROU1" s="693"/>
      <c r="ROV1" s="693"/>
      <c r="ROW1" s="693"/>
      <c r="ROX1" s="693"/>
      <c r="ROY1" s="693"/>
      <c r="ROZ1" s="693"/>
      <c r="RPA1" s="693"/>
      <c r="RPB1" s="693"/>
      <c r="RPC1" s="693"/>
      <c r="RPD1" s="693"/>
      <c r="RPE1" s="693"/>
      <c r="RPF1" s="693"/>
      <c r="RPG1" s="693"/>
      <c r="RPH1" s="693"/>
      <c r="RPI1" s="693"/>
      <c r="RPJ1" s="693"/>
      <c r="RPK1" s="693"/>
      <c r="RPL1" s="693"/>
      <c r="RPM1" s="693"/>
      <c r="RPN1" s="693"/>
      <c r="RPO1" s="693"/>
      <c r="RPP1" s="693"/>
      <c r="RPQ1" s="693"/>
      <c r="RPR1" s="693"/>
      <c r="RPS1" s="693"/>
      <c r="RPT1" s="693"/>
      <c r="RPU1" s="693"/>
      <c r="RPV1" s="693"/>
      <c r="RPW1" s="693"/>
      <c r="RPX1" s="693"/>
      <c r="RPY1" s="693"/>
      <c r="RPZ1" s="693"/>
      <c r="RQA1" s="693"/>
      <c r="RQB1" s="693"/>
      <c r="RQC1" s="693"/>
      <c r="RQD1" s="693"/>
      <c r="RQE1" s="693"/>
      <c r="RQF1" s="693"/>
      <c r="RQG1" s="693"/>
      <c r="RQH1" s="693"/>
      <c r="RQI1" s="693"/>
      <c r="RQJ1" s="693"/>
      <c r="RQK1" s="693"/>
      <c r="RQL1" s="693"/>
      <c r="RQM1" s="693"/>
      <c r="RQN1" s="693"/>
      <c r="RQO1" s="693"/>
      <c r="RQP1" s="693"/>
      <c r="RQQ1" s="693"/>
      <c r="RQR1" s="693"/>
      <c r="RQS1" s="693"/>
      <c r="RQT1" s="693"/>
      <c r="RQU1" s="693"/>
      <c r="RQV1" s="693"/>
      <c r="RQW1" s="693"/>
      <c r="RQX1" s="693"/>
      <c r="RQY1" s="693"/>
      <c r="RQZ1" s="693"/>
      <c r="RRA1" s="693"/>
      <c r="RRB1" s="693"/>
      <c r="RRC1" s="693"/>
      <c r="RRD1" s="693"/>
      <c r="RRE1" s="693"/>
      <c r="RRF1" s="693"/>
      <c r="RRG1" s="693"/>
      <c r="RRH1" s="693"/>
      <c r="RRI1" s="693"/>
      <c r="RRJ1" s="693"/>
      <c r="RRK1" s="693"/>
      <c r="RRL1" s="693"/>
      <c r="RRM1" s="693"/>
      <c r="RRN1" s="693"/>
      <c r="RRO1" s="693"/>
      <c r="RRP1" s="693"/>
      <c r="RRQ1" s="693"/>
      <c r="RRR1" s="693"/>
      <c r="RRS1" s="693"/>
      <c r="RRT1" s="693"/>
      <c r="RRU1" s="693"/>
      <c r="RRV1" s="693"/>
      <c r="RRW1" s="693"/>
      <c r="RRX1" s="693"/>
      <c r="RRY1" s="693"/>
      <c r="RRZ1" s="693"/>
      <c r="RSA1" s="693"/>
      <c r="RSB1" s="693"/>
      <c r="RSC1" s="693"/>
      <c r="RSD1" s="693"/>
      <c r="RSE1" s="693"/>
      <c r="RSF1" s="693"/>
      <c r="RSG1" s="693"/>
      <c r="RSH1" s="693"/>
      <c r="RSI1" s="693"/>
      <c r="RSJ1" s="693"/>
      <c r="RSK1" s="693"/>
      <c r="RSL1" s="693"/>
      <c r="RSM1" s="693"/>
      <c r="RSN1" s="693"/>
      <c r="RSO1" s="693"/>
      <c r="RSP1" s="693"/>
      <c r="RSQ1" s="693"/>
      <c r="RSR1" s="693"/>
      <c r="RSS1" s="693"/>
      <c r="RST1" s="693"/>
      <c r="RSU1" s="693"/>
      <c r="RSV1" s="693"/>
      <c r="RSW1" s="693"/>
      <c r="RSX1" s="693"/>
      <c r="RSY1" s="693"/>
      <c r="RSZ1" s="693"/>
      <c r="RTA1" s="693"/>
      <c r="RTB1" s="693"/>
      <c r="RTC1" s="693"/>
      <c r="RTD1" s="693"/>
      <c r="RTE1" s="693"/>
      <c r="RTF1" s="693"/>
      <c r="RTG1" s="693"/>
      <c r="RTH1" s="693"/>
      <c r="RTI1" s="693"/>
      <c r="RTJ1" s="693"/>
      <c r="RTK1" s="693"/>
      <c r="RTL1" s="693"/>
      <c r="RTM1" s="693"/>
      <c r="RTN1" s="693"/>
      <c r="RTO1" s="693"/>
      <c r="RTP1" s="693"/>
      <c r="RTQ1" s="693"/>
      <c r="RTR1" s="693"/>
      <c r="RTS1" s="693"/>
      <c r="RTT1" s="693"/>
      <c r="RTU1" s="693"/>
      <c r="RTV1" s="693"/>
      <c r="RTW1" s="693"/>
      <c r="RTX1" s="693"/>
      <c r="RTY1" s="693"/>
      <c r="RTZ1" s="693"/>
      <c r="RUA1" s="693"/>
      <c r="RUB1" s="693"/>
      <c r="RUC1" s="693"/>
      <c r="RUD1" s="693"/>
      <c r="RUE1" s="693"/>
      <c r="RUF1" s="693"/>
      <c r="RUG1" s="693"/>
      <c r="RUH1" s="693"/>
      <c r="RUI1" s="693"/>
      <c r="RUJ1" s="693"/>
      <c r="RUK1" s="693"/>
      <c r="RUL1" s="693"/>
      <c r="RUM1" s="693"/>
      <c r="RUN1" s="693"/>
      <c r="RUO1" s="693"/>
      <c r="RUP1" s="693"/>
      <c r="RUQ1" s="693"/>
      <c r="RUR1" s="693"/>
      <c r="RUS1" s="693"/>
      <c r="RUT1" s="693"/>
      <c r="RUU1" s="693"/>
      <c r="RUV1" s="693"/>
      <c r="RUW1" s="693"/>
      <c r="RUX1" s="693"/>
      <c r="RUY1" s="693"/>
      <c r="RUZ1" s="693"/>
      <c r="RVA1" s="693"/>
      <c r="RVB1" s="693"/>
      <c r="RVC1" s="693"/>
      <c r="RVD1" s="693"/>
      <c r="RVE1" s="693"/>
      <c r="RVF1" s="693"/>
      <c r="RVG1" s="693"/>
      <c r="RVH1" s="693"/>
      <c r="RVI1" s="693"/>
      <c r="RVJ1" s="693"/>
      <c r="RVK1" s="693"/>
      <c r="RVL1" s="693"/>
      <c r="RVM1" s="693"/>
      <c r="RVN1" s="693"/>
      <c r="RVO1" s="693"/>
      <c r="RVP1" s="693"/>
      <c r="RVQ1" s="693"/>
      <c r="RVR1" s="693"/>
      <c r="RVS1" s="693"/>
      <c r="RVT1" s="693"/>
      <c r="RVU1" s="693"/>
      <c r="RVV1" s="693"/>
      <c r="RVW1" s="693"/>
      <c r="RVX1" s="693"/>
      <c r="RVY1" s="693"/>
      <c r="RVZ1" s="693"/>
      <c r="RWA1" s="693"/>
      <c r="RWB1" s="693"/>
      <c r="RWC1" s="693"/>
      <c r="RWD1" s="693"/>
      <c r="RWE1" s="693"/>
      <c r="RWF1" s="693"/>
      <c r="RWG1" s="693"/>
      <c r="RWH1" s="693"/>
      <c r="RWI1" s="693"/>
      <c r="RWJ1" s="693"/>
      <c r="RWK1" s="693"/>
      <c r="RWL1" s="693"/>
      <c r="RWM1" s="693"/>
      <c r="RWN1" s="693"/>
      <c r="RWO1" s="693"/>
      <c r="RWP1" s="693"/>
      <c r="RWQ1" s="693"/>
      <c r="RWR1" s="693"/>
      <c r="RWS1" s="693"/>
      <c r="RWT1" s="693"/>
      <c r="RWU1" s="693"/>
      <c r="RWV1" s="693"/>
      <c r="RWW1" s="693"/>
      <c r="RWX1" s="693"/>
      <c r="RWY1" s="693"/>
      <c r="RWZ1" s="693"/>
      <c r="RXA1" s="693"/>
      <c r="RXB1" s="693"/>
      <c r="RXC1" s="693"/>
      <c r="RXD1" s="693"/>
      <c r="RXE1" s="693"/>
      <c r="RXF1" s="693"/>
      <c r="RXG1" s="693"/>
      <c r="RXH1" s="693"/>
      <c r="RXI1" s="693"/>
      <c r="RXJ1" s="693"/>
      <c r="RXK1" s="693"/>
      <c r="RXL1" s="693"/>
      <c r="RXM1" s="693"/>
      <c r="RXN1" s="693"/>
      <c r="RXO1" s="693"/>
      <c r="RXP1" s="693"/>
      <c r="RXQ1" s="693"/>
      <c r="RXR1" s="693"/>
      <c r="RXS1" s="693"/>
      <c r="RXT1" s="693"/>
      <c r="RXU1" s="693"/>
      <c r="RXV1" s="693"/>
      <c r="RXW1" s="693"/>
      <c r="RXX1" s="693"/>
      <c r="RXY1" s="693"/>
      <c r="RXZ1" s="693"/>
      <c r="RYA1" s="693"/>
      <c r="RYB1" s="693"/>
      <c r="RYC1" s="693"/>
      <c r="RYD1" s="693"/>
      <c r="RYE1" s="693"/>
      <c r="RYF1" s="693"/>
      <c r="RYG1" s="693"/>
      <c r="RYH1" s="693"/>
      <c r="RYI1" s="693"/>
      <c r="RYJ1" s="693"/>
      <c r="RYK1" s="693"/>
      <c r="RYL1" s="693"/>
      <c r="RYM1" s="693"/>
      <c r="RYN1" s="693"/>
      <c r="RYO1" s="693"/>
      <c r="RYP1" s="693"/>
      <c r="RYQ1" s="693"/>
      <c r="RYR1" s="693"/>
      <c r="RYS1" s="693"/>
      <c r="RYT1" s="693"/>
      <c r="RYU1" s="693"/>
      <c r="RYV1" s="693"/>
      <c r="RYW1" s="693"/>
      <c r="RYX1" s="693"/>
      <c r="RYY1" s="693"/>
      <c r="RYZ1" s="693"/>
      <c r="RZA1" s="693"/>
      <c r="RZB1" s="693"/>
      <c r="RZC1" s="693"/>
      <c r="RZD1" s="693"/>
      <c r="RZE1" s="693"/>
      <c r="RZF1" s="693"/>
      <c r="RZG1" s="693"/>
      <c r="RZH1" s="693"/>
      <c r="RZI1" s="693"/>
      <c r="RZJ1" s="693"/>
      <c r="RZK1" s="693"/>
      <c r="RZL1" s="693"/>
      <c r="RZM1" s="693"/>
      <c r="RZN1" s="693"/>
      <c r="RZO1" s="693"/>
      <c r="RZP1" s="693"/>
      <c r="RZQ1" s="693"/>
      <c r="RZR1" s="693"/>
      <c r="RZS1" s="693"/>
      <c r="RZT1" s="693"/>
      <c r="RZU1" s="693"/>
      <c r="RZV1" s="693"/>
      <c r="RZW1" s="693"/>
      <c r="RZX1" s="693"/>
      <c r="RZY1" s="693"/>
      <c r="RZZ1" s="693"/>
      <c r="SAA1" s="693"/>
      <c r="SAB1" s="693"/>
      <c r="SAC1" s="693"/>
      <c r="SAD1" s="693"/>
      <c r="SAE1" s="693"/>
      <c r="SAF1" s="693"/>
      <c r="SAG1" s="693"/>
      <c r="SAH1" s="693"/>
      <c r="SAI1" s="693"/>
      <c r="SAJ1" s="693"/>
      <c r="SAK1" s="693"/>
      <c r="SAL1" s="693"/>
      <c r="SAM1" s="693"/>
      <c r="SAN1" s="693"/>
      <c r="SAO1" s="693"/>
      <c r="SAP1" s="693"/>
      <c r="SAQ1" s="693"/>
      <c r="SAR1" s="693"/>
      <c r="SAS1" s="693"/>
      <c r="SAT1" s="693"/>
      <c r="SAU1" s="693"/>
      <c r="SAV1" s="693"/>
      <c r="SAW1" s="693"/>
      <c r="SAX1" s="693"/>
      <c r="SAY1" s="693"/>
      <c r="SAZ1" s="693"/>
      <c r="SBA1" s="693"/>
      <c r="SBB1" s="693"/>
      <c r="SBC1" s="693"/>
      <c r="SBD1" s="693"/>
      <c r="SBE1" s="693"/>
      <c r="SBF1" s="693"/>
      <c r="SBG1" s="693"/>
      <c r="SBH1" s="693"/>
      <c r="SBI1" s="693"/>
      <c r="SBJ1" s="693"/>
      <c r="SBK1" s="693"/>
      <c r="SBL1" s="693"/>
      <c r="SBM1" s="693"/>
      <c r="SBN1" s="693"/>
      <c r="SBO1" s="693"/>
      <c r="SBP1" s="693"/>
      <c r="SBQ1" s="693"/>
      <c r="SBR1" s="693"/>
      <c r="SBS1" s="693"/>
      <c r="SBT1" s="693"/>
      <c r="SBU1" s="693"/>
      <c r="SBV1" s="693"/>
      <c r="SBW1" s="693"/>
      <c r="SBX1" s="693"/>
      <c r="SBY1" s="693"/>
      <c r="SBZ1" s="693"/>
      <c r="SCA1" s="693"/>
      <c r="SCB1" s="693"/>
      <c r="SCC1" s="693"/>
      <c r="SCD1" s="693"/>
      <c r="SCE1" s="693"/>
      <c r="SCF1" s="693"/>
      <c r="SCG1" s="693"/>
      <c r="SCH1" s="693"/>
      <c r="SCI1" s="693"/>
      <c r="SCJ1" s="693"/>
      <c r="SCK1" s="693"/>
      <c r="SCL1" s="693"/>
      <c r="SCM1" s="693"/>
      <c r="SCN1" s="693"/>
      <c r="SCO1" s="693"/>
      <c r="SCP1" s="693"/>
      <c r="SCQ1" s="693"/>
      <c r="SCR1" s="693"/>
      <c r="SCS1" s="693"/>
      <c r="SCT1" s="693"/>
      <c r="SCU1" s="693"/>
      <c r="SCV1" s="693"/>
      <c r="SCW1" s="693"/>
      <c r="SCX1" s="693"/>
      <c r="SCY1" s="693"/>
      <c r="SCZ1" s="693"/>
      <c r="SDA1" s="693"/>
      <c r="SDB1" s="693"/>
      <c r="SDC1" s="693"/>
      <c r="SDD1" s="693"/>
      <c r="SDE1" s="693"/>
      <c r="SDF1" s="693"/>
      <c r="SDG1" s="693"/>
      <c r="SDH1" s="693"/>
      <c r="SDI1" s="693"/>
      <c r="SDJ1" s="693"/>
      <c r="SDK1" s="693"/>
      <c r="SDL1" s="693"/>
      <c r="SDM1" s="693"/>
      <c r="SDN1" s="693"/>
      <c r="SDO1" s="693"/>
      <c r="SDP1" s="693"/>
      <c r="SDQ1" s="693"/>
      <c r="SDR1" s="693"/>
      <c r="SDS1" s="693"/>
      <c r="SDT1" s="693"/>
      <c r="SDU1" s="693"/>
      <c r="SDV1" s="693"/>
      <c r="SDW1" s="693"/>
      <c r="SDX1" s="693"/>
      <c r="SDY1" s="693"/>
      <c r="SDZ1" s="693"/>
      <c r="SEA1" s="693"/>
      <c r="SEB1" s="693"/>
      <c r="SEC1" s="693"/>
      <c r="SED1" s="693"/>
      <c r="SEE1" s="693"/>
      <c r="SEF1" s="693"/>
      <c r="SEG1" s="693"/>
      <c r="SEH1" s="693"/>
      <c r="SEI1" s="693"/>
      <c r="SEJ1" s="693"/>
      <c r="SEK1" s="693"/>
      <c r="SEL1" s="693"/>
      <c r="SEM1" s="693"/>
      <c r="SEN1" s="693"/>
      <c r="SEO1" s="693"/>
      <c r="SEP1" s="693"/>
      <c r="SEQ1" s="693"/>
      <c r="SER1" s="693"/>
      <c r="SES1" s="693"/>
      <c r="SET1" s="693"/>
      <c r="SEU1" s="693"/>
      <c r="SEV1" s="693"/>
      <c r="SEW1" s="693"/>
      <c r="SEX1" s="693"/>
      <c r="SEY1" s="693"/>
      <c r="SEZ1" s="693"/>
      <c r="SFA1" s="693"/>
      <c r="SFB1" s="693"/>
      <c r="SFC1" s="693"/>
      <c r="SFD1" s="693"/>
      <c r="SFE1" s="693"/>
      <c r="SFF1" s="693"/>
      <c r="SFG1" s="693"/>
      <c r="SFH1" s="693"/>
      <c r="SFI1" s="693"/>
      <c r="SFJ1" s="693"/>
      <c r="SFK1" s="693"/>
      <c r="SFL1" s="693"/>
      <c r="SFM1" s="693"/>
      <c r="SFN1" s="693"/>
      <c r="SFO1" s="693"/>
      <c r="SFP1" s="693"/>
      <c r="SFQ1" s="693"/>
      <c r="SFR1" s="693"/>
      <c r="SFS1" s="693"/>
      <c r="SFT1" s="693"/>
      <c r="SFU1" s="693"/>
      <c r="SFV1" s="693"/>
      <c r="SFW1" s="693"/>
      <c r="SFX1" s="693"/>
      <c r="SFY1" s="693"/>
      <c r="SFZ1" s="693"/>
      <c r="SGA1" s="693"/>
      <c r="SGB1" s="693"/>
      <c r="SGC1" s="693"/>
      <c r="SGD1" s="693"/>
      <c r="SGE1" s="693"/>
      <c r="SGF1" s="693"/>
      <c r="SGG1" s="693"/>
      <c r="SGH1" s="693"/>
      <c r="SGI1" s="693"/>
      <c r="SGJ1" s="693"/>
      <c r="SGK1" s="693"/>
      <c r="SGL1" s="693"/>
      <c r="SGM1" s="693"/>
      <c r="SGN1" s="693"/>
      <c r="SGO1" s="693"/>
      <c r="SGP1" s="693"/>
      <c r="SGQ1" s="693"/>
      <c r="SGR1" s="693"/>
      <c r="SGS1" s="693"/>
      <c r="SGT1" s="693"/>
      <c r="SGU1" s="693"/>
      <c r="SGV1" s="693"/>
      <c r="SGW1" s="693"/>
      <c r="SGX1" s="693"/>
      <c r="SGY1" s="693"/>
      <c r="SGZ1" s="693"/>
      <c r="SHA1" s="693"/>
      <c r="SHB1" s="693"/>
      <c r="SHC1" s="693"/>
      <c r="SHD1" s="693"/>
      <c r="SHE1" s="693"/>
      <c r="SHF1" s="693"/>
      <c r="SHG1" s="693"/>
      <c r="SHH1" s="693"/>
      <c r="SHI1" s="693"/>
      <c r="SHJ1" s="693"/>
      <c r="SHK1" s="693"/>
      <c r="SHL1" s="693"/>
      <c r="SHM1" s="693"/>
      <c r="SHN1" s="693"/>
      <c r="SHO1" s="693"/>
      <c r="SHP1" s="693"/>
      <c r="SHQ1" s="693"/>
      <c r="SHR1" s="693"/>
      <c r="SHS1" s="693"/>
      <c r="SHT1" s="693"/>
      <c r="SHU1" s="693"/>
      <c r="SHV1" s="693"/>
      <c r="SHW1" s="693"/>
      <c r="SHX1" s="693"/>
      <c r="SHY1" s="693"/>
      <c r="SHZ1" s="693"/>
      <c r="SIA1" s="693"/>
      <c r="SIB1" s="693"/>
      <c r="SIC1" s="693"/>
      <c r="SID1" s="693"/>
      <c r="SIE1" s="693"/>
      <c r="SIF1" s="693"/>
      <c r="SIG1" s="693"/>
      <c r="SIH1" s="693"/>
      <c r="SII1" s="693"/>
      <c r="SIJ1" s="693"/>
      <c r="SIK1" s="693"/>
      <c r="SIL1" s="693"/>
      <c r="SIM1" s="693"/>
      <c r="SIN1" s="693"/>
      <c r="SIO1" s="693"/>
      <c r="SIP1" s="693"/>
      <c r="SIQ1" s="693"/>
      <c r="SIR1" s="693"/>
      <c r="SIS1" s="693"/>
      <c r="SIT1" s="693"/>
      <c r="SIU1" s="693"/>
      <c r="SIV1" s="693"/>
      <c r="SIW1" s="693"/>
      <c r="SIX1" s="693"/>
      <c r="SIY1" s="693"/>
      <c r="SIZ1" s="693"/>
      <c r="SJA1" s="693"/>
      <c r="SJB1" s="693"/>
      <c r="SJC1" s="693"/>
      <c r="SJD1" s="693"/>
      <c r="SJE1" s="693"/>
      <c r="SJF1" s="693"/>
      <c r="SJG1" s="693"/>
      <c r="SJH1" s="693"/>
      <c r="SJI1" s="693"/>
      <c r="SJJ1" s="693"/>
      <c r="SJK1" s="693"/>
      <c r="SJL1" s="693"/>
      <c r="SJM1" s="693"/>
      <c r="SJN1" s="693"/>
      <c r="SJO1" s="693"/>
      <c r="SJP1" s="693"/>
      <c r="SJQ1" s="693"/>
      <c r="SJR1" s="693"/>
      <c r="SJS1" s="693"/>
      <c r="SJT1" s="693"/>
      <c r="SJU1" s="693"/>
      <c r="SJV1" s="693"/>
      <c r="SJW1" s="693"/>
      <c r="SJX1" s="693"/>
      <c r="SJY1" s="693"/>
      <c r="SJZ1" s="693"/>
      <c r="SKA1" s="693"/>
      <c r="SKB1" s="693"/>
      <c r="SKC1" s="693"/>
      <c r="SKD1" s="693"/>
      <c r="SKE1" s="693"/>
      <c r="SKF1" s="693"/>
      <c r="SKG1" s="693"/>
      <c r="SKH1" s="693"/>
      <c r="SKI1" s="693"/>
      <c r="SKJ1" s="693"/>
      <c r="SKK1" s="693"/>
      <c r="SKL1" s="693"/>
      <c r="SKM1" s="693"/>
      <c r="SKN1" s="693"/>
      <c r="SKO1" s="693"/>
      <c r="SKP1" s="693"/>
      <c r="SKQ1" s="693"/>
      <c r="SKR1" s="693"/>
      <c r="SKS1" s="693"/>
      <c r="SKT1" s="693"/>
      <c r="SKU1" s="693"/>
      <c r="SKV1" s="693"/>
      <c r="SKW1" s="693"/>
      <c r="SKX1" s="693"/>
      <c r="SKY1" s="693"/>
      <c r="SKZ1" s="693"/>
      <c r="SLA1" s="693"/>
      <c r="SLB1" s="693"/>
      <c r="SLC1" s="693"/>
      <c r="SLD1" s="693"/>
      <c r="SLE1" s="693"/>
      <c r="SLF1" s="693"/>
      <c r="SLG1" s="693"/>
      <c r="SLH1" s="693"/>
      <c r="SLI1" s="693"/>
      <c r="SLJ1" s="693"/>
      <c r="SLK1" s="693"/>
      <c r="SLL1" s="693"/>
      <c r="SLM1" s="693"/>
      <c r="SLN1" s="693"/>
      <c r="SLO1" s="693"/>
      <c r="SLP1" s="693"/>
      <c r="SLQ1" s="693"/>
      <c r="SLR1" s="693"/>
      <c r="SLS1" s="693"/>
      <c r="SLT1" s="693"/>
      <c r="SLU1" s="693"/>
      <c r="SLV1" s="693"/>
      <c r="SLW1" s="693"/>
      <c r="SLX1" s="693"/>
      <c r="SLY1" s="693"/>
      <c r="SLZ1" s="693"/>
      <c r="SMA1" s="693"/>
      <c r="SMB1" s="693"/>
      <c r="SMC1" s="693"/>
      <c r="SMD1" s="693"/>
      <c r="SME1" s="693"/>
      <c r="SMF1" s="693"/>
      <c r="SMG1" s="693"/>
      <c r="SMH1" s="693"/>
      <c r="SMI1" s="693"/>
      <c r="SMJ1" s="693"/>
      <c r="SMK1" s="693"/>
      <c r="SML1" s="693"/>
      <c r="SMM1" s="693"/>
      <c r="SMN1" s="693"/>
      <c r="SMO1" s="693"/>
      <c r="SMP1" s="693"/>
      <c r="SMQ1" s="693"/>
      <c r="SMR1" s="693"/>
      <c r="SMS1" s="693"/>
      <c r="SMT1" s="693"/>
      <c r="SMU1" s="693"/>
      <c r="SMV1" s="693"/>
      <c r="SMW1" s="693"/>
      <c r="SMX1" s="693"/>
      <c r="SMY1" s="693"/>
      <c r="SMZ1" s="693"/>
      <c r="SNA1" s="693"/>
      <c r="SNB1" s="693"/>
      <c r="SNC1" s="693"/>
      <c r="SND1" s="693"/>
      <c r="SNE1" s="693"/>
      <c r="SNF1" s="693"/>
      <c r="SNG1" s="693"/>
      <c r="SNH1" s="693"/>
      <c r="SNI1" s="693"/>
      <c r="SNJ1" s="693"/>
      <c r="SNK1" s="693"/>
      <c r="SNL1" s="693"/>
      <c r="SNM1" s="693"/>
      <c r="SNN1" s="693"/>
      <c r="SNO1" s="693"/>
      <c r="SNP1" s="693"/>
      <c r="SNQ1" s="693"/>
      <c r="SNR1" s="693"/>
      <c r="SNS1" s="693"/>
      <c r="SNT1" s="693"/>
      <c r="SNU1" s="693"/>
      <c r="SNV1" s="693"/>
      <c r="SNW1" s="693"/>
      <c r="SNX1" s="693"/>
      <c r="SNY1" s="693"/>
      <c r="SNZ1" s="693"/>
      <c r="SOA1" s="693"/>
      <c r="SOB1" s="693"/>
      <c r="SOC1" s="693"/>
      <c r="SOD1" s="693"/>
      <c r="SOE1" s="693"/>
      <c r="SOF1" s="693"/>
      <c r="SOG1" s="693"/>
      <c r="SOH1" s="693"/>
      <c r="SOI1" s="693"/>
      <c r="SOJ1" s="693"/>
      <c r="SOK1" s="693"/>
      <c r="SOL1" s="693"/>
      <c r="SOM1" s="693"/>
      <c r="SON1" s="693"/>
      <c r="SOO1" s="693"/>
      <c r="SOP1" s="693"/>
      <c r="SOQ1" s="693"/>
      <c r="SOR1" s="693"/>
      <c r="SOS1" s="693"/>
      <c r="SOT1" s="693"/>
      <c r="SOU1" s="693"/>
      <c r="SOV1" s="693"/>
      <c r="SOW1" s="693"/>
      <c r="SOX1" s="693"/>
      <c r="SOY1" s="693"/>
      <c r="SOZ1" s="693"/>
      <c r="SPA1" s="693"/>
      <c r="SPB1" s="693"/>
      <c r="SPC1" s="693"/>
      <c r="SPD1" s="693"/>
      <c r="SPE1" s="693"/>
      <c r="SPF1" s="693"/>
      <c r="SPG1" s="693"/>
      <c r="SPH1" s="693"/>
      <c r="SPI1" s="693"/>
      <c r="SPJ1" s="693"/>
      <c r="SPK1" s="693"/>
      <c r="SPL1" s="693"/>
      <c r="SPM1" s="693"/>
      <c r="SPN1" s="693"/>
      <c r="SPO1" s="693"/>
      <c r="SPP1" s="693"/>
      <c r="SPQ1" s="693"/>
      <c r="SPR1" s="693"/>
      <c r="SPS1" s="693"/>
      <c r="SPT1" s="693"/>
      <c r="SPU1" s="693"/>
      <c r="SPV1" s="693"/>
      <c r="SPW1" s="693"/>
      <c r="SPX1" s="693"/>
      <c r="SPY1" s="693"/>
      <c r="SPZ1" s="693"/>
      <c r="SQA1" s="693"/>
      <c r="SQB1" s="693"/>
      <c r="SQC1" s="693"/>
      <c r="SQD1" s="693"/>
      <c r="SQE1" s="693"/>
      <c r="SQF1" s="693"/>
      <c r="SQG1" s="693"/>
      <c r="SQH1" s="693"/>
      <c r="SQI1" s="693"/>
      <c r="SQJ1" s="693"/>
      <c r="SQK1" s="693"/>
      <c r="SQL1" s="693"/>
      <c r="SQM1" s="693"/>
      <c r="SQN1" s="693"/>
      <c r="SQO1" s="693"/>
      <c r="SQP1" s="693"/>
      <c r="SQQ1" s="693"/>
      <c r="SQR1" s="693"/>
      <c r="SQS1" s="693"/>
      <c r="SQT1" s="693"/>
      <c r="SQU1" s="693"/>
      <c r="SQV1" s="693"/>
      <c r="SQW1" s="693"/>
      <c r="SQX1" s="693"/>
      <c r="SQY1" s="693"/>
      <c r="SQZ1" s="693"/>
      <c r="SRA1" s="693"/>
      <c r="SRB1" s="693"/>
      <c r="SRC1" s="693"/>
      <c r="SRD1" s="693"/>
      <c r="SRE1" s="693"/>
      <c r="SRF1" s="693"/>
      <c r="SRG1" s="693"/>
      <c r="SRH1" s="693"/>
      <c r="SRI1" s="693"/>
      <c r="SRJ1" s="693"/>
      <c r="SRK1" s="693"/>
      <c r="SRL1" s="693"/>
      <c r="SRM1" s="693"/>
      <c r="SRN1" s="693"/>
      <c r="SRO1" s="693"/>
      <c r="SRP1" s="693"/>
      <c r="SRQ1" s="693"/>
      <c r="SRR1" s="693"/>
      <c r="SRS1" s="693"/>
      <c r="SRT1" s="693"/>
      <c r="SRU1" s="693"/>
      <c r="SRV1" s="693"/>
      <c r="SRW1" s="693"/>
      <c r="SRX1" s="693"/>
      <c r="SRY1" s="693"/>
      <c r="SRZ1" s="693"/>
      <c r="SSA1" s="693"/>
      <c r="SSB1" s="693"/>
      <c r="SSC1" s="693"/>
      <c r="SSD1" s="693"/>
      <c r="SSE1" s="693"/>
      <c r="SSF1" s="693"/>
      <c r="SSG1" s="693"/>
      <c r="SSH1" s="693"/>
      <c r="SSI1" s="693"/>
      <c r="SSJ1" s="693"/>
      <c r="SSK1" s="693"/>
      <c r="SSL1" s="693"/>
      <c r="SSM1" s="693"/>
      <c r="SSN1" s="693"/>
      <c r="SSO1" s="693"/>
      <c r="SSP1" s="693"/>
      <c r="SSQ1" s="693"/>
      <c r="SSR1" s="693"/>
      <c r="SSS1" s="693"/>
      <c r="SST1" s="693"/>
      <c r="SSU1" s="693"/>
      <c r="SSV1" s="693"/>
      <c r="SSW1" s="693"/>
      <c r="SSX1" s="693"/>
      <c r="SSY1" s="693"/>
      <c r="SSZ1" s="693"/>
      <c r="STA1" s="693"/>
      <c r="STB1" s="693"/>
      <c r="STC1" s="693"/>
      <c r="STD1" s="693"/>
      <c r="STE1" s="693"/>
      <c r="STF1" s="693"/>
      <c r="STG1" s="693"/>
      <c r="STH1" s="693"/>
      <c r="STI1" s="693"/>
      <c r="STJ1" s="693"/>
      <c r="STK1" s="693"/>
      <c r="STL1" s="693"/>
      <c r="STM1" s="693"/>
      <c r="STN1" s="693"/>
      <c r="STO1" s="693"/>
      <c r="STP1" s="693"/>
      <c r="STQ1" s="693"/>
      <c r="STR1" s="693"/>
      <c r="STS1" s="693"/>
      <c r="STT1" s="693"/>
      <c r="STU1" s="693"/>
      <c r="STV1" s="693"/>
      <c r="STW1" s="693"/>
      <c r="STX1" s="693"/>
      <c r="STY1" s="693"/>
      <c r="STZ1" s="693"/>
      <c r="SUA1" s="693"/>
      <c r="SUB1" s="693"/>
      <c r="SUC1" s="693"/>
      <c r="SUD1" s="693"/>
      <c r="SUE1" s="693"/>
      <c r="SUF1" s="693"/>
      <c r="SUG1" s="693"/>
      <c r="SUH1" s="693"/>
      <c r="SUI1" s="693"/>
      <c r="SUJ1" s="693"/>
      <c r="SUK1" s="693"/>
      <c r="SUL1" s="693"/>
      <c r="SUM1" s="693"/>
      <c r="SUN1" s="693"/>
      <c r="SUO1" s="693"/>
      <c r="SUP1" s="693"/>
      <c r="SUQ1" s="693"/>
      <c r="SUR1" s="693"/>
      <c r="SUS1" s="693"/>
      <c r="SUT1" s="693"/>
      <c r="SUU1" s="693"/>
      <c r="SUV1" s="693"/>
      <c r="SUW1" s="693"/>
      <c r="SUX1" s="693"/>
      <c r="SUY1" s="693"/>
      <c r="SUZ1" s="693"/>
      <c r="SVA1" s="693"/>
      <c r="SVB1" s="693"/>
      <c r="SVC1" s="693"/>
      <c r="SVD1" s="693"/>
      <c r="SVE1" s="693"/>
      <c r="SVF1" s="693"/>
      <c r="SVG1" s="693"/>
      <c r="SVH1" s="693"/>
      <c r="SVI1" s="693"/>
      <c r="SVJ1" s="693"/>
      <c r="SVK1" s="693"/>
      <c r="SVL1" s="693"/>
      <c r="SVM1" s="693"/>
      <c r="SVN1" s="693"/>
      <c r="SVO1" s="693"/>
      <c r="SVP1" s="693"/>
      <c r="SVQ1" s="693"/>
      <c r="SVR1" s="693"/>
      <c r="SVS1" s="693"/>
      <c r="SVT1" s="693"/>
      <c r="SVU1" s="693"/>
      <c r="SVV1" s="693"/>
      <c r="SVW1" s="693"/>
      <c r="SVX1" s="693"/>
      <c r="SVY1" s="693"/>
      <c r="SVZ1" s="693"/>
      <c r="SWA1" s="693"/>
      <c r="SWB1" s="693"/>
      <c r="SWC1" s="693"/>
      <c r="SWD1" s="693"/>
      <c r="SWE1" s="693"/>
      <c r="SWF1" s="693"/>
      <c r="SWG1" s="693"/>
      <c r="SWH1" s="693"/>
      <c r="SWI1" s="693"/>
      <c r="SWJ1" s="693"/>
      <c r="SWK1" s="693"/>
      <c r="SWL1" s="693"/>
      <c r="SWM1" s="693"/>
      <c r="SWN1" s="693"/>
      <c r="SWO1" s="693"/>
      <c r="SWP1" s="693"/>
      <c r="SWQ1" s="693"/>
      <c r="SWR1" s="693"/>
      <c r="SWS1" s="693"/>
      <c r="SWT1" s="693"/>
      <c r="SWU1" s="693"/>
      <c r="SWV1" s="693"/>
      <c r="SWW1" s="693"/>
      <c r="SWX1" s="693"/>
      <c r="SWY1" s="693"/>
      <c r="SWZ1" s="693"/>
      <c r="SXA1" s="693"/>
      <c r="SXB1" s="693"/>
      <c r="SXC1" s="693"/>
      <c r="SXD1" s="693"/>
      <c r="SXE1" s="693"/>
      <c r="SXF1" s="693"/>
      <c r="SXG1" s="693"/>
      <c r="SXH1" s="693"/>
      <c r="SXI1" s="693"/>
      <c r="SXJ1" s="693"/>
      <c r="SXK1" s="693"/>
      <c r="SXL1" s="693"/>
      <c r="SXM1" s="693"/>
      <c r="SXN1" s="693"/>
      <c r="SXO1" s="693"/>
      <c r="SXP1" s="693"/>
      <c r="SXQ1" s="693"/>
      <c r="SXR1" s="693"/>
      <c r="SXS1" s="693"/>
      <c r="SXT1" s="693"/>
      <c r="SXU1" s="693"/>
      <c r="SXV1" s="693"/>
      <c r="SXW1" s="693"/>
      <c r="SXX1" s="693"/>
      <c r="SXY1" s="693"/>
      <c r="SXZ1" s="693"/>
      <c r="SYA1" s="693"/>
      <c r="SYB1" s="693"/>
      <c r="SYC1" s="693"/>
      <c r="SYD1" s="693"/>
      <c r="SYE1" s="693"/>
      <c r="SYF1" s="693"/>
      <c r="SYG1" s="693"/>
      <c r="SYH1" s="693"/>
      <c r="SYI1" s="693"/>
      <c r="SYJ1" s="693"/>
      <c r="SYK1" s="693"/>
      <c r="SYL1" s="693"/>
      <c r="SYM1" s="693"/>
      <c r="SYN1" s="693"/>
      <c r="SYO1" s="693"/>
      <c r="SYP1" s="693"/>
      <c r="SYQ1" s="693"/>
      <c r="SYR1" s="693"/>
      <c r="SYS1" s="693"/>
      <c r="SYT1" s="693"/>
      <c r="SYU1" s="693"/>
      <c r="SYV1" s="693"/>
      <c r="SYW1" s="693"/>
      <c r="SYX1" s="693"/>
      <c r="SYY1" s="693"/>
      <c r="SYZ1" s="693"/>
      <c r="SZA1" s="693"/>
      <c r="SZB1" s="693"/>
      <c r="SZC1" s="693"/>
      <c r="SZD1" s="693"/>
      <c r="SZE1" s="693"/>
      <c r="SZF1" s="693"/>
      <c r="SZG1" s="693"/>
      <c r="SZH1" s="693"/>
      <c r="SZI1" s="693"/>
      <c r="SZJ1" s="693"/>
      <c r="SZK1" s="693"/>
      <c r="SZL1" s="693"/>
      <c r="SZM1" s="693"/>
      <c r="SZN1" s="693"/>
      <c r="SZO1" s="693"/>
      <c r="SZP1" s="693"/>
      <c r="SZQ1" s="693"/>
      <c r="SZR1" s="693"/>
      <c r="SZS1" s="693"/>
      <c r="SZT1" s="693"/>
      <c r="SZU1" s="693"/>
      <c r="SZV1" s="693"/>
      <c r="SZW1" s="693"/>
      <c r="SZX1" s="693"/>
      <c r="SZY1" s="693"/>
      <c r="SZZ1" s="693"/>
      <c r="TAA1" s="693"/>
      <c r="TAB1" s="693"/>
      <c r="TAC1" s="693"/>
      <c r="TAD1" s="693"/>
      <c r="TAE1" s="693"/>
      <c r="TAF1" s="693"/>
      <c r="TAG1" s="693"/>
      <c r="TAH1" s="693"/>
      <c r="TAI1" s="693"/>
      <c r="TAJ1" s="693"/>
      <c r="TAK1" s="693"/>
      <c r="TAL1" s="693"/>
      <c r="TAM1" s="693"/>
      <c r="TAN1" s="693"/>
      <c r="TAO1" s="693"/>
      <c r="TAP1" s="693"/>
      <c r="TAQ1" s="693"/>
      <c r="TAR1" s="693"/>
      <c r="TAS1" s="693"/>
      <c r="TAT1" s="693"/>
      <c r="TAU1" s="693"/>
      <c r="TAV1" s="693"/>
      <c r="TAW1" s="693"/>
      <c r="TAX1" s="693"/>
      <c r="TAY1" s="693"/>
      <c r="TAZ1" s="693"/>
      <c r="TBA1" s="693"/>
      <c r="TBB1" s="693"/>
      <c r="TBC1" s="693"/>
      <c r="TBD1" s="693"/>
      <c r="TBE1" s="693"/>
      <c r="TBF1" s="693"/>
      <c r="TBG1" s="693"/>
      <c r="TBH1" s="693"/>
      <c r="TBI1" s="693"/>
      <c r="TBJ1" s="693"/>
      <c r="TBK1" s="693"/>
      <c r="TBL1" s="693"/>
      <c r="TBM1" s="693"/>
      <c r="TBN1" s="693"/>
      <c r="TBO1" s="693"/>
      <c r="TBP1" s="693"/>
      <c r="TBQ1" s="693"/>
      <c r="TBR1" s="693"/>
      <c r="TBS1" s="693"/>
      <c r="TBT1" s="693"/>
      <c r="TBU1" s="693"/>
      <c r="TBV1" s="693"/>
      <c r="TBW1" s="693"/>
      <c r="TBX1" s="693"/>
      <c r="TBY1" s="693"/>
      <c r="TBZ1" s="693"/>
      <c r="TCA1" s="693"/>
      <c r="TCB1" s="693"/>
      <c r="TCC1" s="693"/>
      <c r="TCD1" s="693"/>
      <c r="TCE1" s="693"/>
      <c r="TCF1" s="693"/>
      <c r="TCG1" s="693"/>
      <c r="TCH1" s="693"/>
      <c r="TCI1" s="693"/>
      <c r="TCJ1" s="693"/>
      <c r="TCK1" s="693"/>
      <c r="TCL1" s="693"/>
      <c r="TCM1" s="693"/>
      <c r="TCN1" s="693"/>
      <c r="TCO1" s="693"/>
      <c r="TCP1" s="693"/>
      <c r="TCQ1" s="693"/>
      <c r="TCR1" s="693"/>
      <c r="TCS1" s="693"/>
      <c r="TCT1" s="693"/>
      <c r="TCU1" s="693"/>
      <c r="TCV1" s="693"/>
      <c r="TCW1" s="693"/>
      <c r="TCX1" s="693"/>
      <c r="TCY1" s="693"/>
      <c r="TCZ1" s="693"/>
      <c r="TDA1" s="693"/>
      <c r="TDB1" s="693"/>
      <c r="TDC1" s="693"/>
      <c r="TDD1" s="693"/>
      <c r="TDE1" s="693"/>
      <c r="TDF1" s="693"/>
      <c r="TDG1" s="693"/>
      <c r="TDH1" s="693"/>
      <c r="TDI1" s="693"/>
      <c r="TDJ1" s="693"/>
      <c r="TDK1" s="693"/>
      <c r="TDL1" s="693"/>
      <c r="TDM1" s="693"/>
      <c r="TDN1" s="693"/>
      <c r="TDO1" s="693"/>
      <c r="TDP1" s="693"/>
      <c r="TDQ1" s="693"/>
      <c r="TDR1" s="693"/>
      <c r="TDS1" s="693"/>
      <c r="TDT1" s="693"/>
      <c r="TDU1" s="693"/>
      <c r="TDV1" s="693"/>
      <c r="TDW1" s="693"/>
      <c r="TDX1" s="693"/>
      <c r="TDY1" s="693"/>
      <c r="TDZ1" s="693"/>
      <c r="TEA1" s="693"/>
      <c r="TEB1" s="693"/>
      <c r="TEC1" s="693"/>
      <c r="TED1" s="693"/>
      <c r="TEE1" s="693"/>
      <c r="TEF1" s="693"/>
      <c r="TEG1" s="693"/>
      <c r="TEH1" s="693"/>
      <c r="TEI1" s="693"/>
      <c r="TEJ1" s="693"/>
      <c r="TEK1" s="693"/>
      <c r="TEL1" s="693"/>
      <c r="TEM1" s="693"/>
      <c r="TEN1" s="693"/>
      <c r="TEO1" s="693"/>
      <c r="TEP1" s="693"/>
      <c r="TEQ1" s="693"/>
      <c r="TER1" s="693"/>
      <c r="TES1" s="693"/>
      <c r="TET1" s="693"/>
      <c r="TEU1" s="693"/>
      <c r="TEV1" s="693"/>
      <c r="TEW1" s="693"/>
      <c r="TEX1" s="693"/>
      <c r="TEY1" s="693"/>
      <c r="TEZ1" s="693"/>
      <c r="TFA1" s="693"/>
      <c r="TFB1" s="693"/>
      <c r="TFC1" s="693"/>
      <c r="TFD1" s="693"/>
      <c r="TFE1" s="693"/>
      <c r="TFF1" s="693"/>
      <c r="TFG1" s="693"/>
      <c r="TFH1" s="693"/>
      <c r="TFI1" s="693"/>
      <c r="TFJ1" s="693"/>
      <c r="TFK1" s="693"/>
      <c r="TFL1" s="693"/>
      <c r="TFM1" s="693"/>
      <c r="TFN1" s="693"/>
      <c r="TFO1" s="693"/>
      <c r="TFP1" s="693"/>
      <c r="TFQ1" s="693"/>
      <c r="TFR1" s="693"/>
      <c r="TFS1" s="693"/>
      <c r="TFT1" s="693"/>
      <c r="TFU1" s="693"/>
      <c r="TFV1" s="693"/>
      <c r="TFW1" s="693"/>
      <c r="TFX1" s="693"/>
      <c r="TFY1" s="693"/>
      <c r="TFZ1" s="693"/>
      <c r="TGA1" s="693"/>
      <c r="TGB1" s="693"/>
      <c r="TGC1" s="693"/>
      <c r="TGD1" s="693"/>
      <c r="TGE1" s="693"/>
      <c r="TGF1" s="693"/>
      <c r="TGG1" s="693"/>
      <c r="TGH1" s="693"/>
      <c r="TGI1" s="693"/>
      <c r="TGJ1" s="693"/>
      <c r="TGK1" s="693"/>
      <c r="TGL1" s="693"/>
      <c r="TGM1" s="693"/>
      <c r="TGN1" s="693"/>
      <c r="TGO1" s="693"/>
      <c r="TGP1" s="693"/>
      <c r="TGQ1" s="693"/>
      <c r="TGR1" s="693"/>
      <c r="TGS1" s="693"/>
      <c r="TGT1" s="693"/>
      <c r="TGU1" s="693"/>
      <c r="TGV1" s="693"/>
      <c r="TGW1" s="693"/>
      <c r="TGX1" s="693"/>
      <c r="TGY1" s="693"/>
      <c r="TGZ1" s="693"/>
      <c r="THA1" s="693"/>
      <c r="THB1" s="693"/>
      <c r="THC1" s="693"/>
      <c r="THD1" s="693"/>
      <c r="THE1" s="693"/>
      <c r="THF1" s="693"/>
      <c r="THG1" s="693"/>
      <c r="THH1" s="693"/>
      <c r="THI1" s="693"/>
      <c r="THJ1" s="693"/>
      <c r="THK1" s="693"/>
      <c r="THL1" s="693"/>
      <c r="THM1" s="693"/>
      <c r="THN1" s="693"/>
      <c r="THO1" s="693"/>
      <c r="THP1" s="693"/>
      <c r="THQ1" s="693"/>
      <c r="THR1" s="693"/>
      <c r="THS1" s="693"/>
      <c r="THT1" s="693"/>
      <c r="THU1" s="693"/>
      <c r="THV1" s="693"/>
      <c r="THW1" s="693"/>
      <c r="THX1" s="693"/>
      <c r="THY1" s="693"/>
      <c r="THZ1" s="693"/>
      <c r="TIA1" s="693"/>
      <c r="TIB1" s="693"/>
      <c r="TIC1" s="693"/>
      <c r="TID1" s="693"/>
      <c r="TIE1" s="693"/>
      <c r="TIF1" s="693"/>
      <c r="TIG1" s="693"/>
      <c r="TIH1" s="693"/>
      <c r="TII1" s="693"/>
      <c r="TIJ1" s="693"/>
      <c r="TIK1" s="693"/>
      <c r="TIL1" s="693"/>
      <c r="TIM1" s="693"/>
      <c r="TIN1" s="693"/>
      <c r="TIO1" s="693"/>
      <c r="TIP1" s="693"/>
      <c r="TIQ1" s="693"/>
      <c r="TIR1" s="693"/>
      <c r="TIS1" s="693"/>
      <c r="TIT1" s="693"/>
      <c r="TIU1" s="693"/>
      <c r="TIV1" s="693"/>
      <c r="TIW1" s="693"/>
      <c r="TIX1" s="693"/>
      <c r="TIY1" s="693"/>
      <c r="TIZ1" s="693"/>
      <c r="TJA1" s="693"/>
      <c r="TJB1" s="693"/>
      <c r="TJC1" s="693"/>
      <c r="TJD1" s="693"/>
      <c r="TJE1" s="693"/>
      <c r="TJF1" s="693"/>
      <c r="TJG1" s="693"/>
      <c r="TJH1" s="693"/>
      <c r="TJI1" s="693"/>
      <c r="TJJ1" s="693"/>
      <c r="TJK1" s="693"/>
      <c r="TJL1" s="693"/>
      <c r="TJM1" s="693"/>
      <c r="TJN1" s="693"/>
      <c r="TJO1" s="693"/>
      <c r="TJP1" s="693"/>
      <c r="TJQ1" s="693"/>
      <c r="TJR1" s="693"/>
      <c r="TJS1" s="693"/>
      <c r="TJT1" s="693"/>
      <c r="TJU1" s="693"/>
      <c r="TJV1" s="693"/>
      <c r="TJW1" s="693"/>
      <c r="TJX1" s="693"/>
      <c r="TJY1" s="693"/>
      <c r="TJZ1" s="693"/>
      <c r="TKA1" s="693"/>
      <c r="TKB1" s="693"/>
      <c r="TKC1" s="693"/>
      <c r="TKD1" s="693"/>
      <c r="TKE1" s="693"/>
      <c r="TKF1" s="693"/>
      <c r="TKG1" s="693"/>
      <c r="TKH1" s="693"/>
      <c r="TKI1" s="693"/>
      <c r="TKJ1" s="693"/>
      <c r="TKK1" s="693"/>
      <c r="TKL1" s="693"/>
      <c r="TKM1" s="693"/>
      <c r="TKN1" s="693"/>
      <c r="TKO1" s="693"/>
      <c r="TKP1" s="693"/>
      <c r="TKQ1" s="693"/>
      <c r="TKR1" s="693"/>
      <c r="TKS1" s="693"/>
      <c r="TKT1" s="693"/>
      <c r="TKU1" s="693"/>
      <c r="TKV1" s="693"/>
      <c r="TKW1" s="693"/>
      <c r="TKX1" s="693"/>
      <c r="TKY1" s="693"/>
      <c r="TKZ1" s="693"/>
      <c r="TLA1" s="693"/>
      <c r="TLB1" s="693"/>
      <c r="TLC1" s="693"/>
      <c r="TLD1" s="693"/>
      <c r="TLE1" s="693"/>
      <c r="TLF1" s="693"/>
      <c r="TLG1" s="693"/>
      <c r="TLH1" s="693"/>
      <c r="TLI1" s="693"/>
      <c r="TLJ1" s="693"/>
      <c r="TLK1" s="693"/>
      <c r="TLL1" s="693"/>
      <c r="TLM1" s="693"/>
      <c r="TLN1" s="693"/>
      <c r="TLO1" s="693"/>
      <c r="TLP1" s="693"/>
      <c r="TLQ1" s="693"/>
      <c r="TLR1" s="693"/>
      <c r="TLS1" s="693"/>
      <c r="TLT1" s="693"/>
      <c r="TLU1" s="693"/>
      <c r="TLV1" s="693"/>
      <c r="TLW1" s="693"/>
      <c r="TLX1" s="693"/>
      <c r="TLY1" s="693"/>
      <c r="TLZ1" s="693"/>
      <c r="TMA1" s="693"/>
      <c r="TMB1" s="693"/>
      <c r="TMC1" s="693"/>
      <c r="TMD1" s="693"/>
      <c r="TME1" s="693"/>
      <c r="TMF1" s="693"/>
      <c r="TMG1" s="693"/>
      <c r="TMH1" s="693"/>
      <c r="TMI1" s="693"/>
      <c r="TMJ1" s="693"/>
      <c r="TMK1" s="693"/>
      <c r="TML1" s="693"/>
      <c r="TMM1" s="693"/>
      <c r="TMN1" s="693"/>
      <c r="TMO1" s="693"/>
      <c r="TMP1" s="693"/>
      <c r="TMQ1" s="693"/>
      <c r="TMR1" s="693"/>
      <c r="TMS1" s="693"/>
      <c r="TMT1" s="693"/>
      <c r="TMU1" s="693"/>
      <c r="TMV1" s="693"/>
      <c r="TMW1" s="693"/>
      <c r="TMX1" s="693"/>
      <c r="TMY1" s="693"/>
      <c r="TMZ1" s="693"/>
      <c r="TNA1" s="693"/>
      <c r="TNB1" s="693"/>
      <c r="TNC1" s="693"/>
      <c r="TND1" s="693"/>
      <c r="TNE1" s="693"/>
      <c r="TNF1" s="693"/>
      <c r="TNG1" s="693"/>
      <c r="TNH1" s="693"/>
      <c r="TNI1" s="693"/>
      <c r="TNJ1" s="693"/>
      <c r="TNK1" s="693"/>
      <c r="TNL1" s="693"/>
      <c r="TNM1" s="693"/>
      <c r="TNN1" s="693"/>
      <c r="TNO1" s="693"/>
      <c r="TNP1" s="693"/>
      <c r="TNQ1" s="693"/>
      <c r="TNR1" s="693"/>
      <c r="TNS1" s="693"/>
      <c r="TNT1" s="693"/>
      <c r="TNU1" s="693"/>
      <c r="TNV1" s="693"/>
      <c r="TNW1" s="693"/>
      <c r="TNX1" s="693"/>
      <c r="TNY1" s="693"/>
      <c r="TNZ1" s="693"/>
      <c r="TOA1" s="693"/>
      <c r="TOB1" s="693"/>
      <c r="TOC1" s="693"/>
      <c r="TOD1" s="693"/>
      <c r="TOE1" s="693"/>
      <c r="TOF1" s="693"/>
      <c r="TOG1" s="693"/>
      <c r="TOH1" s="693"/>
      <c r="TOI1" s="693"/>
      <c r="TOJ1" s="693"/>
      <c r="TOK1" s="693"/>
      <c r="TOL1" s="693"/>
      <c r="TOM1" s="693"/>
      <c r="TON1" s="693"/>
      <c r="TOO1" s="693"/>
      <c r="TOP1" s="693"/>
      <c r="TOQ1" s="693"/>
      <c r="TOR1" s="693"/>
      <c r="TOS1" s="693"/>
      <c r="TOT1" s="693"/>
      <c r="TOU1" s="693"/>
      <c r="TOV1" s="693"/>
      <c r="TOW1" s="693"/>
      <c r="TOX1" s="693"/>
      <c r="TOY1" s="693"/>
      <c r="TOZ1" s="693"/>
      <c r="TPA1" s="693"/>
      <c r="TPB1" s="693"/>
      <c r="TPC1" s="693"/>
      <c r="TPD1" s="693"/>
      <c r="TPE1" s="693"/>
      <c r="TPF1" s="693"/>
      <c r="TPG1" s="693"/>
      <c r="TPH1" s="693"/>
      <c r="TPI1" s="693"/>
      <c r="TPJ1" s="693"/>
      <c r="TPK1" s="693"/>
      <c r="TPL1" s="693"/>
      <c r="TPM1" s="693"/>
      <c r="TPN1" s="693"/>
      <c r="TPO1" s="693"/>
      <c r="TPP1" s="693"/>
      <c r="TPQ1" s="693"/>
      <c r="TPR1" s="693"/>
      <c r="TPS1" s="693"/>
      <c r="TPT1" s="693"/>
      <c r="TPU1" s="693"/>
      <c r="TPV1" s="693"/>
      <c r="TPW1" s="693"/>
      <c r="TPX1" s="693"/>
      <c r="TPY1" s="693"/>
      <c r="TPZ1" s="693"/>
      <c r="TQA1" s="693"/>
      <c r="TQB1" s="693"/>
      <c r="TQC1" s="693"/>
      <c r="TQD1" s="693"/>
      <c r="TQE1" s="693"/>
      <c r="TQF1" s="693"/>
      <c r="TQG1" s="693"/>
      <c r="TQH1" s="693"/>
      <c r="TQI1" s="693"/>
      <c r="TQJ1" s="693"/>
      <c r="TQK1" s="693"/>
      <c r="TQL1" s="693"/>
      <c r="TQM1" s="693"/>
      <c r="TQN1" s="693"/>
      <c r="TQO1" s="693"/>
      <c r="TQP1" s="693"/>
      <c r="TQQ1" s="693"/>
      <c r="TQR1" s="693"/>
      <c r="TQS1" s="693"/>
      <c r="TQT1" s="693"/>
      <c r="TQU1" s="693"/>
      <c r="TQV1" s="693"/>
      <c r="TQW1" s="693"/>
      <c r="TQX1" s="693"/>
      <c r="TQY1" s="693"/>
      <c r="TQZ1" s="693"/>
      <c r="TRA1" s="693"/>
      <c r="TRB1" s="693"/>
      <c r="TRC1" s="693"/>
      <c r="TRD1" s="693"/>
      <c r="TRE1" s="693"/>
      <c r="TRF1" s="693"/>
      <c r="TRG1" s="693"/>
      <c r="TRH1" s="693"/>
      <c r="TRI1" s="693"/>
      <c r="TRJ1" s="693"/>
      <c r="TRK1" s="693"/>
      <c r="TRL1" s="693"/>
      <c r="TRM1" s="693"/>
      <c r="TRN1" s="693"/>
      <c r="TRO1" s="693"/>
      <c r="TRP1" s="693"/>
      <c r="TRQ1" s="693"/>
      <c r="TRR1" s="693"/>
      <c r="TRS1" s="693"/>
      <c r="TRT1" s="693"/>
      <c r="TRU1" s="693"/>
      <c r="TRV1" s="693"/>
      <c r="TRW1" s="693"/>
      <c r="TRX1" s="693"/>
      <c r="TRY1" s="693"/>
      <c r="TRZ1" s="693"/>
      <c r="TSA1" s="693"/>
      <c r="TSB1" s="693"/>
      <c r="TSC1" s="693"/>
      <c r="TSD1" s="693"/>
      <c r="TSE1" s="693"/>
      <c r="TSF1" s="693"/>
      <c r="TSG1" s="693"/>
      <c r="TSH1" s="693"/>
      <c r="TSI1" s="693"/>
      <c r="TSJ1" s="693"/>
      <c r="TSK1" s="693"/>
      <c r="TSL1" s="693"/>
      <c r="TSM1" s="693"/>
      <c r="TSN1" s="693"/>
      <c r="TSO1" s="693"/>
      <c r="TSP1" s="693"/>
      <c r="TSQ1" s="693"/>
      <c r="TSR1" s="693"/>
      <c r="TSS1" s="693"/>
      <c r="TST1" s="693"/>
      <c r="TSU1" s="693"/>
      <c r="TSV1" s="693"/>
      <c r="TSW1" s="693"/>
      <c r="TSX1" s="693"/>
      <c r="TSY1" s="693"/>
      <c r="TSZ1" s="693"/>
      <c r="TTA1" s="693"/>
      <c r="TTB1" s="693"/>
      <c r="TTC1" s="693"/>
      <c r="TTD1" s="693"/>
      <c r="TTE1" s="693"/>
      <c r="TTF1" s="693"/>
      <c r="TTG1" s="693"/>
      <c r="TTH1" s="693"/>
      <c r="TTI1" s="693"/>
      <c r="TTJ1" s="693"/>
      <c r="TTK1" s="693"/>
      <c r="TTL1" s="693"/>
      <c r="TTM1" s="693"/>
      <c r="TTN1" s="693"/>
      <c r="TTO1" s="693"/>
      <c r="TTP1" s="693"/>
      <c r="TTQ1" s="693"/>
      <c r="TTR1" s="693"/>
      <c r="TTS1" s="693"/>
      <c r="TTT1" s="693"/>
      <c r="TTU1" s="693"/>
      <c r="TTV1" s="693"/>
      <c r="TTW1" s="693"/>
      <c r="TTX1" s="693"/>
      <c r="TTY1" s="693"/>
      <c r="TTZ1" s="693"/>
      <c r="TUA1" s="693"/>
      <c r="TUB1" s="693"/>
      <c r="TUC1" s="693"/>
      <c r="TUD1" s="693"/>
      <c r="TUE1" s="693"/>
      <c r="TUF1" s="693"/>
      <c r="TUG1" s="693"/>
      <c r="TUH1" s="693"/>
      <c r="TUI1" s="693"/>
      <c r="TUJ1" s="693"/>
      <c r="TUK1" s="693"/>
      <c r="TUL1" s="693"/>
      <c r="TUM1" s="693"/>
      <c r="TUN1" s="693"/>
      <c r="TUO1" s="693"/>
      <c r="TUP1" s="693"/>
      <c r="TUQ1" s="693"/>
      <c r="TUR1" s="693"/>
      <c r="TUS1" s="693"/>
      <c r="TUT1" s="693"/>
      <c r="TUU1" s="693"/>
      <c r="TUV1" s="693"/>
      <c r="TUW1" s="693"/>
      <c r="TUX1" s="693"/>
      <c r="TUY1" s="693"/>
      <c r="TUZ1" s="693"/>
      <c r="TVA1" s="693"/>
      <c r="TVB1" s="693"/>
      <c r="TVC1" s="693"/>
      <c r="TVD1" s="693"/>
      <c r="TVE1" s="693"/>
      <c r="TVF1" s="693"/>
      <c r="TVG1" s="693"/>
      <c r="TVH1" s="693"/>
      <c r="TVI1" s="693"/>
      <c r="TVJ1" s="693"/>
      <c r="TVK1" s="693"/>
      <c r="TVL1" s="693"/>
      <c r="TVM1" s="693"/>
      <c r="TVN1" s="693"/>
      <c r="TVO1" s="693"/>
      <c r="TVP1" s="693"/>
      <c r="TVQ1" s="693"/>
      <c r="TVR1" s="693"/>
      <c r="TVS1" s="693"/>
      <c r="TVT1" s="693"/>
      <c r="TVU1" s="693"/>
      <c r="TVV1" s="693"/>
      <c r="TVW1" s="693"/>
      <c r="TVX1" s="693"/>
      <c r="TVY1" s="693"/>
      <c r="TVZ1" s="693"/>
      <c r="TWA1" s="693"/>
      <c r="TWB1" s="693"/>
      <c r="TWC1" s="693"/>
      <c r="TWD1" s="693"/>
      <c r="TWE1" s="693"/>
      <c r="TWF1" s="693"/>
      <c r="TWG1" s="693"/>
      <c r="TWH1" s="693"/>
      <c r="TWI1" s="693"/>
      <c r="TWJ1" s="693"/>
      <c r="TWK1" s="693"/>
      <c r="TWL1" s="693"/>
      <c r="TWM1" s="693"/>
      <c r="TWN1" s="693"/>
      <c r="TWO1" s="693"/>
      <c r="TWP1" s="693"/>
      <c r="TWQ1" s="693"/>
      <c r="TWR1" s="693"/>
      <c r="TWS1" s="693"/>
      <c r="TWT1" s="693"/>
      <c r="TWU1" s="693"/>
      <c r="TWV1" s="693"/>
      <c r="TWW1" s="693"/>
      <c r="TWX1" s="693"/>
      <c r="TWY1" s="693"/>
      <c r="TWZ1" s="693"/>
      <c r="TXA1" s="693"/>
      <c r="TXB1" s="693"/>
      <c r="TXC1" s="693"/>
      <c r="TXD1" s="693"/>
      <c r="TXE1" s="693"/>
      <c r="TXF1" s="693"/>
      <c r="TXG1" s="693"/>
      <c r="TXH1" s="693"/>
      <c r="TXI1" s="693"/>
      <c r="TXJ1" s="693"/>
      <c r="TXK1" s="693"/>
      <c r="TXL1" s="693"/>
      <c r="TXM1" s="693"/>
      <c r="TXN1" s="693"/>
      <c r="TXO1" s="693"/>
      <c r="TXP1" s="693"/>
      <c r="TXQ1" s="693"/>
      <c r="TXR1" s="693"/>
      <c r="TXS1" s="693"/>
      <c r="TXT1" s="693"/>
      <c r="TXU1" s="693"/>
      <c r="TXV1" s="693"/>
      <c r="TXW1" s="693"/>
      <c r="TXX1" s="693"/>
      <c r="TXY1" s="693"/>
      <c r="TXZ1" s="693"/>
      <c r="TYA1" s="693"/>
      <c r="TYB1" s="693"/>
      <c r="TYC1" s="693"/>
      <c r="TYD1" s="693"/>
      <c r="TYE1" s="693"/>
      <c r="TYF1" s="693"/>
      <c r="TYG1" s="693"/>
      <c r="TYH1" s="693"/>
      <c r="TYI1" s="693"/>
      <c r="TYJ1" s="693"/>
      <c r="TYK1" s="693"/>
      <c r="TYL1" s="693"/>
      <c r="TYM1" s="693"/>
      <c r="TYN1" s="693"/>
      <c r="TYO1" s="693"/>
      <c r="TYP1" s="693"/>
      <c r="TYQ1" s="693"/>
      <c r="TYR1" s="693"/>
      <c r="TYS1" s="693"/>
      <c r="TYT1" s="693"/>
      <c r="TYU1" s="693"/>
      <c r="TYV1" s="693"/>
      <c r="TYW1" s="693"/>
      <c r="TYX1" s="693"/>
      <c r="TYY1" s="693"/>
      <c r="TYZ1" s="693"/>
      <c r="TZA1" s="693"/>
      <c r="TZB1" s="693"/>
      <c r="TZC1" s="693"/>
      <c r="TZD1" s="693"/>
      <c r="TZE1" s="693"/>
      <c r="TZF1" s="693"/>
      <c r="TZG1" s="693"/>
      <c r="TZH1" s="693"/>
      <c r="TZI1" s="693"/>
      <c r="TZJ1" s="693"/>
      <c r="TZK1" s="693"/>
      <c r="TZL1" s="693"/>
      <c r="TZM1" s="693"/>
      <c r="TZN1" s="693"/>
      <c r="TZO1" s="693"/>
      <c r="TZP1" s="693"/>
      <c r="TZQ1" s="693"/>
      <c r="TZR1" s="693"/>
      <c r="TZS1" s="693"/>
      <c r="TZT1" s="693"/>
      <c r="TZU1" s="693"/>
      <c r="TZV1" s="693"/>
      <c r="TZW1" s="693"/>
      <c r="TZX1" s="693"/>
      <c r="TZY1" s="693"/>
      <c r="TZZ1" s="693"/>
      <c r="UAA1" s="693"/>
      <c r="UAB1" s="693"/>
      <c r="UAC1" s="693"/>
      <c r="UAD1" s="693"/>
      <c r="UAE1" s="693"/>
      <c r="UAF1" s="693"/>
      <c r="UAG1" s="693"/>
      <c r="UAH1" s="693"/>
      <c r="UAI1" s="693"/>
      <c r="UAJ1" s="693"/>
      <c r="UAK1" s="693"/>
      <c r="UAL1" s="693"/>
      <c r="UAM1" s="693"/>
      <c r="UAN1" s="693"/>
      <c r="UAO1" s="693"/>
      <c r="UAP1" s="693"/>
      <c r="UAQ1" s="693"/>
      <c r="UAR1" s="693"/>
      <c r="UAS1" s="693"/>
      <c r="UAT1" s="693"/>
      <c r="UAU1" s="693"/>
      <c r="UAV1" s="693"/>
      <c r="UAW1" s="693"/>
      <c r="UAX1" s="693"/>
      <c r="UAY1" s="693"/>
      <c r="UAZ1" s="693"/>
      <c r="UBA1" s="693"/>
      <c r="UBB1" s="693"/>
      <c r="UBC1" s="693"/>
      <c r="UBD1" s="693"/>
      <c r="UBE1" s="693"/>
      <c r="UBF1" s="693"/>
      <c r="UBG1" s="693"/>
      <c r="UBH1" s="693"/>
      <c r="UBI1" s="693"/>
      <c r="UBJ1" s="693"/>
      <c r="UBK1" s="693"/>
      <c r="UBL1" s="693"/>
      <c r="UBM1" s="693"/>
      <c r="UBN1" s="693"/>
      <c r="UBO1" s="693"/>
      <c r="UBP1" s="693"/>
      <c r="UBQ1" s="693"/>
      <c r="UBR1" s="693"/>
      <c r="UBS1" s="693"/>
      <c r="UBT1" s="693"/>
      <c r="UBU1" s="693"/>
      <c r="UBV1" s="693"/>
      <c r="UBW1" s="693"/>
      <c r="UBX1" s="693"/>
      <c r="UBY1" s="693"/>
      <c r="UBZ1" s="693"/>
      <c r="UCA1" s="693"/>
      <c r="UCB1" s="693"/>
      <c r="UCC1" s="693"/>
      <c r="UCD1" s="693"/>
      <c r="UCE1" s="693"/>
      <c r="UCF1" s="693"/>
      <c r="UCG1" s="693"/>
      <c r="UCH1" s="693"/>
      <c r="UCI1" s="693"/>
      <c r="UCJ1" s="693"/>
      <c r="UCK1" s="693"/>
      <c r="UCL1" s="693"/>
      <c r="UCM1" s="693"/>
      <c r="UCN1" s="693"/>
      <c r="UCO1" s="693"/>
      <c r="UCP1" s="693"/>
      <c r="UCQ1" s="693"/>
      <c r="UCR1" s="693"/>
      <c r="UCS1" s="693"/>
      <c r="UCT1" s="693"/>
      <c r="UCU1" s="693"/>
      <c r="UCV1" s="693"/>
      <c r="UCW1" s="693"/>
      <c r="UCX1" s="693"/>
      <c r="UCY1" s="693"/>
      <c r="UCZ1" s="693"/>
      <c r="UDA1" s="693"/>
      <c r="UDB1" s="693"/>
      <c r="UDC1" s="693"/>
      <c r="UDD1" s="693"/>
      <c r="UDE1" s="693"/>
      <c r="UDF1" s="693"/>
      <c r="UDG1" s="693"/>
      <c r="UDH1" s="693"/>
      <c r="UDI1" s="693"/>
      <c r="UDJ1" s="693"/>
      <c r="UDK1" s="693"/>
      <c r="UDL1" s="693"/>
      <c r="UDM1" s="693"/>
      <c r="UDN1" s="693"/>
      <c r="UDO1" s="693"/>
      <c r="UDP1" s="693"/>
      <c r="UDQ1" s="693"/>
      <c r="UDR1" s="693"/>
      <c r="UDS1" s="693"/>
      <c r="UDT1" s="693"/>
      <c r="UDU1" s="693"/>
      <c r="UDV1" s="693"/>
      <c r="UDW1" s="693"/>
      <c r="UDX1" s="693"/>
      <c r="UDY1" s="693"/>
      <c r="UDZ1" s="693"/>
      <c r="UEA1" s="693"/>
      <c r="UEB1" s="693"/>
      <c r="UEC1" s="693"/>
      <c r="UED1" s="693"/>
      <c r="UEE1" s="693"/>
      <c r="UEF1" s="693"/>
      <c r="UEG1" s="693"/>
      <c r="UEH1" s="693"/>
      <c r="UEI1" s="693"/>
      <c r="UEJ1" s="693"/>
      <c r="UEK1" s="693"/>
      <c r="UEL1" s="693"/>
      <c r="UEM1" s="693"/>
      <c r="UEN1" s="693"/>
      <c r="UEO1" s="693"/>
      <c r="UEP1" s="693"/>
      <c r="UEQ1" s="693"/>
      <c r="UER1" s="693"/>
      <c r="UES1" s="693"/>
      <c r="UET1" s="693"/>
      <c r="UEU1" s="693"/>
      <c r="UEV1" s="693"/>
      <c r="UEW1" s="693"/>
      <c r="UEX1" s="693"/>
      <c r="UEY1" s="693"/>
      <c r="UEZ1" s="693"/>
      <c r="UFA1" s="693"/>
      <c r="UFB1" s="693"/>
      <c r="UFC1" s="693"/>
      <c r="UFD1" s="693"/>
      <c r="UFE1" s="693"/>
      <c r="UFF1" s="693"/>
      <c r="UFG1" s="693"/>
      <c r="UFH1" s="693"/>
      <c r="UFI1" s="693"/>
      <c r="UFJ1" s="693"/>
      <c r="UFK1" s="693"/>
      <c r="UFL1" s="693"/>
      <c r="UFM1" s="693"/>
      <c r="UFN1" s="693"/>
      <c r="UFO1" s="693"/>
      <c r="UFP1" s="693"/>
      <c r="UFQ1" s="693"/>
      <c r="UFR1" s="693"/>
      <c r="UFS1" s="693"/>
      <c r="UFT1" s="693"/>
      <c r="UFU1" s="693"/>
      <c r="UFV1" s="693"/>
      <c r="UFW1" s="693"/>
      <c r="UFX1" s="693"/>
      <c r="UFY1" s="693"/>
      <c r="UFZ1" s="693"/>
      <c r="UGA1" s="693"/>
      <c r="UGB1" s="693"/>
      <c r="UGC1" s="693"/>
      <c r="UGD1" s="693"/>
      <c r="UGE1" s="693"/>
      <c r="UGF1" s="693"/>
      <c r="UGG1" s="693"/>
      <c r="UGH1" s="693"/>
      <c r="UGI1" s="693"/>
      <c r="UGJ1" s="693"/>
      <c r="UGK1" s="693"/>
      <c r="UGL1" s="693"/>
      <c r="UGM1" s="693"/>
      <c r="UGN1" s="693"/>
      <c r="UGO1" s="693"/>
      <c r="UGP1" s="693"/>
      <c r="UGQ1" s="693"/>
      <c r="UGR1" s="693"/>
      <c r="UGS1" s="693"/>
      <c r="UGT1" s="693"/>
      <c r="UGU1" s="693"/>
      <c r="UGV1" s="693"/>
      <c r="UGW1" s="693"/>
      <c r="UGX1" s="693"/>
      <c r="UGY1" s="693"/>
      <c r="UGZ1" s="693"/>
      <c r="UHA1" s="693"/>
      <c r="UHB1" s="693"/>
      <c r="UHC1" s="693"/>
      <c r="UHD1" s="693"/>
      <c r="UHE1" s="693"/>
      <c r="UHF1" s="693"/>
      <c r="UHG1" s="693"/>
      <c r="UHH1" s="693"/>
      <c r="UHI1" s="693"/>
      <c r="UHJ1" s="693"/>
      <c r="UHK1" s="693"/>
      <c r="UHL1" s="693"/>
      <c r="UHM1" s="693"/>
      <c r="UHN1" s="693"/>
      <c r="UHO1" s="693"/>
      <c r="UHP1" s="693"/>
      <c r="UHQ1" s="693"/>
      <c r="UHR1" s="693"/>
      <c r="UHS1" s="693"/>
      <c r="UHT1" s="693"/>
      <c r="UHU1" s="693"/>
      <c r="UHV1" s="693"/>
      <c r="UHW1" s="693"/>
      <c r="UHX1" s="693"/>
      <c r="UHY1" s="693"/>
      <c r="UHZ1" s="693"/>
      <c r="UIA1" s="693"/>
      <c r="UIB1" s="693"/>
      <c r="UIC1" s="693"/>
      <c r="UID1" s="693"/>
      <c r="UIE1" s="693"/>
      <c r="UIF1" s="693"/>
      <c r="UIG1" s="693"/>
      <c r="UIH1" s="693"/>
      <c r="UII1" s="693"/>
      <c r="UIJ1" s="693"/>
      <c r="UIK1" s="693"/>
      <c r="UIL1" s="693"/>
      <c r="UIM1" s="693"/>
      <c r="UIN1" s="693"/>
      <c r="UIO1" s="693"/>
      <c r="UIP1" s="693"/>
      <c r="UIQ1" s="693"/>
      <c r="UIR1" s="693"/>
      <c r="UIS1" s="693"/>
      <c r="UIT1" s="693"/>
      <c r="UIU1" s="693"/>
      <c r="UIV1" s="693"/>
      <c r="UIW1" s="693"/>
      <c r="UIX1" s="693"/>
      <c r="UIY1" s="693"/>
      <c r="UIZ1" s="693"/>
      <c r="UJA1" s="693"/>
      <c r="UJB1" s="693"/>
      <c r="UJC1" s="693"/>
      <c r="UJD1" s="693"/>
      <c r="UJE1" s="693"/>
      <c r="UJF1" s="693"/>
      <c r="UJG1" s="693"/>
      <c r="UJH1" s="693"/>
      <c r="UJI1" s="693"/>
      <c r="UJJ1" s="693"/>
      <c r="UJK1" s="693"/>
      <c r="UJL1" s="693"/>
      <c r="UJM1" s="693"/>
      <c r="UJN1" s="693"/>
      <c r="UJO1" s="693"/>
      <c r="UJP1" s="693"/>
      <c r="UJQ1" s="693"/>
      <c r="UJR1" s="693"/>
      <c r="UJS1" s="693"/>
      <c r="UJT1" s="693"/>
      <c r="UJU1" s="693"/>
      <c r="UJV1" s="693"/>
      <c r="UJW1" s="693"/>
      <c r="UJX1" s="693"/>
      <c r="UJY1" s="693"/>
      <c r="UJZ1" s="693"/>
      <c r="UKA1" s="693"/>
      <c r="UKB1" s="693"/>
      <c r="UKC1" s="693"/>
      <c r="UKD1" s="693"/>
      <c r="UKE1" s="693"/>
      <c r="UKF1" s="693"/>
      <c r="UKG1" s="693"/>
      <c r="UKH1" s="693"/>
      <c r="UKI1" s="693"/>
      <c r="UKJ1" s="693"/>
      <c r="UKK1" s="693"/>
      <c r="UKL1" s="693"/>
      <c r="UKM1" s="693"/>
      <c r="UKN1" s="693"/>
      <c r="UKO1" s="693"/>
      <c r="UKP1" s="693"/>
      <c r="UKQ1" s="693"/>
      <c r="UKR1" s="693"/>
      <c r="UKS1" s="693"/>
      <c r="UKT1" s="693"/>
      <c r="UKU1" s="693"/>
      <c r="UKV1" s="693"/>
      <c r="UKW1" s="693"/>
      <c r="UKX1" s="693"/>
      <c r="UKY1" s="693"/>
      <c r="UKZ1" s="693"/>
      <c r="ULA1" s="693"/>
      <c r="ULB1" s="693"/>
      <c r="ULC1" s="693"/>
      <c r="ULD1" s="693"/>
      <c r="ULE1" s="693"/>
      <c r="ULF1" s="693"/>
      <c r="ULG1" s="693"/>
      <c r="ULH1" s="693"/>
      <c r="ULI1" s="693"/>
      <c r="ULJ1" s="693"/>
      <c r="ULK1" s="693"/>
      <c r="ULL1" s="693"/>
      <c r="ULM1" s="693"/>
      <c r="ULN1" s="693"/>
      <c r="ULO1" s="693"/>
      <c r="ULP1" s="693"/>
      <c r="ULQ1" s="693"/>
      <c r="ULR1" s="693"/>
      <c r="ULS1" s="693"/>
      <c r="ULT1" s="693"/>
      <c r="ULU1" s="693"/>
      <c r="ULV1" s="693"/>
      <c r="ULW1" s="693"/>
      <c r="ULX1" s="693"/>
      <c r="ULY1" s="693"/>
      <c r="ULZ1" s="693"/>
      <c r="UMA1" s="693"/>
      <c r="UMB1" s="693"/>
      <c r="UMC1" s="693"/>
      <c r="UMD1" s="693"/>
      <c r="UME1" s="693"/>
      <c r="UMF1" s="693"/>
      <c r="UMG1" s="693"/>
      <c r="UMH1" s="693"/>
      <c r="UMI1" s="693"/>
      <c r="UMJ1" s="693"/>
      <c r="UMK1" s="693"/>
      <c r="UML1" s="693"/>
      <c r="UMM1" s="693"/>
      <c r="UMN1" s="693"/>
      <c r="UMO1" s="693"/>
      <c r="UMP1" s="693"/>
      <c r="UMQ1" s="693"/>
      <c r="UMR1" s="693"/>
      <c r="UMS1" s="693"/>
      <c r="UMT1" s="693"/>
      <c r="UMU1" s="693"/>
      <c r="UMV1" s="693"/>
      <c r="UMW1" s="693"/>
      <c r="UMX1" s="693"/>
      <c r="UMY1" s="693"/>
      <c r="UMZ1" s="693"/>
      <c r="UNA1" s="693"/>
      <c r="UNB1" s="693"/>
      <c r="UNC1" s="693"/>
      <c r="UND1" s="693"/>
      <c r="UNE1" s="693"/>
      <c r="UNF1" s="693"/>
      <c r="UNG1" s="693"/>
      <c r="UNH1" s="693"/>
      <c r="UNI1" s="693"/>
      <c r="UNJ1" s="693"/>
      <c r="UNK1" s="693"/>
      <c r="UNL1" s="693"/>
      <c r="UNM1" s="693"/>
      <c r="UNN1" s="693"/>
      <c r="UNO1" s="693"/>
      <c r="UNP1" s="693"/>
      <c r="UNQ1" s="693"/>
      <c r="UNR1" s="693"/>
      <c r="UNS1" s="693"/>
      <c r="UNT1" s="693"/>
      <c r="UNU1" s="693"/>
      <c r="UNV1" s="693"/>
      <c r="UNW1" s="693"/>
      <c r="UNX1" s="693"/>
      <c r="UNY1" s="693"/>
      <c r="UNZ1" s="693"/>
      <c r="UOA1" s="693"/>
      <c r="UOB1" s="693"/>
      <c r="UOC1" s="693"/>
      <c r="UOD1" s="693"/>
      <c r="UOE1" s="693"/>
      <c r="UOF1" s="693"/>
      <c r="UOG1" s="693"/>
      <c r="UOH1" s="693"/>
      <c r="UOI1" s="693"/>
      <c r="UOJ1" s="693"/>
      <c r="UOK1" s="693"/>
      <c r="UOL1" s="693"/>
      <c r="UOM1" s="693"/>
      <c r="UON1" s="693"/>
      <c r="UOO1" s="693"/>
      <c r="UOP1" s="693"/>
      <c r="UOQ1" s="693"/>
      <c r="UOR1" s="693"/>
      <c r="UOS1" s="693"/>
      <c r="UOT1" s="693"/>
      <c r="UOU1" s="693"/>
      <c r="UOV1" s="693"/>
      <c r="UOW1" s="693"/>
      <c r="UOX1" s="693"/>
      <c r="UOY1" s="693"/>
      <c r="UOZ1" s="693"/>
      <c r="UPA1" s="693"/>
      <c r="UPB1" s="693"/>
      <c r="UPC1" s="693"/>
      <c r="UPD1" s="693"/>
      <c r="UPE1" s="693"/>
      <c r="UPF1" s="693"/>
      <c r="UPG1" s="693"/>
      <c r="UPH1" s="693"/>
      <c r="UPI1" s="693"/>
      <c r="UPJ1" s="693"/>
      <c r="UPK1" s="693"/>
      <c r="UPL1" s="693"/>
      <c r="UPM1" s="693"/>
      <c r="UPN1" s="693"/>
      <c r="UPO1" s="693"/>
      <c r="UPP1" s="693"/>
      <c r="UPQ1" s="693"/>
      <c r="UPR1" s="693"/>
      <c r="UPS1" s="693"/>
      <c r="UPT1" s="693"/>
      <c r="UPU1" s="693"/>
      <c r="UPV1" s="693"/>
      <c r="UPW1" s="693"/>
      <c r="UPX1" s="693"/>
      <c r="UPY1" s="693"/>
      <c r="UPZ1" s="693"/>
      <c r="UQA1" s="693"/>
      <c r="UQB1" s="693"/>
      <c r="UQC1" s="693"/>
      <c r="UQD1" s="693"/>
      <c r="UQE1" s="693"/>
      <c r="UQF1" s="693"/>
      <c r="UQG1" s="693"/>
      <c r="UQH1" s="693"/>
      <c r="UQI1" s="693"/>
      <c r="UQJ1" s="693"/>
      <c r="UQK1" s="693"/>
      <c r="UQL1" s="693"/>
      <c r="UQM1" s="693"/>
      <c r="UQN1" s="693"/>
      <c r="UQO1" s="693"/>
      <c r="UQP1" s="693"/>
      <c r="UQQ1" s="693"/>
      <c r="UQR1" s="693"/>
      <c r="UQS1" s="693"/>
      <c r="UQT1" s="693"/>
      <c r="UQU1" s="693"/>
      <c r="UQV1" s="693"/>
      <c r="UQW1" s="693"/>
      <c r="UQX1" s="693"/>
      <c r="UQY1" s="693"/>
      <c r="UQZ1" s="693"/>
      <c r="URA1" s="693"/>
      <c r="URB1" s="693"/>
      <c r="URC1" s="693"/>
      <c r="URD1" s="693"/>
      <c r="URE1" s="693"/>
      <c r="URF1" s="693"/>
      <c r="URG1" s="693"/>
      <c r="URH1" s="693"/>
      <c r="URI1" s="693"/>
      <c r="URJ1" s="693"/>
      <c r="URK1" s="693"/>
      <c r="URL1" s="693"/>
      <c r="URM1" s="693"/>
      <c r="URN1" s="693"/>
      <c r="URO1" s="693"/>
      <c r="URP1" s="693"/>
      <c r="URQ1" s="693"/>
      <c r="URR1" s="693"/>
      <c r="URS1" s="693"/>
      <c r="URT1" s="693"/>
      <c r="URU1" s="693"/>
      <c r="URV1" s="693"/>
      <c r="URW1" s="693"/>
      <c r="URX1" s="693"/>
      <c r="URY1" s="693"/>
      <c r="URZ1" s="693"/>
      <c r="USA1" s="693"/>
      <c r="USB1" s="693"/>
      <c r="USC1" s="693"/>
      <c r="USD1" s="693"/>
      <c r="USE1" s="693"/>
      <c r="USF1" s="693"/>
      <c r="USG1" s="693"/>
      <c r="USH1" s="693"/>
      <c r="USI1" s="693"/>
      <c r="USJ1" s="693"/>
      <c r="USK1" s="693"/>
      <c r="USL1" s="693"/>
      <c r="USM1" s="693"/>
      <c r="USN1" s="693"/>
      <c r="USO1" s="693"/>
      <c r="USP1" s="693"/>
      <c r="USQ1" s="693"/>
      <c r="USR1" s="693"/>
      <c r="USS1" s="693"/>
      <c r="UST1" s="693"/>
      <c r="USU1" s="693"/>
      <c r="USV1" s="693"/>
      <c r="USW1" s="693"/>
      <c r="USX1" s="693"/>
      <c r="USY1" s="693"/>
      <c r="USZ1" s="693"/>
      <c r="UTA1" s="693"/>
      <c r="UTB1" s="693"/>
      <c r="UTC1" s="693"/>
      <c r="UTD1" s="693"/>
      <c r="UTE1" s="693"/>
      <c r="UTF1" s="693"/>
      <c r="UTG1" s="693"/>
      <c r="UTH1" s="693"/>
      <c r="UTI1" s="693"/>
      <c r="UTJ1" s="693"/>
      <c r="UTK1" s="693"/>
      <c r="UTL1" s="693"/>
      <c r="UTM1" s="693"/>
      <c r="UTN1" s="693"/>
      <c r="UTO1" s="693"/>
      <c r="UTP1" s="693"/>
      <c r="UTQ1" s="693"/>
      <c r="UTR1" s="693"/>
      <c r="UTS1" s="693"/>
      <c r="UTT1" s="693"/>
      <c r="UTU1" s="693"/>
      <c r="UTV1" s="693"/>
      <c r="UTW1" s="693"/>
      <c r="UTX1" s="693"/>
      <c r="UTY1" s="693"/>
      <c r="UTZ1" s="693"/>
      <c r="UUA1" s="693"/>
      <c r="UUB1" s="693"/>
      <c r="UUC1" s="693"/>
      <c r="UUD1" s="693"/>
      <c r="UUE1" s="693"/>
      <c r="UUF1" s="693"/>
      <c r="UUG1" s="693"/>
      <c r="UUH1" s="693"/>
      <c r="UUI1" s="693"/>
      <c r="UUJ1" s="693"/>
      <c r="UUK1" s="693"/>
      <c r="UUL1" s="693"/>
      <c r="UUM1" s="693"/>
      <c r="UUN1" s="693"/>
      <c r="UUO1" s="693"/>
      <c r="UUP1" s="693"/>
      <c r="UUQ1" s="693"/>
      <c r="UUR1" s="693"/>
      <c r="UUS1" s="693"/>
      <c r="UUT1" s="693"/>
      <c r="UUU1" s="693"/>
      <c r="UUV1" s="693"/>
      <c r="UUW1" s="693"/>
      <c r="UUX1" s="693"/>
      <c r="UUY1" s="693"/>
      <c r="UUZ1" s="693"/>
      <c r="UVA1" s="693"/>
      <c r="UVB1" s="693"/>
      <c r="UVC1" s="693"/>
      <c r="UVD1" s="693"/>
      <c r="UVE1" s="693"/>
      <c r="UVF1" s="693"/>
      <c r="UVG1" s="693"/>
      <c r="UVH1" s="693"/>
      <c r="UVI1" s="693"/>
      <c r="UVJ1" s="693"/>
      <c r="UVK1" s="693"/>
      <c r="UVL1" s="693"/>
      <c r="UVM1" s="693"/>
      <c r="UVN1" s="693"/>
      <c r="UVO1" s="693"/>
      <c r="UVP1" s="693"/>
      <c r="UVQ1" s="693"/>
      <c r="UVR1" s="693"/>
      <c r="UVS1" s="693"/>
      <c r="UVT1" s="693"/>
      <c r="UVU1" s="693"/>
      <c r="UVV1" s="693"/>
      <c r="UVW1" s="693"/>
      <c r="UVX1" s="693"/>
      <c r="UVY1" s="693"/>
      <c r="UVZ1" s="693"/>
      <c r="UWA1" s="693"/>
      <c r="UWB1" s="693"/>
      <c r="UWC1" s="693"/>
      <c r="UWD1" s="693"/>
      <c r="UWE1" s="693"/>
      <c r="UWF1" s="693"/>
      <c r="UWG1" s="693"/>
      <c r="UWH1" s="693"/>
      <c r="UWI1" s="693"/>
      <c r="UWJ1" s="693"/>
      <c r="UWK1" s="693"/>
      <c r="UWL1" s="693"/>
      <c r="UWM1" s="693"/>
      <c r="UWN1" s="693"/>
      <c r="UWO1" s="693"/>
      <c r="UWP1" s="693"/>
      <c r="UWQ1" s="693"/>
      <c r="UWR1" s="693"/>
      <c r="UWS1" s="693"/>
      <c r="UWT1" s="693"/>
      <c r="UWU1" s="693"/>
      <c r="UWV1" s="693"/>
      <c r="UWW1" s="693"/>
      <c r="UWX1" s="693"/>
      <c r="UWY1" s="693"/>
      <c r="UWZ1" s="693"/>
      <c r="UXA1" s="693"/>
      <c r="UXB1" s="693"/>
      <c r="UXC1" s="693"/>
      <c r="UXD1" s="693"/>
      <c r="UXE1" s="693"/>
      <c r="UXF1" s="693"/>
      <c r="UXG1" s="693"/>
      <c r="UXH1" s="693"/>
      <c r="UXI1" s="693"/>
      <c r="UXJ1" s="693"/>
      <c r="UXK1" s="693"/>
      <c r="UXL1" s="693"/>
      <c r="UXM1" s="693"/>
      <c r="UXN1" s="693"/>
      <c r="UXO1" s="693"/>
      <c r="UXP1" s="693"/>
      <c r="UXQ1" s="693"/>
      <c r="UXR1" s="693"/>
      <c r="UXS1" s="693"/>
      <c r="UXT1" s="693"/>
      <c r="UXU1" s="693"/>
      <c r="UXV1" s="693"/>
      <c r="UXW1" s="693"/>
      <c r="UXX1" s="693"/>
      <c r="UXY1" s="693"/>
      <c r="UXZ1" s="693"/>
      <c r="UYA1" s="693"/>
      <c r="UYB1" s="693"/>
      <c r="UYC1" s="693"/>
      <c r="UYD1" s="693"/>
      <c r="UYE1" s="693"/>
      <c r="UYF1" s="693"/>
      <c r="UYG1" s="693"/>
      <c r="UYH1" s="693"/>
      <c r="UYI1" s="693"/>
      <c r="UYJ1" s="693"/>
      <c r="UYK1" s="693"/>
      <c r="UYL1" s="693"/>
      <c r="UYM1" s="693"/>
      <c r="UYN1" s="693"/>
      <c r="UYO1" s="693"/>
      <c r="UYP1" s="693"/>
      <c r="UYQ1" s="693"/>
      <c r="UYR1" s="693"/>
      <c r="UYS1" s="693"/>
      <c r="UYT1" s="693"/>
      <c r="UYU1" s="693"/>
      <c r="UYV1" s="693"/>
      <c r="UYW1" s="693"/>
      <c r="UYX1" s="693"/>
      <c r="UYY1" s="693"/>
      <c r="UYZ1" s="693"/>
      <c r="UZA1" s="693"/>
      <c r="UZB1" s="693"/>
      <c r="UZC1" s="693"/>
      <c r="UZD1" s="693"/>
      <c r="UZE1" s="693"/>
      <c r="UZF1" s="693"/>
      <c r="UZG1" s="693"/>
      <c r="UZH1" s="693"/>
      <c r="UZI1" s="693"/>
      <c r="UZJ1" s="693"/>
      <c r="UZK1" s="693"/>
      <c r="UZL1" s="693"/>
      <c r="UZM1" s="693"/>
      <c r="UZN1" s="693"/>
      <c r="UZO1" s="693"/>
      <c r="UZP1" s="693"/>
      <c r="UZQ1" s="693"/>
      <c r="UZR1" s="693"/>
      <c r="UZS1" s="693"/>
      <c r="UZT1" s="693"/>
      <c r="UZU1" s="693"/>
      <c r="UZV1" s="693"/>
      <c r="UZW1" s="693"/>
      <c r="UZX1" s="693"/>
      <c r="UZY1" s="693"/>
      <c r="UZZ1" s="693"/>
      <c r="VAA1" s="693"/>
      <c r="VAB1" s="693"/>
      <c r="VAC1" s="693"/>
      <c r="VAD1" s="693"/>
      <c r="VAE1" s="693"/>
      <c r="VAF1" s="693"/>
      <c r="VAG1" s="693"/>
      <c r="VAH1" s="693"/>
      <c r="VAI1" s="693"/>
      <c r="VAJ1" s="693"/>
      <c r="VAK1" s="693"/>
      <c r="VAL1" s="693"/>
      <c r="VAM1" s="693"/>
      <c r="VAN1" s="693"/>
      <c r="VAO1" s="693"/>
      <c r="VAP1" s="693"/>
      <c r="VAQ1" s="693"/>
      <c r="VAR1" s="693"/>
      <c r="VAS1" s="693"/>
      <c r="VAT1" s="693"/>
      <c r="VAU1" s="693"/>
      <c r="VAV1" s="693"/>
      <c r="VAW1" s="693"/>
      <c r="VAX1" s="693"/>
      <c r="VAY1" s="693"/>
      <c r="VAZ1" s="693"/>
      <c r="VBA1" s="693"/>
      <c r="VBB1" s="693"/>
      <c r="VBC1" s="693"/>
      <c r="VBD1" s="693"/>
      <c r="VBE1" s="693"/>
      <c r="VBF1" s="693"/>
      <c r="VBG1" s="693"/>
      <c r="VBH1" s="693"/>
      <c r="VBI1" s="693"/>
      <c r="VBJ1" s="693"/>
      <c r="VBK1" s="693"/>
      <c r="VBL1" s="693"/>
      <c r="VBM1" s="693"/>
      <c r="VBN1" s="693"/>
      <c r="VBO1" s="693"/>
      <c r="VBP1" s="693"/>
      <c r="VBQ1" s="693"/>
      <c r="VBR1" s="693"/>
      <c r="VBS1" s="693"/>
      <c r="VBT1" s="693"/>
      <c r="VBU1" s="693"/>
      <c r="VBV1" s="693"/>
      <c r="VBW1" s="693"/>
      <c r="VBX1" s="693"/>
      <c r="VBY1" s="693"/>
      <c r="VBZ1" s="693"/>
      <c r="VCA1" s="693"/>
      <c r="VCB1" s="693"/>
      <c r="VCC1" s="693"/>
      <c r="VCD1" s="693"/>
      <c r="VCE1" s="693"/>
      <c r="VCF1" s="693"/>
      <c r="VCG1" s="693"/>
      <c r="VCH1" s="693"/>
      <c r="VCI1" s="693"/>
      <c r="VCJ1" s="693"/>
      <c r="VCK1" s="693"/>
      <c r="VCL1" s="693"/>
      <c r="VCM1" s="693"/>
      <c r="VCN1" s="693"/>
      <c r="VCO1" s="693"/>
      <c r="VCP1" s="693"/>
      <c r="VCQ1" s="693"/>
      <c r="VCR1" s="693"/>
      <c r="VCS1" s="693"/>
      <c r="VCT1" s="693"/>
      <c r="VCU1" s="693"/>
      <c r="VCV1" s="693"/>
      <c r="VCW1" s="693"/>
      <c r="VCX1" s="693"/>
      <c r="VCY1" s="693"/>
      <c r="VCZ1" s="693"/>
      <c r="VDA1" s="693"/>
      <c r="VDB1" s="693"/>
      <c r="VDC1" s="693"/>
      <c r="VDD1" s="693"/>
      <c r="VDE1" s="693"/>
      <c r="VDF1" s="693"/>
      <c r="VDG1" s="693"/>
      <c r="VDH1" s="693"/>
      <c r="VDI1" s="693"/>
      <c r="VDJ1" s="693"/>
      <c r="VDK1" s="693"/>
      <c r="VDL1" s="693"/>
      <c r="VDM1" s="693"/>
      <c r="VDN1" s="693"/>
      <c r="VDO1" s="693"/>
      <c r="VDP1" s="693"/>
      <c r="VDQ1" s="693"/>
      <c r="VDR1" s="693"/>
      <c r="VDS1" s="693"/>
      <c r="VDT1" s="693"/>
      <c r="VDU1" s="693"/>
      <c r="VDV1" s="693"/>
      <c r="VDW1" s="693"/>
      <c r="VDX1" s="693"/>
      <c r="VDY1" s="693"/>
      <c r="VDZ1" s="693"/>
      <c r="VEA1" s="693"/>
      <c r="VEB1" s="693"/>
      <c r="VEC1" s="693"/>
      <c r="VED1" s="693"/>
      <c r="VEE1" s="693"/>
      <c r="VEF1" s="693"/>
      <c r="VEG1" s="693"/>
      <c r="VEH1" s="693"/>
      <c r="VEI1" s="693"/>
      <c r="VEJ1" s="693"/>
      <c r="VEK1" s="693"/>
      <c r="VEL1" s="693"/>
      <c r="VEM1" s="693"/>
      <c r="VEN1" s="693"/>
      <c r="VEO1" s="693"/>
      <c r="VEP1" s="693"/>
      <c r="VEQ1" s="693"/>
      <c r="VER1" s="693"/>
      <c r="VES1" s="693"/>
      <c r="VET1" s="693"/>
      <c r="VEU1" s="693"/>
      <c r="VEV1" s="693"/>
      <c r="VEW1" s="693"/>
      <c r="VEX1" s="693"/>
      <c r="VEY1" s="693"/>
      <c r="VEZ1" s="693"/>
      <c r="VFA1" s="693"/>
      <c r="VFB1" s="693"/>
      <c r="VFC1" s="693"/>
      <c r="VFD1" s="693"/>
      <c r="VFE1" s="693"/>
      <c r="VFF1" s="693"/>
      <c r="VFG1" s="693"/>
      <c r="VFH1" s="693"/>
      <c r="VFI1" s="693"/>
      <c r="VFJ1" s="693"/>
      <c r="VFK1" s="693"/>
      <c r="VFL1" s="693"/>
      <c r="VFM1" s="693"/>
      <c r="VFN1" s="693"/>
      <c r="VFO1" s="693"/>
      <c r="VFP1" s="693"/>
      <c r="VFQ1" s="693"/>
      <c r="VFR1" s="693"/>
      <c r="VFS1" s="693"/>
      <c r="VFT1" s="693"/>
      <c r="VFU1" s="693"/>
      <c r="VFV1" s="693"/>
      <c r="VFW1" s="693"/>
      <c r="VFX1" s="693"/>
      <c r="VFY1" s="693"/>
      <c r="VFZ1" s="693"/>
      <c r="VGA1" s="693"/>
      <c r="VGB1" s="693"/>
      <c r="VGC1" s="693"/>
      <c r="VGD1" s="693"/>
      <c r="VGE1" s="693"/>
      <c r="VGF1" s="693"/>
      <c r="VGG1" s="693"/>
      <c r="VGH1" s="693"/>
      <c r="VGI1" s="693"/>
      <c r="VGJ1" s="693"/>
      <c r="VGK1" s="693"/>
      <c r="VGL1" s="693"/>
      <c r="VGM1" s="693"/>
      <c r="VGN1" s="693"/>
      <c r="VGO1" s="693"/>
      <c r="VGP1" s="693"/>
      <c r="VGQ1" s="693"/>
      <c r="VGR1" s="693"/>
      <c r="VGS1" s="693"/>
      <c r="VGT1" s="693"/>
      <c r="VGU1" s="693"/>
      <c r="VGV1" s="693"/>
      <c r="VGW1" s="693"/>
      <c r="VGX1" s="693"/>
      <c r="VGY1" s="693"/>
      <c r="VGZ1" s="693"/>
      <c r="VHA1" s="693"/>
      <c r="VHB1" s="693"/>
      <c r="VHC1" s="693"/>
      <c r="VHD1" s="693"/>
      <c r="VHE1" s="693"/>
      <c r="VHF1" s="693"/>
      <c r="VHG1" s="693"/>
      <c r="VHH1" s="693"/>
      <c r="VHI1" s="693"/>
      <c r="VHJ1" s="693"/>
      <c r="VHK1" s="693"/>
      <c r="VHL1" s="693"/>
      <c r="VHM1" s="693"/>
      <c r="VHN1" s="693"/>
      <c r="VHO1" s="693"/>
      <c r="VHP1" s="693"/>
      <c r="VHQ1" s="693"/>
      <c r="VHR1" s="693"/>
      <c r="VHS1" s="693"/>
      <c r="VHT1" s="693"/>
      <c r="VHU1" s="693"/>
      <c r="VHV1" s="693"/>
      <c r="VHW1" s="693"/>
      <c r="VHX1" s="693"/>
      <c r="VHY1" s="693"/>
      <c r="VHZ1" s="693"/>
      <c r="VIA1" s="693"/>
      <c r="VIB1" s="693"/>
      <c r="VIC1" s="693"/>
      <c r="VID1" s="693"/>
      <c r="VIE1" s="693"/>
      <c r="VIF1" s="693"/>
      <c r="VIG1" s="693"/>
      <c r="VIH1" s="693"/>
      <c r="VII1" s="693"/>
      <c r="VIJ1" s="693"/>
      <c r="VIK1" s="693"/>
      <c r="VIL1" s="693"/>
      <c r="VIM1" s="693"/>
      <c r="VIN1" s="693"/>
      <c r="VIO1" s="693"/>
      <c r="VIP1" s="693"/>
      <c r="VIQ1" s="693"/>
      <c r="VIR1" s="693"/>
      <c r="VIS1" s="693"/>
      <c r="VIT1" s="693"/>
      <c r="VIU1" s="693"/>
      <c r="VIV1" s="693"/>
      <c r="VIW1" s="693"/>
      <c r="VIX1" s="693"/>
      <c r="VIY1" s="693"/>
      <c r="VIZ1" s="693"/>
      <c r="VJA1" s="693"/>
      <c r="VJB1" s="693"/>
      <c r="VJC1" s="693"/>
      <c r="VJD1" s="693"/>
      <c r="VJE1" s="693"/>
      <c r="VJF1" s="693"/>
      <c r="VJG1" s="693"/>
      <c r="VJH1" s="693"/>
      <c r="VJI1" s="693"/>
      <c r="VJJ1" s="693"/>
      <c r="VJK1" s="693"/>
      <c r="VJL1" s="693"/>
      <c r="VJM1" s="693"/>
      <c r="VJN1" s="693"/>
      <c r="VJO1" s="693"/>
      <c r="VJP1" s="693"/>
      <c r="VJQ1" s="693"/>
      <c r="VJR1" s="693"/>
      <c r="VJS1" s="693"/>
      <c r="VJT1" s="693"/>
      <c r="VJU1" s="693"/>
      <c r="VJV1" s="693"/>
      <c r="VJW1" s="693"/>
      <c r="VJX1" s="693"/>
      <c r="VJY1" s="693"/>
      <c r="VJZ1" s="693"/>
      <c r="VKA1" s="693"/>
      <c r="VKB1" s="693"/>
      <c r="VKC1" s="693"/>
      <c r="VKD1" s="693"/>
      <c r="VKE1" s="693"/>
      <c r="VKF1" s="693"/>
      <c r="VKG1" s="693"/>
      <c r="VKH1" s="693"/>
      <c r="VKI1" s="693"/>
      <c r="VKJ1" s="693"/>
      <c r="VKK1" s="693"/>
      <c r="VKL1" s="693"/>
      <c r="VKM1" s="693"/>
      <c r="VKN1" s="693"/>
      <c r="VKO1" s="693"/>
      <c r="VKP1" s="693"/>
      <c r="VKQ1" s="693"/>
      <c r="VKR1" s="693"/>
      <c r="VKS1" s="693"/>
      <c r="VKT1" s="693"/>
      <c r="VKU1" s="693"/>
      <c r="VKV1" s="693"/>
      <c r="VKW1" s="693"/>
      <c r="VKX1" s="693"/>
      <c r="VKY1" s="693"/>
      <c r="VKZ1" s="693"/>
      <c r="VLA1" s="693"/>
      <c r="VLB1" s="693"/>
      <c r="VLC1" s="693"/>
      <c r="VLD1" s="693"/>
      <c r="VLE1" s="693"/>
      <c r="VLF1" s="693"/>
      <c r="VLG1" s="693"/>
      <c r="VLH1" s="693"/>
      <c r="VLI1" s="693"/>
      <c r="VLJ1" s="693"/>
      <c r="VLK1" s="693"/>
      <c r="VLL1" s="693"/>
      <c r="VLM1" s="693"/>
      <c r="VLN1" s="693"/>
      <c r="VLO1" s="693"/>
      <c r="VLP1" s="693"/>
      <c r="VLQ1" s="693"/>
      <c r="VLR1" s="693"/>
      <c r="VLS1" s="693"/>
      <c r="VLT1" s="693"/>
      <c r="VLU1" s="693"/>
      <c r="VLV1" s="693"/>
      <c r="VLW1" s="693"/>
      <c r="VLX1" s="693"/>
      <c r="VLY1" s="693"/>
      <c r="VLZ1" s="693"/>
      <c r="VMA1" s="693"/>
      <c r="VMB1" s="693"/>
      <c r="VMC1" s="693"/>
      <c r="VMD1" s="693"/>
      <c r="VME1" s="693"/>
      <c r="VMF1" s="693"/>
      <c r="VMG1" s="693"/>
      <c r="VMH1" s="693"/>
      <c r="VMI1" s="693"/>
      <c r="VMJ1" s="693"/>
      <c r="VMK1" s="693"/>
      <c r="VML1" s="693"/>
      <c r="VMM1" s="693"/>
      <c r="VMN1" s="693"/>
      <c r="VMO1" s="693"/>
      <c r="VMP1" s="693"/>
      <c r="VMQ1" s="693"/>
      <c r="VMR1" s="693"/>
      <c r="VMS1" s="693"/>
      <c r="VMT1" s="693"/>
      <c r="VMU1" s="693"/>
      <c r="VMV1" s="693"/>
      <c r="VMW1" s="693"/>
      <c r="VMX1" s="693"/>
      <c r="VMY1" s="693"/>
      <c r="VMZ1" s="693"/>
      <c r="VNA1" s="693"/>
      <c r="VNB1" s="693"/>
      <c r="VNC1" s="693"/>
      <c r="VND1" s="693"/>
      <c r="VNE1" s="693"/>
      <c r="VNF1" s="693"/>
      <c r="VNG1" s="693"/>
      <c r="VNH1" s="693"/>
      <c r="VNI1" s="693"/>
      <c r="VNJ1" s="693"/>
      <c r="VNK1" s="693"/>
      <c r="VNL1" s="693"/>
      <c r="VNM1" s="693"/>
      <c r="VNN1" s="693"/>
      <c r="VNO1" s="693"/>
      <c r="VNP1" s="693"/>
      <c r="VNQ1" s="693"/>
      <c r="VNR1" s="693"/>
      <c r="VNS1" s="693"/>
      <c r="VNT1" s="693"/>
      <c r="VNU1" s="693"/>
      <c r="VNV1" s="693"/>
      <c r="VNW1" s="693"/>
      <c r="VNX1" s="693"/>
      <c r="VNY1" s="693"/>
      <c r="VNZ1" s="693"/>
      <c r="VOA1" s="693"/>
      <c r="VOB1" s="693"/>
      <c r="VOC1" s="693"/>
      <c r="VOD1" s="693"/>
      <c r="VOE1" s="693"/>
      <c r="VOF1" s="693"/>
      <c r="VOG1" s="693"/>
      <c r="VOH1" s="693"/>
      <c r="VOI1" s="693"/>
      <c r="VOJ1" s="693"/>
      <c r="VOK1" s="693"/>
      <c r="VOL1" s="693"/>
      <c r="VOM1" s="693"/>
      <c r="VON1" s="693"/>
      <c r="VOO1" s="693"/>
      <c r="VOP1" s="693"/>
      <c r="VOQ1" s="693"/>
      <c r="VOR1" s="693"/>
      <c r="VOS1" s="693"/>
      <c r="VOT1" s="693"/>
      <c r="VOU1" s="693"/>
      <c r="VOV1" s="693"/>
      <c r="VOW1" s="693"/>
      <c r="VOX1" s="693"/>
      <c r="VOY1" s="693"/>
      <c r="VOZ1" s="693"/>
      <c r="VPA1" s="693"/>
      <c r="VPB1" s="693"/>
      <c r="VPC1" s="693"/>
      <c r="VPD1" s="693"/>
      <c r="VPE1" s="693"/>
      <c r="VPF1" s="693"/>
      <c r="VPG1" s="693"/>
      <c r="VPH1" s="693"/>
      <c r="VPI1" s="693"/>
      <c r="VPJ1" s="693"/>
      <c r="VPK1" s="693"/>
      <c r="VPL1" s="693"/>
      <c r="VPM1" s="693"/>
      <c r="VPN1" s="693"/>
      <c r="VPO1" s="693"/>
      <c r="VPP1" s="693"/>
      <c r="VPQ1" s="693"/>
      <c r="VPR1" s="693"/>
      <c r="VPS1" s="693"/>
      <c r="VPT1" s="693"/>
      <c r="VPU1" s="693"/>
      <c r="VPV1" s="693"/>
      <c r="VPW1" s="693"/>
      <c r="VPX1" s="693"/>
      <c r="VPY1" s="693"/>
      <c r="VPZ1" s="693"/>
      <c r="VQA1" s="693"/>
      <c r="VQB1" s="693"/>
      <c r="VQC1" s="693"/>
      <c r="VQD1" s="693"/>
      <c r="VQE1" s="693"/>
      <c r="VQF1" s="693"/>
      <c r="VQG1" s="693"/>
      <c r="VQH1" s="693"/>
      <c r="VQI1" s="693"/>
      <c r="VQJ1" s="693"/>
      <c r="VQK1" s="693"/>
      <c r="VQL1" s="693"/>
      <c r="VQM1" s="693"/>
      <c r="VQN1" s="693"/>
      <c r="VQO1" s="693"/>
      <c r="VQP1" s="693"/>
      <c r="VQQ1" s="693"/>
      <c r="VQR1" s="693"/>
      <c r="VQS1" s="693"/>
      <c r="VQT1" s="693"/>
      <c r="VQU1" s="693"/>
      <c r="VQV1" s="693"/>
      <c r="VQW1" s="693"/>
      <c r="VQX1" s="693"/>
      <c r="VQY1" s="693"/>
      <c r="VQZ1" s="693"/>
      <c r="VRA1" s="693"/>
      <c r="VRB1" s="693"/>
      <c r="VRC1" s="693"/>
      <c r="VRD1" s="693"/>
      <c r="VRE1" s="693"/>
      <c r="VRF1" s="693"/>
      <c r="VRG1" s="693"/>
      <c r="VRH1" s="693"/>
      <c r="VRI1" s="693"/>
      <c r="VRJ1" s="693"/>
      <c r="VRK1" s="693"/>
      <c r="VRL1" s="693"/>
      <c r="VRM1" s="693"/>
      <c r="VRN1" s="693"/>
      <c r="VRO1" s="693"/>
      <c r="VRP1" s="693"/>
      <c r="VRQ1" s="693"/>
      <c r="VRR1" s="693"/>
      <c r="VRS1" s="693"/>
      <c r="VRT1" s="693"/>
      <c r="VRU1" s="693"/>
      <c r="VRV1" s="693"/>
      <c r="VRW1" s="693"/>
      <c r="VRX1" s="693"/>
      <c r="VRY1" s="693"/>
      <c r="VRZ1" s="693"/>
      <c r="VSA1" s="693"/>
      <c r="VSB1" s="693"/>
      <c r="VSC1" s="693"/>
      <c r="VSD1" s="693"/>
      <c r="VSE1" s="693"/>
      <c r="VSF1" s="693"/>
      <c r="VSG1" s="693"/>
      <c r="VSH1" s="693"/>
      <c r="VSI1" s="693"/>
      <c r="VSJ1" s="693"/>
      <c r="VSK1" s="693"/>
      <c r="VSL1" s="693"/>
      <c r="VSM1" s="693"/>
      <c r="VSN1" s="693"/>
      <c r="VSO1" s="693"/>
      <c r="VSP1" s="693"/>
      <c r="VSQ1" s="693"/>
      <c r="VSR1" s="693"/>
      <c r="VSS1" s="693"/>
      <c r="VST1" s="693"/>
      <c r="VSU1" s="693"/>
      <c r="VSV1" s="693"/>
      <c r="VSW1" s="693"/>
      <c r="VSX1" s="693"/>
      <c r="VSY1" s="693"/>
      <c r="VSZ1" s="693"/>
      <c r="VTA1" s="693"/>
      <c r="VTB1" s="693"/>
      <c r="VTC1" s="693"/>
      <c r="VTD1" s="693"/>
      <c r="VTE1" s="693"/>
      <c r="VTF1" s="693"/>
      <c r="VTG1" s="693"/>
      <c r="VTH1" s="693"/>
      <c r="VTI1" s="693"/>
      <c r="VTJ1" s="693"/>
      <c r="VTK1" s="693"/>
      <c r="VTL1" s="693"/>
      <c r="VTM1" s="693"/>
      <c r="VTN1" s="693"/>
      <c r="VTO1" s="693"/>
      <c r="VTP1" s="693"/>
      <c r="VTQ1" s="693"/>
      <c r="VTR1" s="693"/>
      <c r="VTS1" s="693"/>
      <c r="VTT1" s="693"/>
      <c r="VTU1" s="693"/>
      <c r="VTV1" s="693"/>
      <c r="VTW1" s="693"/>
      <c r="VTX1" s="693"/>
      <c r="VTY1" s="693"/>
      <c r="VTZ1" s="693"/>
      <c r="VUA1" s="693"/>
      <c r="VUB1" s="693"/>
      <c r="VUC1" s="693"/>
      <c r="VUD1" s="693"/>
      <c r="VUE1" s="693"/>
      <c r="VUF1" s="693"/>
      <c r="VUG1" s="693"/>
      <c r="VUH1" s="693"/>
      <c r="VUI1" s="693"/>
      <c r="VUJ1" s="693"/>
      <c r="VUK1" s="693"/>
      <c r="VUL1" s="693"/>
      <c r="VUM1" s="693"/>
      <c r="VUN1" s="693"/>
      <c r="VUO1" s="693"/>
      <c r="VUP1" s="693"/>
      <c r="VUQ1" s="693"/>
      <c r="VUR1" s="693"/>
      <c r="VUS1" s="693"/>
      <c r="VUT1" s="693"/>
      <c r="VUU1" s="693"/>
      <c r="VUV1" s="693"/>
      <c r="VUW1" s="693"/>
      <c r="VUX1" s="693"/>
      <c r="VUY1" s="693"/>
      <c r="VUZ1" s="693"/>
      <c r="VVA1" s="693"/>
      <c r="VVB1" s="693"/>
      <c r="VVC1" s="693"/>
      <c r="VVD1" s="693"/>
      <c r="VVE1" s="693"/>
      <c r="VVF1" s="693"/>
      <c r="VVG1" s="693"/>
      <c r="VVH1" s="693"/>
      <c r="VVI1" s="693"/>
      <c r="VVJ1" s="693"/>
      <c r="VVK1" s="693"/>
      <c r="VVL1" s="693"/>
      <c r="VVM1" s="693"/>
      <c r="VVN1" s="693"/>
      <c r="VVO1" s="693"/>
      <c r="VVP1" s="693"/>
      <c r="VVQ1" s="693"/>
      <c r="VVR1" s="693"/>
      <c r="VVS1" s="693"/>
      <c r="VVT1" s="693"/>
      <c r="VVU1" s="693"/>
      <c r="VVV1" s="693"/>
      <c r="VVW1" s="693"/>
      <c r="VVX1" s="693"/>
      <c r="VVY1" s="693"/>
      <c r="VVZ1" s="693"/>
      <c r="VWA1" s="693"/>
      <c r="VWB1" s="693"/>
      <c r="VWC1" s="693"/>
      <c r="VWD1" s="693"/>
      <c r="VWE1" s="693"/>
      <c r="VWF1" s="693"/>
      <c r="VWG1" s="693"/>
      <c r="VWH1" s="693"/>
      <c r="VWI1" s="693"/>
      <c r="VWJ1" s="693"/>
      <c r="VWK1" s="693"/>
      <c r="VWL1" s="693"/>
      <c r="VWM1" s="693"/>
      <c r="VWN1" s="693"/>
      <c r="VWO1" s="693"/>
      <c r="VWP1" s="693"/>
      <c r="VWQ1" s="693"/>
      <c r="VWR1" s="693"/>
      <c r="VWS1" s="693"/>
      <c r="VWT1" s="693"/>
      <c r="VWU1" s="693"/>
      <c r="VWV1" s="693"/>
      <c r="VWW1" s="693"/>
      <c r="VWX1" s="693"/>
      <c r="VWY1" s="693"/>
      <c r="VWZ1" s="693"/>
      <c r="VXA1" s="693"/>
      <c r="VXB1" s="693"/>
      <c r="VXC1" s="693"/>
      <c r="VXD1" s="693"/>
      <c r="VXE1" s="693"/>
      <c r="VXF1" s="693"/>
      <c r="VXG1" s="693"/>
      <c r="VXH1" s="693"/>
      <c r="VXI1" s="693"/>
      <c r="VXJ1" s="693"/>
      <c r="VXK1" s="693"/>
      <c r="VXL1" s="693"/>
      <c r="VXM1" s="693"/>
      <c r="VXN1" s="693"/>
      <c r="VXO1" s="693"/>
      <c r="VXP1" s="693"/>
      <c r="VXQ1" s="693"/>
      <c r="VXR1" s="693"/>
      <c r="VXS1" s="693"/>
      <c r="VXT1" s="693"/>
      <c r="VXU1" s="693"/>
      <c r="VXV1" s="693"/>
      <c r="VXW1" s="693"/>
      <c r="VXX1" s="693"/>
      <c r="VXY1" s="693"/>
      <c r="VXZ1" s="693"/>
      <c r="VYA1" s="693"/>
      <c r="VYB1" s="693"/>
      <c r="VYC1" s="693"/>
      <c r="VYD1" s="693"/>
      <c r="VYE1" s="693"/>
      <c r="VYF1" s="693"/>
      <c r="VYG1" s="693"/>
      <c r="VYH1" s="693"/>
      <c r="VYI1" s="693"/>
      <c r="VYJ1" s="693"/>
      <c r="VYK1" s="693"/>
      <c r="VYL1" s="693"/>
      <c r="VYM1" s="693"/>
      <c r="VYN1" s="693"/>
      <c r="VYO1" s="693"/>
      <c r="VYP1" s="693"/>
      <c r="VYQ1" s="693"/>
      <c r="VYR1" s="693"/>
      <c r="VYS1" s="693"/>
      <c r="VYT1" s="693"/>
      <c r="VYU1" s="693"/>
      <c r="VYV1" s="693"/>
      <c r="VYW1" s="693"/>
      <c r="VYX1" s="693"/>
      <c r="VYY1" s="693"/>
      <c r="VYZ1" s="693"/>
      <c r="VZA1" s="693"/>
      <c r="VZB1" s="693"/>
      <c r="VZC1" s="693"/>
      <c r="VZD1" s="693"/>
      <c r="VZE1" s="693"/>
      <c r="VZF1" s="693"/>
      <c r="VZG1" s="693"/>
      <c r="VZH1" s="693"/>
      <c r="VZI1" s="693"/>
      <c r="VZJ1" s="693"/>
      <c r="VZK1" s="693"/>
      <c r="VZL1" s="693"/>
      <c r="VZM1" s="693"/>
      <c r="VZN1" s="693"/>
      <c r="VZO1" s="693"/>
      <c r="VZP1" s="693"/>
      <c r="VZQ1" s="693"/>
      <c r="VZR1" s="693"/>
      <c r="VZS1" s="693"/>
      <c r="VZT1" s="693"/>
      <c r="VZU1" s="693"/>
      <c r="VZV1" s="693"/>
      <c r="VZW1" s="693"/>
      <c r="VZX1" s="693"/>
      <c r="VZY1" s="693"/>
      <c r="VZZ1" s="693"/>
      <c r="WAA1" s="693"/>
      <c r="WAB1" s="693"/>
      <c r="WAC1" s="693"/>
      <c r="WAD1" s="693"/>
      <c r="WAE1" s="693"/>
      <c r="WAF1" s="693"/>
      <c r="WAG1" s="693"/>
      <c r="WAH1" s="693"/>
      <c r="WAI1" s="693"/>
      <c r="WAJ1" s="693"/>
      <c r="WAK1" s="693"/>
      <c r="WAL1" s="693"/>
      <c r="WAM1" s="693"/>
      <c r="WAN1" s="693"/>
      <c r="WAO1" s="693"/>
      <c r="WAP1" s="693"/>
      <c r="WAQ1" s="693"/>
      <c r="WAR1" s="693"/>
      <c r="WAS1" s="693"/>
      <c r="WAT1" s="693"/>
      <c r="WAU1" s="693"/>
      <c r="WAV1" s="693"/>
      <c r="WAW1" s="693"/>
      <c r="WAX1" s="693"/>
      <c r="WAY1" s="693"/>
      <c r="WAZ1" s="693"/>
      <c r="WBA1" s="693"/>
      <c r="WBB1" s="693"/>
      <c r="WBC1" s="693"/>
      <c r="WBD1" s="693"/>
      <c r="WBE1" s="693"/>
      <c r="WBF1" s="693"/>
      <c r="WBG1" s="693"/>
      <c r="WBH1" s="693"/>
      <c r="WBI1" s="693"/>
      <c r="WBJ1" s="693"/>
      <c r="WBK1" s="693"/>
      <c r="WBL1" s="693"/>
      <c r="WBM1" s="693"/>
      <c r="WBN1" s="693"/>
      <c r="WBO1" s="693"/>
      <c r="WBP1" s="693"/>
      <c r="WBQ1" s="693"/>
      <c r="WBR1" s="693"/>
      <c r="WBS1" s="693"/>
      <c r="WBT1" s="693"/>
      <c r="WBU1" s="693"/>
      <c r="WBV1" s="693"/>
      <c r="WBW1" s="693"/>
      <c r="WBX1" s="693"/>
      <c r="WBY1" s="693"/>
      <c r="WBZ1" s="693"/>
      <c r="WCA1" s="693"/>
      <c r="WCB1" s="693"/>
      <c r="WCC1" s="693"/>
      <c r="WCD1" s="693"/>
      <c r="WCE1" s="693"/>
      <c r="WCF1" s="693"/>
      <c r="WCG1" s="693"/>
      <c r="WCH1" s="693"/>
      <c r="WCI1" s="693"/>
      <c r="WCJ1" s="693"/>
      <c r="WCK1" s="693"/>
      <c r="WCL1" s="693"/>
      <c r="WCM1" s="693"/>
      <c r="WCN1" s="693"/>
      <c r="WCO1" s="693"/>
      <c r="WCP1" s="693"/>
      <c r="WCQ1" s="693"/>
      <c r="WCR1" s="693"/>
      <c r="WCS1" s="693"/>
      <c r="WCT1" s="693"/>
      <c r="WCU1" s="693"/>
      <c r="WCV1" s="693"/>
      <c r="WCW1" s="693"/>
      <c r="WCX1" s="693"/>
      <c r="WCY1" s="693"/>
      <c r="WCZ1" s="693"/>
      <c r="WDA1" s="693"/>
      <c r="WDB1" s="693"/>
      <c r="WDC1" s="693"/>
      <c r="WDD1" s="693"/>
      <c r="WDE1" s="693"/>
      <c r="WDF1" s="693"/>
      <c r="WDG1" s="693"/>
      <c r="WDH1" s="693"/>
      <c r="WDI1" s="693"/>
      <c r="WDJ1" s="693"/>
      <c r="WDK1" s="693"/>
      <c r="WDL1" s="693"/>
      <c r="WDM1" s="693"/>
      <c r="WDN1" s="693"/>
      <c r="WDO1" s="693"/>
      <c r="WDP1" s="693"/>
      <c r="WDQ1" s="693"/>
      <c r="WDR1" s="693"/>
      <c r="WDS1" s="693"/>
      <c r="WDT1" s="693"/>
      <c r="WDU1" s="693"/>
      <c r="WDV1" s="693"/>
      <c r="WDW1" s="693"/>
      <c r="WDX1" s="693"/>
      <c r="WDY1" s="693"/>
      <c r="WDZ1" s="693"/>
      <c r="WEA1" s="693"/>
      <c r="WEB1" s="693"/>
      <c r="WEC1" s="693"/>
      <c r="WED1" s="693"/>
      <c r="WEE1" s="693"/>
      <c r="WEF1" s="693"/>
      <c r="WEG1" s="693"/>
      <c r="WEH1" s="693"/>
      <c r="WEI1" s="693"/>
      <c r="WEJ1" s="693"/>
      <c r="WEK1" s="693"/>
      <c r="WEL1" s="693"/>
      <c r="WEM1" s="693"/>
      <c r="WEN1" s="693"/>
      <c r="WEO1" s="693"/>
      <c r="WEP1" s="693"/>
      <c r="WEQ1" s="693"/>
      <c r="WER1" s="693"/>
      <c r="WES1" s="693"/>
      <c r="WET1" s="693"/>
      <c r="WEU1" s="693"/>
      <c r="WEV1" s="693"/>
      <c r="WEW1" s="693"/>
      <c r="WEX1" s="693"/>
      <c r="WEY1" s="693"/>
      <c r="WEZ1" s="693"/>
      <c r="WFA1" s="693"/>
      <c r="WFB1" s="693"/>
      <c r="WFC1" s="693"/>
      <c r="WFD1" s="693"/>
      <c r="WFE1" s="693"/>
      <c r="WFF1" s="693"/>
      <c r="WFG1" s="693"/>
      <c r="WFH1" s="693"/>
      <c r="WFI1" s="693"/>
      <c r="WFJ1" s="693"/>
      <c r="WFK1" s="693"/>
      <c r="WFL1" s="693"/>
      <c r="WFM1" s="693"/>
      <c r="WFN1" s="693"/>
      <c r="WFO1" s="693"/>
      <c r="WFP1" s="693"/>
      <c r="WFQ1" s="693"/>
      <c r="WFR1" s="693"/>
      <c r="WFS1" s="693"/>
      <c r="WFT1" s="693"/>
      <c r="WFU1" s="693"/>
      <c r="WFV1" s="693"/>
      <c r="WFW1" s="693"/>
      <c r="WFX1" s="693"/>
      <c r="WFY1" s="693"/>
      <c r="WFZ1" s="693"/>
      <c r="WGA1" s="693"/>
      <c r="WGB1" s="693"/>
      <c r="WGC1" s="693"/>
      <c r="WGD1" s="693"/>
      <c r="WGE1" s="693"/>
      <c r="WGF1" s="693"/>
      <c r="WGG1" s="693"/>
      <c r="WGH1" s="693"/>
      <c r="WGI1" s="693"/>
      <c r="WGJ1" s="693"/>
      <c r="WGK1" s="693"/>
      <c r="WGL1" s="693"/>
      <c r="WGM1" s="693"/>
      <c r="WGN1" s="693"/>
      <c r="WGO1" s="693"/>
      <c r="WGP1" s="693"/>
      <c r="WGQ1" s="693"/>
      <c r="WGR1" s="693"/>
      <c r="WGS1" s="693"/>
      <c r="WGT1" s="693"/>
      <c r="WGU1" s="693"/>
      <c r="WGV1" s="693"/>
      <c r="WGW1" s="693"/>
      <c r="WGX1" s="693"/>
      <c r="WGY1" s="693"/>
      <c r="WGZ1" s="693"/>
      <c r="WHA1" s="693"/>
      <c r="WHB1" s="693"/>
      <c r="WHC1" s="693"/>
      <c r="WHD1" s="693"/>
      <c r="WHE1" s="693"/>
      <c r="WHF1" s="693"/>
      <c r="WHG1" s="693"/>
      <c r="WHH1" s="693"/>
      <c r="WHI1" s="693"/>
      <c r="WHJ1" s="693"/>
      <c r="WHK1" s="693"/>
      <c r="WHL1" s="693"/>
      <c r="WHM1" s="693"/>
      <c r="WHN1" s="693"/>
      <c r="WHO1" s="693"/>
      <c r="WHP1" s="693"/>
      <c r="WHQ1" s="693"/>
      <c r="WHR1" s="693"/>
      <c r="WHS1" s="693"/>
      <c r="WHT1" s="693"/>
      <c r="WHU1" s="693"/>
      <c r="WHV1" s="693"/>
      <c r="WHW1" s="693"/>
      <c r="WHX1" s="693"/>
      <c r="WHY1" s="693"/>
      <c r="WHZ1" s="693"/>
      <c r="WIA1" s="693"/>
      <c r="WIB1" s="693"/>
      <c r="WIC1" s="693"/>
      <c r="WID1" s="693"/>
      <c r="WIE1" s="693"/>
      <c r="WIF1" s="693"/>
      <c r="WIG1" s="693"/>
      <c r="WIH1" s="693"/>
      <c r="WII1" s="693"/>
      <c r="WIJ1" s="693"/>
      <c r="WIK1" s="693"/>
      <c r="WIL1" s="693"/>
      <c r="WIM1" s="693"/>
      <c r="WIN1" s="693"/>
      <c r="WIO1" s="693"/>
      <c r="WIP1" s="693"/>
      <c r="WIQ1" s="693"/>
      <c r="WIR1" s="693"/>
      <c r="WIS1" s="693"/>
      <c r="WIT1" s="693"/>
      <c r="WIU1" s="693"/>
      <c r="WIV1" s="693"/>
      <c r="WIW1" s="693"/>
      <c r="WIX1" s="693"/>
      <c r="WIY1" s="693"/>
      <c r="WIZ1" s="693"/>
      <c r="WJA1" s="693"/>
      <c r="WJB1" s="693"/>
      <c r="WJC1" s="693"/>
      <c r="WJD1" s="693"/>
      <c r="WJE1" s="693"/>
      <c r="WJF1" s="693"/>
      <c r="WJG1" s="693"/>
      <c r="WJH1" s="693"/>
      <c r="WJI1" s="693"/>
      <c r="WJJ1" s="693"/>
      <c r="WJK1" s="693"/>
      <c r="WJL1" s="693"/>
      <c r="WJM1" s="693"/>
      <c r="WJN1" s="693"/>
      <c r="WJO1" s="693"/>
      <c r="WJP1" s="693"/>
      <c r="WJQ1" s="693"/>
      <c r="WJR1" s="693"/>
      <c r="WJS1" s="693"/>
      <c r="WJT1" s="693"/>
      <c r="WJU1" s="693"/>
      <c r="WJV1" s="693"/>
      <c r="WJW1" s="693"/>
      <c r="WJX1" s="693"/>
      <c r="WJY1" s="693"/>
      <c r="WJZ1" s="693"/>
      <c r="WKA1" s="693"/>
      <c r="WKB1" s="693"/>
      <c r="WKC1" s="693"/>
      <c r="WKD1" s="693"/>
      <c r="WKE1" s="693"/>
      <c r="WKF1" s="693"/>
      <c r="WKG1" s="693"/>
      <c r="WKH1" s="693"/>
      <c r="WKI1" s="693"/>
      <c r="WKJ1" s="693"/>
      <c r="WKK1" s="693"/>
      <c r="WKL1" s="693"/>
      <c r="WKM1" s="693"/>
      <c r="WKN1" s="693"/>
      <c r="WKO1" s="693"/>
      <c r="WKP1" s="693"/>
      <c r="WKQ1" s="693"/>
      <c r="WKR1" s="693"/>
      <c r="WKS1" s="693"/>
      <c r="WKT1" s="693"/>
      <c r="WKU1" s="693"/>
      <c r="WKV1" s="693"/>
      <c r="WKW1" s="693"/>
      <c r="WKX1" s="693"/>
      <c r="WKY1" s="693"/>
      <c r="WKZ1" s="693"/>
      <c r="WLA1" s="693"/>
      <c r="WLB1" s="693"/>
      <c r="WLC1" s="693"/>
      <c r="WLD1" s="693"/>
      <c r="WLE1" s="693"/>
      <c r="WLF1" s="693"/>
      <c r="WLG1" s="693"/>
      <c r="WLH1" s="693"/>
      <c r="WLI1" s="693"/>
      <c r="WLJ1" s="693"/>
      <c r="WLK1" s="693"/>
      <c r="WLL1" s="693"/>
      <c r="WLM1" s="693"/>
      <c r="WLN1" s="693"/>
      <c r="WLO1" s="693"/>
      <c r="WLP1" s="693"/>
      <c r="WLQ1" s="693"/>
      <c r="WLR1" s="693"/>
      <c r="WLS1" s="693"/>
      <c r="WLT1" s="693"/>
      <c r="WLU1" s="693"/>
      <c r="WLV1" s="693"/>
      <c r="WLW1" s="693"/>
      <c r="WLX1" s="693"/>
      <c r="WLY1" s="693"/>
      <c r="WLZ1" s="693"/>
      <c r="WMA1" s="693"/>
      <c r="WMB1" s="693"/>
      <c r="WMC1" s="693"/>
      <c r="WMD1" s="693"/>
      <c r="WME1" s="693"/>
      <c r="WMF1" s="693"/>
      <c r="WMG1" s="693"/>
      <c r="WMH1" s="693"/>
      <c r="WMI1" s="693"/>
      <c r="WMJ1" s="693"/>
      <c r="WMK1" s="693"/>
      <c r="WML1" s="693"/>
      <c r="WMM1" s="693"/>
      <c r="WMN1" s="693"/>
      <c r="WMO1" s="693"/>
      <c r="WMP1" s="693"/>
      <c r="WMQ1" s="693"/>
      <c r="WMR1" s="693"/>
      <c r="WMS1" s="693"/>
      <c r="WMT1" s="693"/>
      <c r="WMU1" s="693"/>
      <c r="WMV1" s="693"/>
      <c r="WMW1" s="693"/>
      <c r="WMX1" s="693"/>
      <c r="WMY1" s="693"/>
      <c r="WMZ1" s="693"/>
      <c r="WNA1" s="693"/>
      <c r="WNB1" s="693"/>
      <c r="WNC1" s="693"/>
      <c r="WND1" s="693"/>
      <c r="WNE1" s="693"/>
      <c r="WNF1" s="693"/>
      <c r="WNG1" s="693"/>
      <c r="WNH1" s="693"/>
      <c r="WNI1" s="693"/>
      <c r="WNJ1" s="693"/>
      <c r="WNK1" s="693"/>
      <c r="WNL1" s="693"/>
      <c r="WNM1" s="693"/>
      <c r="WNN1" s="693"/>
      <c r="WNO1" s="693"/>
      <c r="WNP1" s="693"/>
      <c r="WNQ1" s="693"/>
      <c r="WNR1" s="693"/>
      <c r="WNS1" s="693"/>
      <c r="WNT1" s="693"/>
      <c r="WNU1" s="693"/>
      <c r="WNV1" s="693"/>
      <c r="WNW1" s="693"/>
      <c r="WNX1" s="693"/>
      <c r="WNY1" s="693"/>
      <c r="WNZ1" s="693"/>
      <c r="WOA1" s="693"/>
      <c r="WOB1" s="693"/>
      <c r="WOC1" s="693"/>
      <c r="WOD1" s="693"/>
      <c r="WOE1" s="693"/>
      <c r="WOF1" s="693"/>
      <c r="WOG1" s="693"/>
      <c r="WOH1" s="693"/>
      <c r="WOI1" s="693"/>
      <c r="WOJ1" s="693"/>
      <c r="WOK1" s="693"/>
      <c r="WOL1" s="693"/>
      <c r="WOM1" s="693"/>
      <c r="WON1" s="693"/>
      <c r="WOO1" s="693"/>
      <c r="WOP1" s="693"/>
      <c r="WOQ1" s="693"/>
      <c r="WOR1" s="693"/>
      <c r="WOS1" s="693"/>
      <c r="WOT1" s="693"/>
      <c r="WOU1" s="693"/>
      <c r="WOV1" s="693"/>
      <c r="WOW1" s="693"/>
      <c r="WOX1" s="693"/>
      <c r="WOY1" s="693"/>
      <c r="WOZ1" s="693"/>
      <c r="WPA1" s="693"/>
      <c r="WPB1" s="693"/>
      <c r="WPC1" s="693"/>
      <c r="WPD1" s="693"/>
      <c r="WPE1" s="693"/>
      <c r="WPF1" s="693"/>
      <c r="WPG1" s="693"/>
      <c r="WPH1" s="693"/>
      <c r="WPI1" s="693"/>
      <c r="WPJ1" s="693"/>
      <c r="WPK1" s="693"/>
      <c r="WPL1" s="693"/>
      <c r="WPM1" s="693"/>
      <c r="WPN1" s="693"/>
      <c r="WPO1" s="693"/>
      <c r="WPP1" s="693"/>
      <c r="WPQ1" s="693"/>
      <c r="WPR1" s="693"/>
      <c r="WPS1" s="693"/>
      <c r="WPT1" s="693"/>
      <c r="WPU1" s="693"/>
      <c r="WPV1" s="693"/>
      <c r="WPW1" s="693"/>
      <c r="WPX1" s="693"/>
      <c r="WPY1" s="693"/>
      <c r="WPZ1" s="693"/>
      <c r="WQA1" s="693"/>
      <c r="WQB1" s="693"/>
      <c r="WQC1" s="693"/>
      <c r="WQD1" s="693"/>
      <c r="WQE1" s="693"/>
      <c r="WQF1" s="693"/>
      <c r="WQG1" s="693"/>
      <c r="WQH1" s="693"/>
      <c r="WQI1" s="693"/>
      <c r="WQJ1" s="693"/>
      <c r="WQK1" s="693"/>
      <c r="WQL1" s="693"/>
      <c r="WQM1" s="693"/>
      <c r="WQN1" s="693"/>
      <c r="WQO1" s="693"/>
      <c r="WQP1" s="693"/>
      <c r="WQQ1" s="693"/>
      <c r="WQR1" s="693"/>
      <c r="WQS1" s="693"/>
      <c r="WQT1" s="693"/>
      <c r="WQU1" s="693"/>
      <c r="WQV1" s="693"/>
      <c r="WQW1" s="693"/>
      <c r="WQX1" s="693"/>
      <c r="WQY1" s="693"/>
      <c r="WQZ1" s="693"/>
      <c r="WRA1" s="693"/>
      <c r="WRB1" s="693"/>
      <c r="WRC1" s="693"/>
      <c r="WRD1" s="693"/>
      <c r="WRE1" s="693"/>
      <c r="WRF1" s="693"/>
      <c r="WRG1" s="693"/>
      <c r="WRH1" s="693"/>
      <c r="WRI1" s="693"/>
      <c r="WRJ1" s="693"/>
      <c r="WRK1" s="693"/>
      <c r="WRL1" s="693"/>
      <c r="WRM1" s="693"/>
      <c r="WRN1" s="693"/>
      <c r="WRO1" s="693"/>
      <c r="WRP1" s="693"/>
      <c r="WRQ1" s="693"/>
      <c r="WRR1" s="693"/>
      <c r="WRS1" s="693"/>
      <c r="WRT1" s="693"/>
      <c r="WRU1" s="693"/>
      <c r="WRV1" s="693"/>
      <c r="WRW1" s="693"/>
      <c r="WRX1" s="693"/>
      <c r="WRY1" s="693"/>
      <c r="WRZ1" s="693"/>
      <c r="WSA1" s="693"/>
      <c r="WSB1" s="693"/>
      <c r="WSC1" s="693"/>
      <c r="WSD1" s="693"/>
      <c r="WSE1" s="693"/>
      <c r="WSF1" s="693"/>
      <c r="WSG1" s="693"/>
      <c r="WSH1" s="693"/>
      <c r="WSI1" s="693"/>
      <c r="WSJ1" s="693"/>
      <c r="WSK1" s="693"/>
      <c r="WSL1" s="693"/>
      <c r="WSM1" s="693"/>
      <c r="WSN1" s="693"/>
      <c r="WSO1" s="693"/>
      <c r="WSP1" s="693"/>
      <c r="WSQ1" s="693"/>
      <c r="WSR1" s="693"/>
      <c r="WSS1" s="693"/>
      <c r="WST1" s="693"/>
      <c r="WSU1" s="693"/>
      <c r="WSV1" s="693"/>
      <c r="WSW1" s="693"/>
      <c r="WSX1" s="693"/>
      <c r="WSY1" s="693"/>
      <c r="WSZ1" s="693"/>
      <c r="WTA1" s="693"/>
      <c r="WTB1" s="693"/>
      <c r="WTC1" s="693"/>
      <c r="WTD1" s="693"/>
      <c r="WTE1" s="693"/>
      <c r="WTF1" s="693"/>
      <c r="WTG1" s="693"/>
      <c r="WTH1" s="693"/>
      <c r="WTI1" s="693"/>
      <c r="WTJ1" s="693"/>
      <c r="WTK1" s="693"/>
      <c r="WTL1" s="693"/>
      <c r="WTM1" s="693"/>
      <c r="WTN1" s="693"/>
      <c r="WTO1" s="693"/>
      <c r="WTP1" s="693"/>
      <c r="WTQ1" s="693"/>
      <c r="WTR1" s="693"/>
      <c r="WTS1" s="693"/>
      <c r="WTT1" s="693"/>
      <c r="WTU1" s="693"/>
      <c r="WTV1" s="693"/>
      <c r="WTW1" s="693"/>
      <c r="WTX1" s="693"/>
      <c r="WTY1" s="693"/>
      <c r="WTZ1" s="693"/>
      <c r="WUA1" s="693"/>
      <c r="WUB1" s="693"/>
      <c r="WUC1" s="693"/>
      <c r="WUD1" s="693"/>
      <c r="WUE1" s="693"/>
      <c r="WUF1" s="693"/>
      <c r="WUG1" s="693"/>
      <c r="WUH1" s="693"/>
      <c r="WUI1" s="693"/>
      <c r="WUJ1" s="693"/>
      <c r="WUK1" s="693"/>
      <c r="WUL1" s="693"/>
      <c r="WUM1" s="693"/>
      <c r="WUN1" s="693"/>
      <c r="WUO1" s="693"/>
      <c r="WUP1" s="693"/>
      <c r="WUQ1" s="693"/>
      <c r="WUR1" s="693"/>
      <c r="WUS1" s="693"/>
      <c r="WUT1" s="693"/>
      <c r="WUU1" s="693"/>
      <c r="WUV1" s="693"/>
      <c r="WUW1" s="693"/>
      <c r="WUX1" s="693"/>
      <c r="WUY1" s="693"/>
      <c r="WUZ1" s="693"/>
      <c r="WVA1" s="693"/>
      <c r="WVB1" s="693"/>
      <c r="WVC1" s="693"/>
      <c r="WVD1" s="693"/>
      <c r="WVE1" s="693"/>
      <c r="WVF1" s="693"/>
      <c r="WVG1" s="693"/>
      <c r="WVH1" s="693"/>
      <c r="WVI1" s="693"/>
      <c r="WVJ1" s="693"/>
      <c r="WVK1" s="693"/>
      <c r="WVL1" s="693"/>
      <c r="WVM1" s="693"/>
      <c r="WVN1" s="693"/>
      <c r="WVO1" s="693"/>
      <c r="WVP1" s="693"/>
      <c r="WVQ1" s="693"/>
      <c r="WVR1" s="693"/>
      <c r="WVS1" s="693"/>
      <c r="WVT1" s="693"/>
      <c r="WVU1" s="693"/>
      <c r="WVV1" s="693"/>
      <c r="WVW1" s="693"/>
      <c r="WVX1" s="693"/>
      <c r="WVY1" s="693"/>
      <c r="WVZ1" s="693"/>
      <c r="WWA1" s="693"/>
      <c r="WWB1" s="693"/>
      <c r="WWC1" s="693"/>
      <c r="WWD1" s="693"/>
      <c r="WWE1" s="693"/>
      <c r="WWF1" s="693"/>
      <c r="WWG1" s="693"/>
      <c r="WWH1" s="693"/>
      <c r="WWI1" s="693"/>
      <c r="WWJ1" s="693"/>
      <c r="WWK1" s="693"/>
      <c r="WWL1" s="693"/>
      <c r="WWM1" s="693"/>
      <c r="WWN1" s="693"/>
      <c r="WWO1" s="693"/>
      <c r="WWP1" s="693"/>
      <c r="WWQ1" s="693"/>
      <c r="WWR1" s="693"/>
      <c r="WWS1" s="693"/>
      <c r="WWT1" s="693"/>
      <c r="WWU1" s="693"/>
      <c r="WWV1" s="693"/>
      <c r="WWW1" s="693"/>
      <c r="WWX1" s="693"/>
      <c r="WWY1" s="693"/>
      <c r="WWZ1" s="693"/>
      <c r="WXA1" s="693"/>
      <c r="WXB1" s="693"/>
      <c r="WXC1" s="693"/>
      <c r="WXD1" s="693"/>
      <c r="WXE1" s="693"/>
      <c r="WXF1" s="693"/>
      <c r="WXG1" s="693"/>
      <c r="WXH1" s="693"/>
      <c r="WXI1" s="693"/>
      <c r="WXJ1" s="693"/>
      <c r="WXK1" s="693"/>
      <c r="WXL1" s="693"/>
      <c r="WXM1" s="693"/>
      <c r="WXN1" s="693"/>
      <c r="WXO1" s="693"/>
      <c r="WXP1" s="693"/>
      <c r="WXQ1" s="693"/>
      <c r="WXR1" s="693"/>
      <c r="WXS1" s="693"/>
      <c r="WXT1" s="693"/>
      <c r="WXU1" s="693"/>
      <c r="WXV1" s="693"/>
      <c r="WXW1" s="693"/>
      <c r="WXX1" s="693"/>
      <c r="WXY1" s="693"/>
      <c r="WXZ1" s="693"/>
      <c r="WYA1" s="693"/>
      <c r="WYB1" s="693"/>
      <c r="WYC1" s="693"/>
      <c r="WYD1" s="693"/>
      <c r="WYE1" s="693"/>
      <c r="WYF1" s="693"/>
      <c r="WYG1" s="693"/>
      <c r="WYH1" s="693"/>
      <c r="WYI1" s="693"/>
      <c r="WYJ1" s="693"/>
      <c r="WYK1" s="693"/>
      <c r="WYL1" s="693"/>
      <c r="WYM1" s="693"/>
      <c r="WYN1" s="693"/>
      <c r="WYO1" s="693"/>
      <c r="WYP1" s="693"/>
      <c r="WYQ1" s="693"/>
      <c r="WYR1" s="693"/>
      <c r="WYS1" s="693"/>
      <c r="WYT1" s="693"/>
      <c r="WYU1" s="693"/>
      <c r="WYV1" s="693"/>
      <c r="WYW1" s="693"/>
      <c r="WYX1" s="693"/>
      <c r="WYY1" s="693"/>
      <c r="WYZ1" s="693"/>
      <c r="WZA1" s="693"/>
      <c r="WZB1" s="693"/>
      <c r="WZC1" s="693"/>
      <c r="WZD1" s="693"/>
      <c r="WZE1" s="693"/>
      <c r="WZF1" s="693"/>
      <c r="WZG1" s="693"/>
      <c r="WZH1" s="693"/>
      <c r="WZI1" s="693"/>
      <c r="WZJ1" s="693"/>
      <c r="WZK1" s="693"/>
      <c r="WZL1" s="693"/>
      <c r="WZM1" s="693"/>
      <c r="WZN1" s="693"/>
      <c r="WZO1" s="693"/>
      <c r="WZP1" s="693"/>
      <c r="WZQ1" s="693"/>
      <c r="WZR1" s="693"/>
      <c r="WZS1" s="693"/>
      <c r="WZT1" s="693"/>
      <c r="WZU1" s="693"/>
      <c r="WZV1" s="693"/>
      <c r="WZW1" s="693"/>
      <c r="WZX1" s="693"/>
      <c r="WZY1" s="693"/>
      <c r="WZZ1" s="693"/>
      <c r="XAA1" s="693"/>
      <c r="XAB1" s="693"/>
      <c r="XAC1" s="693"/>
      <c r="XAD1" s="693"/>
      <c r="XAE1" s="693"/>
      <c r="XAF1" s="693"/>
      <c r="XAG1" s="693"/>
      <c r="XAH1" s="693"/>
      <c r="XAI1" s="693"/>
      <c r="XAJ1" s="693"/>
      <c r="XAK1" s="693"/>
      <c r="XAL1" s="693"/>
      <c r="XAM1" s="693"/>
      <c r="XAN1" s="693"/>
      <c r="XAO1" s="693"/>
      <c r="XAP1" s="693"/>
      <c r="XAQ1" s="693"/>
      <c r="XAR1" s="693"/>
      <c r="XAS1" s="693"/>
      <c r="XAT1" s="693"/>
      <c r="XAU1" s="693"/>
      <c r="XAV1" s="693"/>
      <c r="XAW1" s="693"/>
      <c r="XAX1" s="693"/>
      <c r="XAY1" s="693"/>
      <c r="XAZ1" s="693"/>
      <c r="XBA1" s="693"/>
      <c r="XBB1" s="693"/>
      <c r="XBC1" s="693"/>
      <c r="XBD1" s="693"/>
      <c r="XBE1" s="693"/>
      <c r="XBF1" s="693"/>
      <c r="XBG1" s="693"/>
      <c r="XBH1" s="693"/>
      <c r="XBI1" s="693"/>
      <c r="XBJ1" s="693"/>
      <c r="XBK1" s="693"/>
      <c r="XBL1" s="693"/>
      <c r="XBM1" s="693"/>
      <c r="XBN1" s="693"/>
      <c r="XBO1" s="693"/>
      <c r="XBP1" s="693"/>
      <c r="XBQ1" s="693"/>
      <c r="XBR1" s="693"/>
      <c r="XBS1" s="693"/>
      <c r="XBT1" s="693"/>
      <c r="XBU1" s="693"/>
      <c r="XBV1" s="693"/>
      <c r="XBW1" s="693"/>
      <c r="XBX1" s="693"/>
      <c r="XBY1" s="693"/>
      <c r="XBZ1" s="693"/>
      <c r="XCA1" s="693"/>
      <c r="XCB1" s="693"/>
      <c r="XCC1" s="693"/>
      <c r="XCD1" s="693"/>
      <c r="XCE1" s="693"/>
      <c r="XCF1" s="693"/>
      <c r="XCG1" s="693"/>
      <c r="XCH1" s="693"/>
      <c r="XCI1" s="693"/>
      <c r="XCJ1" s="693"/>
      <c r="XCK1" s="693"/>
      <c r="XCL1" s="693"/>
      <c r="XCM1" s="693"/>
      <c r="XCN1" s="693"/>
      <c r="XCO1" s="693"/>
      <c r="XCP1" s="693"/>
      <c r="XCQ1" s="693"/>
      <c r="XCR1" s="693"/>
      <c r="XCS1" s="693"/>
      <c r="XCT1" s="693"/>
      <c r="XCU1" s="693"/>
      <c r="XCV1" s="693"/>
      <c r="XCW1" s="693"/>
      <c r="XCX1" s="693"/>
      <c r="XCY1" s="693"/>
      <c r="XCZ1" s="693"/>
      <c r="XDA1" s="693"/>
      <c r="XDB1" s="693"/>
      <c r="XDC1" s="693"/>
      <c r="XDD1" s="693"/>
      <c r="XDE1" s="693"/>
      <c r="XDF1" s="693"/>
      <c r="XDG1" s="693"/>
      <c r="XDH1" s="693"/>
      <c r="XDI1" s="693"/>
      <c r="XDJ1" s="693"/>
      <c r="XDK1" s="693"/>
      <c r="XDL1" s="693"/>
      <c r="XDM1" s="693"/>
      <c r="XDN1" s="693"/>
      <c r="XDO1" s="693"/>
      <c r="XDP1" s="693"/>
      <c r="XDQ1" s="693"/>
      <c r="XDR1" s="693"/>
      <c r="XDS1" s="693"/>
      <c r="XDT1" s="693"/>
      <c r="XDU1" s="693"/>
      <c r="XDV1" s="693"/>
      <c r="XDW1" s="693"/>
      <c r="XDX1" s="693"/>
      <c r="XDY1" s="693"/>
      <c r="XDZ1" s="693"/>
      <c r="XEA1" s="693"/>
      <c r="XEB1" s="693"/>
      <c r="XEC1" s="693"/>
      <c r="XED1" s="693"/>
      <c r="XEE1" s="693"/>
      <c r="XEF1" s="693"/>
      <c r="XEG1" s="693"/>
      <c r="XEH1" s="693"/>
      <c r="XEI1" s="693"/>
      <c r="XEJ1" s="693"/>
      <c r="XEK1" s="693"/>
      <c r="XEL1" s="693"/>
      <c r="XEM1" s="693"/>
      <c r="XEN1" s="693"/>
      <c r="XEO1" s="693"/>
      <c r="XEP1" s="693"/>
      <c r="XEQ1" s="693"/>
      <c r="XER1" s="693"/>
      <c r="XES1" s="693"/>
      <c r="XET1" s="693"/>
      <c r="XEU1" s="693"/>
      <c r="XEV1" s="693"/>
      <c r="XEW1" s="693"/>
      <c r="XEX1" s="693"/>
    </row>
    <row r="2" spans="1:16378" ht="52" customHeight="1" thickBot="1">
      <c r="B2" s="1103" t="s">
        <v>294</v>
      </c>
      <c r="C2" s="1103"/>
      <c r="D2" s="1103"/>
      <c r="E2" s="1103"/>
      <c r="F2" s="1103"/>
      <c r="G2" s="1103"/>
      <c r="H2" s="1103"/>
      <c r="I2" s="1103"/>
      <c r="J2" s="1103"/>
      <c r="K2" s="1103"/>
      <c r="L2" s="1103"/>
      <c r="M2" s="1103"/>
      <c r="N2" s="1103"/>
      <c r="O2" s="1103"/>
    </row>
    <row r="3" spans="1:16378" ht="20" customHeight="1" thickBot="1">
      <c r="C3" s="1104" t="s">
        <v>21</v>
      </c>
      <c r="D3" s="1105"/>
      <c r="E3" s="1105"/>
      <c r="F3" s="1105"/>
      <c r="G3" s="1106"/>
      <c r="H3" s="695"/>
      <c r="J3" s="1104" t="s">
        <v>19</v>
      </c>
      <c r="K3" s="1105"/>
      <c r="L3" s="1105"/>
      <c r="M3" s="1105"/>
      <c r="N3" s="1105"/>
      <c r="O3" s="1106"/>
    </row>
    <row r="4" spans="1:16378" ht="40" customHeight="1" thickBot="1">
      <c r="C4" s="696" t="s">
        <v>66</v>
      </c>
      <c r="D4" s="697" t="s">
        <v>25</v>
      </c>
      <c r="E4" s="698" t="s">
        <v>193</v>
      </c>
      <c r="F4" s="699" t="s">
        <v>194</v>
      </c>
      <c r="G4" s="700" t="s">
        <v>195</v>
      </c>
      <c r="H4" s="695"/>
      <c r="J4" s="696" t="s">
        <v>66</v>
      </c>
      <c r="K4" s="11" t="s">
        <v>8</v>
      </c>
      <c r="L4" s="51" t="s">
        <v>12</v>
      </c>
      <c r="M4" s="698" t="s">
        <v>184</v>
      </c>
      <c r="N4" s="701" t="s">
        <v>194</v>
      </c>
      <c r="O4" s="700" t="s">
        <v>195</v>
      </c>
      <c r="Q4" s="702"/>
      <c r="R4" s="703"/>
      <c r="S4" s="703"/>
    </row>
    <row r="5" spans="1:16378" ht="13" customHeight="1">
      <c r="B5" s="1060" t="s">
        <v>59</v>
      </c>
      <c r="C5" s="704">
        <v>6200</v>
      </c>
      <c r="D5" s="705">
        <v>5.0000000000000001E-3</v>
      </c>
      <c r="E5" s="706">
        <v>4.29</v>
      </c>
      <c r="F5" s="707">
        <v>24.27</v>
      </c>
      <c r="G5" s="708">
        <v>2.4</v>
      </c>
      <c r="H5" s="695"/>
      <c r="I5" s="1107" t="s">
        <v>62</v>
      </c>
      <c r="J5" s="19">
        <v>6063</v>
      </c>
      <c r="K5" s="353">
        <v>4.4000000000000004</v>
      </c>
      <c r="L5" s="681">
        <v>3</v>
      </c>
      <c r="M5" s="709">
        <v>11.2</v>
      </c>
      <c r="N5" s="710">
        <v>15.13</v>
      </c>
      <c r="O5" s="711">
        <v>3.27</v>
      </c>
      <c r="Q5" s="703"/>
      <c r="R5" s="703"/>
      <c r="S5" s="703"/>
    </row>
    <row r="6" spans="1:16378" ht="13" customHeight="1">
      <c r="B6" s="1054"/>
      <c r="C6" s="712">
        <v>6214</v>
      </c>
      <c r="D6" s="713">
        <v>1.4E-2</v>
      </c>
      <c r="E6" s="714">
        <v>1</v>
      </c>
      <c r="F6" s="715">
        <v>11.85</v>
      </c>
      <c r="G6" s="716">
        <v>5.95</v>
      </c>
      <c r="H6" s="695"/>
      <c r="I6" s="1108"/>
      <c r="J6" s="20">
        <v>6209</v>
      </c>
      <c r="K6" s="599">
        <v>5</v>
      </c>
      <c r="L6" s="682">
        <v>0.25</v>
      </c>
      <c r="M6" s="717">
        <v>12.5</v>
      </c>
      <c r="N6" s="718">
        <v>35</v>
      </c>
      <c r="O6" s="719">
        <v>0.14000000000000001</v>
      </c>
      <c r="Q6" s="703"/>
      <c r="R6" s="703"/>
      <c r="S6" s="703"/>
    </row>
    <row r="7" spans="1:16378" ht="13" customHeight="1">
      <c r="B7" s="1054"/>
      <c r="C7" s="712">
        <v>6164</v>
      </c>
      <c r="D7" s="713">
        <v>0.03</v>
      </c>
      <c r="E7" s="714">
        <v>2.98</v>
      </c>
      <c r="F7" s="715">
        <v>16.329999999999998</v>
      </c>
      <c r="G7" s="716">
        <v>13.75</v>
      </c>
      <c r="H7" s="695"/>
      <c r="I7" s="1108"/>
      <c r="J7" s="20">
        <v>6062</v>
      </c>
      <c r="K7" s="599">
        <v>10.7</v>
      </c>
      <c r="L7" s="682">
        <v>6</v>
      </c>
      <c r="M7" s="717">
        <v>18.2</v>
      </c>
      <c r="N7" s="718">
        <v>20.97</v>
      </c>
      <c r="O7" s="720">
        <v>4.26</v>
      </c>
      <c r="Q7" s="703"/>
      <c r="R7" s="703"/>
      <c r="S7" s="703"/>
    </row>
    <row r="8" spans="1:16378" ht="13" customHeight="1">
      <c r="B8" s="1054"/>
      <c r="C8" s="712">
        <v>6218</v>
      </c>
      <c r="D8" s="713">
        <v>0.08</v>
      </c>
      <c r="E8" s="714">
        <v>0.73</v>
      </c>
      <c r="F8" s="715">
        <v>19.55</v>
      </c>
      <c r="G8" s="716">
        <v>6.01</v>
      </c>
      <c r="H8" s="695"/>
      <c r="I8" s="1108"/>
      <c r="J8" s="20">
        <v>6265</v>
      </c>
      <c r="K8" s="599">
        <v>11</v>
      </c>
      <c r="L8" s="682">
        <v>8</v>
      </c>
      <c r="M8" s="721">
        <v>18.48</v>
      </c>
      <c r="N8" s="722">
        <v>19.98</v>
      </c>
      <c r="O8" s="719">
        <v>3.51</v>
      </c>
      <c r="Q8" s="703"/>
      <c r="R8" s="703"/>
      <c r="S8" s="703"/>
    </row>
    <row r="9" spans="1:16378" ht="13" customHeight="1">
      <c r="B9" s="1054"/>
      <c r="C9" s="712">
        <v>6222</v>
      </c>
      <c r="D9" s="713">
        <v>0.17</v>
      </c>
      <c r="E9" s="714">
        <v>5.77</v>
      </c>
      <c r="F9" s="715">
        <v>14.8</v>
      </c>
      <c r="G9" s="716">
        <v>3.37</v>
      </c>
      <c r="H9" s="695"/>
      <c r="I9" s="1108"/>
      <c r="J9" s="20">
        <v>6052</v>
      </c>
      <c r="K9" s="599">
        <v>12</v>
      </c>
      <c r="L9" s="682">
        <v>1</v>
      </c>
      <c r="M9" s="717">
        <v>22.1</v>
      </c>
      <c r="N9" s="718">
        <v>14.75</v>
      </c>
      <c r="O9" s="720">
        <v>1.84</v>
      </c>
    </row>
    <row r="10" spans="1:16378" ht="13" customHeight="1">
      <c r="B10" s="1054"/>
      <c r="C10" s="712">
        <v>6117</v>
      </c>
      <c r="D10" s="713">
        <v>0.33</v>
      </c>
      <c r="E10" s="714">
        <v>5.4</v>
      </c>
      <c r="F10" s="715">
        <v>15.67</v>
      </c>
      <c r="G10" s="716">
        <v>3.32</v>
      </c>
      <c r="H10" s="695"/>
      <c r="I10" s="1108"/>
      <c r="J10" s="20">
        <v>6268</v>
      </c>
      <c r="K10" s="599">
        <v>12</v>
      </c>
      <c r="L10" s="682">
        <v>3</v>
      </c>
      <c r="M10" s="721">
        <v>41.1</v>
      </c>
      <c r="N10" s="722">
        <v>17.5</v>
      </c>
      <c r="O10" s="719">
        <v>3.38</v>
      </c>
    </row>
    <row r="11" spans="1:16378" ht="13" customHeight="1">
      <c r="B11" s="1054"/>
      <c r="C11" s="712">
        <v>6115</v>
      </c>
      <c r="D11" s="713">
        <v>0.42</v>
      </c>
      <c r="E11" s="714">
        <v>3.9</v>
      </c>
      <c r="F11" s="715">
        <v>14.13</v>
      </c>
      <c r="G11" s="716">
        <v>11.19</v>
      </c>
      <c r="H11" s="695"/>
      <c r="I11" s="1108"/>
      <c r="J11" s="20">
        <v>6264</v>
      </c>
      <c r="K11" s="599">
        <v>12</v>
      </c>
      <c r="L11" s="682">
        <v>9</v>
      </c>
      <c r="M11" s="721">
        <v>20.350000000000001</v>
      </c>
      <c r="N11" s="722">
        <v>20.2</v>
      </c>
      <c r="O11" s="719">
        <v>2.13</v>
      </c>
    </row>
    <row r="12" spans="1:16378" ht="13" customHeight="1" thickBot="1">
      <c r="B12" s="1054"/>
      <c r="C12" s="723">
        <v>6092</v>
      </c>
      <c r="D12" s="724">
        <v>0.5</v>
      </c>
      <c r="E12" s="725">
        <v>5.3</v>
      </c>
      <c r="F12" s="726">
        <v>10.83</v>
      </c>
      <c r="G12" s="727">
        <v>4.1100000000000003</v>
      </c>
      <c r="H12" s="695"/>
      <c r="I12" s="1108"/>
      <c r="J12" s="20">
        <v>6228</v>
      </c>
      <c r="K12" s="599">
        <v>13</v>
      </c>
      <c r="L12" s="682">
        <v>0</v>
      </c>
      <c r="M12" s="721">
        <v>30.35</v>
      </c>
      <c r="N12" s="722">
        <v>15.55</v>
      </c>
      <c r="O12" s="719">
        <v>10.039999999999999</v>
      </c>
    </row>
    <row r="13" spans="1:16378" ht="13" customHeight="1">
      <c r="B13" s="1054"/>
      <c r="C13" s="728" t="s">
        <v>20</v>
      </c>
      <c r="D13" s="705">
        <f>AVERAGE(D5:D12)</f>
        <v>0.19362499999999999</v>
      </c>
      <c r="E13" s="729">
        <f>AVERAGE(E5:E12)</f>
        <v>3.6712500000000001</v>
      </c>
      <c r="F13" s="730">
        <f>AVERAGE(F5:F12)</f>
        <v>15.928749999999999</v>
      </c>
      <c r="G13" s="731">
        <f>AVERAGE(G5:G12)</f>
        <v>6.2624999999999993</v>
      </c>
      <c r="H13" s="695"/>
      <c r="I13" s="1108"/>
      <c r="J13" s="21">
        <v>6243</v>
      </c>
      <c r="K13" s="354">
        <v>13</v>
      </c>
      <c r="L13" s="683">
        <v>5</v>
      </c>
      <c r="M13" s="721">
        <v>29.35</v>
      </c>
      <c r="N13" s="722">
        <v>13.48</v>
      </c>
      <c r="O13" s="719">
        <v>4.96</v>
      </c>
    </row>
    <row r="14" spans="1:16378" ht="13" customHeight="1" thickBot="1">
      <c r="B14" s="1054"/>
      <c r="C14" s="948" t="s">
        <v>259</v>
      </c>
      <c r="D14" s="992">
        <f>STDEV(D5:D12)</f>
        <v>0.19704817213782308</v>
      </c>
      <c r="E14" s="984">
        <f t="shared" ref="E14:G14" si="0">STDEV(E5:E12)</f>
        <v>1.9546898731000772</v>
      </c>
      <c r="F14" s="950">
        <f t="shared" si="0"/>
        <v>4.3104671192011574</v>
      </c>
      <c r="G14" s="951">
        <f t="shared" si="0"/>
        <v>4.089731915768704</v>
      </c>
      <c r="H14" s="695"/>
      <c r="I14" s="1108"/>
      <c r="J14" s="22">
        <v>6113</v>
      </c>
      <c r="K14" s="604">
        <v>13.1</v>
      </c>
      <c r="L14" s="684">
        <v>1.6</v>
      </c>
      <c r="M14" s="737">
        <v>33.5</v>
      </c>
      <c r="N14" s="738">
        <v>9.08</v>
      </c>
      <c r="O14" s="739">
        <v>5.0999999999999996</v>
      </c>
    </row>
    <row r="15" spans="1:16378" ht="13" customHeight="1" thickBot="1">
      <c r="B15" s="1061"/>
      <c r="C15" s="732" t="s">
        <v>26</v>
      </c>
      <c r="D15" s="835">
        <f>STDEV(D5:D12)/SQRT(COUNTA(D5:D12))</f>
        <v>6.9667049369534398E-2</v>
      </c>
      <c r="E15" s="734">
        <f>STDEV(E5:E12)/SQRT(COUNTA(E5:E12))</f>
        <v>0.69108723219286827</v>
      </c>
      <c r="F15" s="735">
        <f>STDEV(F5:F12)/SQRT(COUNTA(F5:F12))</f>
        <v>1.5239802650343903</v>
      </c>
      <c r="G15" s="736">
        <f>STDEV(G5:G12)/SQRT(COUNTA(G5:G12))</f>
        <v>1.4459385854375504</v>
      </c>
      <c r="H15" s="695"/>
      <c r="I15" s="1108"/>
      <c r="J15" s="45" t="s">
        <v>20</v>
      </c>
      <c r="K15" s="353">
        <f>AVERAGE(K5:K14)</f>
        <v>10.62</v>
      </c>
      <c r="L15" s="355">
        <f>AVERAGE(L5:L14)</f>
        <v>3.6850000000000001</v>
      </c>
      <c r="M15" s="742">
        <f>AVERAGE(M5:M14)</f>
        <v>23.712999999999997</v>
      </c>
      <c r="N15" s="743">
        <f>AVERAGE(N5:N14)</f>
        <v>18.164000000000001</v>
      </c>
      <c r="O15" s="731">
        <f>AVERAGE(O5:O14)</f>
        <v>3.8629999999999995</v>
      </c>
    </row>
    <row r="16" spans="1:16378" ht="13" customHeight="1">
      <c r="B16" s="1060" t="s">
        <v>62</v>
      </c>
      <c r="C16" s="704">
        <v>6103</v>
      </c>
      <c r="D16" s="740">
        <v>1.5</v>
      </c>
      <c r="E16" s="741">
        <v>10.35</v>
      </c>
      <c r="F16" s="707">
        <v>10.55</v>
      </c>
      <c r="G16" s="708">
        <v>5.89</v>
      </c>
      <c r="H16" s="695"/>
      <c r="I16" s="1108"/>
      <c r="J16" s="924" t="s">
        <v>259</v>
      </c>
      <c r="K16" s="599">
        <f>STDEV(K5:K14)</f>
        <v>3.2251787202847848</v>
      </c>
      <c r="L16" s="988">
        <f t="shared" ref="L16:O16" si="1">STDEV(L5:L14)</f>
        <v>3.1942700435484643</v>
      </c>
      <c r="M16" s="985">
        <f t="shared" si="1"/>
        <v>9.5911661323208222</v>
      </c>
      <c r="N16" s="986">
        <f t="shared" si="1"/>
        <v>6.9230776714149584</v>
      </c>
      <c r="O16" s="987">
        <f t="shared" si="1"/>
        <v>2.6397097904462483</v>
      </c>
    </row>
    <row r="17" spans="2:15" ht="13" customHeight="1">
      <c r="B17" s="1054"/>
      <c r="C17" s="712">
        <v>6107</v>
      </c>
      <c r="D17" s="744">
        <v>2.2000000000000002</v>
      </c>
      <c r="E17" s="745">
        <v>15.88</v>
      </c>
      <c r="F17" s="715">
        <v>23.25</v>
      </c>
      <c r="G17" s="716">
        <v>3.74</v>
      </c>
      <c r="H17" s="695"/>
      <c r="I17" s="1108"/>
      <c r="J17" s="46" t="s">
        <v>26</v>
      </c>
      <c r="K17" s="354">
        <f>STDEV(K5:K14)/SQRT(COUNTA(K5:K14))</f>
        <v>1.0198910617207018</v>
      </c>
      <c r="L17" s="685">
        <f>STDEV(L5:L14)/SQRT(COUNTA(L5:L14))</f>
        <v>1.0101168799258384</v>
      </c>
      <c r="M17" s="746">
        <f>STDEV(M5:M14)/SQRT(COUNTA(M5:M14))</f>
        <v>3.0329930395201692</v>
      </c>
      <c r="N17" s="747">
        <f>STDEV(N5:N14)/SQRT(COUNTA(N5:N14))</f>
        <v>2.1892693859926045</v>
      </c>
      <c r="O17" s="748">
        <f>STDEV(O5:O14)/SQRT(COUNTA(O5:O14))</f>
        <v>0.83474952996559248</v>
      </c>
    </row>
    <row r="18" spans="2:15" ht="13" customHeight="1" thickBot="1">
      <c r="B18" s="1054"/>
      <c r="C18" s="712">
        <v>6094</v>
      </c>
      <c r="D18" s="744">
        <v>2.9</v>
      </c>
      <c r="E18" s="745">
        <v>21.17</v>
      </c>
      <c r="F18" s="715">
        <v>15.37</v>
      </c>
      <c r="G18" s="716">
        <v>5.08</v>
      </c>
      <c r="H18" s="695"/>
      <c r="I18" s="1109"/>
      <c r="J18" s="50" t="s">
        <v>60</v>
      </c>
      <c r="K18" s="686">
        <f>TTEST(D16:D23,K5:K14,2,2)</f>
        <v>1.9280331578087125E-3</v>
      </c>
      <c r="L18" s="687"/>
      <c r="M18" s="749">
        <f>TTEST(E16:E23,M5:M14,2,2)</f>
        <v>0.61388515001371557</v>
      </c>
      <c r="N18" s="750">
        <f>TTEST(F16:F23,N5:N14,2,2)</f>
        <v>0.59244138081042186</v>
      </c>
      <c r="O18" s="736">
        <f>TTEST(G16:G23,O5:O14,2,2)</f>
        <v>0.67170643240072581</v>
      </c>
    </row>
    <row r="19" spans="2:15" ht="13" customHeight="1" thickBot="1">
      <c r="B19" s="1054"/>
      <c r="C19" s="712">
        <v>6106</v>
      </c>
      <c r="D19" s="744">
        <v>2.9</v>
      </c>
      <c r="E19" s="745">
        <v>16.32</v>
      </c>
      <c r="F19" s="715">
        <v>18.850000000000001</v>
      </c>
      <c r="G19" s="716">
        <v>2.89</v>
      </c>
      <c r="H19" s="695"/>
      <c r="I19" s="1110" t="s">
        <v>63</v>
      </c>
      <c r="J19" s="19">
        <v>6084</v>
      </c>
      <c r="K19" s="353">
        <v>14.2</v>
      </c>
      <c r="L19" s="681">
        <v>4</v>
      </c>
      <c r="M19" s="751" t="s">
        <v>6</v>
      </c>
      <c r="N19" s="710">
        <v>11.6</v>
      </c>
      <c r="O19" s="711">
        <v>2.48</v>
      </c>
    </row>
    <row r="20" spans="2:15" ht="13" customHeight="1" thickBot="1">
      <c r="B20" s="1054"/>
      <c r="C20" s="712">
        <v>6005</v>
      </c>
      <c r="D20" s="744">
        <v>5</v>
      </c>
      <c r="E20" s="745" t="s">
        <v>6</v>
      </c>
      <c r="F20" s="715">
        <v>24.93</v>
      </c>
      <c r="G20" s="716">
        <v>6.38</v>
      </c>
      <c r="H20" s="695"/>
      <c r="I20" s="1110"/>
      <c r="J20" s="21">
        <v>6089</v>
      </c>
      <c r="K20" s="354">
        <v>14.3</v>
      </c>
      <c r="L20" s="683">
        <v>8</v>
      </c>
      <c r="M20" s="717">
        <v>56.8</v>
      </c>
      <c r="N20" s="718">
        <v>11.15</v>
      </c>
      <c r="O20" s="720">
        <v>2.79</v>
      </c>
    </row>
    <row r="21" spans="2:15" ht="13" customHeight="1" thickBot="1">
      <c r="B21" s="1054"/>
      <c r="C21" s="712">
        <v>6112</v>
      </c>
      <c r="D21" s="744">
        <v>6.3</v>
      </c>
      <c r="E21" s="745">
        <v>29.98</v>
      </c>
      <c r="F21" s="715">
        <v>18.899999999999999</v>
      </c>
      <c r="G21" s="716">
        <v>2.0499999999999998</v>
      </c>
      <c r="H21" s="695"/>
      <c r="I21" s="1110"/>
      <c r="J21" s="20">
        <v>6049</v>
      </c>
      <c r="K21" s="599">
        <v>15</v>
      </c>
      <c r="L21" s="682">
        <v>10</v>
      </c>
      <c r="M21" s="717">
        <v>15.8</v>
      </c>
      <c r="N21" s="718">
        <v>14.78</v>
      </c>
      <c r="O21" s="720">
        <v>3</v>
      </c>
    </row>
    <row r="22" spans="2:15" ht="13" customHeight="1" thickBot="1">
      <c r="B22" s="1054"/>
      <c r="C22" s="712">
        <v>6007</v>
      </c>
      <c r="D22" s="744">
        <v>9</v>
      </c>
      <c r="E22" s="745" t="s">
        <v>6</v>
      </c>
      <c r="F22" s="715">
        <v>4.4000000000000004</v>
      </c>
      <c r="G22" s="716">
        <v>6.93</v>
      </c>
      <c r="H22" s="695"/>
      <c r="I22" s="1110"/>
      <c r="J22" s="20">
        <v>6083</v>
      </c>
      <c r="K22" s="599">
        <v>15.2</v>
      </c>
      <c r="L22" s="682">
        <v>11</v>
      </c>
      <c r="M22" s="717">
        <v>41.75</v>
      </c>
      <c r="N22" s="718">
        <v>19.27</v>
      </c>
      <c r="O22" s="720">
        <v>2.23</v>
      </c>
    </row>
    <row r="23" spans="2:15" ht="13" customHeight="1" thickBot="1">
      <c r="B23" s="1054"/>
      <c r="C23" s="723">
        <v>6278</v>
      </c>
      <c r="D23" s="752">
        <v>10</v>
      </c>
      <c r="E23" s="753">
        <v>33.6</v>
      </c>
      <c r="F23" s="726">
        <v>14.92</v>
      </c>
      <c r="G23" s="727">
        <v>1.84</v>
      </c>
      <c r="H23" s="695"/>
      <c r="I23" s="1110"/>
      <c r="J23" s="20">
        <v>6207</v>
      </c>
      <c r="K23" s="599">
        <v>16</v>
      </c>
      <c r="L23" s="682">
        <v>10</v>
      </c>
      <c r="M23" s="721">
        <v>33.200000000000003</v>
      </c>
      <c r="N23" s="722">
        <v>18.38</v>
      </c>
      <c r="O23" s="719">
        <v>6.18</v>
      </c>
    </row>
    <row r="24" spans="2:15" ht="13" customHeight="1" thickBot="1">
      <c r="B24" s="1054"/>
      <c r="C24" s="728" t="s">
        <v>20</v>
      </c>
      <c r="D24" s="740">
        <f>AVERAGE(D16:D23)</f>
        <v>4.9749999999999996</v>
      </c>
      <c r="E24" s="754">
        <f>AVERAGE(E16:E23)</f>
        <v>21.216666666666669</v>
      </c>
      <c r="F24" s="730">
        <f>AVERAGE(F16:F23)</f>
        <v>16.396249999999998</v>
      </c>
      <c r="G24" s="731">
        <f>AVERAGE(G16:G23)</f>
        <v>4.3499999999999996</v>
      </c>
      <c r="H24" s="695"/>
      <c r="I24" s="1110"/>
      <c r="J24" s="20">
        <v>6261</v>
      </c>
      <c r="K24" s="599">
        <v>16</v>
      </c>
      <c r="L24" s="682">
        <v>14.166000370000001</v>
      </c>
      <c r="M24" s="755" t="s">
        <v>6</v>
      </c>
      <c r="N24" s="722">
        <v>17.600000000000001</v>
      </c>
      <c r="O24" s="719">
        <v>3.69</v>
      </c>
    </row>
    <row r="25" spans="2:15" ht="13" customHeight="1" thickBot="1">
      <c r="B25" s="1054"/>
      <c r="C25" s="948" t="s">
        <v>259</v>
      </c>
      <c r="D25" s="949">
        <f>STDEV(D16:D23)</f>
        <v>3.1981021157644656</v>
      </c>
      <c r="E25" s="984">
        <f t="shared" ref="E25:G25" si="2">STDEV(E16:E23)</f>
        <v>8.9519487636305524</v>
      </c>
      <c r="F25" s="950">
        <f t="shared" si="2"/>
        <v>6.6912478816948502</v>
      </c>
      <c r="G25" s="951">
        <f t="shared" si="2"/>
        <v>1.9919695924242571</v>
      </c>
      <c r="H25" s="695"/>
      <c r="I25" s="1110"/>
      <c r="J25" s="20">
        <v>6148</v>
      </c>
      <c r="K25" s="599">
        <v>17.100000000000001</v>
      </c>
      <c r="L25" s="682">
        <v>7</v>
      </c>
      <c r="M25" s="721">
        <v>26.36</v>
      </c>
      <c r="N25" s="722">
        <v>17.45</v>
      </c>
      <c r="O25" s="719">
        <v>1.86</v>
      </c>
    </row>
    <row r="26" spans="2:15" ht="13" customHeight="1" thickBot="1">
      <c r="B26" s="1061"/>
      <c r="C26" s="732" t="s">
        <v>26</v>
      </c>
      <c r="D26" s="756">
        <f>STDEV(D16:D23)/SQRT(COUNTA(D16:D23))</f>
        <v>1.1306998464920492</v>
      </c>
      <c r="E26" s="757">
        <f>STDEV(E16:E23)/SQRT(COUNTA(E16:E23))</f>
        <v>3.1649918377988464</v>
      </c>
      <c r="F26" s="735">
        <f>STDEV(F16:F23)/SQRT(COUNTA(F16:F23))</f>
        <v>2.3657133758732747</v>
      </c>
      <c r="G26" s="736">
        <f>STDEV(G16:G23)/SQRT(COUNTA(G16:G23))</f>
        <v>0.7042676033602977</v>
      </c>
      <c r="H26" s="695"/>
      <c r="I26" s="1110"/>
      <c r="J26" s="20">
        <v>6087</v>
      </c>
      <c r="K26" s="599">
        <v>17.5</v>
      </c>
      <c r="L26" s="682">
        <v>4</v>
      </c>
      <c r="M26" s="717">
        <v>58.4</v>
      </c>
      <c r="N26" s="718">
        <v>18.43</v>
      </c>
      <c r="O26" s="720">
        <v>1.96</v>
      </c>
    </row>
    <row r="27" spans="2:15" ht="13" customHeight="1" thickBot="1">
      <c r="B27" s="1060" t="s">
        <v>63</v>
      </c>
      <c r="C27" s="704">
        <v>6232</v>
      </c>
      <c r="D27" s="740">
        <v>14</v>
      </c>
      <c r="E27" s="758">
        <v>49.4</v>
      </c>
      <c r="F27" s="707">
        <v>13.72</v>
      </c>
      <c r="G27" s="708">
        <v>3.03</v>
      </c>
      <c r="H27" s="695"/>
      <c r="I27" s="1110"/>
      <c r="J27" s="20">
        <v>6145</v>
      </c>
      <c r="K27" s="599">
        <v>18</v>
      </c>
      <c r="L27" s="682">
        <v>11</v>
      </c>
      <c r="M27" s="717">
        <v>42.19</v>
      </c>
      <c r="N27" s="718">
        <v>14.15</v>
      </c>
      <c r="O27" s="720">
        <v>1.46</v>
      </c>
    </row>
    <row r="28" spans="2:15" ht="13" customHeight="1" thickBot="1">
      <c r="B28" s="1054"/>
      <c r="C28" s="712">
        <v>6233</v>
      </c>
      <c r="D28" s="744">
        <v>14</v>
      </c>
      <c r="E28" s="759">
        <v>60.93</v>
      </c>
      <c r="F28" s="715">
        <v>18.87</v>
      </c>
      <c r="G28" s="716">
        <v>7.42</v>
      </c>
      <c r="H28" s="695"/>
      <c r="I28" s="1110"/>
      <c r="J28" s="20">
        <v>6237</v>
      </c>
      <c r="K28" s="599">
        <v>18</v>
      </c>
      <c r="L28" s="682">
        <v>12</v>
      </c>
      <c r="M28" s="721">
        <v>32.51</v>
      </c>
      <c r="N28" s="722">
        <v>12.27</v>
      </c>
      <c r="O28" s="719">
        <v>2.2799999999999998</v>
      </c>
    </row>
    <row r="29" spans="2:15" ht="13" customHeight="1" thickBot="1">
      <c r="B29" s="1054"/>
      <c r="C29" s="712">
        <v>6099</v>
      </c>
      <c r="D29" s="744">
        <v>14.2</v>
      </c>
      <c r="E29" s="759">
        <v>85.56</v>
      </c>
      <c r="F29" s="715">
        <v>14.83</v>
      </c>
      <c r="G29" s="716">
        <v>2.0499999999999998</v>
      </c>
      <c r="H29" s="695"/>
      <c r="I29" s="1110"/>
      <c r="J29" s="22">
        <v>6195</v>
      </c>
      <c r="K29" s="604">
        <v>19.2</v>
      </c>
      <c r="L29" s="684">
        <v>5</v>
      </c>
      <c r="M29" s="717">
        <v>29.8</v>
      </c>
      <c r="N29" s="718">
        <v>13.65</v>
      </c>
      <c r="O29" s="720">
        <v>1.84</v>
      </c>
    </row>
    <row r="30" spans="2:15" ht="13" customHeight="1" thickBot="1">
      <c r="B30" s="1054"/>
      <c r="C30" s="712">
        <v>6153</v>
      </c>
      <c r="D30" s="744">
        <v>15.2</v>
      </c>
      <c r="E30" s="759">
        <v>67.75</v>
      </c>
      <c r="F30" s="760" t="s">
        <v>6</v>
      </c>
      <c r="G30" s="761" t="s">
        <v>6</v>
      </c>
      <c r="H30" s="695"/>
      <c r="I30" s="1110"/>
      <c r="J30" s="21">
        <v>6161</v>
      </c>
      <c r="K30" s="354">
        <v>19.2</v>
      </c>
      <c r="L30" s="357">
        <v>7</v>
      </c>
      <c r="M30" s="721">
        <v>39.799999999999997</v>
      </c>
      <c r="N30" s="722">
        <v>18.28</v>
      </c>
      <c r="O30" s="719">
        <v>3.43</v>
      </c>
    </row>
    <row r="31" spans="2:15" ht="13" customHeight="1" thickBot="1">
      <c r="B31" s="1054"/>
      <c r="C31" s="712">
        <v>6075</v>
      </c>
      <c r="D31" s="744">
        <v>16</v>
      </c>
      <c r="E31" s="759">
        <v>47.29</v>
      </c>
      <c r="F31" s="715">
        <v>4.03</v>
      </c>
      <c r="G31" s="716">
        <v>4.82</v>
      </c>
      <c r="H31" s="695"/>
      <c r="I31" s="1110"/>
      <c r="J31" s="20">
        <v>6064</v>
      </c>
      <c r="K31" s="354">
        <v>19.600000000000001</v>
      </c>
      <c r="L31" s="126">
        <v>9</v>
      </c>
      <c r="M31" s="717">
        <v>46.15</v>
      </c>
      <c r="N31" s="718">
        <v>12.13</v>
      </c>
      <c r="O31" s="720">
        <v>3.27</v>
      </c>
    </row>
    <row r="32" spans="2:15" ht="13" customHeight="1" thickBot="1">
      <c r="B32" s="1054"/>
      <c r="C32" s="712">
        <v>6096</v>
      </c>
      <c r="D32" s="744">
        <v>16</v>
      </c>
      <c r="E32" s="759">
        <v>51.5</v>
      </c>
      <c r="F32" s="715">
        <v>11.17</v>
      </c>
      <c r="G32" s="716">
        <v>3.28</v>
      </c>
      <c r="H32" s="695"/>
      <c r="I32" s="1110"/>
      <c r="J32" s="23">
        <v>6212</v>
      </c>
      <c r="K32" s="610">
        <v>20</v>
      </c>
      <c r="L32" s="688">
        <v>5</v>
      </c>
      <c r="M32" s="762">
        <v>43.5</v>
      </c>
      <c r="N32" s="763">
        <v>15.88</v>
      </c>
      <c r="O32" s="764">
        <v>3.77</v>
      </c>
    </row>
    <row r="33" spans="2:15" ht="13" customHeight="1" thickBot="1">
      <c r="B33" s="1054"/>
      <c r="C33" s="712">
        <v>6230</v>
      </c>
      <c r="D33" s="744">
        <v>16</v>
      </c>
      <c r="E33" s="759">
        <v>66.27</v>
      </c>
      <c r="F33" s="715">
        <v>15.78</v>
      </c>
      <c r="G33" s="716">
        <v>3.03</v>
      </c>
      <c r="H33" s="695"/>
      <c r="I33" s="1110"/>
      <c r="J33" s="45" t="s">
        <v>20</v>
      </c>
      <c r="K33" s="353">
        <f>AVERAGE(K19:K32)</f>
        <v>17.092857142857142</v>
      </c>
      <c r="L33" s="355">
        <f>AVERAGE(L19:L32)</f>
        <v>8.3690000264285711</v>
      </c>
      <c r="M33" s="742">
        <f>AVERAGE(M19:M32)</f>
        <v>38.854999999999997</v>
      </c>
      <c r="N33" s="743">
        <f>AVERAGE(N19:N32)</f>
        <v>15.358571428571429</v>
      </c>
      <c r="O33" s="731">
        <f>AVERAGE(O19:O32)</f>
        <v>2.874285714285715</v>
      </c>
    </row>
    <row r="34" spans="2:15" ht="13" customHeight="1" thickBot="1">
      <c r="B34" s="1054"/>
      <c r="C34" s="712">
        <v>6227</v>
      </c>
      <c r="D34" s="744">
        <v>17</v>
      </c>
      <c r="E34" s="759">
        <v>60.4</v>
      </c>
      <c r="F34" s="715">
        <v>20.73</v>
      </c>
      <c r="G34" s="716">
        <v>11.17</v>
      </c>
      <c r="H34" s="695"/>
      <c r="I34" s="1110"/>
      <c r="J34" s="924" t="s">
        <v>259</v>
      </c>
      <c r="K34" s="974">
        <f>STDEV(K19:K32)</f>
        <v>1.9990244873685055</v>
      </c>
      <c r="L34" s="988">
        <f t="shared" ref="L34:O34" si="3">STDEV(L19:L32)</f>
        <v>3.1757894995367213</v>
      </c>
      <c r="M34" s="985">
        <f t="shared" si="3"/>
        <v>12.214404685377904</v>
      </c>
      <c r="N34" s="986">
        <f t="shared" si="3"/>
        <v>2.8900781387968815</v>
      </c>
      <c r="O34" s="987">
        <f t="shared" si="3"/>
        <v>1.2007094972154142</v>
      </c>
    </row>
    <row r="35" spans="2:15" ht="13" customHeight="1" thickBot="1">
      <c r="B35" s="1054"/>
      <c r="C35" s="712">
        <v>6271</v>
      </c>
      <c r="D35" s="744">
        <v>17</v>
      </c>
      <c r="E35" s="759">
        <v>97.99</v>
      </c>
      <c r="F35" s="715">
        <v>15.32</v>
      </c>
      <c r="G35" s="716">
        <v>0.48</v>
      </c>
      <c r="H35" s="695"/>
      <c r="I35" s="1110"/>
      <c r="J35" s="46" t="s">
        <v>26</v>
      </c>
      <c r="K35" s="605">
        <f>STDEV(K19:K32)/SQRT(COUNTA(K19:K32))</f>
        <v>0.53426176710745432</v>
      </c>
      <c r="L35" s="229">
        <f>STDEV(L19:L32)/SQRT(COUNTA(L19:L32))</f>
        <v>0.84876544569862089</v>
      </c>
      <c r="M35" s="746">
        <f>STDEV(M19:M32)/SQRT(COUNTA(M19:M32))</f>
        <v>3.264436965435034</v>
      </c>
      <c r="N35" s="747">
        <f>STDEV(N19:N32)/SQRT(COUNTA(N19:N32))</f>
        <v>0.77240587259880256</v>
      </c>
      <c r="O35" s="748">
        <f>STDEV(O19:O32)/SQRT(COUNTA(O19:O32))</f>
        <v>0.32090311140183425</v>
      </c>
    </row>
    <row r="36" spans="2:15" ht="13" customHeight="1" thickBot="1">
      <c r="B36" s="1054"/>
      <c r="C36" s="712">
        <v>6098</v>
      </c>
      <c r="D36" s="744">
        <v>17.8</v>
      </c>
      <c r="E36" s="759">
        <v>91.1</v>
      </c>
      <c r="F36" s="715">
        <v>16.920000000000002</v>
      </c>
      <c r="G36" s="716">
        <v>1.74</v>
      </c>
      <c r="H36" s="695"/>
      <c r="I36" s="1110"/>
      <c r="J36" s="50" t="s">
        <v>60</v>
      </c>
      <c r="K36" s="689">
        <f>TTEST(D27:D41,K19:K32,2,2)</f>
        <v>0.9741151217164874</v>
      </c>
      <c r="L36" s="687"/>
      <c r="M36" s="765">
        <f>TTEST(E27:E41,M19:M32,2,2)</f>
        <v>1.2923975892525227E-5</v>
      </c>
      <c r="N36" s="750">
        <f>TTEST(F27:F41,N19:N32,2,2)</f>
        <v>0.52726780797423789</v>
      </c>
      <c r="O36" s="736">
        <f>TTEST(G27:G41,O19:O32,2,2)</f>
        <v>0.29137623364437037</v>
      </c>
    </row>
    <row r="37" spans="2:15" ht="13" customHeight="1" thickBot="1">
      <c r="B37" s="1054"/>
      <c r="C37" s="712">
        <v>6253</v>
      </c>
      <c r="D37" s="744">
        <v>19</v>
      </c>
      <c r="E37" s="759">
        <v>85.29</v>
      </c>
      <c r="F37" s="715">
        <v>13.05</v>
      </c>
      <c r="G37" s="716">
        <v>6.14</v>
      </c>
      <c r="H37" s="695"/>
      <c r="I37" s="1110" t="s">
        <v>61</v>
      </c>
      <c r="J37" s="21">
        <v>6224</v>
      </c>
      <c r="K37" s="354">
        <v>21</v>
      </c>
      <c r="L37" s="683">
        <v>1.5</v>
      </c>
      <c r="M37" s="766">
        <v>56.09</v>
      </c>
      <c r="N37" s="767">
        <v>7.33</v>
      </c>
      <c r="O37" s="768">
        <v>3.34</v>
      </c>
    </row>
    <row r="38" spans="2:15" ht="13" customHeight="1" thickBot="1">
      <c r="B38" s="1054"/>
      <c r="C38" s="712">
        <v>6279</v>
      </c>
      <c r="D38" s="744">
        <v>19</v>
      </c>
      <c r="E38" s="759">
        <v>80.17</v>
      </c>
      <c r="F38" s="715">
        <v>45.25</v>
      </c>
      <c r="G38" s="716">
        <v>3.38</v>
      </c>
      <c r="H38" s="695"/>
      <c r="I38" s="1110"/>
      <c r="J38" s="21">
        <v>6198</v>
      </c>
      <c r="K38" s="354">
        <v>22</v>
      </c>
      <c r="L38" s="683">
        <v>3</v>
      </c>
      <c r="M38" s="755" t="s">
        <v>6</v>
      </c>
      <c r="N38" s="763">
        <v>5.48</v>
      </c>
      <c r="O38" s="719">
        <v>21.71</v>
      </c>
    </row>
    <row r="39" spans="2:15" ht="13" customHeight="1" thickBot="1">
      <c r="B39" s="1054"/>
      <c r="C39" s="712">
        <v>6234</v>
      </c>
      <c r="D39" s="744">
        <v>20</v>
      </c>
      <c r="E39" s="759">
        <v>49.86</v>
      </c>
      <c r="F39" s="715">
        <v>16.45</v>
      </c>
      <c r="G39" s="716">
        <v>3.77</v>
      </c>
      <c r="H39" s="695"/>
      <c r="I39" s="1110"/>
      <c r="J39" s="20">
        <v>6245</v>
      </c>
      <c r="K39" s="599">
        <v>22</v>
      </c>
      <c r="L39" s="682">
        <v>7</v>
      </c>
      <c r="M39" s="721">
        <v>31.58</v>
      </c>
      <c r="N39" s="769">
        <v>15.52</v>
      </c>
      <c r="O39" s="719">
        <v>3.07</v>
      </c>
    </row>
    <row r="40" spans="2:15" ht="13" customHeight="1" thickBot="1">
      <c r="B40" s="1054"/>
      <c r="C40" s="712">
        <v>6238</v>
      </c>
      <c r="D40" s="744">
        <v>20</v>
      </c>
      <c r="E40" s="759">
        <v>91.5</v>
      </c>
      <c r="F40" s="715">
        <v>22.22</v>
      </c>
      <c r="G40" s="716">
        <v>1.66</v>
      </c>
      <c r="H40" s="695"/>
      <c r="I40" s="1110"/>
      <c r="J40" s="20">
        <v>6026</v>
      </c>
      <c r="K40" s="599">
        <v>22.4</v>
      </c>
      <c r="L40" s="682">
        <v>14</v>
      </c>
      <c r="M40" s="717">
        <v>67.3</v>
      </c>
      <c r="N40" s="718">
        <v>15.67</v>
      </c>
      <c r="O40" s="761" t="s">
        <v>6</v>
      </c>
    </row>
    <row r="41" spans="2:15" ht="13" customHeight="1" thickBot="1">
      <c r="B41" s="1054"/>
      <c r="C41" s="723">
        <v>6174</v>
      </c>
      <c r="D41" s="752">
        <v>20.8</v>
      </c>
      <c r="E41" s="770">
        <v>79.3</v>
      </c>
      <c r="F41" s="726">
        <v>10.07</v>
      </c>
      <c r="G41" s="727">
        <v>0.82</v>
      </c>
      <c r="H41" s="695"/>
      <c r="I41" s="1110"/>
      <c r="J41" s="20">
        <v>6070</v>
      </c>
      <c r="K41" s="599">
        <v>22.6</v>
      </c>
      <c r="L41" s="682">
        <v>7</v>
      </c>
      <c r="M41" s="717">
        <v>39.1</v>
      </c>
      <c r="N41" s="718">
        <v>15.97</v>
      </c>
      <c r="O41" s="720">
        <v>4.8499999999999996</v>
      </c>
    </row>
    <row r="42" spans="2:15" ht="13" customHeight="1" thickBot="1">
      <c r="B42" s="1054"/>
      <c r="C42" s="728" t="s">
        <v>196</v>
      </c>
      <c r="D42" s="740">
        <f>AVERAGE(D27:D41)</f>
        <v>17.066666666666666</v>
      </c>
      <c r="E42" s="729">
        <f>AVERAGE(E27:E41)</f>
        <v>70.953999999999994</v>
      </c>
      <c r="F42" s="730">
        <f>AVERAGE(F27:F41)</f>
        <v>17.029285714285713</v>
      </c>
      <c r="G42" s="731">
        <f>AVERAGE(G27:G41)</f>
        <v>3.7707142857142864</v>
      </c>
      <c r="H42" s="695"/>
      <c r="I42" s="1110"/>
      <c r="J42" s="20">
        <v>6069</v>
      </c>
      <c r="K42" s="599">
        <v>22.9</v>
      </c>
      <c r="L42" s="682">
        <v>7</v>
      </c>
      <c r="M42" s="717">
        <v>55.7</v>
      </c>
      <c r="N42" s="718">
        <v>14.33</v>
      </c>
      <c r="O42" s="720">
        <v>10.28</v>
      </c>
    </row>
    <row r="43" spans="2:15" ht="13" customHeight="1" thickBot="1">
      <c r="B43" s="1054"/>
      <c r="C43" s="948" t="s">
        <v>259</v>
      </c>
      <c r="D43" s="991">
        <f>STDEV(D27:D41)</f>
        <v>2.2849403451627297</v>
      </c>
      <c r="E43" s="984">
        <f t="shared" ref="E43:G43" si="4">STDEV(E27:E41)</f>
        <v>17.370827268728483</v>
      </c>
      <c r="F43" s="950">
        <f t="shared" si="4"/>
        <v>9.3176131511865687</v>
      </c>
      <c r="G43" s="951">
        <f t="shared" si="4"/>
        <v>2.873583836593959</v>
      </c>
      <c r="H43" s="695"/>
      <c r="I43" s="1110"/>
      <c r="J43" s="20">
        <v>6025</v>
      </c>
      <c r="K43" s="599">
        <v>23.8</v>
      </c>
      <c r="L43" s="682">
        <v>19</v>
      </c>
      <c r="M43" s="755" t="s">
        <v>6</v>
      </c>
      <c r="N43" s="760" t="s">
        <v>6</v>
      </c>
      <c r="O43" s="720">
        <v>2.99</v>
      </c>
    </row>
    <row r="44" spans="2:15" ht="13" customHeight="1" thickBot="1">
      <c r="B44" s="1061"/>
      <c r="C44" s="732" t="s">
        <v>26</v>
      </c>
      <c r="D44" s="733">
        <f>STDEV(D27:D41)/SQRT(COUNTA(D27:D41))</f>
        <v>0.5899690602595119</v>
      </c>
      <c r="E44" s="734">
        <f>STDEV(E27:E41)/SQRT(COUNTA(E27:E41))</f>
        <v>4.4851283147754053</v>
      </c>
      <c r="F44" s="735">
        <f>STDEV(F27:F41)/SQRT(COUNTA(F27:F41))</f>
        <v>2.4057973707299194</v>
      </c>
      <c r="G44" s="736">
        <f>STDEV(G27:G41)/SQRT(COUNTA(G27:G41))</f>
        <v>0.74195615620394784</v>
      </c>
      <c r="H44" s="695"/>
      <c r="I44" s="1110"/>
      <c r="J44" s="20">
        <v>6247</v>
      </c>
      <c r="K44" s="599">
        <v>24</v>
      </c>
      <c r="L44" s="682">
        <v>0.60000002399999997</v>
      </c>
      <c r="M44" s="721">
        <v>59.77</v>
      </c>
      <c r="N44" s="722">
        <v>22.98</v>
      </c>
      <c r="O44" s="719">
        <v>1.71</v>
      </c>
    </row>
    <row r="45" spans="2:15" ht="13" customHeight="1" thickBot="1">
      <c r="B45" s="1054" t="s">
        <v>61</v>
      </c>
      <c r="C45" s="771">
        <v>6024</v>
      </c>
      <c r="D45" s="772">
        <v>21</v>
      </c>
      <c r="E45" s="755" t="s">
        <v>6</v>
      </c>
      <c r="F45" s="760" t="s">
        <v>6</v>
      </c>
      <c r="G45" s="761" t="s">
        <v>6</v>
      </c>
      <c r="H45" s="695"/>
      <c r="I45" s="1110"/>
      <c r="J45" s="20">
        <v>6211</v>
      </c>
      <c r="K45" s="599">
        <v>24</v>
      </c>
      <c r="L45" s="682">
        <v>4</v>
      </c>
      <c r="M45" s="773">
        <v>33</v>
      </c>
      <c r="N45" s="722">
        <v>16.87</v>
      </c>
      <c r="O45" s="719">
        <v>6.55</v>
      </c>
    </row>
    <row r="46" spans="2:15" ht="13" customHeight="1" thickBot="1">
      <c r="B46" s="1054"/>
      <c r="C46" s="712">
        <v>6179</v>
      </c>
      <c r="D46" s="744">
        <v>21.8</v>
      </c>
      <c r="E46" s="759">
        <v>72.400000000000006</v>
      </c>
      <c r="F46" s="690">
        <v>24.4</v>
      </c>
      <c r="G46" s="716">
        <v>13.96</v>
      </c>
      <c r="H46" s="695"/>
      <c r="I46" s="1110"/>
      <c r="J46" s="20">
        <v>6196</v>
      </c>
      <c r="K46" s="599">
        <v>26</v>
      </c>
      <c r="L46" s="682">
        <v>15</v>
      </c>
      <c r="M46" s="721">
        <v>28.19</v>
      </c>
      <c r="N46" s="722">
        <v>9.3800000000000008</v>
      </c>
      <c r="O46" s="719">
        <v>3.77</v>
      </c>
    </row>
    <row r="47" spans="2:15" ht="13" customHeight="1" thickBot="1">
      <c r="B47" s="1054"/>
      <c r="C47" s="712">
        <v>6001</v>
      </c>
      <c r="D47" s="744">
        <v>22</v>
      </c>
      <c r="E47" s="755" t="s">
        <v>6</v>
      </c>
      <c r="F47" s="715">
        <v>1.75</v>
      </c>
      <c r="G47" s="716">
        <v>1.7</v>
      </c>
      <c r="H47" s="695"/>
      <c r="I47" s="1110"/>
      <c r="J47" s="20">
        <v>6041</v>
      </c>
      <c r="K47" s="599">
        <v>26.3</v>
      </c>
      <c r="L47" s="682">
        <v>23</v>
      </c>
      <c r="M47" s="717">
        <v>32.5</v>
      </c>
      <c r="N47" s="718">
        <v>15.48</v>
      </c>
      <c r="O47" s="720">
        <v>3.34</v>
      </c>
    </row>
    <row r="48" spans="2:15" ht="13" customHeight="1" thickBot="1">
      <c r="B48" s="1054"/>
      <c r="C48" s="712">
        <v>6057</v>
      </c>
      <c r="D48" s="744">
        <v>22</v>
      </c>
      <c r="E48" s="759">
        <v>104.36</v>
      </c>
      <c r="F48" s="690">
        <v>11.816666666666666</v>
      </c>
      <c r="G48" s="716">
        <v>8.6199999999999992</v>
      </c>
      <c r="H48" s="695"/>
      <c r="I48" s="1110"/>
      <c r="J48" s="20">
        <v>6039</v>
      </c>
      <c r="K48" s="599">
        <v>28.7</v>
      </c>
      <c r="L48" s="682">
        <v>12</v>
      </c>
      <c r="M48" s="717">
        <v>42.2</v>
      </c>
      <c r="N48" s="718">
        <v>22.15</v>
      </c>
      <c r="O48" s="761" t="s">
        <v>6</v>
      </c>
    </row>
    <row r="49" spans="2:15" ht="13" customHeight="1" thickBot="1">
      <c r="B49" s="1054"/>
      <c r="C49" s="712">
        <v>6162</v>
      </c>
      <c r="D49" s="744">
        <v>22.7</v>
      </c>
      <c r="E49" s="759">
        <v>81.5</v>
      </c>
      <c r="F49" s="690">
        <v>20.05</v>
      </c>
      <c r="G49" s="716">
        <v>1.52</v>
      </c>
      <c r="H49" s="695"/>
      <c r="I49" s="1110"/>
      <c r="J49" s="20">
        <v>6088</v>
      </c>
      <c r="K49" s="599">
        <v>31.2</v>
      </c>
      <c r="L49" s="682">
        <v>5</v>
      </c>
      <c r="M49" s="717">
        <v>32</v>
      </c>
      <c r="N49" s="718">
        <v>17.420000000000002</v>
      </c>
      <c r="O49" s="720">
        <v>0.93</v>
      </c>
    </row>
    <row r="50" spans="2:15" ht="13" customHeight="1" thickBot="1">
      <c r="B50" s="1054"/>
      <c r="C50" s="712">
        <v>6003</v>
      </c>
      <c r="D50" s="744">
        <v>23</v>
      </c>
      <c r="E50" s="755" t="s">
        <v>6</v>
      </c>
      <c r="F50" s="715">
        <v>1.4</v>
      </c>
      <c r="G50" s="716">
        <v>2.77</v>
      </c>
      <c r="H50" s="695"/>
      <c r="I50" s="1110"/>
      <c r="J50" s="20">
        <v>6081</v>
      </c>
      <c r="K50" s="599">
        <v>31.4</v>
      </c>
      <c r="L50" s="682">
        <v>15</v>
      </c>
      <c r="M50" s="717">
        <v>62.43</v>
      </c>
      <c r="N50" s="718">
        <v>18.5</v>
      </c>
      <c r="O50" s="720">
        <v>7.3</v>
      </c>
    </row>
    <row r="51" spans="2:15" ht="13" customHeight="1" thickBot="1">
      <c r="B51" s="1054"/>
      <c r="C51" s="712">
        <v>6029</v>
      </c>
      <c r="D51" s="744">
        <v>24</v>
      </c>
      <c r="E51" s="759">
        <v>79.3</v>
      </c>
      <c r="F51" s="690">
        <v>16.666666666666668</v>
      </c>
      <c r="G51" s="716" t="s">
        <v>6</v>
      </c>
      <c r="H51" s="695"/>
      <c r="I51" s="1110"/>
      <c r="J51" s="20">
        <v>6035</v>
      </c>
      <c r="K51" s="599">
        <v>32.1</v>
      </c>
      <c r="L51" s="682">
        <v>28</v>
      </c>
      <c r="M51" s="717">
        <v>42.1</v>
      </c>
      <c r="N51" s="718">
        <v>11.75</v>
      </c>
      <c r="O51" s="720">
        <v>6.22</v>
      </c>
    </row>
    <row r="52" spans="2:15" ht="13" customHeight="1" thickBot="1">
      <c r="B52" s="1054"/>
      <c r="C52" s="712">
        <v>6131</v>
      </c>
      <c r="D52" s="744">
        <v>24.2</v>
      </c>
      <c r="E52" s="759">
        <v>108.92</v>
      </c>
      <c r="F52" s="690">
        <v>18.783333333333331</v>
      </c>
      <c r="G52" s="716">
        <v>1.9</v>
      </c>
      <c r="H52" s="695"/>
      <c r="I52" s="1110"/>
      <c r="J52" s="20">
        <v>6054</v>
      </c>
      <c r="K52" s="599">
        <v>35.1</v>
      </c>
      <c r="L52" s="682">
        <v>30</v>
      </c>
      <c r="M52" s="717">
        <v>29.45</v>
      </c>
      <c r="N52" s="718">
        <v>26.08</v>
      </c>
      <c r="O52" s="720">
        <v>1.89</v>
      </c>
    </row>
    <row r="53" spans="2:15" ht="13" customHeight="1" thickBot="1">
      <c r="B53" s="1054"/>
      <c r="C53" s="712">
        <v>6053</v>
      </c>
      <c r="D53" s="744">
        <v>25</v>
      </c>
      <c r="E53" s="759">
        <v>19.41</v>
      </c>
      <c r="F53" s="690">
        <v>10.8</v>
      </c>
      <c r="G53" s="716">
        <v>2.68</v>
      </c>
      <c r="I53" s="1110"/>
      <c r="J53" s="20">
        <v>6038</v>
      </c>
      <c r="K53" s="599">
        <v>37.200000000000003</v>
      </c>
      <c r="L53" s="682">
        <v>20</v>
      </c>
      <c r="M53" s="717">
        <v>39.5</v>
      </c>
      <c r="N53" s="718">
        <v>19.25</v>
      </c>
      <c r="O53" s="720">
        <v>5.88</v>
      </c>
    </row>
    <row r="54" spans="2:15" ht="13" customHeight="1" thickBot="1">
      <c r="B54" s="1054"/>
      <c r="C54" s="712">
        <v>6126</v>
      </c>
      <c r="D54" s="744">
        <v>25.2</v>
      </c>
      <c r="E54" s="759">
        <v>80.2</v>
      </c>
      <c r="F54" s="690">
        <v>11.216666666666667</v>
      </c>
      <c r="G54" s="716">
        <v>4.88</v>
      </c>
      <c r="I54" s="1110"/>
      <c r="J54" s="22">
        <v>6031</v>
      </c>
      <c r="K54" s="604">
        <v>39</v>
      </c>
      <c r="L54" s="684">
        <v>35</v>
      </c>
      <c r="M54" s="737">
        <v>40.200000000000003</v>
      </c>
      <c r="N54" s="738">
        <v>20.58</v>
      </c>
      <c r="O54" s="739">
        <v>0.95</v>
      </c>
    </row>
    <row r="55" spans="2:15" ht="13" customHeight="1" thickBot="1">
      <c r="B55" s="1054"/>
      <c r="C55" s="712">
        <v>6058</v>
      </c>
      <c r="D55" s="744">
        <v>27</v>
      </c>
      <c r="E55" s="759">
        <v>52.68</v>
      </c>
      <c r="F55" s="690">
        <v>13.15</v>
      </c>
      <c r="G55" s="716">
        <v>15.36</v>
      </c>
      <c r="I55" s="1110"/>
      <c r="J55" s="45" t="s">
        <v>20</v>
      </c>
      <c r="K55" s="353">
        <f>AVERAGE(K37:K54)</f>
        <v>27.316666666666666</v>
      </c>
      <c r="L55" s="355">
        <f>AVERAGE(L37:L54)</f>
        <v>13.672222223555556</v>
      </c>
      <c r="M55" s="742">
        <f>AVERAGE(M37:M54)</f>
        <v>43.194375000000001</v>
      </c>
      <c r="N55" s="743">
        <f>AVERAGE(N37:N54)</f>
        <v>16.161176470588231</v>
      </c>
      <c r="O55" s="731">
        <f>AVERAGE(O37:O54)</f>
        <v>5.2987500000000001</v>
      </c>
    </row>
    <row r="56" spans="2:15" ht="13" customHeight="1" thickBot="1">
      <c r="B56" s="1054"/>
      <c r="C56" s="712">
        <v>6048</v>
      </c>
      <c r="D56" s="744">
        <v>30</v>
      </c>
      <c r="E56" s="759">
        <v>139</v>
      </c>
      <c r="F56" s="690">
        <v>6.1333333333333337</v>
      </c>
      <c r="G56" s="716">
        <v>1.34</v>
      </c>
      <c r="I56" s="1110"/>
      <c r="J56" s="924" t="s">
        <v>259</v>
      </c>
      <c r="K56" s="599">
        <f>STDEV(K37:K54)</f>
        <v>5.6921256238462421</v>
      </c>
      <c r="L56" s="988">
        <f t="shared" ref="L56:O56" si="5">STDEV(L37:L54)</f>
        <v>10.357935606502371</v>
      </c>
      <c r="M56" s="985">
        <f t="shared" si="5"/>
        <v>12.865033731656784</v>
      </c>
      <c r="N56" s="986">
        <f t="shared" si="5"/>
        <v>5.4737759845842984</v>
      </c>
      <c r="O56" s="987">
        <f t="shared" si="5"/>
        <v>5.0590181853794522</v>
      </c>
    </row>
    <row r="57" spans="2:15" ht="13" customHeight="1" thickBot="1">
      <c r="B57" s="1054"/>
      <c r="C57" s="712">
        <v>6235</v>
      </c>
      <c r="D57" s="744">
        <v>30</v>
      </c>
      <c r="E57" s="759">
        <v>102.31</v>
      </c>
      <c r="F57" s="690">
        <v>17</v>
      </c>
      <c r="G57" s="716">
        <v>2.56</v>
      </c>
      <c r="I57" s="1110"/>
      <c r="J57" s="46" t="s">
        <v>26</v>
      </c>
      <c r="K57" s="354">
        <f>STDEV(K37:K54)/SQRT(COUNTA(K37:K54))</f>
        <v>1.3416468759957951</v>
      </c>
      <c r="L57" s="685">
        <f>STDEV(L37:L54)/SQRT(COUNTA(L37:L54))</f>
        <v>2.4413888354838074</v>
      </c>
      <c r="M57" s="746">
        <f>STDEV(M37:M54)/SQRT(COUNTA(M37:M54))</f>
        <v>3.0323175306160621</v>
      </c>
      <c r="N57" s="747">
        <f>STDEV(N37:N54)/SQRT(COUNTA(N37:N54))</f>
        <v>1.2901813724652096</v>
      </c>
      <c r="O57" s="748">
        <f>STDEV(O37:O54)/SQRT(COUNTA(O37:O54))</f>
        <v>1.1924220216759578</v>
      </c>
    </row>
    <row r="58" spans="2:15" ht="13" customHeight="1" thickBot="1">
      <c r="B58" s="1054"/>
      <c r="C58" s="712">
        <v>6030</v>
      </c>
      <c r="D58" s="744">
        <v>30.1</v>
      </c>
      <c r="E58" s="759">
        <v>96.3</v>
      </c>
      <c r="F58" s="690">
        <v>4.9000000000000004</v>
      </c>
      <c r="G58" s="716">
        <v>4.78</v>
      </c>
      <c r="I58" s="1110"/>
      <c r="J58" s="50" t="s">
        <v>60</v>
      </c>
      <c r="K58" s="689">
        <f>TTEST(D45:D63,K37:K54,2,2)</f>
        <v>0.93295166699685816</v>
      </c>
      <c r="L58" s="687"/>
      <c r="M58" s="852">
        <f>TTEST(E45:E63,M37:M54,2,2)</f>
        <v>1.1186301454548542E-4</v>
      </c>
      <c r="N58" s="750">
        <f>TTEST(F45:F63,N37:N54,2,2)</f>
        <v>6.5284950853783608E-2</v>
      </c>
      <c r="O58" s="736">
        <f>TTEST(G45:G63,O37:O54,2,2)</f>
        <v>0.70965090213035875</v>
      </c>
    </row>
    <row r="59" spans="2:15" ht="13" customHeight="1" thickBot="1">
      <c r="B59" s="1054"/>
      <c r="C59" s="712">
        <v>6229</v>
      </c>
      <c r="D59" s="744">
        <v>31</v>
      </c>
      <c r="E59" s="759">
        <v>45.6</v>
      </c>
      <c r="F59" s="690">
        <v>13.916666666666666</v>
      </c>
      <c r="G59" s="716">
        <v>3.12</v>
      </c>
      <c r="I59" s="1110" t="s">
        <v>37</v>
      </c>
      <c r="J59" s="20">
        <v>6150</v>
      </c>
      <c r="K59" s="599">
        <v>41.2</v>
      </c>
      <c r="L59" s="682">
        <v>35</v>
      </c>
      <c r="M59" s="717">
        <v>27.14</v>
      </c>
      <c r="N59" s="718">
        <v>10.07</v>
      </c>
      <c r="O59" s="720">
        <v>3.92</v>
      </c>
    </row>
    <row r="60" spans="2:15" ht="13" customHeight="1" thickBot="1">
      <c r="B60" s="1054"/>
      <c r="C60" s="712">
        <v>6034</v>
      </c>
      <c r="D60" s="744">
        <v>32</v>
      </c>
      <c r="E60" s="759">
        <v>75.400000000000006</v>
      </c>
      <c r="F60" s="690">
        <v>27.416666666666668</v>
      </c>
      <c r="G60" s="716">
        <v>2.88</v>
      </c>
      <c r="I60" s="1110"/>
      <c r="J60" s="20">
        <v>6135</v>
      </c>
      <c r="K60" s="599">
        <v>43.5</v>
      </c>
      <c r="L60" s="682">
        <v>21</v>
      </c>
      <c r="M60" s="717">
        <v>31.39</v>
      </c>
      <c r="N60" s="718">
        <v>17.22</v>
      </c>
      <c r="O60" s="720">
        <v>3.25</v>
      </c>
    </row>
    <row r="61" spans="2:15" ht="13" customHeight="1" thickBot="1">
      <c r="B61" s="1054"/>
      <c r="C61" s="712">
        <v>6004</v>
      </c>
      <c r="D61" s="744">
        <v>33</v>
      </c>
      <c r="E61" s="755" t="s">
        <v>6</v>
      </c>
      <c r="F61" s="691">
        <v>5.916666666666667</v>
      </c>
      <c r="G61" s="716">
        <v>4.55</v>
      </c>
      <c r="I61" s="1110"/>
      <c r="J61" s="20">
        <v>6036</v>
      </c>
      <c r="K61" s="599">
        <v>49.2</v>
      </c>
      <c r="L61" s="682">
        <v>34</v>
      </c>
      <c r="M61" s="717">
        <v>31.13</v>
      </c>
      <c r="N61" s="718">
        <v>23.23</v>
      </c>
      <c r="O61" s="720">
        <v>3.63</v>
      </c>
    </row>
    <row r="62" spans="2:15" ht="13" customHeight="1" thickBot="1">
      <c r="B62" s="1054"/>
      <c r="C62" s="712">
        <v>6002</v>
      </c>
      <c r="D62" s="744">
        <v>39</v>
      </c>
      <c r="E62" s="755" t="s">
        <v>6</v>
      </c>
      <c r="F62" s="691">
        <v>1.5</v>
      </c>
      <c r="G62" s="716">
        <v>3.88</v>
      </c>
      <c r="I62" s="1110"/>
      <c r="J62" s="20">
        <v>6138</v>
      </c>
      <c r="K62" s="599">
        <v>49.2</v>
      </c>
      <c r="L62" s="682">
        <v>41</v>
      </c>
      <c r="M62" s="717">
        <v>99.6</v>
      </c>
      <c r="N62" s="718">
        <v>18</v>
      </c>
      <c r="O62" s="720">
        <v>5.03</v>
      </c>
    </row>
    <row r="63" spans="2:15" ht="13" customHeight="1" thickBot="1">
      <c r="B63" s="1054"/>
      <c r="C63" s="723">
        <v>6015</v>
      </c>
      <c r="D63" s="752">
        <v>39</v>
      </c>
      <c r="E63" s="755" t="s">
        <v>6</v>
      </c>
      <c r="F63" s="726">
        <v>4.95</v>
      </c>
      <c r="G63" s="727">
        <v>3.33</v>
      </c>
      <c r="I63" s="1110"/>
      <c r="J63" s="22">
        <v>6040</v>
      </c>
      <c r="K63" s="604">
        <v>50</v>
      </c>
      <c r="L63" s="684">
        <v>20</v>
      </c>
      <c r="M63" s="774">
        <v>64.900000000000006</v>
      </c>
      <c r="N63" s="775">
        <v>19.649999999999999</v>
      </c>
      <c r="O63" s="776">
        <v>1.62</v>
      </c>
    </row>
    <row r="64" spans="2:15" ht="13" customHeight="1" thickBot="1">
      <c r="B64" s="1054"/>
      <c r="C64" s="777" t="s">
        <v>20</v>
      </c>
      <c r="D64" s="740">
        <f>AVERAGE(D45:D63)</f>
        <v>27.473684210526315</v>
      </c>
      <c r="E64" s="729">
        <f>AVERAGE(E45:E63)</f>
        <v>81.336923076923071</v>
      </c>
      <c r="F64" s="730">
        <f>AVERAGE(F45:F63)</f>
        <v>11.764814814814812</v>
      </c>
      <c r="G64" s="731">
        <f>AVERAGE(G45:G63)</f>
        <v>4.695882352941176</v>
      </c>
      <c r="I64" s="1110"/>
      <c r="J64" s="45" t="s">
        <v>20</v>
      </c>
      <c r="K64" s="353">
        <f>AVERAGE(K59:K63)</f>
        <v>46.620000000000005</v>
      </c>
      <c r="L64" s="117">
        <f>AVERAGE(L59:L63)</f>
        <v>30.2</v>
      </c>
      <c r="M64" s="742">
        <f>AVERAGE(M59:M63)</f>
        <v>50.832000000000001</v>
      </c>
      <c r="N64" s="743">
        <f>AVERAGE(N59:N63)</f>
        <v>17.633999999999997</v>
      </c>
      <c r="O64" s="731">
        <f>AVERAGE(O59:O63)</f>
        <v>3.4900000000000007</v>
      </c>
    </row>
    <row r="65" spans="2:15" ht="13" customHeight="1" thickBot="1">
      <c r="B65" s="1054"/>
      <c r="C65" s="948" t="s">
        <v>259</v>
      </c>
      <c r="D65" s="991">
        <f>STDEV(D45:D63)</f>
        <v>5.5775185746254907</v>
      </c>
      <c r="E65" s="984">
        <f t="shared" ref="E65:G65" si="6">STDEV(E45:E63)</f>
        <v>30.732117939981379</v>
      </c>
      <c r="F65" s="950">
        <f t="shared" si="6"/>
        <v>7.8752215217082542</v>
      </c>
      <c r="G65" s="951">
        <f t="shared" si="6"/>
        <v>4.1366926082673974</v>
      </c>
      <c r="I65" s="1110"/>
      <c r="J65" s="924" t="s">
        <v>259</v>
      </c>
      <c r="K65" s="599">
        <f>STDEV(K59:K63)</f>
        <v>3.9952471763333994</v>
      </c>
      <c r="L65" s="644">
        <f t="shared" ref="L65:O65" si="7">STDEV(L59:L63)</f>
        <v>9.2574294488264961</v>
      </c>
      <c r="M65" s="985">
        <f t="shared" si="7"/>
        <v>31.239788251523084</v>
      </c>
      <c r="N65" s="986">
        <f t="shared" si="7"/>
        <v>4.8192042911667565</v>
      </c>
      <c r="O65" s="987">
        <f t="shared" si="7"/>
        <v>1.2380024232609534</v>
      </c>
    </row>
    <row r="66" spans="2:15" ht="13" customHeight="1" thickBot="1">
      <c r="B66" s="1061"/>
      <c r="C66" s="778" t="s">
        <v>26</v>
      </c>
      <c r="D66" s="733">
        <f>STDEV(D45:D63)/SQRT(COUNTA(D45:D63))</f>
        <v>1.2795705169743965</v>
      </c>
      <c r="E66" s="734">
        <f>STDEV(E45:E63)/SQRT(COUNTA(E45:E63))</f>
        <v>7.0504313905974838</v>
      </c>
      <c r="F66" s="735">
        <f>STDEV(F45:F63)/SQRT(COUNTA(F45:F63))</f>
        <v>1.8066997247959411</v>
      </c>
      <c r="G66" s="736">
        <f>STDEV(G45:G63)/SQRT(COUNTA(G45:G63))</f>
        <v>0.94902237052259319</v>
      </c>
      <c r="I66" s="1110"/>
      <c r="J66" s="46" t="s">
        <v>26</v>
      </c>
      <c r="K66" s="354">
        <f>STDEV(K59:K63)/SQRT(COUNTA(K59:K63))</f>
        <v>1.786728854639114</v>
      </c>
      <c r="L66" s="357">
        <f>STDEV(L59:L63)/SQRT(COUNTA(L59:L63))</f>
        <v>4.1400483088968913</v>
      </c>
      <c r="M66" s="746">
        <f>STDEV(M59:M63)/SQRT(COUNTA(M59:M63))</f>
        <v>13.970858026620983</v>
      </c>
      <c r="N66" s="747">
        <f>STDEV(N59:N63)/SQRT(COUNTA(N59:N63))</f>
        <v>2.1552136785015112</v>
      </c>
      <c r="O66" s="748">
        <f>STDEV(O59:O63)/SQRT(COUNTA(O59:O63))</f>
        <v>0.55365151494419174</v>
      </c>
    </row>
    <row r="67" spans="2:15" ht="13" customHeight="1" thickBot="1">
      <c r="B67" s="1060" t="s">
        <v>37</v>
      </c>
      <c r="C67" s="771">
        <v>6009</v>
      </c>
      <c r="D67" s="772">
        <v>45</v>
      </c>
      <c r="E67" s="755" t="s">
        <v>6</v>
      </c>
      <c r="F67" s="760" t="s">
        <v>6</v>
      </c>
      <c r="G67" s="779">
        <v>7.17</v>
      </c>
      <c r="I67" s="1110"/>
      <c r="J67" s="50" t="s">
        <v>60</v>
      </c>
      <c r="K67" s="689">
        <f>TTEST(D67:D75,K59:K63,2,2)</f>
        <v>7.3922767415663171E-2</v>
      </c>
      <c r="L67" s="606"/>
      <c r="M67" s="780"/>
      <c r="N67" s="750">
        <f>TTEST(F67:F75,N59:N63,2,2)</f>
        <v>7.1578461951121747E-2</v>
      </c>
      <c r="O67" s="736">
        <f>TTEST(G67:G75,O59:O63,2,2)</f>
        <v>0.32891630295961849</v>
      </c>
    </row>
    <row r="68" spans="2:15" ht="13" customHeight="1">
      <c r="B68" s="1054"/>
      <c r="C68" s="712">
        <v>6011</v>
      </c>
      <c r="D68" s="744">
        <v>46</v>
      </c>
      <c r="E68" s="755" t="s">
        <v>6</v>
      </c>
      <c r="F68" s="760" t="s">
        <v>6</v>
      </c>
      <c r="G68" s="716">
        <v>28.15</v>
      </c>
    </row>
    <row r="69" spans="2:15" ht="13" customHeight="1">
      <c r="B69" s="1054"/>
      <c r="C69" s="712">
        <v>6010</v>
      </c>
      <c r="D69" s="744">
        <v>47</v>
      </c>
      <c r="E69" s="755" t="s">
        <v>6</v>
      </c>
      <c r="F69" s="692">
        <v>16.083333333333332</v>
      </c>
      <c r="G69" s="716">
        <v>0.95</v>
      </c>
    </row>
    <row r="70" spans="2:15" ht="13" customHeight="1">
      <c r="B70" s="1054"/>
      <c r="C70" s="712">
        <v>6008</v>
      </c>
      <c r="D70" s="744">
        <v>50</v>
      </c>
      <c r="E70" s="755" t="s">
        <v>6</v>
      </c>
      <c r="F70" s="760" t="s">
        <v>6</v>
      </c>
      <c r="G70" s="716">
        <v>10.46</v>
      </c>
    </row>
    <row r="71" spans="2:15" ht="13" customHeight="1">
      <c r="B71" s="1054"/>
      <c r="C71" s="712">
        <v>6168</v>
      </c>
      <c r="D71" s="744">
        <v>51</v>
      </c>
      <c r="E71" s="759">
        <v>88.76</v>
      </c>
      <c r="F71" s="715">
        <v>19.75</v>
      </c>
      <c r="G71" s="716">
        <v>6.91</v>
      </c>
    </row>
    <row r="72" spans="2:15" ht="13" customHeight="1">
      <c r="B72" s="1054"/>
      <c r="C72" s="712">
        <v>6017</v>
      </c>
      <c r="D72" s="744">
        <v>59</v>
      </c>
      <c r="E72" s="755" t="s">
        <v>6</v>
      </c>
      <c r="F72" s="715">
        <v>4.92</v>
      </c>
      <c r="G72" s="716">
        <v>1.36</v>
      </c>
    </row>
    <row r="73" spans="2:15" ht="13" customHeight="1">
      <c r="B73" s="1054"/>
      <c r="C73" s="712">
        <v>6020</v>
      </c>
      <c r="D73" s="744">
        <v>60</v>
      </c>
      <c r="E73" s="755" t="s">
        <v>6</v>
      </c>
      <c r="F73" s="715">
        <v>2.95</v>
      </c>
      <c r="G73" s="716">
        <v>4.43</v>
      </c>
    </row>
    <row r="74" spans="2:15" ht="13" customHeight="1">
      <c r="B74" s="1054"/>
      <c r="C74" s="712">
        <v>6016</v>
      </c>
      <c r="D74" s="744">
        <v>64</v>
      </c>
      <c r="E74" s="755" t="s">
        <v>6</v>
      </c>
      <c r="F74" s="715">
        <v>12.13</v>
      </c>
      <c r="G74" s="716">
        <v>2.67</v>
      </c>
    </row>
    <row r="75" spans="2:15" ht="13" customHeight="1" thickBot="1">
      <c r="B75" s="1054"/>
      <c r="C75" s="781">
        <v>6013</v>
      </c>
      <c r="D75" s="756">
        <v>65</v>
      </c>
      <c r="E75" s="755" t="s">
        <v>6</v>
      </c>
      <c r="F75" s="782">
        <v>5.2</v>
      </c>
      <c r="G75" s="783">
        <v>4.3600000000000003</v>
      </c>
    </row>
    <row r="76" spans="2:15" ht="13" customHeight="1">
      <c r="B76" s="1054"/>
      <c r="C76" s="777" t="s">
        <v>20</v>
      </c>
      <c r="D76" s="740">
        <f>AVERAGE(D67:D75)</f>
        <v>54.111111111111114</v>
      </c>
      <c r="E76" s="754">
        <f>AVERAGE(E67:E75)</f>
        <v>88.76</v>
      </c>
      <c r="F76" s="730">
        <f>AVERAGE(F67:F75)</f>
        <v>10.172222222222222</v>
      </c>
      <c r="G76" s="731">
        <f>AVERAGE(G67:G75)</f>
        <v>7.384444444444445</v>
      </c>
    </row>
    <row r="77" spans="2:15" ht="13" customHeight="1">
      <c r="B77" s="1054"/>
      <c r="C77" s="948" t="s">
        <v>259</v>
      </c>
      <c r="D77" s="949">
        <f>STDEV(D67:D75)</f>
        <v>7.9127183136461587</v>
      </c>
      <c r="E77" s="993"/>
      <c r="F77" s="950">
        <f t="shared" ref="F77:G77" si="8">STDEV(F67:F75)</f>
        <v>6.8553232087405105</v>
      </c>
      <c r="G77" s="951">
        <f t="shared" si="8"/>
        <v>8.3571557827874532</v>
      </c>
    </row>
    <row r="78" spans="2:15" ht="13" thickBot="1">
      <c r="B78" s="1061"/>
      <c r="C78" s="778" t="s">
        <v>26</v>
      </c>
      <c r="D78" s="756">
        <f>STDEV(D67:D75)/SQRT(COUNTA(D67:D75))</f>
        <v>2.6375727712153862</v>
      </c>
      <c r="E78" s="780"/>
      <c r="F78" s="735">
        <f>STDEV(F67:F75)/SQRT(COUNTA(F67:F75))</f>
        <v>2.2851077362468368</v>
      </c>
      <c r="G78" s="736">
        <f>STDEV(G67:G75)/SQRT(COUNTA(G67:G75))</f>
        <v>2.7857185942624842</v>
      </c>
    </row>
  </sheetData>
  <sortState ref="J57:O61">
    <sortCondition ref="K56:K60"/>
    <sortCondition ref="L56:L60"/>
    <sortCondition ref="J56:J60"/>
  </sortState>
  <mergeCells count="12">
    <mergeCell ref="B67:B78"/>
    <mergeCell ref="B2:O2"/>
    <mergeCell ref="C3:G3"/>
    <mergeCell ref="J3:O3"/>
    <mergeCell ref="B16:B26"/>
    <mergeCell ref="B27:B44"/>
    <mergeCell ref="B45:B66"/>
    <mergeCell ref="I5:I18"/>
    <mergeCell ref="I19:I36"/>
    <mergeCell ref="I37:I58"/>
    <mergeCell ref="I59:I67"/>
    <mergeCell ref="B5:B15"/>
  </mergeCells>
  <phoneticPr fontId="12" type="noConversion"/>
  <pageMargins left="0.75" right="0.75" top="1" bottom="1" header="0.5" footer="0.5"/>
  <pageSetup scale="59" orientation="portrait" horizontalDpi="4294967292" verticalDpi="4294967292"/>
  <extLst>
    <ext xmlns:mx="http://schemas.microsoft.com/office/mac/excel/2008/main" uri="{64002731-A6B0-56B0-2670-7721B7C09600}">
      <mx:PLV Mode="0" OnePage="0" WScale="64"/>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M40"/>
  <sheetViews>
    <sheetView zoomScale="125" zoomScaleNormal="125" zoomScalePageLayoutView="125" workbookViewId="0"/>
  </sheetViews>
  <sheetFormatPr baseColWidth="10" defaultColWidth="11" defaultRowHeight="12" x14ac:dyDescent="0"/>
  <cols>
    <col min="1" max="1" width="1.85546875" style="1" customWidth="1"/>
    <col min="2" max="2" width="3.42578125" style="1" customWidth="1"/>
    <col min="3" max="3" width="13.85546875" style="1" customWidth="1"/>
    <col min="4" max="5" width="6.7109375" style="1" customWidth="1"/>
    <col min="6" max="10" width="13.42578125" style="1" customWidth="1"/>
    <col min="11" max="16384" width="11" style="1"/>
  </cols>
  <sheetData>
    <row r="1" spans="2:13" ht="13" customHeight="1"/>
    <row r="2" spans="2:13" ht="52" customHeight="1" thickBot="1">
      <c r="B2" s="1085" t="s">
        <v>295</v>
      </c>
      <c r="C2" s="1085"/>
      <c r="D2" s="1085"/>
      <c r="E2" s="1085"/>
      <c r="F2" s="1085"/>
      <c r="G2" s="1085"/>
      <c r="H2" s="1085"/>
      <c r="I2" s="1085"/>
      <c r="J2" s="1085"/>
    </row>
    <row r="3" spans="2:13" ht="47" customHeight="1" thickBot="1">
      <c r="C3" s="13" t="s">
        <v>66</v>
      </c>
      <c r="D3" s="350" t="s">
        <v>158</v>
      </c>
      <c r="E3" s="349" t="s">
        <v>12</v>
      </c>
      <c r="F3" s="100" t="s">
        <v>179</v>
      </c>
      <c r="G3" s="100" t="s">
        <v>232</v>
      </c>
      <c r="H3" s="100" t="s">
        <v>178</v>
      </c>
      <c r="I3" s="103" t="s">
        <v>155</v>
      </c>
      <c r="J3" s="101" t="s">
        <v>151</v>
      </c>
    </row>
    <row r="4" spans="2:13" ht="13" customHeight="1">
      <c r="B4" s="1102" t="s">
        <v>21</v>
      </c>
      <c r="C4" s="397">
        <v>6099</v>
      </c>
      <c r="D4" s="228">
        <v>14.2</v>
      </c>
      <c r="E4" s="398" t="s">
        <v>6</v>
      </c>
      <c r="F4" s="166">
        <v>2</v>
      </c>
      <c r="G4" s="223">
        <v>1300</v>
      </c>
      <c r="H4" s="166">
        <v>6</v>
      </c>
      <c r="I4" s="193">
        <f t="shared" ref="I4:I9" si="0">F4/G4*100</f>
        <v>0.15384615384615385</v>
      </c>
      <c r="J4" s="167">
        <f t="shared" ref="J4:J9" si="1">F4/H4*100</f>
        <v>33.333333333333329</v>
      </c>
    </row>
    <row r="5" spans="2:13" ht="13" customHeight="1">
      <c r="B5" s="1100"/>
      <c r="C5" s="399">
        <v>6153</v>
      </c>
      <c r="D5" s="229">
        <v>15.2</v>
      </c>
      <c r="E5" s="400" t="s">
        <v>6</v>
      </c>
      <c r="F5" s="132">
        <v>22</v>
      </c>
      <c r="G5" s="131">
        <v>554</v>
      </c>
      <c r="H5" s="132">
        <v>28</v>
      </c>
      <c r="I5" s="163">
        <f t="shared" si="0"/>
        <v>3.9711191335740073</v>
      </c>
      <c r="J5" s="170">
        <f t="shared" si="1"/>
        <v>78.571428571428569</v>
      </c>
    </row>
    <row r="6" spans="2:13" ht="13" customHeight="1">
      <c r="B6" s="1100"/>
      <c r="C6" s="399">
        <v>6075</v>
      </c>
      <c r="D6" s="229">
        <v>16</v>
      </c>
      <c r="E6" s="400" t="s">
        <v>6</v>
      </c>
      <c r="F6" s="132">
        <v>25</v>
      </c>
      <c r="G6" s="131">
        <v>780</v>
      </c>
      <c r="H6" s="132">
        <v>45</v>
      </c>
      <c r="I6" s="163">
        <f t="shared" si="0"/>
        <v>3.2051282051282048</v>
      </c>
      <c r="J6" s="170">
        <f t="shared" si="1"/>
        <v>55.555555555555557</v>
      </c>
    </row>
    <row r="7" spans="2:13" ht="13" customHeight="1">
      <c r="B7" s="1100"/>
      <c r="C7" s="399">
        <v>6096</v>
      </c>
      <c r="D7" s="229">
        <v>16</v>
      </c>
      <c r="E7" s="400" t="s">
        <v>6</v>
      </c>
      <c r="F7" s="132">
        <v>1</v>
      </c>
      <c r="G7" s="131">
        <v>547</v>
      </c>
      <c r="H7" s="132">
        <v>1</v>
      </c>
      <c r="I7" s="163">
        <f t="shared" si="0"/>
        <v>0.18281535648994515</v>
      </c>
      <c r="J7" s="170">
        <f t="shared" si="1"/>
        <v>100</v>
      </c>
    </row>
    <row r="8" spans="2:13" ht="13" customHeight="1">
      <c r="B8" s="1100"/>
      <c r="C8" s="399">
        <v>6098</v>
      </c>
      <c r="D8" s="229">
        <v>17.8</v>
      </c>
      <c r="E8" s="400" t="s">
        <v>6</v>
      </c>
      <c r="F8" s="113">
        <v>1</v>
      </c>
      <c r="G8" s="134">
        <v>592</v>
      </c>
      <c r="H8" s="113">
        <v>1</v>
      </c>
      <c r="I8" s="224">
        <f t="shared" si="0"/>
        <v>0.16891891891891891</v>
      </c>
      <c r="J8" s="170">
        <f t="shared" si="1"/>
        <v>100</v>
      </c>
      <c r="L8" s="386"/>
      <c r="M8" s="386"/>
    </row>
    <row r="9" spans="2:13" ht="13" customHeight="1" thickBot="1">
      <c r="B9" s="1100"/>
      <c r="C9" s="401">
        <v>6279</v>
      </c>
      <c r="D9" s="812">
        <v>19</v>
      </c>
      <c r="E9" s="402" t="s">
        <v>6</v>
      </c>
      <c r="F9" s="171">
        <v>212</v>
      </c>
      <c r="G9" s="225">
        <v>2047</v>
      </c>
      <c r="H9" s="171">
        <v>259</v>
      </c>
      <c r="I9" s="226">
        <f t="shared" si="0"/>
        <v>10.356619443087444</v>
      </c>
      <c r="J9" s="227">
        <f t="shared" si="1"/>
        <v>81.853281853281857</v>
      </c>
      <c r="L9" s="386"/>
      <c r="M9" s="386"/>
    </row>
    <row r="10" spans="2:13" ht="13" customHeight="1">
      <c r="B10" s="1100"/>
      <c r="C10" s="528" t="s">
        <v>20</v>
      </c>
      <c r="D10" s="355">
        <f>AVERAGE(D4:D9)</f>
        <v>16.366666666666667</v>
      </c>
      <c r="E10" s="403"/>
      <c r="F10" s="118">
        <f>AVERAGE(F4:F9)</f>
        <v>43.833333333333336</v>
      </c>
      <c r="G10" s="136">
        <f>AVERAGE(G4:G9)</f>
        <v>970</v>
      </c>
      <c r="H10" s="118">
        <f>AVERAGE(H4:H9)</f>
        <v>56.666666666666664</v>
      </c>
      <c r="I10" s="162">
        <f>AVERAGE(I4:I9)</f>
        <v>3.0064078685074462</v>
      </c>
      <c r="J10" s="119">
        <f>AVERAGE(J4:J9)</f>
        <v>74.885599885599888</v>
      </c>
    </row>
    <row r="11" spans="2:13" ht="13" customHeight="1">
      <c r="B11" s="1100"/>
      <c r="C11" s="952" t="s">
        <v>259</v>
      </c>
      <c r="D11" s="994">
        <f>STDEV(D4:D9)</f>
        <v>1.7500476183997589</v>
      </c>
      <c r="E11" s="953"/>
      <c r="F11" s="919">
        <f t="shared" ref="F11:J11" si="2">STDEV(F4:F9)</f>
        <v>83.103349310762837</v>
      </c>
      <c r="G11" s="917">
        <f t="shared" si="2"/>
        <v>599.96633238874324</v>
      </c>
      <c r="H11" s="919">
        <f t="shared" si="2"/>
        <v>100.65916086808328</v>
      </c>
      <c r="I11" s="954">
        <f t="shared" si="2"/>
        <v>3.9788665304866013</v>
      </c>
      <c r="J11" s="918">
        <f t="shared" si="2"/>
        <v>26.168078189842266</v>
      </c>
    </row>
    <row r="12" spans="2:13" ht="13" customHeight="1" thickBot="1">
      <c r="B12" s="1101"/>
      <c r="C12" s="529" t="s">
        <v>26</v>
      </c>
      <c r="D12" s="356">
        <f>STDEV(D4:D9)/SQRT(6)</f>
        <v>0.71445394844205656</v>
      </c>
      <c r="E12" s="404"/>
      <c r="F12" s="121">
        <f>STDEV(F4:F9)/SQRT(6)</f>
        <v>33.926800287940182</v>
      </c>
      <c r="G12" s="138">
        <f>STDEV(G4:G9)/SQRT(6)</f>
        <v>244.93522953357825</v>
      </c>
      <c r="H12" s="121">
        <f>STDEV(H4:H9)/SQRT(6)</f>
        <v>41.093930343921976</v>
      </c>
      <c r="I12" s="165">
        <f>STDEV(I4:I9)/SQRT(6)</f>
        <v>1.6243654590550369</v>
      </c>
      <c r="J12" s="122">
        <f>STDEV(J4:J9)/SQRT(6)</f>
        <v>10.683073185727805</v>
      </c>
    </row>
    <row r="13" spans="2:13" ht="13" customHeight="1">
      <c r="B13" s="1102" t="s">
        <v>19</v>
      </c>
      <c r="C13" s="399">
        <v>6052</v>
      </c>
      <c r="D13" s="599">
        <v>12</v>
      </c>
      <c r="E13" s="644">
        <v>1</v>
      </c>
      <c r="F13" s="808">
        <v>100</v>
      </c>
      <c r="G13" s="111">
        <v>777</v>
      </c>
      <c r="H13" s="173">
        <v>122</v>
      </c>
      <c r="I13" s="224">
        <f t="shared" ref="I13:I18" si="3">F13/G13*100</f>
        <v>12.87001287001287</v>
      </c>
      <c r="J13" s="169">
        <f t="shared" ref="J13:J18" si="4">F13/H13*100</f>
        <v>81.967213114754102</v>
      </c>
    </row>
    <row r="14" spans="2:13" ht="13" customHeight="1">
      <c r="B14" s="1100"/>
      <c r="C14" s="399">
        <v>6113</v>
      </c>
      <c r="D14" s="599">
        <v>13.1</v>
      </c>
      <c r="E14" s="400">
        <v>1.6</v>
      </c>
      <c r="F14" s="809">
        <v>17</v>
      </c>
      <c r="G14" s="134">
        <v>454</v>
      </c>
      <c r="H14" s="174">
        <v>28</v>
      </c>
      <c r="I14" s="163">
        <f t="shared" si="3"/>
        <v>3.7444933920704844</v>
      </c>
      <c r="J14" s="169">
        <f t="shared" si="4"/>
        <v>60.714285714285708</v>
      </c>
    </row>
    <row r="15" spans="2:13" ht="13" customHeight="1">
      <c r="B15" s="1100"/>
      <c r="C15" s="399">
        <v>6084</v>
      </c>
      <c r="D15" s="599">
        <v>14.2</v>
      </c>
      <c r="E15" s="357">
        <v>4</v>
      </c>
      <c r="F15" s="809">
        <v>67</v>
      </c>
      <c r="G15" s="134">
        <v>546</v>
      </c>
      <c r="H15" s="174">
        <v>90</v>
      </c>
      <c r="I15" s="163">
        <f t="shared" si="3"/>
        <v>12.27106227106227</v>
      </c>
      <c r="J15" s="169">
        <f t="shared" si="4"/>
        <v>74.444444444444443</v>
      </c>
    </row>
    <row r="16" spans="2:13" ht="13" customHeight="1">
      <c r="B16" s="1100"/>
      <c r="C16" s="399">
        <v>6089</v>
      </c>
      <c r="D16" s="599">
        <v>14.3</v>
      </c>
      <c r="E16" s="357">
        <v>8</v>
      </c>
      <c r="F16" s="810">
        <v>2</v>
      </c>
      <c r="G16" s="111">
        <v>853</v>
      </c>
      <c r="H16" s="173">
        <v>13</v>
      </c>
      <c r="I16" s="224">
        <f t="shared" si="3"/>
        <v>0.23446658851113714</v>
      </c>
      <c r="J16" s="169">
        <f t="shared" si="4"/>
        <v>15.384615384615385</v>
      </c>
    </row>
    <row r="17" spans="2:10" ht="13" customHeight="1">
      <c r="B17" s="1100"/>
      <c r="C17" s="399">
        <v>6049</v>
      </c>
      <c r="D17" s="599">
        <v>15</v>
      </c>
      <c r="E17" s="357">
        <v>10</v>
      </c>
      <c r="F17" s="809">
        <v>2</v>
      </c>
      <c r="G17" s="134">
        <v>345</v>
      </c>
      <c r="H17" s="174">
        <v>4</v>
      </c>
      <c r="I17" s="163">
        <f t="shared" si="3"/>
        <v>0.57971014492753625</v>
      </c>
      <c r="J17" s="169">
        <f t="shared" si="4"/>
        <v>50</v>
      </c>
    </row>
    <row r="18" spans="2:10" ht="13" customHeight="1" thickBot="1">
      <c r="B18" s="1100"/>
      <c r="C18" s="401">
        <v>6145</v>
      </c>
      <c r="D18" s="604">
        <v>18</v>
      </c>
      <c r="E18" s="646">
        <v>11</v>
      </c>
      <c r="F18" s="811">
        <v>0</v>
      </c>
      <c r="G18" s="387">
        <v>255</v>
      </c>
      <c r="H18" s="388">
        <v>2</v>
      </c>
      <c r="I18" s="164">
        <f t="shared" si="3"/>
        <v>0</v>
      </c>
      <c r="J18" s="172">
        <f t="shared" si="4"/>
        <v>0</v>
      </c>
    </row>
    <row r="19" spans="2:10" ht="13" customHeight="1">
      <c r="B19" s="1100"/>
      <c r="C19" s="528" t="s">
        <v>20</v>
      </c>
      <c r="D19" s="353">
        <f t="shared" ref="D19:J19" si="5">AVERAGE(D13:D18)</f>
        <v>14.433333333333332</v>
      </c>
      <c r="E19" s="117">
        <f t="shared" si="5"/>
        <v>5.9333333333333336</v>
      </c>
      <c r="F19" s="118">
        <f>AVERAGE(F13:F18)</f>
        <v>31.333333333333332</v>
      </c>
      <c r="G19" s="136">
        <f>AVERAGE(G13:G18)</f>
        <v>538.33333333333337</v>
      </c>
      <c r="H19" s="118">
        <f>AVERAGE(H13:H18)</f>
        <v>43.166666666666664</v>
      </c>
      <c r="I19" s="228">
        <f t="shared" si="5"/>
        <v>4.949957544430716</v>
      </c>
      <c r="J19" s="119">
        <f t="shared" si="5"/>
        <v>47.085093109683271</v>
      </c>
    </row>
    <row r="20" spans="2:10" ht="13" customHeight="1">
      <c r="B20" s="1100"/>
      <c r="C20" s="955" t="s">
        <v>259</v>
      </c>
      <c r="D20" s="974">
        <f>STDEV(D13:D18)</f>
        <v>2.0402614211582546</v>
      </c>
      <c r="E20" s="644">
        <f t="shared" ref="E20:J20" si="6">STDEV(E13:E18)</f>
        <v>4.320493798938573</v>
      </c>
      <c r="F20" s="956">
        <f t="shared" si="6"/>
        <v>42.178983708319315</v>
      </c>
      <c r="G20" s="957">
        <f t="shared" si="6"/>
        <v>236.98241847585794</v>
      </c>
      <c r="H20" s="956">
        <f t="shared" si="6"/>
        <v>50.550634681145858</v>
      </c>
      <c r="I20" s="958">
        <f t="shared" si="6"/>
        <v>6.0599668576833823</v>
      </c>
      <c r="J20" s="959">
        <f t="shared" si="6"/>
        <v>32.80693297425011</v>
      </c>
    </row>
    <row r="21" spans="2:10" ht="13" customHeight="1">
      <c r="B21" s="1100"/>
      <c r="C21" s="530" t="s">
        <v>26</v>
      </c>
      <c r="D21" s="605">
        <f>STDEV(D13:D18)/SQRT(6)</f>
        <v>0.83293323728722912</v>
      </c>
      <c r="E21" s="357">
        <f t="shared" ref="E21:I21" si="7">STDEV(E13:E18)/SQRT(6)</f>
        <v>1.7638342073763937</v>
      </c>
      <c r="F21" s="176">
        <f>STDEV(F13:F18)/SQRT(6)</f>
        <v>17.21949799242449</v>
      </c>
      <c r="G21" s="175">
        <f>STDEV(G13:G18)/SQRT(6)</f>
        <v>96.747667212760803</v>
      </c>
      <c r="H21" s="176">
        <f>STDEV(H13:H18)/SQRT(6)</f>
        <v>20.637210190441063</v>
      </c>
      <c r="I21" s="229">
        <f t="shared" si="7"/>
        <v>2.4739711099169091</v>
      </c>
      <c r="J21" s="177">
        <f>STDEV(J13:J18)/SQRT(6)</f>
        <v>13.393374302100145</v>
      </c>
    </row>
    <row r="22" spans="2:10" ht="13" customHeight="1" thickBot="1">
      <c r="B22" s="1101"/>
      <c r="C22" s="529" t="s">
        <v>60</v>
      </c>
      <c r="D22" s="165">
        <f>TTEST(D4:D9,D13:D18,2,2)</f>
        <v>0.10858880245943255</v>
      </c>
      <c r="E22" s="404"/>
      <c r="F22" s="165">
        <f>TTEST(F4:F9,F13:F18,2,2)</f>
        <v>0.74927599281871493</v>
      </c>
      <c r="G22" s="358">
        <f>TTEST(G4:G9,G13:G18,2,2)</f>
        <v>0.13222288932997125</v>
      </c>
      <c r="H22" s="165">
        <f>TTEST(H4:H9,H13:H18,2,2)</f>
        <v>0.77508518967739204</v>
      </c>
      <c r="I22" s="356">
        <f>TTEST(I4:I9,I13:I18,2,2)</f>
        <v>0.52619802680351668</v>
      </c>
      <c r="J22" s="122">
        <f>TTEST(J4:J9,J13:J18,2,2)</f>
        <v>0.1357162829920594</v>
      </c>
    </row>
    <row r="24" spans="2:10">
      <c r="J24" s="386"/>
    </row>
    <row r="27" spans="2:10">
      <c r="G27" s="230"/>
    </row>
    <row r="28" spans="2:10">
      <c r="G28" s="230"/>
    </row>
    <row r="29" spans="2:10">
      <c r="G29" s="230"/>
    </row>
    <row r="30" spans="2:10">
      <c r="G30" s="230"/>
    </row>
    <row r="33" spans="7:11">
      <c r="J33" s="386"/>
    </row>
    <row r="34" spans="7:11">
      <c r="G34" s="231"/>
      <c r="J34" s="386"/>
    </row>
    <row r="35" spans="7:11">
      <c r="G35" s="232"/>
      <c r="J35" s="386"/>
    </row>
    <row r="36" spans="7:11">
      <c r="J36" s="386"/>
      <c r="K36" s="14"/>
    </row>
    <row r="37" spans="7:11">
      <c r="J37" s="386"/>
    </row>
    <row r="38" spans="7:11">
      <c r="J38" s="386"/>
    </row>
    <row r="39" spans="7:11">
      <c r="J39" s="386"/>
    </row>
    <row r="40" spans="7:11" ht="13" customHeight="1"/>
  </sheetData>
  <sortState ref="C13:J18">
    <sortCondition ref="D13:D18"/>
    <sortCondition ref="E13:E18"/>
    <sortCondition ref="C13:C18"/>
  </sortState>
  <mergeCells count="3">
    <mergeCell ref="B13:B22"/>
    <mergeCell ref="B4:B12"/>
    <mergeCell ref="B2:J2"/>
  </mergeCells>
  <phoneticPr fontId="12" type="noConversion"/>
  <pageMargins left="0" right="0" top="0" bottom="0" header="0" footer="0"/>
  <pageSetup scale="92" orientation="portrait" horizontalDpi="4294967292" verticalDpi="4294967292"/>
  <extLst>
    <ext xmlns:mx="http://schemas.microsoft.com/office/mac/excel/2008/main" uri="{64002731-A6B0-56B0-2670-7721B7C09600}">
      <mx:PLV Mode="0" OnePage="0" WScale="10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K40"/>
  <sheetViews>
    <sheetView zoomScale="125" zoomScaleNormal="125" zoomScalePageLayoutView="125" workbookViewId="0"/>
  </sheetViews>
  <sheetFormatPr baseColWidth="10" defaultColWidth="11" defaultRowHeight="12" x14ac:dyDescent="0"/>
  <cols>
    <col min="1" max="1" width="1.85546875" style="1" customWidth="1"/>
    <col min="2" max="2" width="3.42578125" style="1" customWidth="1"/>
    <col min="3" max="3" width="13.7109375" style="1" customWidth="1"/>
    <col min="4" max="5" width="6.7109375" style="1" customWidth="1"/>
    <col min="6" max="8" width="12.85546875" style="1" customWidth="1"/>
    <col min="9" max="16384" width="11" style="1"/>
  </cols>
  <sheetData>
    <row r="1" spans="2:11" ht="13" customHeight="1"/>
    <row r="2" spans="2:11" ht="52" customHeight="1" thickBot="1">
      <c r="B2" s="1111" t="s">
        <v>296</v>
      </c>
      <c r="C2" s="1111"/>
      <c r="D2" s="1111"/>
      <c r="E2" s="1111"/>
      <c r="F2" s="1111"/>
      <c r="G2" s="1111"/>
      <c r="H2" s="1111"/>
    </row>
    <row r="3" spans="2:11" ht="58" customHeight="1" thickBot="1">
      <c r="C3" s="13" t="s">
        <v>66</v>
      </c>
      <c r="D3" s="350" t="s">
        <v>158</v>
      </c>
      <c r="E3" s="349" t="s">
        <v>12</v>
      </c>
      <c r="F3" s="100" t="s">
        <v>162</v>
      </c>
      <c r="G3" s="100" t="s">
        <v>248</v>
      </c>
      <c r="H3" s="101" t="s">
        <v>249</v>
      </c>
      <c r="I3" s="392"/>
    </row>
    <row r="4" spans="2:11" ht="14" customHeight="1">
      <c r="B4" s="1102" t="s">
        <v>21</v>
      </c>
      <c r="C4" s="343">
        <v>6099</v>
      </c>
      <c r="D4" s="365">
        <v>14.2</v>
      </c>
      <c r="E4" s="310" t="s">
        <v>6</v>
      </c>
      <c r="F4" s="223">
        <v>315</v>
      </c>
      <c r="G4" s="166">
        <v>0</v>
      </c>
      <c r="H4" s="167">
        <f t="shared" ref="H4:H9" si="0">G4/F4*100</f>
        <v>0</v>
      </c>
    </row>
    <row r="5" spans="2:11" ht="14" customHeight="1">
      <c r="B5" s="1100"/>
      <c r="C5" s="341">
        <v>6153</v>
      </c>
      <c r="D5" s="367">
        <v>15.2</v>
      </c>
      <c r="E5" s="347" t="s">
        <v>6</v>
      </c>
      <c r="F5" s="131">
        <v>282</v>
      </c>
      <c r="G5" s="132">
        <v>0</v>
      </c>
      <c r="H5" s="170">
        <f t="shared" si="0"/>
        <v>0</v>
      </c>
    </row>
    <row r="6" spans="2:11" ht="14" customHeight="1">
      <c r="B6" s="1100"/>
      <c r="C6" s="341">
        <v>6075</v>
      </c>
      <c r="D6" s="367">
        <v>16</v>
      </c>
      <c r="E6" s="347" t="s">
        <v>6</v>
      </c>
      <c r="F6" s="131">
        <v>331</v>
      </c>
      <c r="G6" s="132">
        <v>0</v>
      </c>
      <c r="H6" s="170">
        <f t="shared" si="0"/>
        <v>0</v>
      </c>
    </row>
    <row r="7" spans="2:11" ht="14" customHeight="1">
      <c r="B7" s="1100"/>
      <c r="C7" s="341">
        <v>6096</v>
      </c>
      <c r="D7" s="367">
        <v>16</v>
      </c>
      <c r="E7" s="347" t="s">
        <v>6</v>
      </c>
      <c r="F7" s="131">
        <v>761</v>
      </c>
      <c r="G7" s="132">
        <v>0</v>
      </c>
      <c r="H7" s="170">
        <f t="shared" si="0"/>
        <v>0</v>
      </c>
    </row>
    <row r="8" spans="2:11" ht="14" customHeight="1">
      <c r="B8" s="1100"/>
      <c r="C8" s="341">
        <v>6098</v>
      </c>
      <c r="D8" s="367">
        <v>17.8</v>
      </c>
      <c r="E8" s="347" t="s">
        <v>6</v>
      </c>
      <c r="F8" s="134">
        <v>2977</v>
      </c>
      <c r="G8" s="113">
        <v>5</v>
      </c>
      <c r="H8" s="169">
        <f t="shared" si="0"/>
        <v>0.16795431642593214</v>
      </c>
      <c r="J8" s="386"/>
      <c r="K8" s="386"/>
    </row>
    <row r="9" spans="2:11" ht="14" customHeight="1" thickBot="1">
      <c r="B9" s="1100"/>
      <c r="C9" s="342">
        <v>6279</v>
      </c>
      <c r="D9" s="416">
        <v>19</v>
      </c>
      <c r="E9" s="348" t="s">
        <v>6</v>
      </c>
      <c r="F9" s="225">
        <v>592</v>
      </c>
      <c r="G9" s="171">
        <v>1</v>
      </c>
      <c r="H9" s="172">
        <f t="shared" si="0"/>
        <v>0.16891891891891891</v>
      </c>
      <c r="J9" s="386"/>
      <c r="K9" s="386"/>
    </row>
    <row r="10" spans="2:11" ht="14" customHeight="1">
      <c r="B10" s="1100"/>
      <c r="C10" s="344" t="s">
        <v>20</v>
      </c>
      <c r="D10" s="355">
        <f>AVERAGE(D4:D9)</f>
        <v>16.366666666666667</v>
      </c>
      <c r="E10" s="351"/>
      <c r="F10" s="136">
        <f>AVERAGE(F4:F9)</f>
        <v>876.33333333333337</v>
      </c>
      <c r="G10" s="118">
        <f>AVERAGE(G4:G9)</f>
        <v>1</v>
      </c>
      <c r="H10" s="119">
        <f>AVERAGE(H4:H9)</f>
        <v>5.6145539224141838E-2</v>
      </c>
    </row>
    <row r="11" spans="2:11" ht="14" customHeight="1">
      <c r="B11" s="1100"/>
      <c r="C11" s="960" t="s">
        <v>259</v>
      </c>
      <c r="D11" s="994">
        <f>STDEV(D4:D9)</f>
        <v>1.7500476183997589</v>
      </c>
      <c r="E11" s="961"/>
      <c r="F11" s="917">
        <f t="shared" ref="F11:H11" si="1">STDEV(F4:F9)</f>
        <v>1046.1991524880273</v>
      </c>
      <c r="G11" s="919">
        <f t="shared" si="1"/>
        <v>2</v>
      </c>
      <c r="H11" s="918">
        <f t="shared" si="1"/>
        <v>8.6980830217031777E-2</v>
      </c>
    </row>
    <row r="12" spans="2:11" ht="14" customHeight="1" thickBot="1">
      <c r="B12" s="1101"/>
      <c r="C12" s="345" t="s">
        <v>26</v>
      </c>
      <c r="D12" s="356">
        <f>STDEV(D4:D9)/SQRT(6)</f>
        <v>0.71445394844205656</v>
      </c>
      <c r="E12" s="352"/>
      <c r="F12" s="138">
        <f>STDEV(F4:F9)/SQRT(6)</f>
        <v>427.10901548797949</v>
      </c>
      <c r="G12" s="121">
        <f>STDEV(G4:G9)/SQRT(6)</f>
        <v>0.81649658092772615</v>
      </c>
      <c r="H12" s="122">
        <f>STDEV(H4:H9)/SQRT(6)</f>
        <v>3.5509775239230747E-2</v>
      </c>
    </row>
    <row r="13" spans="2:11" ht="14" customHeight="1">
      <c r="B13" s="1100" t="s">
        <v>19</v>
      </c>
      <c r="C13" s="341">
        <v>6052</v>
      </c>
      <c r="D13" s="500">
        <v>12</v>
      </c>
      <c r="E13" s="361">
        <v>1</v>
      </c>
      <c r="F13" s="111">
        <v>178</v>
      </c>
      <c r="G13" s="173">
        <v>0</v>
      </c>
      <c r="H13" s="169">
        <f t="shared" ref="H13:H18" si="2">G13/F13*100</f>
        <v>0</v>
      </c>
    </row>
    <row r="14" spans="2:11" ht="14" customHeight="1">
      <c r="B14" s="1100"/>
      <c r="C14" s="341">
        <v>6113</v>
      </c>
      <c r="D14" s="500">
        <v>13.1</v>
      </c>
      <c r="E14" s="317">
        <v>1.6</v>
      </c>
      <c r="F14" s="134">
        <v>83</v>
      </c>
      <c r="G14" s="174">
        <v>0</v>
      </c>
      <c r="H14" s="170">
        <f t="shared" si="2"/>
        <v>0</v>
      </c>
    </row>
    <row r="15" spans="2:11" ht="14" customHeight="1">
      <c r="B15" s="1100"/>
      <c r="C15" s="341">
        <v>6084</v>
      </c>
      <c r="D15" s="500">
        <v>14.2</v>
      </c>
      <c r="E15" s="317">
        <v>4</v>
      </c>
      <c r="F15" s="134">
        <v>559</v>
      </c>
      <c r="G15" s="174">
        <v>0</v>
      </c>
      <c r="H15" s="170">
        <f t="shared" si="2"/>
        <v>0</v>
      </c>
    </row>
    <row r="16" spans="2:11" ht="14" customHeight="1">
      <c r="B16" s="1100"/>
      <c r="C16" s="341">
        <v>6049</v>
      </c>
      <c r="D16" s="500">
        <v>15</v>
      </c>
      <c r="E16" s="317">
        <v>10</v>
      </c>
      <c r="F16" s="134">
        <v>280</v>
      </c>
      <c r="G16" s="174">
        <v>0</v>
      </c>
      <c r="H16" s="170">
        <f t="shared" si="2"/>
        <v>0</v>
      </c>
    </row>
    <row r="17" spans="2:8" ht="14" customHeight="1">
      <c r="B17" s="1100"/>
      <c r="C17" s="383">
        <v>6145</v>
      </c>
      <c r="D17" s="501">
        <v>18</v>
      </c>
      <c r="E17" s="502">
        <v>11</v>
      </c>
      <c r="F17" s="389">
        <v>197</v>
      </c>
      <c r="G17" s="390">
        <v>0</v>
      </c>
      <c r="H17" s="384">
        <f t="shared" si="2"/>
        <v>0</v>
      </c>
    </row>
    <row r="18" spans="2:8" ht="14" customHeight="1" thickBot="1">
      <c r="B18" s="1100"/>
      <c r="C18" s="385">
        <v>6195</v>
      </c>
      <c r="D18" s="503">
        <v>19.2</v>
      </c>
      <c r="E18" s="415">
        <v>5</v>
      </c>
      <c r="F18" s="387">
        <v>179</v>
      </c>
      <c r="G18" s="388">
        <v>0</v>
      </c>
      <c r="H18" s="227">
        <f t="shared" si="2"/>
        <v>0</v>
      </c>
    </row>
    <row r="19" spans="2:8" ht="14" customHeight="1">
      <c r="B19" s="1100"/>
      <c r="C19" s="344" t="s">
        <v>20</v>
      </c>
      <c r="D19" s="353">
        <f>AVERAGE(D13:D18)</f>
        <v>15.25</v>
      </c>
      <c r="E19" s="117">
        <f>AVERAGE(E13:E18)</f>
        <v>5.4333333333333336</v>
      </c>
      <c r="F19" s="136">
        <f>AVERAGE(F13:F18)</f>
        <v>246</v>
      </c>
      <c r="G19" s="118">
        <f>AVERAGE(G13:G18)</f>
        <v>0</v>
      </c>
      <c r="H19" s="119">
        <f>AVERAGE(H13:H18)</f>
        <v>0</v>
      </c>
    </row>
    <row r="20" spans="2:8" ht="14" customHeight="1">
      <c r="B20" s="1100"/>
      <c r="C20" s="962" t="s">
        <v>259</v>
      </c>
      <c r="D20" s="599">
        <f>STDEV(D13:D18)</f>
        <v>2.8112274899054284</v>
      </c>
      <c r="E20" s="644">
        <f t="shared" ref="E20:H20" si="3">STDEV(E13:E18)</f>
        <v>4.2055518860985019</v>
      </c>
      <c r="F20" s="957">
        <f t="shared" si="3"/>
        <v>165.65506330927528</v>
      </c>
      <c r="G20" s="956">
        <f t="shared" si="3"/>
        <v>0</v>
      </c>
      <c r="H20" s="959">
        <f t="shared" si="3"/>
        <v>0</v>
      </c>
    </row>
    <row r="21" spans="2:8" ht="14" customHeight="1">
      <c r="B21" s="1100"/>
      <c r="C21" s="346" t="s">
        <v>26</v>
      </c>
      <c r="D21" s="354">
        <f>STDEV(D13:D18)/SQRT(6)</f>
        <v>1.147678816858908</v>
      </c>
      <c r="E21" s="357">
        <f>STDEV(E13:E18)/SQRT(6)</f>
        <v>1.7169093679567884</v>
      </c>
      <c r="F21" s="175">
        <f>STDEV(F13:F18)/SQRT(6)</f>
        <v>67.628396402694634</v>
      </c>
      <c r="G21" s="176">
        <f>STDEV(G13:G18)/SQRT(6)</f>
        <v>0</v>
      </c>
      <c r="H21" s="177">
        <f>STDEV(H13:H18)/SQRT(6)</f>
        <v>0</v>
      </c>
    </row>
    <row r="22" spans="2:8" ht="14" customHeight="1" thickBot="1">
      <c r="B22" s="1101"/>
      <c r="C22" s="345" t="s">
        <v>60</v>
      </c>
      <c r="D22" s="165">
        <f>TTEST(D4:D9,D13:D18,2,2)</f>
        <v>0.42806925814479779</v>
      </c>
      <c r="E22" s="352"/>
      <c r="F22" s="358">
        <f>TTEST(F4:F9,F13:F18,2,2)</f>
        <v>0.17561270370367871</v>
      </c>
      <c r="G22" s="165">
        <f>TTEST(G4:G9,G13:G18,2,2)</f>
        <v>0.24873843369330942</v>
      </c>
      <c r="H22" s="122">
        <f>TTEST(H4:H9,H13:H18,2,2)</f>
        <v>0.14492982303596413</v>
      </c>
    </row>
    <row r="36" spans="9:9">
      <c r="I36" s="14"/>
    </row>
    <row r="40" spans="9:9" ht="13" customHeight="1"/>
  </sheetData>
  <sortState ref="C13:H18">
    <sortCondition ref="D13:D18"/>
    <sortCondition ref="E13:E18"/>
    <sortCondition ref="C13:C18"/>
  </sortState>
  <mergeCells count="3">
    <mergeCell ref="B4:B12"/>
    <mergeCell ref="B13:B22"/>
    <mergeCell ref="B2:H2"/>
  </mergeCells>
  <pageMargins left="0" right="0" top="0" bottom="0" header="0" footer="0"/>
  <pageSetup scale="92" orientation="portrait" horizontalDpi="4294967292" verticalDpi="4294967292"/>
  <extLst>
    <ext xmlns:mx="http://schemas.microsoft.com/office/mac/excel/2008/main" uri="{64002731-A6B0-56B0-2670-7721B7C09600}">
      <mx:PLV Mode="0" OnePage="0" WScale="10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J17"/>
  <sheetViews>
    <sheetView zoomScale="125" zoomScaleNormal="125" zoomScalePageLayoutView="125" workbookViewId="0">
      <selection activeCell="K18" sqref="A1:K18"/>
    </sheetView>
  </sheetViews>
  <sheetFormatPr baseColWidth="10" defaultColWidth="10.7109375" defaultRowHeight="12" x14ac:dyDescent="0"/>
  <cols>
    <col min="1" max="1" width="1.85546875" style="1" customWidth="1"/>
    <col min="2" max="2" width="3.42578125" style="1" customWidth="1"/>
    <col min="3" max="3" width="13.85546875" style="1" customWidth="1"/>
    <col min="4" max="5" width="6.7109375" style="1" customWidth="1"/>
    <col min="6" max="10" width="10.28515625" style="1" customWidth="1"/>
    <col min="11" max="11" width="4.85546875" style="1" customWidth="1"/>
    <col min="12" max="16384" width="10.7109375" style="1"/>
  </cols>
  <sheetData>
    <row r="1" spans="2:10" ht="13" customHeight="1"/>
    <row r="2" spans="2:10" ht="79" customHeight="1">
      <c r="C2" s="1121" t="s">
        <v>297</v>
      </c>
      <c r="D2" s="1121"/>
      <c r="E2" s="1121"/>
      <c r="F2" s="1121"/>
      <c r="G2" s="1121"/>
      <c r="H2" s="1121"/>
      <c r="I2" s="1121"/>
      <c r="J2" s="1121"/>
    </row>
    <row r="3" spans="2:10" s="1122" customFormat="1" ht="15" customHeight="1" thickBot="1">
      <c r="C3" s="1053"/>
      <c r="D3" s="1053"/>
      <c r="E3" s="1053"/>
      <c r="F3" s="1053"/>
      <c r="G3" s="1053"/>
      <c r="H3" s="1053"/>
      <c r="I3" s="1053"/>
      <c r="J3" s="1053"/>
    </row>
    <row r="4" spans="2:10" ht="47" customHeight="1" thickBot="1">
      <c r="C4" s="13" t="s">
        <v>66</v>
      </c>
      <c r="D4" s="11" t="s">
        <v>8</v>
      </c>
      <c r="E4" s="10" t="s">
        <v>257</v>
      </c>
      <c r="F4" s="853" t="s">
        <v>272</v>
      </c>
      <c r="G4" s="853" t="s">
        <v>258</v>
      </c>
      <c r="H4" s="257" t="s">
        <v>273</v>
      </c>
      <c r="I4" s="257" t="s">
        <v>278</v>
      </c>
      <c r="J4" s="51" t="s">
        <v>279</v>
      </c>
    </row>
    <row r="5" spans="2:10" ht="15" customHeight="1" thickBot="1">
      <c r="B5" s="1112" t="s">
        <v>21</v>
      </c>
      <c r="C5" s="790">
        <v>6048</v>
      </c>
      <c r="D5" s="854">
        <v>30</v>
      </c>
      <c r="E5" s="855" t="s">
        <v>6</v>
      </c>
      <c r="F5" s="856">
        <v>8707</v>
      </c>
      <c r="G5" s="856">
        <v>671</v>
      </c>
      <c r="H5" s="857">
        <v>669</v>
      </c>
      <c r="I5" s="858">
        <f t="shared" ref="I5:I6" si="0">H5/G5*100</f>
        <v>99.701937406855436</v>
      </c>
      <c r="J5" s="859">
        <f t="shared" ref="J5:J6" si="1">G5/F5*100</f>
        <v>7.7064430917652453</v>
      </c>
    </row>
    <row r="6" spans="2:10" ht="15" customHeight="1" thickBot="1">
      <c r="B6" s="1112"/>
      <c r="C6" s="860">
        <v>6030</v>
      </c>
      <c r="D6" s="861">
        <v>30.1</v>
      </c>
      <c r="E6" s="862" t="s">
        <v>6</v>
      </c>
      <c r="F6" s="863">
        <v>8033</v>
      </c>
      <c r="G6" s="863">
        <v>402</v>
      </c>
      <c r="H6" s="864">
        <v>402</v>
      </c>
      <c r="I6" s="865">
        <f t="shared" si="0"/>
        <v>100</v>
      </c>
      <c r="J6" s="866">
        <f t="shared" si="1"/>
        <v>5.0043570272625422</v>
      </c>
    </row>
    <row r="7" spans="2:10" ht="15" customHeight="1" thickBot="1">
      <c r="B7" s="1112"/>
      <c r="C7" s="795">
        <v>6002</v>
      </c>
      <c r="D7" s="867">
        <v>39</v>
      </c>
      <c r="E7" s="868" t="s">
        <v>6</v>
      </c>
      <c r="F7" s="869">
        <v>4805</v>
      </c>
      <c r="G7" s="869">
        <v>358</v>
      </c>
      <c r="H7" s="870">
        <v>358</v>
      </c>
      <c r="I7" s="871">
        <f>H7/G7*100</f>
        <v>100</v>
      </c>
      <c r="J7" s="872">
        <f>G7/F7*100</f>
        <v>7.4505723204994796</v>
      </c>
    </row>
    <row r="8" spans="2:10" ht="15" customHeight="1" thickBot="1">
      <c r="B8" s="1112"/>
      <c r="C8" s="873" t="s">
        <v>20</v>
      </c>
      <c r="D8" s="874">
        <f>AVERAGE(D5:D7)</f>
        <v>33.033333333333331</v>
      </c>
      <c r="E8" s="369"/>
      <c r="F8" s="875">
        <f>AVERAGE(F5:F7)</f>
        <v>7181.666666666667</v>
      </c>
      <c r="G8" s="137">
        <f>AVERAGE(G5:G7)</f>
        <v>477</v>
      </c>
      <c r="H8" s="137">
        <f>AVERAGE(H5:H7)</f>
        <v>476.33333333333331</v>
      </c>
      <c r="I8" s="876">
        <f>AVERAGE(I5:I7)</f>
        <v>99.900645802285155</v>
      </c>
      <c r="J8" s="877">
        <f>AVERAGE(J5:J7)</f>
        <v>6.7204574798424224</v>
      </c>
    </row>
    <row r="9" spans="2:10" ht="15" customHeight="1" thickBot="1">
      <c r="B9" s="1112"/>
      <c r="C9" s="878" t="s">
        <v>259</v>
      </c>
      <c r="D9" s="861">
        <f>STDEV(D5:D7)</f>
        <v>5.1675268101223821</v>
      </c>
      <c r="E9" s="879"/>
      <c r="F9" s="880">
        <f>STDEV(F5:F7)</f>
        <v>2085.6599275369244</v>
      </c>
      <c r="G9" s="881">
        <f>STDEV(G5:G7)</f>
        <v>169.44320582425252</v>
      </c>
      <c r="H9" s="881">
        <f>STDEV(H5:H7)</f>
        <v>168.29834619904415</v>
      </c>
      <c r="I9" s="882">
        <f>STDEV(I5:I7)</f>
        <v>0.17208651838737218</v>
      </c>
      <c r="J9" s="883">
        <f>STDEV(J5:J7)</f>
        <v>1.491682954050793</v>
      </c>
    </row>
    <row r="10" spans="2:10" ht="15" customHeight="1" thickBot="1">
      <c r="B10" s="1112"/>
      <c r="C10" s="884" t="s">
        <v>26</v>
      </c>
      <c r="D10" s="867">
        <f>STDEV(D5:D7)/SQRT(COUNTA(D5:D7))</f>
        <v>2.9834729948687655</v>
      </c>
      <c r="E10" s="370"/>
      <c r="F10" s="885">
        <f>STDEV(F5:F7)/SQRT(COUNTA(F5:F7))</f>
        <v>1204.1563206014587</v>
      </c>
      <c r="G10" s="139">
        <f>STDEV(G5:G7)/SQRT(COUNTA(G5:G7))</f>
        <v>97.828080494985358</v>
      </c>
      <c r="H10" s="139">
        <f>STDEV(H5:H7)/SQRT(COUNTA(H5:H7))</f>
        <v>97.16709548218698</v>
      </c>
      <c r="I10" s="886">
        <f>STDEV(I5:I7)/SQRT(COUNTA(I5:I7))</f>
        <v>9.9354197714854819E-2</v>
      </c>
      <c r="J10" s="887">
        <f>STDEV(J5:J7)/SQRT(COUNTA(J5:J7))</f>
        <v>0.86122355506680159</v>
      </c>
    </row>
    <row r="11" spans="2:10" ht="15" customHeight="1" thickBot="1">
      <c r="B11" s="1112" t="s">
        <v>19</v>
      </c>
      <c r="C11" s="790">
        <v>6212</v>
      </c>
      <c r="D11" s="874">
        <v>20</v>
      </c>
      <c r="E11" s="888">
        <v>5</v>
      </c>
      <c r="F11" s="856">
        <v>6873</v>
      </c>
      <c r="G11" s="844">
        <v>1106</v>
      </c>
      <c r="H11" s="844">
        <v>1100</v>
      </c>
      <c r="I11" s="889">
        <f>H11/G11*100</f>
        <v>99.457504520795652</v>
      </c>
      <c r="J11" s="859">
        <f>G11/F11*100</f>
        <v>16.091954022988507</v>
      </c>
    </row>
    <row r="12" spans="2:10" ht="15" customHeight="1" thickBot="1">
      <c r="B12" s="1112"/>
      <c r="C12" s="860">
        <v>6025</v>
      </c>
      <c r="D12" s="861">
        <v>23.8</v>
      </c>
      <c r="E12" s="862">
        <v>19</v>
      </c>
      <c r="F12" s="863">
        <v>2689</v>
      </c>
      <c r="G12" s="863">
        <v>299</v>
      </c>
      <c r="H12" s="864">
        <v>298</v>
      </c>
      <c r="I12" s="865">
        <f>H12/G12*100</f>
        <v>99.665551839464882</v>
      </c>
      <c r="J12" s="866">
        <f>G12/F12*100</f>
        <v>11.119375232428412</v>
      </c>
    </row>
    <row r="13" spans="2:10" ht="15" customHeight="1" thickBot="1">
      <c r="B13" s="1112"/>
      <c r="C13" s="795">
        <v>6211</v>
      </c>
      <c r="D13" s="867">
        <v>24</v>
      </c>
      <c r="E13" s="868">
        <v>4</v>
      </c>
      <c r="F13" s="869">
        <v>6515</v>
      </c>
      <c r="G13" s="869">
        <v>987</v>
      </c>
      <c r="H13" s="870">
        <v>984</v>
      </c>
      <c r="I13" s="871">
        <f>H13/G13*100</f>
        <v>99.696048632218847</v>
      </c>
      <c r="J13" s="872">
        <f>G13/F13*100</f>
        <v>15.149654643131235</v>
      </c>
    </row>
    <row r="14" spans="2:10" ht="15" customHeight="1" thickBot="1">
      <c r="B14" s="1112"/>
      <c r="C14" s="873" t="s">
        <v>20</v>
      </c>
      <c r="D14" s="874">
        <f t="shared" ref="D14:J14" si="2">AVERAGE(D11:D13)</f>
        <v>22.599999999999998</v>
      </c>
      <c r="E14" s="888">
        <f t="shared" si="2"/>
        <v>9.3333333333333339</v>
      </c>
      <c r="F14" s="875">
        <f t="shared" si="2"/>
        <v>5359</v>
      </c>
      <c r="G14" s="137">
        <f t="shared" si="2"/>
        <v>797.33333333333337</v>
      </c>
      <c r="H14" s="137">
        <f t="shared" si="2"/>
        <v>794</v>
      </c>
      <c r="I14" s="876">
        <f t="shared" si="2"/>
        <v>99.606368330826456</v>
      </c>
      <c r="J14" s="877">
        <f t="shared" si="2"/>
        <v>14.120327966182719</v>
      </c>
    </row>
    <row r="15" spans="2:10" ht="15" customHeight="1" thickBot="1">
      <c r="B15" s="1112"/>
      <c r="C15" s="878" t="s">
        <v>259</v>
      </c>
      <c r="D15" s="861">
        <f t="shared" ref="D15:J15" si="3">STDEV(D11:D13)</f>
        <v>2.2538855339169293</v>
      </c>
      <c r="E15" s="862">
        <f t="shared" si="3"/>
        <v>8.3864970836060841</v>
      </c>
      <c r="F15" s="880">
        <f t="shared" si="3"/>
        <v>2319.2058985782182</v>
      </c>
      <c r="G15" s="881">
        <f t="shared" si="3"/>
        <v>435.65161922496441</v>
      </c>
      <c r="H15" s="881">
        <f t="shared" si="3"/>
        <v>433.44665185002873</v>
      </c>
      <c r="I15" s="882">
        <f t="shared" si="3"/>
        <v>0.12981848498860263</v>
      </c>
      <c r="J15" s="883">
        <f t="shared" si="3"/>
        <v>2.641262957940846</v>
      </c>
    </row>
    <row r="16" spans="2:10" ht="15" customHeight="1" thickBot="1">
      <c r="B16" s="1112"/>
      <c r="C16" s="890" t="s">
        <v>26</v>
      </c>
      <c r="D16" s="891">
        <f t="shared" ref="D16:J16" si="4">STDEV(D11:D13)/SQRT(COUNTA(D11:D13))</f>
        <v>1.3012814197295426</v>
      </c>
      <c r="E16" s="892">
        <f t="shared" si="4"/>
        <v>4.8419463487779844</v>
      </c>
      <c r="F16" s="893">
        <f t="shared" si="4"/>
        <v>1338.9941498503024</v>
      </c>
      <c r="G16" s="894">
        <f t="shared" si="4"/>
        <v>251.52357963242954</v>
      </c>
      <c r="H16" s="894">
        <f t="shared" si="4"/>
        <v>250.2505411249561</v>
      </c>
      <c r="I16" s="895">
        <f t="shared" si="4"/>
        <v>7.4950737253959121E-2</v>
      </c>
      <c r="J16" s="896">
        <f t="shared" si="4"/>
        <v>1.5249338797677348</v>
      </c>
    </row>
    <row r="17" spans="2:10" ht="15" customHeight="1" thickBot="1">
      <c r="B17" s="1112"/>
      <c r="C17" s="897" t="s">
        <v>60</v>
      </c>
      <c r="D17" s="898">
        <f>TTEST(D5:D7,D11:D13,2,2)</f>
        <v>3.2731551669027581E-2</v>
      </c>
      <c r="E17" s="899"/>
      <c r="F17" s="900">
        <f>TTEST(F5:F7,F11:F13,2,2)</f>
        <v>0.36872051256661476</v>
      </c>
      <c r="G17" s="898">
        <f>TTEST(G5:G7,G11:G13,2,2)</f>
        <v>0.30092047629070262</v>
      </c>
      <c r="H17" s="898">
        <f>TTEST(H5:H7,H11:H13,2,2)</f>
        <v>0.30220289004521395</v>
      </c>
      <c r="I17" s="898">
        <f>TTEST(I5:I7,I11:I13,2,2)</f>
        <v>7.7279147636084011E-2</v>
      </c>
      <c r="J17" s="901">
        <f>TTEST(J5:J7,J11:J13,2,2)</f>
        <v>1.3420412053806391E-2</v>
      </c>
    </row>
  </sheetData>
  <mergeCells count="3">
    <mergeCell ref="B5:B10"/>
    <mergeCell ref="B11:B17"/>
    <mergeCell ref="C2:J2"/>
  </mergeCells>
  <phoneticPr fontId="12" type="noConversion"/>
  <pageMargins left="0.75" right="0.75" top="1" bottom="1" header="0.5" footer="0.5"/>
  <pageSetup scale="81" orientation="portrait" horizontalDpi="4294967292" verticalDpi="4294967292"/>
  <colBreaks count="1" manualBreakCount="1">
    <brk id="9" max="1048575" man="1"/>
  </colBreaks>
  <extLst>
    <ext xmlns:mx="http://schemas.microsoft.com/office/mac/excel/2008/main" uri="{64002731-A6B0-56B0-2670-7721B7C09600}">
      <mx:PLV Mode="0" OnePage="0" WScale="10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J16"/>
  <sheetViews>
    <sheetView zoomScale="125" zoomScaleNormal="125" zoomScalePageLayoutView="125" workbookViewId="0">
      <selection activeCell="K17" sqref="A1:K17"/>
    </sheetView>
  </sheetViews>
  <sheetFormatPr baseColWidth="10" defaultColWidth="10.7109375" defaultRowHeight="12" x14ac:dyDescent="0"/>
  <cols>
    <col min="1" max="1" width="1.85546875" style="1" customWidth="1"/>
    <col min="2" max="2" width="3.42578125" style="1" customWidth="1"/>
    <col min="3" max="3" width="14" style="1" customWidth="1"/>
    <col min="4" max="4" width="5.85546875" style="1" customWidth="1"/>
    <col min="5" max="5" width="8.42578125" style="1" customWidth="1"/>
    <col min="6" max="10" width="10.140625" style="1" customWidth="1"/>
    <col min="11" max="16384" width="10.7109375" style="1"/>
  </cols>
  <sheetData>
    <row r="1" spans="2:10" ht="13" customHeight="1"/>
    <row r="2" spans="2:10" ht="86" customHeight="1" thickBot="1">
      <c r="C2" s="1113" t="s">
        <v>298</v>
      </c>
      <c r="D2" s="1113"/>
      <c r="E2" s="1113"/>
      <c r="F2" s="1113"/>
      <c r="G2" s="1113"/>
      <c r="H2" s="1113"/>
      <c r="I2" s="1113"/>
      <c r="J2" s="1113"/>
    </row>
    <row r="3" spans="2:10" ht="54" customHeight="1" thickBot="1">
      <c r="C3" s="13" t="s">
        <v>66</v>
      </c>
      <c r="D3" s="902" t="s">
        <v>8</v>
      </c>
      <c r="E3" s="51" t="s">
        <v>257</v>
      </c>
      <c r="F3" s="853" t="s">
        <v>260</v>
      </c>
      <c r="G3" s="853" t="s">
        <v>258</v>
      </c>
      <c r="H3" s="257" t="s">
        <v>274</v>
      </c>
      <c r="I3" s="257" t="s">
        <v>276</v>
      </c>
      <c r="J3" s="51" t="s">
        <v>277</v>
      </c>
    </row>
    <row r="4" spans="2:10" ht="15" customHeight="1" thickBot="1">
      <c r="B4" s="1112" t="s">
        <v>21</v>
      </c>
      <c r="C4" s="790">
        <v>6238</v>
      </c>
      <c r="D4" s="903">
        <v>20</v>
      </c>
      <c r="E4" s="904" t="s">
        <v>6</v>
      </c>
      <c r="F4" s="856">
        <v>4250</v>
      </c>
      <c r="G4" s="856">
        <v>899</v>
      </c>
      <c r="H4" s="857">
        <v>884</v>
      </c>
      <c r="I4" s="858">
        <f t="shared" ref="I4:I5" si="0">H4/G4*100</f>
        <v>98.33147942157953</v>
      </c>
      <c r="J4" s="859">
        <f t="shared" ref="J4:J5" si="1">G4/F4*100</f>
        <v>21.152941176470588</v>
      </c>
    </row>
    <row r="5" spans="2:10" ht="15" customHeight="1" thickBot="1">
      <c r="B5" s="1112"/>
      <c r="C5" s="860">
        <v>6029</v>
      </c>
      <c r="D5" s="905">
        <v>24</v>
      </c>
      <c r="E5" s="906" t="s">
        <v>6</v>
      </c>
      <c r="F5" s="863">
        <v>1985</v>
      </c>
      <c r="G5" s="863">
        <v>736</v>
      </c>
      <c r="H5" s="864">
        <v>735</v>
      </c>
      <c r="I5" s="865">
        <f t="shared" si="0"/>
        <v>99.864130434782609</v>
      </c>
      <c r="J5" s="866">
        <f t="shared" si="1"/>
        <v>37.078085642317383</v>
      </c>
    </row>
    <row r="6" spans="2:10" ht="15" customHeight="1" thickBot="1">
      <c r="B6" s="1112"/>
      <c r="C6" s="795">
        <v>6229</v>
      </c>
      <c r="D6" s="94">
        <v>31</v>
      </c>
      <c r="E6" s="907" t="s">
        <v>6</v>
      </c>
      <c r="F6" s="869">
        <v>6434</v>
      </c>
      <c r="G6" s="869">
        <v>1775</v>
      </c>
      <c r="H6" s="870">
        <v>1772</v>
      </c>
      <c r="I6" s="871">
        <f>H6/G6*100</f>
        <v>99.83098591549296</v>
      </c>
      <c r="J6" s="872">
        <f>G6/F6*100</f>
        <v>27.58781473422443</v>
      </c>
    </row>
    <row r="7" spans="2:10" ht="15" customHeight="1" thickBot="1">
      <c r="B7" s="1112"/>
      <c r="C7" s="873" t="s">
        <v>20</v>
      </c>
      <c r="D7" s="908">
        <f>AVERAGE(D4:D6)</f>
        <v>25</v>
      </c>
      <c r="E7" s="369"/>
      <c r="F7" s="875">
        <f>AVERAGE(F4:F6)</f>
        <v>4223</v>
      </c>
      <c r="G7" s="137">
        <f>AVERAGE(G4:G6)</f>
        <v>1136.6666666666667</v>
      </c>
      <c r="H7" s="137">
        <f>AVERAGE(H4:H6)</f>
        <v>1130.3333333333333</v>
      </c>
      <c r="I7" s="876">
        <f>AVERAGE(I4:I6)</f>
        <v>99.342198590618366</v>
      </c>
      <c r="J7" s="877">
        <f>AVERAGE(J4:J6)</f>
        <v>28.606280517670797</v>
      </c>
    </row>
    <row r="8" spans="2:10" ht="15" customHeight="1" thickBot="1">
      <c r="B8" s="1112"/>
      <c r="C8" s="878" t="s">
        <v>259</v>
      </c>
      <c r="D8" s="909">
        <f>STDEV(D4:D6)</f>
        <v>5.5677643628300215</v>
      </c>
      <c r="E8" s="910"/>
      <c r="F8" s="880">
        <f>STDEV(F4:F6)</f>
        <v>2224.622889390469</v>
      </c>
      <c r="G8" s="881">
        <f>STDEV(G4:G6)</f>
        <v>558.78827236560119</v>
      </c>
      <c r="H8" s="881">
        <f>STDEV(H4:H6)</f>
        <v>560.67132380150611</v>
      </c>
      <c r="I8" s="882">
        <f>STDEV(I4:I6)</f>
        <v>0.8754653441379916</v>
      </c>
      <c r="J8" s="883">
        <f>STDEV(J4:J6)</f>
        <v>8.0112739922287908</v>
      </c>
    </row>
    <row r="9" spans="2:10" ht="15" customHeight="1" thickBot="1">
      <c r="B9" s="1112"/>
      <c r="C9" s="884" t="s">
        <v>26</v>
      </c>
      <c r="D9" s="911">
        <f>STDEV(D4:D6)/SQRT(COUNTA(D4:D6))</f>
        <v>3.2145502536643185</v>
      </c>
      <c r="E9" s="370"/>
      <c r="F9" s="885">
        <f>STDEV(F4:F6)/SQRT(COUNTA(F4:F6))</f>
        <v>1284.3866240349905</v>
      </c>
      <c r="G9" s="139">
        <f>STDEV(G4:G6)/SQRT(COUNTA(G4:G6))</f>
        <v>322.61655947028578</v>
      </c>
      <c r="H9" s="139">
        <f>STDEV(H4:H6)/SQRT(COUNTA(H4:H6))</f>
        <v>323.70373972370339</v>
      </c>
      <c r="I9" s="886">
        <f>STDEV(I4:I6)/SQRT(COUNTA(I4:I6))</f>
        <v>0.50545015210425781</v>
      </c>
      <c r="J9" s="887">
        <f>STDEV(J4:J6)/SQRT(COUNTA(J4:J6))</f>
        <v>4.6253111959651401</v>
      </c>
    </row>
    <row r="10" spans="2:10" ht="15" customHeight="1" thickBot="1">
      <c r="B10" s="1112" t="s">
        <v>19</v>
      </c>
      <c r="C10" s="790">
        <v>6212</v>
      </c>
      <c r="D10" s="874">
        <v>20</v>
      </c>
      <c r="E10" s="888">
        <v>5</v>
      </c>
      <c r="F10" s="856">
        <v>4045</v>
      </c>
      <c r="G10" s="844">
        <v>1106</v>
      </c>
      <c r="H10" s="844">
        <v>1089</v>
      </c>
      <c r="I10" s="889">
        <f>H10/G10*100</f>
        <v>98.4629294755877</v>
      </c>
      <c r="J10" s="859">
        <f t="shared" ref="J10:J12" si="2">G10/F10*100</f>
        <v>27.342398022249693</v>
      </c>
    </row>
    <row r="11" spans="2:10" ht="15" customHeight="1" thickBot="1">
      <c r="B11" s="1112"/>
      <c r="C11" s="860">
        <v>6025</v>
      </c>
      <c r="D11" s="861">
        <v>23.8</v>
      </c>
      <c r="E11" s="862">
        <v>19</v>
      </c>
      <c r="F11" s="863">
        <v>1567</v>
      </c>
      <c r="G11" s="863">
        <v>299</v>
      </c>
      <c r="H11" s="864">
        <v>296</v>
      </c>
      <c r="I11" s="865">
        <f>H11/G11*100</f>
        <v>98.996655518394647</v>
      </c>
      <c r="J11" s="866">
        <f t="shared" si="2"/>
        <v>19.081046585832802</v>
      </c>
    </row>
    <row r="12" spans="2:10" ht="15" customHeight="1" thickBot="1">
      <c r="B12" s="1112"/>
      <c r="C12" s="795">
        <v>6211</v>
      </c>
      <c r="D12" s="867">
        <v>24</v>
      </c>
      <c r="E12" s="868">
        <v>4</v>
      </c>
      <c r="F12" s="869">
        <v>4544</v>
      </c>
      <c r="G12" s="869">
        <v>987</v>
      </c>
      <c r="H12" s="870">
        <v>966</v>
      </c>
      <c r="I12" s="871">
        <f>H12/G12*100</f>
        <v>97.872340425531917</v>
      </c>
      <c r="J12" s="872">
        <f t="shared" si="2"/>
        <v>21.720950704225352</v>
      </c>
    </row>
    <row r="13" spans="2:10" ht="15" customHeight="1" thickBot="1">
      <c r="B13" s="1112"/>
      <c r="C13" s="873" t="s">
        <v>20</v>
      </c>
      <c r="D13" s="874">
        <f t="shared" ref="D13:J13" si="3">AVERAGE(D10:D12)</f>
        <v>22.599999999999998</v>
      </c>
      <c r="E13" s="888">
        <f t="shared" si="3"/>
        <v>9.3333333333333339</v>
      </c>
      <c r="F13" s="875">
        <f t="shared" si="3"/>
        <v>3385.3333333333335</v>
      </c>
      <c r="G13" s="137">
        <f t="shared" si="3"/>
        <v>797.33333333333337</v>
      </c>
      <c r="H13" s="137">
        <f t="shared" si="3"/>
        <v>783.66666666666663</v>
      </c>
      <c r="I13" s="876">
        <f t="shared" si="3"/>
        <v>98.443975139838088</v>
      </c>
      <c r="J13" s="877">
        <f t="shared" si="3"/>
        <v>22.714798437435945</v>
      </c>
    </row>
    <row r="14" spans="2:10" ht="15" customHeight="1" thickBot="1">
      <c r="B14" s="1112"/>
      <c r="C14" s="878" t="s">
        <v>259</v>
      </c>
      <c r="D14" s="861">
        <f t="shared" ref="D14:J14" si="4">STDEV(D10:D12)</f>
        <v>2.2538855339169293</v>
      </c>
      <c r="E14" s="862">
        <f t="shared" si="4"/>
        <v>8.3864970836060841</v>
      </c>
      <c r="F14" s="893">
        <f t="shared" si="4"/>
        <v>1594.3658091333157</v>
      </c>
      <c r="G14" s="894">
        <f t="shared" si="4"/>
        <v>435.65161922496441</v>
      </c>
      <c r="H14" s="894">
        <f t="shared" si="4"/>
        <v>426.78605100604375</v>
      </c>
      <c r="I14" s="895">
        <f t="shared" si="4"/>
        <v>0.56239715250213895</v>
      </c>
      <c r="J14" s="896">
        <f t="shared" si="4"/>
        <v>4.2193935436983017</v>
      </c>
    </row>
    <row r="15" spans="2:10" ht="15" customHeight="1" thickBot="1">
      <c r="B15" s="1112"/>
      <c r="C15" s="890" t="s">
        <v>26</v>
      </c>
      <c r="D15" s="891">
        <f t="shared" ref="D15:J15" si="5">STDEV(D10:D12)/SQRT(COUNTA(D10:D12))</f>
        <v>1.3012814197295426</v>
      </c>
      <c r="E15" s="892">
        <f t="shared" si="5"/>
        <v>4.8419463487779844</v>
      </c>
      <c r="F15" s="893">
        <f t="shared" si="5"/>
        <v>920.50752908985532</v>
      </c>
      <c r="G15" s="894">
        <f t="shared" si="5"/>
        <v>251.52357963242954</v>
      </c>
      <c r="H15" s="894">
        <f t="shared" si="5"/>
        <v>246.40504143471674</v>
      </c>
      <c r="I15" s="895">
        <f t="shared" si="5"/>
        <v>0.32470014738858893</v>
      </c>
      <c r="J15" s="896">
        <f t="shared" si="5"/>
        <v>2.4360679982711835</v>
      </c>
    </row>
    <row r="16" spans="2:10" ht="15" customHeight="1" thickBot="1">
      <c r="B16" s="1112"/>
      <c r="C16" s="897" t="s">
        <v>60</v>
      </c>
      <c r="D16" s="898">
        <f>TTEST(D4:D6,D10:D12,2,2)</f>
        <v>0.52697942355577798</v>
      </c>
      <c r="E16" s="899"/>
      <c r="F16" s="912">
        <f>TTEST(F4:F6,F10:F12,2,2)</f>
        <v>0.62409917448031471</v>
      </c>
      <c r="G16" s="886">
        <f>TTEST(G4:G6,G10:G12,2,2)</f>
        <v>0.45345191319293826</v>
      </c>
      <c r="H16" s="886">
        <f>TTEST(H4:H6,H10:H12,2,2)</f>
        <v>0.44214819445268494</v>
      </c>
      <c r="I16" s="886">
        <f>TTEST(I4:I6,I10:I12,2,2)</f>
        <v>0.2091952900395917</v>
      </c>
      <c r="J16" s="887">
        <f>TTEST(J4:J6,J10:J12,2,2)</f>
        <v>0.32277582359780249</v>
      </c>
    </row>
  </sheetData>
  <mergeCells count="3">
    <mergeCell ref="B4:B9"/>
    <mergeCell ref="B10:B16"/>
    <mergeCell ref="C2:J2"/>
  </mergeCells>
  <phoneticPr fontId="12" type="noConversion"/>
  <pageMargins left="0.75" right="0.75" top="1" bottom="1" header="0.5" footer="0.5"/>
  <pageSetup scale="85"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W52"/>
  <sheetViews>
    <sheetView zoomScale="125" zoomScaleNormal="125" zoomScalePageLayoutView="125" workbookViewId="0"/>
  </sheetViews>
  <sheetFormatPr baseColWidth="10" defaultColWidth="10.85546875" defaultRowHeight="12" x14ac:dyDescent="0"/>
  <cols>
    <col min="1" max="1" width="1.7109375" style="417" customWidth="1"/>
    <col min="2" max="2" width="3.42578125" style="417" customWidth="1"/>
    <col min="3" max="5" width="7.5703125" style="417" customWidth="1"/>
    <col min="6" max="6" width="3.28515625" style="417" customWidth="1"/>
    <col min="7" max="7" width="12" style="417" customWidth="1"/>
    <col min="8" max="8" width="15.28515625" style="417" customWidth="1"/>
    <col min="9" max="9" width="7.5703125" style="417" customWidth="1"/>
    <col min="10" max="11" width="5.5703125" style="417" customWidth="1"/>
    <col min="12" max="14" width="5.28515625" style="417" customWidth="1"/>
    <col min="15" max="15" width="6.140625" style="417" customWidth="1"/>
    <col min="16" max="16" width="7.5703125" style="417" customWidth="1"/>
    <col min="17" max="17" width="5" style="417" customWidth="1"/>
    <col min="18" max="18" width="5.42578125" style="417" customWidth="1"/>
    <col min="19" max="19" width="7.85546875" style="417" customWidth="1"/>
    <col min="20" max="20" width="5.140625" style="417" customWidth="1"/>
    <col min="21" max="21" width="11.42578125" style="419" customWidth="1"/>
    <col min="22" max="23" width="6.5703125" style="417" customWidth="1"/>
    <col min="24" max="24" width="4.42578125" style="417" customWidth="1"/>
    <col min="25" max="25" width="14" style="417" customWidth="1"/>
    <col min="26" max="26" width="21" style="417" customWidth="1"/>
    <col min="27" max="16384" width="10.85546875" style="417"/>
  </cols>
  <sheetData>
    <row r="1" spans="1:23" ht="13" customHeight="1">
      <c r="A1" s="417" t="s">
        <v>238</v>
      </c>
      <c r="B1" s="457"/>
    </row>
    <row r="2" spans="1:23" ht="130" customHeight="1" thickBot="1">
      <c r="B2" s="1056" t="s">
        <v>245</v>
      </c>
      <c r="C2" s="1056"/>
      <c r="D2" s="1056"/>
      <c r="E2" s="1056"/>
      <c r="F2" s="1056"/>
      <c r="G2" s="1056"/>
      <c r="H2" s="1056"/>
      <c r="I2" s="1056"/>
      <c r="J2" s="1056"/>
      <c r="K2" s="1056"/>
      <c r="L2" s="1056"/>
      <c r="M2" s="1056"/>
      <c r="N2" s="1056"/>
      <c r="O2" s="1056"/>
      <c r="P2" s="1056"/>
      <c r="Q2" s="1056"/>
      <c r="R2" s="1056"/>
      <c r="S2" s="1056"/>
      <c r="T2" s="1056"/>
      <c r="U2" s="1056"/>
      <c r="V2" s="1056"/>
      <c r="W2" s="1056"/>
    </row>
    <row r="3" spans="1:23" ht="20" customHeight="1" thickBot="1">
      <c r="B3" s="458"/>
      <c r="C3" s="1057" t="s">
        <v>19</v>
      </c>
      <c r="D3" s="1058"/>
      <c r="E3" s="1058"/>
      <c r="F3" s="1058"/>
      <c r="G3" s="1058"/>
      <c r="H3" s="1058"/>
      <c r="I3" s="1058"/>
      <c r="J3" s="1058"/>
      <c r="K3" s="1058"/>
      <c r="L3" s="1058"/>
      <c r="M3" s="1058"/>
      <c r="N3" s="1058"/>
      <c r="O3" s="1058"/>
      <c r="P3" s="1058"/>
      <c r="Q3" s="1058"/>
      <c r="R3" s="1058"/>
      <c r="S3" s="1058"/>
      <c r="T3" s="1058"/>
      <c r="U3" s="1058"/>
      <c r="V3" s="1058"/>
      <c r="W3" s="1059"/>
    </row>
    <row r="4" spans="1:23" ht="49" customHeight="1" thickBot="1">
      <c r="B4" s="459"/>
      <c r="C4" s="460" t="s">
        <v>66</v>
      </c>
      <c r="D4" s="461" t="s">
        <v>25</v>
      </c>
      <c r="E4" s="103" t="s">
        <v>12</v>
      </c>
      <c r="F4" s="424" t="s">
        <v>1</v>
      </c>
      <c r="G4" s="462" t="s">
        <v>18</v>
      </c>
      <c r="H4" s="462" t="s">
        <v>22</v>
      </c>
      <c r="I4" s="463" t="s">
        <v>13</v>
      </c>
      <c r="J4" s="462" t="s">
        <v>34</v>
      </c>
      <c r="K4" s="462" t="s">
        <v>255</v>
      </c>
      <c r="L4" s="464" t="s">
        <v>27</v>
      </c>
      <c r="M4" s="464" t="s">
        <v>28</v>
      </c>
      <c r="N4" s="464" t="s">
        <v>29</v>
      </c>
      <c r="O4" s="464" t="s">
        <v>75</v>
      </c>
      <c r="P4" s="464" t="s">
        <v>68</v>
      </c>
      <c r="Q4" s="462" t="s">
        <v>0</v>
      </c>
      <c r="R4" s="462" t="s">
        <v>65</v>
      </c>
      <c r="S4" s="462" t="s">
        <v>24</v>
      </c>
      <c r="T4" s="424" t="s">
        <v>58</v>
      </c>
      <c r="U4" s="425" t="s">
        <v>69</v>
      </c>
      <c r="V4" s="465" t="s">
        <v>73</v>
      </c>
      <c r="W4" s="466" t="s">
        <v>74</v>
      </c>
    </row>
    <row r="5" spans="1:23" ht="13" customHeight="1" thickBot="1">
      <c r="B5" s="1065" t="s">
        <v>62</v>
      </c>
      <c r="C5" s="142">
        <v>6063</v>
      </c>
      <c r="D5" s="467">
        <v>4.4000000000000004</v>
      </c>
      <c r="E5" s="468">
        <v>3</v>
      </c>
      <c r="F5" s="429" t="s">
        <v>4</v>
      </c>
      <c r="G5" s="429" t="s">
        <v>14</v>
      </c>
      <c r="H5" s="429" t="s">
        <v>11</v>
      </c>
      <c r="I5" s="429" t="s">
        <v>15</v>
      </c>
      <c r="J5" s="429" t="s">
        <v>6</v>
      </c>
      <c r="K5" s="429" t="s">
        <v>6</v>
      </c>
      <c r="L5" s="429" t="s">
        <v>31</v>
      </c>
      <c r="M5" s="429" t="s">
        <v>31</v>
      </c>
      <c r="N5" s="429" t="s">
        <v>30</v>
      </c>
      <c r="O5" s="429" t="s">
        <v>31</v>
      </c>
      <c r="P5" s="431" t="s">
        <v>67</v>
      </c>
      <c r="Q5" s="429">
        <v>23.8</v>
      </c>
      <c r="R5" s="430">
        <v>16</v>
      </c>
      <c r="S5" s="429" t="s">
        <v>40</v>
      </c>
      <c r="T5" s="469" t="s">
        <v>44</v>
      </c>
      <c r="U5" s="431" t="s">
        <v>70</v>
      </c>
      <c r="V5" s="428"/>
      <c r="W5" s="470"/>
    </row>
    <row r="6" spans="1:23" ht="13" customHeight="1" thickBot="1">
      <c r="B6" s="1065"/>
      <c r="C6" s="143">
        <v>6209</v>
      </c>
      <c r="D6" s="471">
        <v>5</v>
      </c>
      <c r="E6" s="472">
        <v>0.25</v>
      </c>
      <c r="F6" s="436" t="s">
        <v>2</v>
      </c>
      <c r="G6" s="436" t="s">
        <v>14</v>
      </c>
      <c r="H6" s="436" t="s">
        <v>32</v>
      </c>
      <c r="I6" s="436">
        <v>0.1</v>
      </c>
      <c r="J6" s="436" t="s">
        <v>6</v>
      </c>
      <c r="K6" s="436" t="s">
        <v>6</v>
      </c>
      <c r="L6" s="144" t="s">
        <v>31</v>
      </c>
      <c r="M6" s="436" t="s">
        <v>30</v>
      </c>
      <c r="N6" s="436" t="s">
        <v>30</v>
      </c>
      <c r="O6" s="436" t="s">
        <v>30</v>
      </c>
      <c r="P6" s="186">
        <v>3</v>
      </c>
      <c r="Q6" s="436">
        <v>12</v>
      </c>
      <c r="R6" s="437">
        <v>15</v>
      </c>
      <c r="S6" s="436" t="s">
        <v>41</v>
      </c>
      <c r="T6" s="473" t="s">
        <v>47</v>
      </c>
      <c r="U6" s="438" t="s">
        <v>71</v>
      </c>
      <c r="V6" s="435"/>
      <c r="W6" s="474"/>
    </row>
    <row r="7" spans="1:23" ht="13" customHeight="1" thickBot="1">
      <c r="B7" s="1065"/>
      <c r="C7" s="143">
        <v>6062</v>
      </c>
      <c r="D7" s="471">
        <v>10.7</v>
      </c>
      <c r="E7" s="472">
        <v>6</v>
      </c>
      <c r="F7" s="436" t="s">
        <v>4</v>
      </c>
      <c r="G7" s="436" t="s">
        <v>16</v>
      </c>
      <c r="H7" s="436" t="s">
        <v>32</v>
      </c>
      <c r="I7" s="436" t="s">
        <v>6</v>
      </c>
      <c r="J7" s="436">
        <v>12.4</v>
      </c>
      <c r="K7" s="436">
        <v>112</v>
      </c>
      <c r="L7" s="436" t="s">
        <v>6</v>
      </c>
      <c r="M7" s="436" t="s">
        <v>6</v>
      </c>
      <c r="N7" s="436" t="s">
        <v>6</v>
      </c>
      <c r="O7" s="436" t="s">
        <v>6</v>
      </c>
      <c r="P7" s="438" t="s">
        <v>6</v>
      </c>
      <c r="Q7" s="436">
        <v>21.9</v>
      </c>
      <c r="R7" s="437">
        <v>48</v>
      </c>
      <c r="S7" s="436" t="s">
        <v>40</v>
      </c>
      <c r="T7" s="473" t="s">
        <v>52</v>
      </c>
      <c r="U7" s="438" t="s">
        <v>70</v>
      </c>
      <c r="V7" s="435" t="s">
        <v>72</v>
      </c>
      <c r="W7" s="474" t="s">
        <v>72</v>
      </c>
    </row>
    <row r="8" spans="1:23" ht="13" customHeight="1" thickBot="1">
      <c r="B8" s="1065"/>
      <c r="C8" s="143">
        <v>6265</v>
      </c>
      <c r="D8" s="475">
        <v>11</v>
      </c>
      <c r="E8" s="437">
        <v>8</v>
      </c>
      <c r="F8" s="436" t="s">
        <v>4</v>
      </c>
      <c r="G8" s="436" t="s">
        <v>5</v>
      </c>
      <c r="H8" s="436" t="s">
        <v>9</v>
      </c>
      <c r="I8" s="436">
        <v>0.06</v>
      </c>
      <c r="J8" s="436" t="s">
        <v>6</v>
      </c>
      <c r="K8" s="436" t="s">
        <v>6</v>
      </c>
      <c r="L8" s="436" t="s">
        <v>30</v>
      </c>
      <c r="M8" s="436" t="s">
        <v>31</v>
      </c>
      <c r="N8" s="436" t="s">
        <v>30</v>
      </c>
      <c r="O8" s="436" t="s">
        <v>31</v>
      </c>
      <c r="P8" s="438">
        <v>2</v>
      </c>
      <c r="Q8" s="436">
        <v>12.9</v>
      </c>
      <c r="R8" s="437">
        <v>26</v>
      </c>
      <c r="S8" s="436" t="s">
        <v>41</v>
      </c>
      <c r="T8" s="473" t="s">
        <v>44</v>
      </c>
      <c r="U8" s="438" t="s">
        <v>70</v>
      </c>
      <c r="V8" s="435"/>
      <c r="W8" s="474"/>
    </row>
    <row r="9" spans="1:23" ht="13" customHeight="1" thickBot="1">
      <c r="B9" s="1065"/>
      <c r="C9" s="143">
        <v>6052</v>
      </c>
      <c r="D9" s="471">
        <v>12</v>
      </c>
      <c r="E9" s="472">
        <v>1</v>
      </c>
      <c r="F9" s="436" t="s">
        <v>4</v>
      </c>
      <c r="G9" s="436" t="s">
        <v>16</v>
      </c>
      <c r="H9" s="436" t="s">
        <v>33</v>
      </c>
      <c r="I9" s="436">
        <v>0.18</v>
      </c>
      <c r="J9" s="436" t="s">
        <v>6</v>
      </c>
      <c r="K9" s="436" t="s">
        <v>6</v>
      </c>
      <c r="L9" s="436" t="s">
        <v>31</v>
      </c>
      <c r="M9" s="144" t="s">
        <v>30</v>
      </c>
      <c r="N9" s="144" t="s">
        <v>30</v>
      </c>
      <c r="O9" s="436" t="s">
        <v>31</v>
      </c>
      <c r="P9" s="438">
        <v>2</v>
      </c>
      <c r="Q9" s="436">
        <v>20.3</v>
      </c>
      <c r="R9" s="437">
        <v>56</v>
      </c>
      <c r="S9" s="436" t="s">
        <v>38</v>
      </c>
      <c r="T9" s="473" t="s">
        <v>44</v>
      </c>
      <c r="U9" s="438" t="s">
        <v>70</v>
      </c>
      <c r="V9" s="435"/>
      <c r="W9" s="474"/>
    </row>
    <row r="10" spans="1:23" ht="13" customHeight="1" thickBot="1">
      <c r="B10" s="1065"/>
      <c r="C10" s="143">
        <v>6268</v>
      </c>
      <c r="D10" s="475">
        <v>12</v>
      </c>
      <c r="E10" s="437">
        <v>3</v>
      </c>
      <c r="F10" s="436" t="s">
        <v>2</v>
      </c>
      <c r="G10" s="436" t="s">
        <v>5</v>
      </c>
      <c r="H10" s="436" t="s">
        <v>11</v>
      </c>
      <c r="I10" s="436">
        <v>0.05</v>
      </c>
      <c r="J10" s="436">
        <v>9.8000000000000007</v>
      </c>
      <c r="K10" s="436">
        <v>84</v>
      </c>
      <c r="L10" s="436" t="s">
        <v>31</v>
      </c>
      <c r="M10" s="436" t="s">
        <v>31</v>
      </c>
      <c r="N10" s="436" t="s">
        <v>30</v>
      </c>
      <c r="O10" s="436" t="s">
        <v>31</v>
      </c>
      <c r="P10" s="438">
        <v>1</v>
      </c>
      <c r="Q10" s="436">
        <v>23.5</v>
      </c>
      <c r="R10" s="437">
        <v>68</v>
      </c>
      <c r="S10" s="436" t="s">
        <v>40</v>
      </c>
      <c r="T10" s="473" t="s">
        <v>55</v>
      </c>
      <c r="U10" s="438" t="s">
        <v>70</v>
      </c>
      <c r="V10" s="435"/>
      <c r="W10" s="474" t="s">
        <v>72</v>
      </c>
    </row>
    <row r="11" spans="1:23" ht="13" customHeight="1" thickBot="1">
      <c r="B11" s="1065"/>
      <c r="C11" s="143">
        <v>6264</v>
      </c>
      <c r="D11" s="475">
        <v>12</v>
      </c>
      <c r="E11" s="437">
        <v>9</v>
      </c>
      <c r="F11" s="436" t="s">
        <v>2</v>
      </c>
      <c r="G11" s="436" t="s">
        <v>5</v>
      </c>
      <c r="H11" s="436" t="s">
        <v>36</v>
      </c>
      <c r="I11" s="436">
        <v>1E-3</v>
      </c>
      <c r="J11" s="436">
        <v>8.9</v>
      </c>
      <c r="K11" s="436">
        <v>74</v>
      </c>
      <c r="L11" s="436" t="s">
        <v>31</v>
      </c>
      <c r="M11" s="436" t="s">
        <v>31</v>
      </c>
      <c r="N11" s="436" t="s">
        <v>31</v>
      </c>
      <c r="O11" s="436" t="s">
        <v>31</v>
      </c>
      <c r="P11" s="438">
        <v>0</v>
      </c>
      <c r="Q11" s="436">
        <v>22</v>
      </c>
      <c r="R11" s="437">
        <v>34</v>
      </c>
      <c r="S11" s="436" t="s">
        <v>41</v>
      </c>
      <c r="T11" s="473" t="s">
        <v>44</v>
      </c>
      <c r="U11" s="438" t="s">
        <v>70</v>
      </c>
      <c r="V11" s="435" t="s">
        <v>72</v>
      </c>
      <c r="W11" s="474" t="s">
        <v>72</v>
      </c>
    </row>
    <row r="12" spans="1:23" ht="13" customHeight="1" thickBot="1">
      <c r="B12" s="1065"/>
      <c r="C12" s="143">
        <v>6228</v>
      </c>
      <c r="D12" s="475">
        <v>13</v>
      </c>
      <c r="E12" s="437">
        <v>0</v>
      </c>
      <c r="F12" s="436" t="s">
        <v>4</v>
      </c>
      <c r="G12" s="436" t="s">
        <v>5</v>
      </c>
      <c r="H12" s="436" t="s">
        <v>11</v>
      </c>
      <c r="I12" s="436">
        <v>0.1</v>
      </c>
      <c r="J12" s="436">
        <v>13.3</v>
      </c>
      <c r="K12" s="436">
        <v>122</v>
      </c>
      <c r="L12" s="436" t="s">
        <v>30</v>
      </c>
      <c r="M12" s="436" t="s">
        <v>30</v>
      </c>
      <c r="N12" s="436" t="s">
        <v>31</v>
      </c>
      <c r="O12" s="436" t="s">
        <v>30</v>
      </c>
      <c r="P12" s="438">
        <v>3</v>
      </c>
      <c r="Q12" s="436">
        <v>17.399999999999999</v>
      </c>
      <c r="R12" s="437">
        <v>45</v>
      </c>
      <c r="S12" s="436" t="s">
        <v>41</v>
      </c>
      <c r="T12" s="473" t="s">
        <v>47</v>
      </c>
      <c r="U12" s="438" t="s">
        <v>70</v>
      </c>
      <c r="V12" s="435"/>
      <c r="W12" s="474" t="s">
        <v>72</v>
      </c>
    </row>
    <row r="13" spans="1:23" ht="13" customHeight="1" thickBot="1">
      <c r="B13" s="1065"/>
      <c r="C13" s="145">
        <v>6243</v>
      </c>
      <c r="D13" s="475">
        <v>13</v>
      </c>
      <c r="E13" s="437">
        <v>5</v>
      </c>
      <c r="F13" s="436" t="s">
        <v>4</v>
      </c>
      <c r="G13" s="436" t="s">
        <v>5</v>
      </c>
      <c r="H13" s="436" t="s">
        <v>9</v>
      </c>
      <c r="I13" s="436">
        <v>0.42</v>
      </c>
      <c r="J13" s="436">
        <v>13.1</v>
      </c>
      <c r="K13" s="436">
        <v>120</v>
      </c>
      <c r="L13" s="436" t="s">
        <v>31</v>
      </c>
      <c r="M13" s="436" t="s">
        <v>31</v>
      </c>
      <c r="N13" s="436" t="s">
        <v>30</v>
      </c>
      <c r="O13" s="436" t="s">
        <v>31</v>
      </c>
      <c r="P13" s="438">
        <v>1</v>
      </c>
      <c r="Q13" s="436">
        <v>21.3</v>
      </c>
      <c r="R13" s="437">
        <v>58.1</v>
      </c>
      <c r="S13" s="436" t="s">
        <v>43</v>
      </c>
      <c r="T13" s="473" t="s">
        <v>55</v>
      </c>
      <c r="U13" s="438" t="s">
        <v>70</v>
      </c>
      <c r="V13" s="435"/>
      <c r="W13" s="474"/>
    </row>
    <row r="14" spans="1:23" ht="13" customHeight="1" thickBot="1">
      <c r="B14" s="1065"/>
      <c r="C14" s="146">
        <v>6113</v>
      </c>
      <c r="D14" s="476">
        <v>13.1</v>
      </c>
      <c r="E14" s="477">
        <v>1.58</v>
      </c>
      <c r="F14" s="441" t="s">
        <v>2</v>
      </c>
      <c r="G14" s="441" t="s">
        <v>14</v>
      </c>
      <c r="H14" s="441" t="s">
        <v>10</v>
      </c>
      <c r="I14" s="441" t="s">
        <v>15</v>
      </c>
      <c r="J14" s="441" t="s">
        <v>6</v>
      </c>
      <c r="K14" s="441" t="s">
        <v>6</v>
      </c>
      <c r="L14" s="441" t="s">
        <v>31</v>
      </c>
      <c r="M14" s="441" t="s">
        <v>31</v>
      </c>
      <c r="N14" s="147" t="s">
        <v>30</v>
      </c>
      <c r="O14" s="441" t="s">
        <v>31</v>
      </c>
      <c r="P14" s="443">
        <v>1</v>
      </c>
      <c r="Q14" s="441">
        <v>24.5</v>
      </c>
      <c r="R14" s="442">
        <v>48</v>
      </c>
      <c r="S14" s="441" t="s">
        <v>41</v>
      </c>
      <c r="T14" s="478" t="s">
        <v>47</v>
      </c>
      <c r="U14" s="443" t="s">
        <v>70</v>
      </c>
      <c r="V14" s="440"/>
      <c r="W14" s="479" t="s">
        <v>72</v>
      </c>
    </row>
    <row r="15" spans="1:23" ht="13" customHeight="1">
      <c r="B15" s="1066" t="s">
        <v>63</v>
      </c>
      <c r="C15" s="142">
        <v>6084</v>
      </c>
      <c r="D15" s="467">
        <v>14.2</v>
      </c>
      <c r="E15" s="468">
        <v>4</v>
      </c>
      <c r="F15" s="429" t="s">
        <v>4</v>
      </c>
      <c r="G15" s="429" t="s">
        <v>14</v>
      </c>
      <c r="H15" s="429" t="s">
        <v>11</v>
      </c>
      <c r="I15" s="429" t="s">
        <v>15</v>
      </c>
      <c r="J15" s="429" t="s">
        <v>6</v>
      </c>
      <c r="K15" s="429" t="s">
        <v>6</v>
      </c>
      <c r="L15" s="429" t="s">
        <v>31</v>
      </c>
      <c r="M15" s="429" t="s">
        <v>31</v>
      </c>
      <c r="N15" s="192" t="s">
        <v>30</v>
      </c>
      <c r="O15" s="429" t="s">
        <v>31</v>
      </c>
      <c r="P15" s="431">
        <v>1</v>
      </c>
      <c r="Q15" s="429">
        <v>26.3</v>
      </c>
      <c r="R15" s="430">
        <v>60</v>
      </c>
      <c r="S15" s="429" t="s">
        <v>41</v>
      </c>
      <c r="T15" s="469" t="s">
        <v>44</v>
      </c>
      <c r="U15" s="431" t="s">
        <v>70</v>
      </c>
      <c r="V15" s="428"/>
      <c r="W15" s="480"/>
    </row>
    <row r="16" spans="1:23" ht="13" customHeight="1">
      <c r="B16" s="1067"/>
      <c r="C16" s="145">
        <v>6089</v>
      </c>
      <c r="D16" s="471">
        <v>14.3</v>
      </c>
      <c r="E16" s="472">
        <v>8</v>
      </c>
      <c r="F16" s="436" t="s">
        <v>4</v>
      </c>
      <c r="G16" s="436" t="s">
        <v>14</v>
      </c>
      <c r="H16" s="436" t="s">
        <v>11</v>
      </c>
      <c r="I16" s="436" t="s">
        <v>15</v>
      </c>
      <c r="J16" s="436">
        <v>10.4</v>
      </c>
      <c r="K16" s="436">
        <v>90</v>
      </c>
      <c r="L16" s="436" t="s">
        <v>31</v>
      </c>
      <c r="M16" s="436" t="s">
        <v>31</v>
      </c>
      <c r="N16" s="436" t="s">
        <v>30</v>
      </c>
      <c r="O16" s="436" t="s">
        <v>31</v>
      </c>
      <c r="P16" s="438">
        <v>1</v>
      </c>
      <c r="Q16" s="436">
        <v>26</v>
      </c>
      <c r="R16" s="437">
        <v>69</v>
      </c>
      <c r="S16" s="436" t="s">
        <v>40</v>
      </c>
      <c r="T16" s="473" t="s">
        <v>44</v>
      </c>
      <c r="U16" s="438" t="s">
        <v>70</v>
      </c>
      <c r="V16" s="435"/>
      <c r="W16" s="474"/>
    </row>
    <row r="17" spans="2:23" ht="13" customHeight="1">
      <c r="B17" s="1067"/>
      <c r="C17" s="143">
        <v>6049</v>
      </c>
      <c r="D17" s="471">
        <v>15</v>
      </c>
      <c r="E17" s="472">
        <v>10</v>
      </c>
      <c r="F17" s="436" t="s">
        <v>2</v>
      </c>
      <c r="G17" s="436" t="s">
        <v>16</v>
      </c>
      <c r="H17" s="436" t="s">
        <v>11</v>
      </c>
      <c r="I17" s="436" t="s">
        <v>15</v>
      </c>
      <c r="J17" s="436" t="s">
        <v>6</v>
      </c>
      <c r="K17" s="436" t="s">
        <v>6</v>
      </c>
      <c r="L17" s="144" t="s">
        <v>30</v>
      </c>
      <c r="M17" s="436" t="s">
        <v>31</v>
      </c>
      <c r="N17" s="144" t="s">
        <v>30</v>
      </c>
      <c r="O17" s="436" t="s">
        <v>31</v>
      </c>
      <c r="P17" s="438">
        <v>2</v>
      </c>
      <c r="Q17" s="436">
        <v>20.8</v>
      </c>
      <c r="R17" s="437">
        <v>52</v>
      </c>
      <c r="S17" s="436" t="s">
        <v>40</v>
      </c>
      <c r="T17" s="473" t="s">
        <v>47</v>
      </c>
      <c r="U17" s="438" t="s">
        <v>70</v>
      </c>
      <c r="V17" s="435"/>
      <c r="W17" s="474"/>
    </row>
    <row r="18" spans="2:23" ht="13" customHeight="1">
      <c r="B18" s="1067"/>
      <c r="C18" s="143">
        <v>6083</v>
      </c>
      <c r="D18" s="471">
        <v>15.2</v>
      </c>
      <c r="E18" s="472">
        <v>11</v>
      </c>
      <c r="F18" s="436" t="s">
        <v>2</v>
      </c>
      <c r="G18" s="436" t="s">
        <v>14</v>
      </c>
      <c r="H18" s="436" t="s">
        <v>32</v>
      </c>
      <c r="I18" s="436" t="s">
        <v>15</v>
      </c>
      <c r="J18" s="436" t="s">
        <v>6</v>
      </c>
      <c r="K18" s="436" t="s">
        <v>6</v>
      </c>
      <c r="L18" s="436" t="s">
        <v>31</v>
      </c>
      <c r="M18" s="481" t="s">
        <v>31</v>
      </c>
      <c r="N18" s="144" t="s">
        <v>30</v>
      </c>
      <c r="O18" s="436" t="s">
        <v>31</v>
      </c>
      <c r="P18" s="438">
        <v>1</v>
      </c>
      <c r="Q18" s="449">
        <v>18.399999999999999</v>
      </c>
      <c r="R18" s="437">
        <v>50</v>
      </c>
      <c r="S18" s="436" t="s">
        <v>40</v>
      </c>
      <c r="T18" s="473" t="s">
        <v>47</v>
      </c>
      <c r="U18" s="438" t="s">
        <v>70</v>
      </c>
      <c r="V18" s="435"/>
      <c r="W18" s="474"/>
    </row>
    <row r="19" spans="2:23" ht="13" customHeight="1">
      <c r="B19" s="1067"/>
      <c r="C19" s="143">
        <v>6207</v>
      </c>
      <c r="D19" s="475">
        <v>16</v>
      </c>
      <c r="E19" s="437">
        <v>10</v>
      </c>
      <c r="F19" s="436" t="s">
        <v>2</v>
      </c>
      <c r="G19" s="436" t="s">
        <v>16</v>
      </c>
      <c r="H19" s="436" t="s">
        <v>9</v>
      </c>
      <c r="I19" s="436">
        <v>1E-3</v>
      </c>
      <c r="J19" s="436" t="s">
        <v>6</v>
      </c>
      <c r="K19" s="436" t="s">
        <v>6</v>
      </c>
      <c r="L19" s="436" t="s">
        <v>31</v>
      </c>
      <c r="M19" s="436" t="s">
        <v>30</v>
      </c>
      <c r="N19" s="436" t="s">
        <v>30</v>
      </c>
      <c r="O19" s="436" t="s">
        <v>30</v>
      </c>
      <c r="P19" s="438">
        <v>3</v>
      </c>
      <c r="Q19" s="436">
        <v>24.4</v>
      </c>
      <c r="R19" s="437">
        <v>66.2</v>
      </c>
      <c r="S19" s="436" t="s">
        <v>57</v>
      </c>
      <c r="T19" s="473" t="s">
        <v>44</v>
      </c>
      <c r="U19" s="438" t="s">
        <v>70</v>
      </c>
      <c r="V19" s="435"/>
      <c r="W19" s="474"/>
    </row>
    <row r="20" spans="2:23" ht="13" customHeight="1">
      <c r="B20" s="1067"/>
      <c r="C20" s="143">
        <v>6261</v>
      </c>
      <c r="D20" s="475">
        <v>16</v>
      </c>
      <c r="E20" s="437">
        <v>14.166000366</v>
      </c>
      <c r="F20" s="436" t="s">
        <v>4</v>
      </c>
      <c r="G20" s="437" t="s">
        <v>5</v>
      </c>
      <c r="H20" s="436" t="s">
        <v>11</v>
      </c>
      <c r="I20" s="436">
        <v>1E-3</v>
      </c>
      <c r="J20" s="436">
        <v>7.2</v>
      </c>
      <c r="K20" s="436">
        <v>55</v>
      </c>
      <c r="L20" s="436" t="s">
        <v>30</v>
      </c>
      <c r="M20" s="436" t="s">
        <v>31</v>
      </c>
      <c r="N20" s="436" t="s">
        <v>30</v>
      </c>
      <c r="O20" s="436" t="s">
        <v>31</v>
      </c>
      <c r="P20" s="438">
        <v>2</v>
      </c>
      <c r="Q20" s="436">
        <v>20.7</v>
      </c>
      <c r="R20" s="437">
        <v>63.5</v>
      </c>
      <c r="S20" s="436" t="s">
        <v>42</v>
      </c>
      <c r="T20" s="473" t="s">
        <v>48</v>
      </c>
      <c r="U20" s="438" t="s">
        <v>70</v>
      </c>
      <c r="V20" s="435" t="s">
        <v>72</v>
      </c>
      <c r="W20" s="474" t="s">
        <v>72</v>
      </c>
    </row>
    <row r="21" spans="2:23" ht="13" customHeight="1">
      <c r="B21" s="1067"/>
      <c r="C21" s="143">
        <v>6148</v>
      </c>
      <c r="D21" s="475">
        <v>17.100000000000001</v>
      </c>
      <c r="E21" s="437">
        <v>7</v>
      </c>
      <c r="F21" s="436" t="s">
        <v>4</v>
      </c>
      <c r="G21" s="436" t="s">
        <v>5</v>
      </c>
      <c r="H21" s="436" t="s">
        <v>11</v>
      </c>
      <c r="I21" s="436">
        <v>1E-3</v>
      </c>
      <c r="J21" s="436" t="s">
        <v>6</v>
      </c>
      <c r="K21" s="436" t="s">
        <v>6</v>
      </c>
      <c r="L21" s="436" t="s">
        <v>30</v>
      </c>
      <c r="M21" s="436" t="s">
        <v>31</v>
      </c>
      <c r="N21" s="436" t="s">
        <v>30</v>
      </c>
      <c r="O21" s="436" t="s">
        <v>31</v>
      </c>
      <c r="P21" s="438">
        <v>2</v>
      </c>
      <c r="Q21" s="436">
        <v>23.9</v>
      </c>
      <c r="R21" s="437">
        <v>65</v>
      </c>
      <c r="S21" s="436" t="s">
        <v>39</v>
      </c>
      <c r="T21" s="473" t="s">
        <v>44</v>
      </c>
      <c r="U21" s="438" t="s">
        <v>70</v>
      </c>
      <c r="V21" s="435"/>
      <c r="W21" s="474"/>
    </row>
    <row r="22" spans="2:23" ht="13" customHeight="1">
      <c r="B22" s="1067"/>
      <c r="C22" s="143">
        <v>6087</v>
      </c>
      <c r="D22" s="471">
        <v>17.5</v>
      </c>
      <c r="E22" s="472">
        <v>4</v>
      </c>
      <c r="F22" s="436" t="s">
        <v>4</v>
      </c>
      <c r="G22" s="436" t="s">
        <v>14</v>
      </c>
      <c r="H22" s="436" t="s">
        <v>10</v>
      </c>
      <c r="I22" s="436" t="s">
        <v>15</v>
      </c>
      <c r="J22" s="436" t="s">
        <v>6</v>
      </c>
      <c r="K22" s="436" t="s">
        <v>6</v>
      </c>
      <c r="L22" s="436" t="s">
        <v>31</v>
      </c>
      <c r="M22" s="436" t="s">
        <v>31</v>
      </c>
      <c r="N22" s="144" t="s">
        <v>30</v>
      </c>
      <c r="O22" s="144" t="s">
        <v>30</v>
      </c>
      <c r="P22" s="438">
        <v>2</v>
      </c>
      <c r="Q22" s="436">
        <v>21.9</v>
      </c>
      <c r="R22" s="437">
        <v>71</v>
      </c>
      <c r="S22" s="436" t="s">
        <v>41</v>
      </c>
      <c r="T22" s="473" t="s">
        <v>55</v>
      </c>
      <c r="U22" s="438" t="s">
        <v>70</v>
      </c>
      <c r="V22" s="435"/>
      <c r="W22" s="474"/>
    </row>
    <row r="23" spans="2:23" ht="13" customHeight="1">
      <c r="B23" s="1067"/>
      <c r="C23" s="143">
        <v>6145</v>
      </c>
      <c r="D23" s="471">
        <v>18</v>
      </c>
      <c r="E23" s="472">
        <v>11</v>
      </c>
      <c r="F23" s="436" t="s">
        <v>4</v>
      </c>
      <c r="G23" s="436" t="s">
        <v>14</v>
      </c>
      <c r="H23" s="436" t="s">
        <v>10</v>
      </c>
      <c r="I23" s="436">
        <v>0.06</v>
      </c>
      <c r="J23" s="436" t="s">
        <v>6</v>
      </c>
      <c r="K23" s="436" t="s">
        <v>6</v>
      </c>
      <c r="L23" s="144" t="s">
        <v>30</v>
      </c>
      <c r="M23" s="436" t="s">
        <v>31</v>
      </c>
      <c r="N23" s="144" t="s">
        <v>30</v>
      </c>
      <c r="O23" s="144" t="s">
        <v>30</v>
      </c>
      <c r="P23" s="438">
        <v>3</v>
      </c>
      <c r="Q23" s="436">
        <v>23.1</v>
      </c>
      <c r="R23" s="437">
        <v>67</v>
      </c>
      <c r="S23" s="436" t="s">
        <v>41</v>
      </c>
      <c r="T23" s="473" t="s">
        <v>47</v>
      </c>
      <c r="U23" s="438" t="s">
        <v>70</v>
      </c>
      <c r="V23" s="435"/>
      <c r="W23" s="474"/>
    </row>
    <row r="24" spans="2:23" ht="13" customHeight="1">
      <c r="B24" s="1067"/>
      <c r="C24" s="143">
        <v>6237</v>
      </c>
      <c r="D24" s="471">
        <v>18</v>
      </c>
      <c r="E24" s="437">
        <v>12</v>
      </c>
      <c r="F24" s="436" t="s">
        <v>2</v>
      </c>
      <c r="G24" s="436" t="s">
        <v>5</v>
      </c>
      <c r="H24" s="436" t="s">
        <v>10</v>
      </c>
      <c r="I24" s="436">
        <v>1E-3</v>
      </c>
      <c r="J24" s="436" t="s">
        <v>6</v>
      </c>
      <c r="K24" s="436" t="s">
        <v>6</v>
      </c>
      <c r="L24" s="436" t="s">
        <v>30</v>
      </c>
      <c r="M24" s="436" t="s">
        <v>31</v>
      </c>
      <c r="N24" s="436" t="s">
        <v>30</v>
      </c>
      <c r="O24" s="436" t="s">
        <v>31</v>
      </c>
      <c r="P24" s="438">
        <v>2</v>
      </c>
      <c r="Q24" s="436">
        <v>26</v>
      </c>
      <c r="R24" s="437">
        <v>75</v>
      </c>
      <c r="S24" s="436" t="s">
        <v>43</v>
      </c>
      <c r="T24" s="473" t="s">
        <v>44</v>
      </c>
      <c r="U24" s="438" t="s">
        <v>70</v>
      </c>
      <c r="V24" s="435"/>
      <c r="W24" s="474" t="s">
        <v>72</v>
      </c>
    </row>
    <row r="25" spans="2:23" ht="13" customHeight="1">
      <c r="B25" s="1067"/>
      <c r="C25" s="148">
        <v>6195</v>
      </c>
      <c r="D25" s="471">
        <v>19.2</v>
      </c>
      <c r="E25" s="472">
        <v>5</v>
      </c>
      <c r="F25" s="436" t="s">
        <v>4</v>
      </c>
      <c r="G25" s="436" t="s">
        <v>14</v>
      </c>
      <c r="H25" s="436" t="s">
        <v>10</v>
      </c>
      <c r="I25" s="436" t="s">
        <v>15</v>
      </c>
      <c r="J25" s="436" t="s">
        <v>6</v>
      </c>
      <c r="K25" s="436" t="s">
        <v>6</v>
      </c>
      <c r="L25" s="144" t="s">
        <v>30</v>
      </c>
      <c r="M25" s="144" t="s">
        <v>30</v>
      </c>
      <c r="N25" s="144" t="s">
        <v>30</v>
      </c>
      <c r="O25" s="144" t="s">
        <v>30</v>
      </c>
      <c r="P25" s="438">
        <v>4</v>
      </c>
      <c r="Q25" s="436">
        <v>23.7</v>
      </c>
      <c r="R25" s="437">
        <v>75</v>
      </c>
      <c r="S25" s="436" t="s">
        <v>41</v>
      </c>
      <c r="T25" s="473" t="s">
        <v>47</v>
      </c>
      <c r="U25" s="438" t="s">
        <v>70</v>
      </c>
      <c r="V25" s="435"/>
      <c r="W25" s="474" t="s">
        <v>72</v>
      </c>
    </row>
    <row r="26" spans="2:23" ht="13" customHeight="1">
      <c r="B26" s="1067"/>
      <c r="C26" s="145">
        <v>6161</v>
      </c>
      <c r="D26" s="482">
        <v>19.2</v>
      </c>
      <c r="E26" s="483">
        <v>7</v>
      </c>
      <c r="F26" s="484" t="s">
        <v>2</v>
      </c>
      <c r="G26" s="484" t="s">
        <v>5</v>
      </c>
      <c r="H26" s="484" t="s">
        <v>9</v>
      </c>
      <c r="I26" s="484">
        <v>1E-3</v>
      </c>
      <c r="J26" s="484">
        <v>11.1</v>
      </c>
      <c r="K26" s="484">
        <v>98</v>
      </c>
      <c r="L26" s="484" t="s">
        <v>31</v>
      </c>
      <c r="M26" s="484" t="s">
        <v>30</v>
      </c>
      <c r="N26" s="484" t="s">
        <v>30</v>
      </c>
      <c r="O26" s="484" t="s">
        <v>31</v>
      </c>
      <c r="P26" s="485">
        <v>2</v>
      </c>
      <c r="Q26" s="484">
        <v>36.1</v>
      </c>
      <c r="R26" s="483">
        <v>102</v>
      </c>
      <c r="S26" s="484" t="s">
        <v>43</v>
      </c>
      <c r="T26" s="486" t="s">
        <v>44</v>
      </c>
      <c r="U26" s="485" t="s">
        <v>70</v>
      </c>
      <c r="V26" s="487"/>
      <c r="W26" s="488"/>
    </row>
    <row r="27" spans="2:23" ht="13" customHeight="1">
      <c r="B27" s="1067"/>
      <c r="C27" s="143">
        <v>6064</v>
      </c>
      <c r="D27" s="471">
        <v>19.600000000000001</v>
      </c>
      <c r="E27" s="472">
        <v>9</v>
      </c>
      <c r="F27" s="436" t="s">
        <v>2</v>
      </c>
      <c r="G27" s="436" t="s">
        <v>14</v>
      </c>
      <c r="H27" s="436" t="s">
        <v>11</v>
      </c>
      <c r="I27" s="436" t="s">
        <v>15</v>
      </c>
      <c r="J27" s="436" t="s">
        <v>6</v>
      </c>
      <c r="K27" s="436" t="s">
        <v>6</v>
      </c>
      <c r="L27" s="144" t="s">
        <v>30</v>
      </c>
      <c r="M27" s="144" t="s">
        <v>30</v>
      </c>
      <c r="N27" s="144" t="s">
        <v>30</v>
      </c>
      <c r="O27" s="436" t="s">
        <v>31</v>
      </c>
      <c r="P27" s="438">
        <v>3</v>
      </c>
      <c r="Q27" s="436">
        <v>22.6</v>
      </c>
      <c r="R27" s="437">
        <v>59</v>
      </c>
      <c r="S27" s="436" t="s">
        <v>40</v>
      </c>
      <c r="T27" s="473" t="s">
        <v>44</v>
      </c>
      <c r="U27" s="438" t="s">
        <v>70</v>
      </c>
      <c r="V27" s="435"/>
      <c r="W27" s="474"/>
    </row>
    <row r="28" spans="2:23" ht="13" customHeight="1" thickBot="1">
      <c r="B28" s="1068"/>
      <c r="C28" s="149">
        <v>6212</v>
      </c>
      <c r="D28" s="489">
        <v>20</v>
      </c>
      <c r="E28" s="442">
        <v>5</v>
      </c>
      <c r="F28" s="441" t="s">
        <v>4</v>
      </c>
      <c r="G28" s="441" t="s">
        <v>5</v>
      </c>
      <c r="H28" s="441" t="s">
        <v>11</v>
      </c>
      <c r="I28" s="441">
        <v>1E-3</v>
      </c>
      <c r="J28" s="441">
        <v>6.4</v>
      </c>
      <c r="K28" s="441">
        <v>46</v>
      </c>
      <c r="L28" s="441" t="s">
        <v>31</v>
      </c>
      <c r="M28" s="441" t="s">
        <v>31</v>
      </c>
      <c r="N28" s="441" t="s">
        <v>30</v>
      </c>
      <c r="O28" s="441" t="s">
        <v>31</v>
      </c>
      <c r="P28" s="443">
        <v>1</v>
      </c>
      <c r="Q28" s="441">
        <v>29.1</v>
      </c>
      <c r="R28" s="442">
        <v>89.2</v>
      </c>
      <c r="S28" s="441" t="s">
        <v>40</v>
      </c>
      <c r="T28" s="478" t="s">
        <v>44</v>
      </c>
      <c r="U28" s="443" t="s">
        <v>70</v>
      </c>
      <c r="V28" s="440"/>
      <c r="W28" s="479"/>
    </row>
    <row r="29" spans="2:23" ht="13" customHeight="1">
      <c r="B29" s="1067" t="s">
        <v>61</v>
      </c>
      <c r="C29" s="143">
        <v>6224</v>
      </c>
      <c r="D29" s="490">
        <v>21</v>
      </c>
      <c r="E29" s="445">
        <v>1.5</v>
      </c>
      <c r="F29" s="446" t="s">
        <v>2</v>
      </c>
      <c r="G29" s="446" t="s">
        <v>5</v>
      </c>
      <c r="H29" s="446" t="s">
        <v>11</v>
      </c>
      <c r="I29" s="446">
        <v>1E-3</v>
      </c>
      <c r="J29" s="446" t="s">
        <v>6</v>
      </c>
      <c r="K29" s="446" t="s">
        <v>6</v>
      </c>
      <c r="L29" s="446" t="s">
        <v>31</v>
      </c>
      <c r="M29" s="446" t="s">
        <v>31</v>
      </c>
      <c r="N29" s="446" t="s">
        <v>31</v>
      </c>
      <c r="O29" s="446" t="s">
        <v>31</v>
      </c>
      <c r="P29" s="447">
        <v>0</v>
      </c>
      <c r="Q29" s="446">
        <v>22.8</v>
      </c>
      <c r="R29" s="445">
        <v>60.2</v>
      </c>
      <c r="S29" s="446" t="s">
        <v>43</v>
      </c>
      <c r="T29" s="491" t="s">
        <v>47</v>
      </c>
      <c r="U29" s="447" t="s">
        <v>70</v>
      </c>
      <c r="V29" s="453"/>
      <c r="W29" s="492"/>
    </row>
    <row r="30" spans="2:23" ht="13" customHeight="1">
      <c r="B30" s="1067"/>
      <c r="C30" s="145">
        <v>6198</v>
      </c>
      <c r="D30" s="471">
        <v>22</v>
      </c>
      <c r="E30" s="437">
        <v>3</v>
      </c>
      <c r="F30" s="436" t="s">
        <v>2</v>
      </c>
      <c r="G30" s="436" t="s">
        <v>35</v>
      </c>
      <c r="H30" s="436" t="s">
        <v>9</v>
      </c>
      <c r="I30" s="436">
        <v>1E-3</v>
      </c>
      <c r="J30" s="436" t="s">
        <v>6</v>
      </c>
      <c r="K30" s="436" t="s">
        <v>6</v>
      </c>
      <c r="L30" s="436" t="s">
        <v>30</v>
      </c>
      <c r="M30" s="436" t="s">
        <v>30</v>
      </c>
      <c r="N30" s="436" t="s">
        <v>30</v>
      </c>
      <c r="O30" s="436" t="s">
        <v>30</v>
      </c>
      <c r="P30" s="438">
        <v>4</v>
      </c>
      <c r="Q30" s="436">
        <v>23.1</v>
      </c>
      <c r="R30" s="437">
        <v>63</v>
      </c>
      <c r="S30" s="436" t="s">
        <v>38</v>
      </c>
      <c r="T30" s="473" t="s">
        <v>47</v>
      </c>
      <c r="U30" s="438" t="s">
        <v>70</v>
      </c>
      <c r="V30" s="435"/>
      <c r="W30" s="474" t="s">
        <v>72</v>
      </c>
    </row>
    <row r="31" spans="2:23" ht="13" customHeight="1">
      <c r="B31" s="1067"/>
      <c r="C31" s="145">
        <v>6245</v>
      </c>
      <c r="D31" s="475">
        <v>22</v>
      </c>
      <c r="E31" s="437">
        <v>7</v>
      </c>
      <c r="F31" s="436" t="s">
        <v>4</v>
      </c>
      <c r="G31" s="436" t="s">
        <v>5</v>
      </c>
      <c r="H31" s="436" t="s">
        <v>10</v>
      </c>
      <c r="I31" s="436">
        <v>1E-3</v>
      </c>
      <c r="J31" s="436" t="s">
        <v>6</v>
      </c>
      <c r="K31" s="436" t="s">
        <v>6</v>
      </c>
      <c r="L31" s="436" t="s">
        <v>30</v>
      </c>
      <c r="M31" s="436" t="s">
        <v>30</v>
      </c>
      <c r="N31" s="436" t="s">
        <v>31</v>
      </c>
      <c r="O31" s="436" t="s">
        <v>31</v>
      </c>
      <c r="P31" s="438">
        <v>2</v>
      </c>
      <c r="Q31" s="436">
        <v>23.2</v>
      </c>
      <c r="R31" s="437">
        <v>77.7</v>
      </c>
      <c r="S31" s="436" t="s">
        <v>41</v>
      </c>
      <c r="T31" s="473" t="s">
        <v>44</v>
      </c>
      <c r="U31" s="438" t="s">
        <v>70</v>
      </c>
      <c r="V31" s="435"/>
      <c r="W31" s="474" t="s">
        <v>72</v>
      </c>
    </row>
    <row r="32" spans="2:23" ht="13" customHeight="1">
      <c r="B32" s="1067"/>
      <c r="C32" s="145">
        <v>6026</v>
      </c>
      <c r="D32" s="471">
        <v>22.4</v>
      </c>
      <c r="E32" s="472">
        <v>14</v>
      </c>
      <c r="F32" s="436" t="s">
        <v>4</v>
      </c>
      <c r="G32" s="436" t="s">
        <v>14</v>
      </c>
      <c r="H32" s="436" t="s">
        <v>10</v>
      </c>
      <c r="I32" s="436" t="s">
        <v>15</v>
      </c>
      <c r="J32" s="436" t="s">
        <v>6</v>
      </c>
      <c r="K32" s="436" t="s">
        <v>6</v>
      </c>
      <c r="L32" s="436" t="s">
        <v>31</v>
      </c>
      <c r="M32" s="436" t="s">
        <v>31</v>
      </c>
      <c r="N32" s="144" t="s">
        <v>30</v>
      </c>
      <c r="O32" s="436" t="s">
        <v>31</v>
      </c>
      <c r="P32" s="438">
        <v>1</v>
      </c>
      <c r="Q32" s="436">
        <v>24.1</v>
      </c>
      <c r="R32" s="437">
        <v>68</v>
      </c>
      <c r="S32" s="436" t="s">
        <v>43</v>
      </c>
      <c r="T32" s="473" t="s">
        <v>55</v>
      </c>
      <c r="U32" s="438" t="s">
        <v>70</v>
      </c>
      <c r="V32" s="435"/>
      <c r="W32" s="474"/>
    </row>
    <row r="33" spans="2:23" ht="13" customHeight="1">
      <c r="B33" s="1067"/>
      <c r="C33" s="145">
        <v>6070</v>
      </c>
      <c r="D33" s="471">
        <v>22.6</v>
      </c>
      <c r="E33" s="472">
        <v>7</v>
      </c>
      <c r="F33" s="436" t="s">
        <v>2</v>
      </c>
      <c r="G33" s="436" t="s">
        <v>14</v>
      </c>
      <c r="H33" s="436" t="s">
        <v>11</v>
      </c>
      <c r="I33" s="436" t="s">
        <v>15</v>
      </c>
      <c r="J33" s="436" t="s">
        <v>6</v>
      </c>
      <c r="K33" s="436" t="s">
        <v>6</v>
      </c>
      <c r="L33" s="436" t="s">
        <v>31</v>
      </c>
      <c r="M33" s="436" t="s">
        <v>30</v>
      </c>
      <c r="N33" s="436" t="s">
        <v>30</v>
      </c>
      <c r="O33" s="436" t="s">
        <v>31</v>
      </c>
      <c r="P33" s="438">
        <v>2</v>
      </c>
      <c r="Q33" s="436">
        <v>21.6</v>
      </c>
      <c r="R33" s="437">
        <v>61</v>
      </c>
      <c r="S33" s="436" t="s">
        <v>41</v>
      </c>
      <c r="T33" s="473" t="s">
        <v>47</v>
      </c>
      <c r="U33" s="438" t="s">
        <v>70</v>
      </c>
      <c r="V33" s="435"/>
      <c r="W33" s="474"/>
    </row>
    <row r="34" spans="2:23" ht="13" customHeight="1">
      <c r="B34" s="1067"/>
      <c r="C34" s="145">
        <v>6069</v>
      </c>
      <c r="D34" s="471">
        <v>22.9</v>
      </c>
      <c r="E34" s="472">
        <v>7</v>
      </c>
      <c r="F34" s="436" t="s">
        <v>4</v>
      </c>
      <c r="G34" s="436" t="s">
        <v>16</v>
      </c>
      <c r="H34" s="436" t="s">
        <v>10</v>
      </c>
      <c r="I34" s="436" t="s">
        <v>6</v>
      </c>
      <c r="J34" s="436" t="s">
        <v>6</v>
      </c>
      <c r="K34" s="436" t="s">
        <v>6</v>
      </c>
      <c r="L34" s="436" t="s">
        <v>6</v>
      </c>
      <c r="M34" s="436" t="s">
        <v>6</v>
      </c>
      <c r="N34" s="436" t="s">
        <v>6</v>
      </c>
      <c r="O34" s="436" t="s">
        <v>6</v>
      </c>
      <c r="P34" s="438" t="s">
        <v>6</v>
      </c>
      <c r="Q34" s="436">
        <v>28.8</v>
      </c>
      <c r="R34" s="437">
        <v>104</v>
      </c>
      <c r="S34" s="436" t="s">
        <v>40</v>
      </c>
      <c r="T34" s="473" t="s">
        <v>44</v>
      </c>
      <c r="U34" s="438" t="s">
        <v>70</v>
      </c>
      <c r="V34" s="435" t="s">
        <v>72</v>
      </c>
      <c r="W34" s="474" t="s">
        <v>72</v>
      </c>
    </row>
    <row r="35" spans="2:23" ht="13" customHeight="1">
      <c r="B35" s="1067"/>
      <c r="C35" s="145">
        <v>6025</v>
      </c>
      <c r="D35" s="471">
        <v>23.8</v>
      </c>
      <c r="E35" s="472">
        <v>19</v>
      </c>
      <c r="F35" s="436" t="s">
        <v>4</v>
      </c>
      <c r="G35" s="436" t="s">
        <v>14</v>
      </c>
      <c r="H35" s="436" t="s">
        <v>11</v>
      </c>
      <c r="I35" s="436" t="s">
        <v>15</v>
      </c>
      <c r="J35" s="436" t="s">
        <v>6</v>
      </c>
      <c r="K35" s="436" t="s">
        <v>6</v>
      </c>
      <c r="L35" s="436" t="s">
        <v>31</v>
      </c>
      <c r="M35" s="436" t="s">
        <v>31</v>
      </c>
      <c r="N35" s="144" t="s">
        <v>30</v>
      </c>
      <c r="O35" s="436" t="s">
        <v>31</v>
      </c>
      <c r="P35" s="438">
        <v>1</v>
      </c>
      <c r="Q35" s="436">
        <v>26.6</v>
      </c>
      <c r="R35" s="437">
        <v>79</v>
      </c>
      <c r="S35" s="436" t="s">
        <v>42</v>
      </c>
      <c r="T35" s="473" t="s">
        <v>47</v>
      </c>
      <c r="U35" s="438" t="s">
        <v>70</v>
      </c>
      <c r="V35" s="435"/>
      <c r="W35" s="474"/>
    </row>
    <row r="36" spans="2:23" ht="13" customHeight="1">
      <c r="B36" s="1067"/>
      <c r="C36" s="145">
        <v>6247</v>
      </c>
      <c r="D36" s="471">
        <v>24</v>
      </c>
      <c r="E36" s="493">
        <v>0.60000002399999997</v>
      </c>
      <c r="F36" s="436" t="s">
        <v>4</v>
      </c>
      <c r="G36" s="436" t="s">
        <v>5</v>
      </c>
      <c r="H36" s="436" t="s">
        <v>10</v>
      </c>
      <c r="I36" s="436">
        <v>0.47</v>
      </c>
      <c r="J36" s="436" t="s">
        <v>6</v>
      </c>
      <c r="K36" s="436" t="s">
        <v>6</v>
      </c>
      <c r="L36" s="436" t="s">
        <v>31</v>
      </c>
      <c r="M36" s="436" t="s">
        <v>31</v>
      </c>
      <c r="N36" s="436" t="s">
        <v>30</v>
      </c>
      <c r="O36" s="436" t="s">
        <v>31</v>
      </c>
      <c r="P36" s="438">
        <v>1</v>
      </c>
      <c r="Q36" s="436">
        <v>24.3</v>
      </c>
      <c r="R36" s="437">
        <v>81.2</v>
      </c>
      <c r="S36" s="436" t="s">
        <v>40</v>
      </c>
      <c r="T36" s="473" t="s">
        <v>44</v>
      </c>
      <c r="U36" s="438" t="s">
        <v>70</v>
      </c>
      <c r="V36" s="435"/>
      <c r="W36" s="474" t="s">
        <v>72</v>
      </c>
    </row>
    <row r="37" spans="2:23" ht="13" customHeight="1">
      <c r="B37" s="1067"/>
      <c r="C37" s="145">
        <v>6211</v>
      </c>
      <c r="D37" s="471">
        <v>24</v>
      </c>
      <c r="E37" s="437">
        <v>4</v>
      </c>
      <c r="F37" s="436" t="s">
        <v>2</v>
      </c>
      <c r="G37" s="436" t="s">
        <v>16</v>
      </c>
      <c r="H37" s="436" t="s">
        <v>11</v>
      </c>
      <c r="I37" s="436">
        <v>1E-3</v>
      </c>
      <c r="J37" s="436">
        <v>10.5</v>
      </c>
      <c r="K37" s="436">
        <v>91</v>
      </c>
      <c r="L37" s="436" t="s">
        <v>30</v>
      </c>
      <c r="M37" s="436" t="s">
        <v>30</v>
      </c>
      <c r="N37" s="436" t="s">
        <v>30</v>
      </c>
      <c r="O37" s="436" t="s">
        <v>30</v>
      </c>
      <c r="P37" s="438">
        <v>4</v>
      </c>
      <c r="Q37" s="436">
        <v>24.4</v>
      </c>
      <c r="R37" s="437">
        <v>74.8</v>
      </c>
      <c r="S37" s="436" t="s">
        <v>43</v>
      </c>
      <c r="T37" s="473" t="s">
        <v>44</v>
      </c>
      <c r="U37" s="438" t="s">
        <v>70</v>
      </c>
      <c r="V37" s="435"/>
      <c r="W37" s="474"/>
    </row>
    <row r="38" spans="2:23" ht="13" customHeight="1">
      <c r="B38" s="1067"/>
      <c r="C38" s="145">
        <v>6196</v>
      </c>
      <c r="D38" s="475">
        <v>26</v>
      </c>
      <c r="E38" s="437">
        <v>15</v>
      </c>
      <c r="F38" s="436" t="s">
        <v>2</v>
      </c>
      <c r="G38" s="436" t="s">
        <v>16</v>
      </c>
      <c r="H38" s="436" t="s">
        <v>11</v>
      </c>
      <c r="I38" s="436">
        <v>0.48</v>
      </c>
      <c r="J38" s="436" t="s">
        <v>6</v>
      </c>
      <c r="K38" s="436" t="s">
        <v>6</v>
      </c>
      <c r="L38" s="436" t="s">
        <v>30</v>
      </c>
      <c r="M38" s="436" t="s">
        <v>31</v>
      </c>
      <c r="N38" s="436" t="s">
        <v>30</v>
      </c>
      <c r="O38" s="436" t="s">
        <v>31</v>
      </c>
      <c r="P38" s="438">
        <v>2</v>
      </c>
      <c r="Q38" s="436">
        <v>26.6</v>
      </c>
      <c r="R38" s="437">
        <v>65.7</v>
      </c>
      <c r="S38" s="436" t="s">
        <v>43</v>
      </c>
      <c r="T38" s="473" t="s">
        <v>44</v>
      </c>
      <c r="U38" s="438" t="s">
        <v>70</v>
      </c>
      <c r="V38" s="435"/>
      <c r="W38" s="474" t="s">
        <v>72</v>
      </c>
    </row>
    <row r="39" spans="2:23" ht="13" customHeight="1">
      <c r="B39" s="1067"/>
      <c r="C39" s="145">
        <v>6041</v>
      </c>
      <c r="D39" s="471">
        <v>26.3</v>
      </c>
      <c r="E39" s="472">
        <v>23</v>
      </c>
      <c r="F39" s="436" t="s">
        <v>4</v>
      </c>
      <c r="G39" s="436" t="s">
        <v>14</v>
      </c>
      <c r="H39" s="436" t="s">
        <v>9</v>
      </c>
      <c r="I39" s="436" t="s">
        <v>15</v>
      </c>
      <c r="J39" s="436" t="s">
        <v>6</v>
      </c>
      <c r="K39" s="436" t="s">
        <v>6</v>
      </c>
      <c r="L39" s="436" t="s">
        <v>31</v>
      </c>
      <c r="M39" s="436" t="s">
        <v>31</v>
      </c>
      <c r="N39" s="436" t="s">
        <v>31</v>
      </c>
      <c r="O39" s="436" t="s">
        <v>31</v>
      </c>
      <c r="P39" s="438">
        <v>0</v>
      </c>
      <c r="Q39" s="436">
        <v>28.4</v>
      </c>
      <c r="R39" s="437">
        <v>87</v>
      </c>
      <c r="S39" s="436" t="s">
        <v>43</v>
      </c>
      <c r="T39" s="473" t="s">
        <v>44</v>
      </c>
      <c r="U39" s="438" t="s">
        <v>70</v>
      </c>
      <c r="V39" s="435"/>
      <c r="W39" s="474"/>
    </row>
    <row r="40" spans="2:23" ht="13" customHeight="1">
      <c r="B40" s="1067"/>
      <c r="C40" s="145">
        <v>6039</v>
      </c>
      <c r="D40" s="471">
        <v>28.7</v>
      </c>
      <c r="E40" s="472">
        <v>12</v>
      </c>
      <c r="F40" s="436" t="s">
        <v>2</v>
      </c>
      <c r="G40" s="436" t="s">
        <v>14</v>
      </c>
      <c r="H40" s="436" t="s">
        <v>10</v>
      </c>
      <c r="I40" s="436" t="s">
        <v>15</v>
      </c>
      <c r="J40" s="436" t="s">
        <v>6</v>
      </c>
      <c r="K40" s="436" t="s">
        <v>6</v>
      </c>
      <c r="L40" s="144" t="s">
        <v>30</v>
      </c>
      <c r="M40" s="144" t="s">
        <v>30</v>
      </c>
      <c r="N40" s="144" t="s">
        <v>30</v>
      </c>
      <c r="O40" s="144" t="s">
        <v>30</v>
      </c>
      <c r="P40" s="438">
        <v>4</v>
      </c>
      <c r="Q40" s="436">
        <v>23.4</v>
      </c>
      <c r="R40" s="437">
        <v>74</v>
      </c>
      <c r="S40" s="436" t="s">
        <v>43</v>
      </c>
      <c r="T40" s="473" t="s">
        <v>55</v>
      </c>
      <c r="U40" s="438" t="s">
        <v>70</v>
      </c>
      <c r="V40" s="435"/>
      <c r="W40" s="474"/>
    </row>
    <row r="41" spans="2:23" ht="13" customHeight="1">
      <c r="B41" s="1067"/>
      <c r="C41" s="145">
        <v>6088</v>
      </c>
      <c r="D41" s="471">
        <v>31.2</v>
      </c>
      <c r="E41" s="472">
        <v>5</v>
      </c>
      <c r="F41" s="436" t="s">
        <v>4</v>
      </c>
      <c r="G41" s="436" t="s">
        <v>14</v>
      </c>
      <c r="H41" s="436" t="s">
        <v>10</v>
      </c>
      <c r="I41" s="436" t="s">
        <v>15</v>
      </c>
      <c r="J41" s="436" t="s">
        <v>6</v>
      </c>
      <c r="K41" s="436" t="s">
        <v>6</v>
      </c>
      <c r="L41" s="144" t="s">
        <v>30</v>
      </c>
      <c r="M41" s="144" t="s">
        <v>30</v>
      </c>
      <c r="N41" s="144" t="s">
        <v>30</v>
      </c>
      <c r="O41" s="144" t="s">
        <v>30</v>
      </c>
      <c r="P41" s="438">
        <v>4</v>
      </c>
      <c r="Q41" s="436">
        <v>27</v>
      </c>
      <c r="R41" s="437">
        <v>78</v>
      </c>
      <c r="S41" s="436" t="s">
        <v>40</v>
      </c>
      <c r="T41" s="473" t="s">
        <v>47</v>
      </c>
      <c r="U41" s="438" t="s">
        <v>70</v>
      </c>
      <c r="V41" s="435" t="s">
        <v>72</v>
      </c>
      <c r="W41" s="474" t="s">
        <v>72</v>
      </c>
    </row>
    <row r="42" spans="2:23" ht="13" customHeight="1">
      <c r="B42" s="1067"/>
      <c r="C42" s="145">
        <v>6081</v>
      </c>
      <c r="D42" s="471">
        <v>31.4</v>
      </c>
      <c r="E42" s="472">
        <v>15</v>
      </c>
      <c r="F42" s="436" t="s">
        <v>4</v>
      </c>
      <c r="G42" s="436" t="s">
        <v>3</v>
      </c>
      <c r="H42" s="436" t="s">
        <v>9</v>
      </c>
      <c r="I42" s="436">
        <v>0.24</v>
      </c>
      <c r="J42" s="436" t="s">
        <v>6</v>
      </c>
      <c r="K42" s="436" t="s">
        <v>6</v>
      </c>
      <c r="L42" s="436" t="s">
        <v>31</v>
      </c>
      <c r="M42" s="436" t="s">
        <v>31</v>
      </c>
      <c r="N42" s="436" t="s">
        <v>31</v>
      </c>
      <c r="O42" s="436" t="s">
        <v>31</v>
      </c>
      <c r="P42" s="438">
        <v>0</v>
      </c>
      <c r="Q42" s="436">
        <v>28</v>
      </c>
      <c r="R42" s="437">
        <v>78</v>
      </c>
      <c r="S42" s="436" t="s">
        <v>43</v>
      </c>
      <c r="T42" s="473" t="s">
        <v>44</v>
      </c>
      <c r="U42" s="438" t="s">
        <v>70</v>
      </c>
      <c r="V42" s="435"/>
      <c r="W42" s="474"/>
    </row>
    <row r="43" spans="2:23" ht="13" customHeight="1">
      <c r="B43" s="1067"/>
      <c r="C43" s="145">
        <v>6035</v>
      </c>
      <c r="D43" s="471">
        <v>32.1</v>
      </c>
      <c r="E43" s="472">
        <v>28</v>
      </c>
      <c r="F43" s="436" t="s">
        <v>4</v>
      </c>
      <c r="G43" s="436" t="s">
        <v>14</v>
      </c>
      <c r="H43" s="436" t="s">
        <v>9</v>
      </c>
      <c r="I43" s="436" t="s">
        <v>15</v>
      </c>
      <c r="J43" s="436" t="s">
        <v>6</v>
      </c>
      <c r="K43" s="436" t="s">
        <v>6</v>
      </c>
      <c r="L43" s="436" t="s">
        <v>31</v>
      </c>
      <c r="M43" s="436" t="s">
        <v>31</v>
      </c>
      <c r="N43" s="144" t="s">
        <v>30</v>
      </c>
      <c r="O43" s="436" t="s">
        <v>31</v>
      </c>
      <c r="P43" s="438">
        <v>1</v>
      </c>
      <c r="Q43" s="436">
        <v>27.1</v>
      </c>
      <c r="R43" s="437">
        <v>86</v>
      </c>
      <c r="S43" s="436" t="s">
        <v>43</v>
      </c>
      <c r="T43" s="473" t="s">
        <v>54</v>
      </c>
      <c r="U43" s="438" t="s">
        <v>70</v>
      </c>
      <c r="V43" s="435"/>
      <c r="W43" s="474"/>
    </row>
    <row r="44" spans="2:23" ht="13" customHeight="1">
      <c r="B44" s="1067"/>
      <c r="C44" s="145">
        <v>6054</v>
      </c>
      <c r="D44" s="471">
        <v>35.1</v>
      </c>
      <c r="E44" s="472">
        <v>30</v>
      </c>
      <c r="F44" s="436" t="s">
        <v>2</v>
      </c>
      <c r="G44" s="436" t="s">
        <v>14</v>
      </c>
      <c r="H44" s="436" t="s">
        <v>9</v>
      </c>
      <c r="I44" s="436" t="s">
        <v>15</v>
      </c>
      <c r="J44" s="436" t="s">
        <v>6</v>
      </c>
      <c r="K44" s="436" t="s">
        <v>6</v>
      </c>
      <c r="L44" s="436" t="s">
        <v>31</v>
      </c>
      <c r="M44" s="436" t="s">
        <v>31</v>
      </c>
      <c r="N44" s="144" t="s">
        <v>30</v>
      </c>
      <c r="O44" s="436" t="s">
        <v>31</v>
      </c>
      <c r="P44" s="438">
        <v>1</v>
      </c>
      <c r="Q44" s="436">
        <v>30.4</v>
      </c>
      <c r="R44" s="437">
        <v>75</v>
      </c>
      <c r="S44" s="436" t="s">
        <v>41</v>
      </c>
      <c r="T44" s="473" t="s">
        <v>47</v>
      </c>
      <c r="U44" s="438" t="s">
        <v>70</v>
      </c>
      <c r="V44" s="435" t="s">
        <v>72</v>
      </c>
      <c r="W44" s="474"/>
    </row>
    <row r="45" spans="2:23" ht="13" customHeight="1">
      <c r="B45" s="1067"/>
      <c r="C45" s="145">
        <v>6038</v>
      </c>
      <c r="D45" s="471">
        <v>37.200000000000003</v>
      </c>
      <c r="E45" s="472">
        <v>20</v>
      </c>
      <c r="F45" s="436" t="s">
        <v>2</v>
      </c>
      <c r="G45" s="436" t="s">
        <v>14</v>
      </c>
      <c r="H45" s="436" t="s">
        <v>11</v>
      </c>
      <c r="I45" s="436">
        <v>0.2</v>
      </c>
      <c r="J45" s="436" t="s">
        <v>6</v>
      </c>
      <c r="K45" s="436" t="s">
        <v>6</v>
      </c>
      <c r="L45" s="436" t="s">
        <v>31</v>
      </c>
      <c r="M45" s="436" t="s">
        <v>31</v>
      </c>
      <c r="N45" s="436" t="s">
        <v>31</v>
      </c>
      <c r="O45" s="436" t="s">
        <v>31</v>
      </c>
      <c r="P45" s="438">
        <v>0</v>
      </c>
      <c r="Q45" s="436">
        <v>30.9</v>
      </c>
      <c r="R45" s="437">
        <v>83.9</v>
      </c>
      <c r="S45" s="436" t="s">
        <v>43</v>
      </c>
      <c r="T45" s="473" t="s">
        <v>55</v>
      </c>
      <c r="U45" s="438" t="s">
        <v>70</v>
      </c>
      <c r="V45" s="435" t="s">
        <v>72</v>
      </c>
      <c r="W45" s="474" t="s">
        <v>72</v>
      </c>
    </row>
    <row r="46" spans="2:23" ht="13" customHeight="1" thickBot="1">
      <c r="B46" s="1068"/>
      <c r="C46" s="149">
        <v>6031</v>
      </c>
      <c r="D46" s="476">
        <v>39</v>
      </c>
      <c r="E46" s="477">
        <v>35</v>
      </c>
      <c r="F46" s="441" t="s">
        <v>4</v>
      </c>
      <c r="G46" s="441" t="s">
        <v>14</v>
      </c>
      <c r="H46" s="441" t="s">
        <v>9</v>
      </c>
      <c r="I46" s="441" t="s">
        <v>15</v>
      </c>
      <c r="J46" s="441" t="s">
        <v>6</v>
      </c>
      <c r="K46" s="441" t="s">
        <v>6</v>
      </c>
      <c r="L46" s="441" t="s">
        <v>31</v>
      </c>
      <c r="M46" s="441" t="s">
        <v>31</v>
      </c>
      <c r="N46" s="147" t="s">
        <v>30</v>
      </c>
      <c r="O46" s="441" t="s">
        <v>31</v>
      </c>
      <c r="P46" s="443">
        <v>1</v>
      </c>
      <c r="Q46" s="441">
        <v>24.5</v>
      </c>
      <c r="R46" s="442">
        <v>82</v>
      </c>
      <c r="S46" s="441" t="s">
        <v>42</v>
      </c>
      <c r="T46" s="478" t="s">
        <v>44</v>
      </c>
      <c r="U46" s="443" t="s">
        <v>70</v>
      </c>
      <c r="V46" s="440" t="s">
        <v>72</v>
      </c>
      <c r="W46" s="479" t="s">
        <v>72</v>
      </c>
    </row>
    <row r="47" spans="2:23" ht="13" customHeight="1">
      <c r="B47" s="1062" t="s">
        <v>37</v>
      </c>
      <c r="C47" s="143">
        <v>6150</v>
      </c>
      <c r="D47" s="471">
        <v>41.2</v>
      </c>
      <c r="E47" s="472">
        <v>35</v>
      </c>
      <c r="F47" s="436" t="s">
        <v>4</v>
      </c>
      <c r="G47" s="436" t="s">
        <v>14</v>
      </c>
      <c r="H47" s="436" t="s">
        <v>11</v>
      </c>
      <c r="I47" s="436" t="s">
        <v>15</v>
      </c>
      <c r="J47" s="436" t="s">
        <v>6</v>
      </c>
      <c r="K47" s="436" t="s">
        <v>6</v>
      </c>
      <c r="L47" s="436" t="s">
        <v>31</v>
      </c>
      <c r="M47" s="436" t="s">
        <v>31</v>
      </c>
      <c r="N47" s="144" t="s">
        <v>30</v>
      </c>
      <c r="O47" s="436" t="s">
        <v>31</v>
      </c>
      <c r="P47" s="438">
        <v>1</v>
      </c>
      <c r="Q47" s="436">
        <v>25.5</v>
      </c>
      <c r="R47" s="437">
        <v>72</v>
      </c>
      <c r="S47" s="436" t="s">
        <v>41</v>
      </c>
      <c r="T47" s="473" t="s">
        <v>47</v>
      </c>
      <c r="U47" s="438" t="s">
        <v>70</v>
      </c>
      <c r="V47" s="435" t="s">
        <v>72</v>
      </c>
      <c r="W47" s="474"/>
    </row>
    <row r="48" spans="2:23" ht="13" customHeight="1">
      <c r="B48" s="1063"/>
      <c r="C48" s="143">
        <v>6135</v>
      </c>
      <c r="D48" s="471">
        <v>43.5</v>
      </c>
      <c r="E48" s="472">
        <v>21</v>
      </c>
      <c r="F48" s="436" t="s">
        <v>4</v>
      </c>
      <c r="G48" s="436" t="s">
        <v>14</v>
      </c>
      <c r="H48" s="436" t="s">
        <v>11</v>
      </c>
      <c r="I48" s="436" t="s">
        <v>15</v>
      </c>
      <c r="J48" s="436" t="s">
        <v>6</v>
      </c>
      <c r="K48" s="436" t="s">
        <v>6</v>
      </c>
      <c r="L48" s="144" t="s">
        <v>30</v>
      </c>
      <c r="M48" s="436" t="s">
        <v>31</v>
      </c>
      <c r="N48" s="144" t="s">
        <v>30</v>
      </c>
      <c r="O48" s="436" t="s">
        <v>31</v>
      </c>
      <c r="P48" s="438">
        <v>2</v>
      </c>
      <c r="Q48" s="436">
        <v>28.7</v>
      </c>
      <c r="R48" s="437">
        <v>81</v>
      </c>
      <c r="S48" s="436" t="s">
        <v>43</v>
      </c>
      <c r="T48" s="473" t="s">
        <v>44</v>
      </c>
      <c r="U48" s="438" t="s">
        <v>70</v>
      </c>
      <c r="V48" s="435" t="s">
        <v>72</v>
      </c>
      <c r="W48" s="474" t="s">
        <v>72</v>
      </c>
    </row>
    <row r="49" spans="2:23" ht="13" customHeight="1">
      <c r="B49" s="1063"/>
      <c r="C49" s="143">
        <v>6036</v>
      </c>
      <c r="D49" s="471">
        <v>49.2</v>
      </c>
      <c r="E49" s="472">
        <v>34</v>
      </c>
      <c r="F49" s="436" t="s">
        <v>2</v>
      </c>
      <c r="G49" s="436" t="s">
        <v>16</v>
      </c>
      <c r="H49" s="436" t="s">
        <v>11</v>
      </c>
      <c r="I49" s="436" t="s">
        <v>15</v>
      </c>
      <c r="J49" s="436" t="s">
        <v>6</v>
      </c>
      <c r="K49" s="436" t="s">
        <v>6</v>
      </c>
      <c r="L49" s="436" t="s">
        <v>31</v>
      </c>
      <c r="M49" s="436" t="s">
        <v>31</v>
      </c>
      <c r="N49" s="144" t="s">
        <v>30</v>
      </c>
      <c r="O49" s="436" t="s">
        <v>31</v>
      </c>
      <c r="P49" s="438">
        <v>1</v>
      </c>
      <c r="Q49" s="436">
        <v>25.5</v>
      </c>
      <c r="R49" s="437">
        <v>59</v>
      </c>
      <c r="S49" s="436" t="s">
        <v>43</v>
      </c>
      <c r="T49" s="473" t="s">
        <v>47</v>
      </c>
      <c r="U49" s="438" t="s">
        <v>70</v>
      </c>
      <c r="V49" s="435"/>
      <c r="W49" s="474" t="s">
        <v>72</v>
      </c>
    </row>
    <row r="50" spans="2:23" ht="13" customHeight="1">
      <c r="B50" s="1063"/>
      <c r="C50" s="143">
        <v>6138</v>
      </c>
      <c r="D50" s="471">
        <v>49.2</v>
      </c>
      <c r="E50" s="472">
        <v>41</v>
      </c>
      <c r="F50" s="436" t="s">
        <v>2</v>
      </c>
      <c r="G50" s="436" t="s">
        <v>14</v>
      </c>
      <c r="H50" s="436" t="s">
        <v>11</v>
      </c>
      <c r="I50" s="436" t="s">
        <v>15</v>
      </c>
      <c r="J50" s="436" t="s">
        <v>6</v>
      </c>
      <c r="K50" s="436" t="s">
        <v>6</v>
      </c>
      <c r="L50" s="436" t="s">
        <v>31</v>
      </c>
      <c r="M50" s="436" t="s">
        <v>31</v>
      </c>
      <c r="N50" s="144" t="s">
        <v>30</v>
      </c>
      <c r="O50" s="436" t="s">
        <v>31</v>
      </c>
      <c r="P50" s="438">
        <v>1</v>
      </c>
      <c r="Q50" s="436">
        <v>33.700000000000003</v>
      </c>
      <c r="R50" s="437">
        <v>95</v>
      </c>
      <c r="S50" s="436" t="s">
        <v>41</v>
      </c>
      <c r="T50" s="473" t="s">
        <v>47</v>
      </c>
      <c r="U50" s="438" t="s">
        <v>70</v>
      </c>
      <c r="V50" s="435"/>
      <c r="W50" s="494"/>
    </row>
    <row r="51" spans="2:23" ht="13" customHeight="1" thickBot="1">
      <c r="B51" s="1064"/>
      <c r="C51" s="146">
        <v>6040</v>
      </c>
      <c r="D51" s="495">
        <v>50</v>
      </c>
      <c r="E51" s="496">
        <v>20</v>
      </c>
      <c r="F51" s="440" t="s">
        <v>2</v>
      </c>
      <c r="G51" s="441" t="s">
        <v>14</v>
      </c>
      <c r="H51" s="441" t="s">
        <v>9</v>
      </c>
      <c r="I51" s="441" t="s">
        <v>15</v>
      </c>
      <c r="J51" s="441">
        <v>7.3</v>
      </c>
      <c r="K51" s="497">
        <v>56</v>
      </c>
      <c r="L51" s="497" t="s">
        <v>31</v>
      </c>
      <c r="M51" s="497" t="s">
        <v>31</v>
      </c>
      <c r="N51" s="147" t="s">
        <v>30</v>
      </c>
      <c r="O51" s="497" t="s">
        <v>31</v>
      </c>
      <c r="P51" s="498">
        <v>1</v>
      </c>
      <c r="Q51" s="441">
        <v>31.6</v>
      </c>
      <c r="R51" s="442">
        <v>85</v>
      </c>
      <c r="S51" s="441" t="s">
        <v>43</v>
      </c>
      <c r="T51" s="478" t="s">
        <v>47</v>
      </c>
      <c r="U51" s="443" t="s">
        <v>70</v>
      </c>
      <c r="V51" s="440"/>
      <c r="W51" s="479" t="s">
        <v>72</v>
      </c>
    </row>
    <row r="52" spans="2:23" ht="15" customHeight="1"/>
  </sheetData>
  <sortState ref="C5:V51">
    <sortCondition ref="D5:D51"/>
    <sortCondition ref="E5:E51"/>
    <sortCondition ref="C5:C51"/>
  </sortState>
  <mergeCells count="6">
    <mergeCell ref="B47:B51"/>
    <mergeCell ref="B2:W2"/>
    <mergeCell ref="C3:W3"/>
    <mergeCell ref="B5:B14"/>
    <mergeCell ref="B15:B28"/>
    <mergeCell ref="B29:B46"/>
  </mergeCells>
  <phoneticPr fontId="12" type="noConversion"/>
  <pageMargins left="0" right="0" top="0" bottom="0" header="0" footer="0"/>
  <pageSetup scale="61" orientation="portrait" horizontalDpi="4294967292" verticalDpi="4294967292"/>
  <extLst>
    <ext xmlns:mx="http://schemas.microsoft.com/office/mac/excel/2008/main" uri="{64002731-A6B0-56B0-2670-7721B7C09600}">
      <mx:PLV Mode="0" OnePage="0" WScale="54"/>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H16"/>
  <sheetViews>
    <sheetView zoomScale="125" zoomScaleNormal="125" zoomScalePageLayoutView="125" workbookViewId="0">
      <selection activeCell="L24" sqref="L24"/>
    </sheetView>
  </sheetViews>
  <sheetFormatPr baseColWidth="10" defaultColWidth="10.7109375" defaultRowHeight="12" x14ac:dyDescent="0"/>
  <cols>
    <col min="1" max="1" width="1.85546875" style="1" customWidth="1"/>
    <col min="2" max="2" width="3.42578125" style="1" customWidth="1"/>
    <col min="3" max="3" width="14" style="1" customWidth="1"/>
    <col min="4" max="4" width="5.85546875" style="1" customWidth="1"/>
    <col min="5" max="5" width="8.42578125" style="1" customWidth="1"/>
    <col min="6" max="7" width="10.28515625" style="1" customWidth="1"/>
    <col min="8" max="8" width="12.85546875" style="1" customWidth="1"/>
    <col min="9" max="16384" width="10.7109375" style="1"/>
  </cols>
  <sheetData>
    <row r="1" spans="2:8" ht="13" customHeight="1"/>
    <row r="2" spans="2:8" ht="76" customHeight="1" thickBot="1">
      <c r="C2" s="1113" t="s">
        <v>299</v>
      </c>
      <c r="D2" s="1113"/>
      <c r="E2" s="1113"/>
      <c r="F2" s="1113"/>
      <c r="G2" s="1113"/>
      <c r="H2" s="1113"/>
    </row>
    <row r="3" spans="2:8" ht="47" customHeight="1" thickBot="1">
      <c r="C3" s="13" t="s">
        <v>66</v>
      </c>
      <c r="D3" s="11" t="s">
        <v>8</v>
      </c>
      <c r="E3" s="10" t="s">
        <v>257</v>
      </c>
      <c r="F3" s="853" t="s">
        <v>261</v>
      </c>
      <c r="G3" s="853" t="s">
        <v>271</v>
      </c>
      <c r="H3" s="51" t="s">
        <v>275</v>
      </c>
    </row>
    <row r="4" spans="2:8" ht="13" customHeight="1" thickBot="1">
      <c r="B4" s="1112" t="s">
        <v>21</v>
      </c>
      <c r="C4" s="790">
        <v>6075</v>
      </c>
      <c r="D4" s="854">
        <v>16</v>
      </c>
      <c r="E4" s="855" t="s">
        <v>6</v>
      </c>
      <c r="F4" s="856">
        <v>419</v>
      </c>
      <c r="G4" s="856">
        <v>7</v>
      </c>
      <c r="H4" s="859">
        <f>G4/F4*100</f>
        <v>1.6706443914081146</v>
      </c>
    </row>
    <row r="5" spans="2:8" ht="13" customHeight="1" thickBot="1">
      <c r="B5" s="1112"/>
      <c r="C5" s="860">
        <v>6131</v>
      </c>
      <c r="D5" s="861">
        <v>24.2</v>
      </c>
      <c r="E5" s="862" t="s">
        <v>6</v>
      </c>
      <c r="F5" s="863">
        <v>4255</v>
      </c>
      <c r="G5" s="863">
        <v>23</v>
      </c>
      <c r="H5" s="866">
        <f>G5/F5*100</f>
        <v>0.54054054054054057</v>
      </c>
    </row>
    <row r="6" spans="2:8" ht="13" customHeight="1" thickBot="1">
      <c r="B6" s="1112"/>
      <c r="C6" s="795">
        <v>6235</v>
      </c>
      <c r="D6" s="867">
        <v>30</v>
      </c>
      <c r="E6" s="868" t="s">
        <v>6</v>
      </c>
      <c r="F6" s="869">
        <v>690</v>
      </c>
      <c r="G6" s="869">
        <v>96</v>
      </c>
      <c r="H6" s="872">
        <f>G6/F6*100</f>
        <v>13.913043478260869</v>
      </c>
    </row>
    <row r="7" spans="2:8" ht="13" customHeight="1" thickBot="1">
      <c r="B7" s="1112"/>
      <c r="C7" s="873" t="s">
        <v>20</v>
      </c>
      <c r="D7" s="874">
        <f>AVERAGE(D4:D6)</f>
        <v>23.400000000000002</v>
      </c>
      <c r="E7" s="369"/>
      <c r="F7" s="913">
        <f>AVERAGE(F4:F6)</f>
        <v>1788</v>
      </c>
      <c r="G7" s="137">
        <f>AVERAGE(G4:G6)</f>
        <v>42</v>
      </c>
      <c r="H7" s="877">
        <f>AVERAGE(H4:H6)</f>
        <v>5.3747428034031755</v>
      </c>
    </row>
    <row r="8" spans="2:8" ht="13" customHeight="1" thickBot="1">
      <c r="B8" s="1112"/>
      <c r="C8" s="878" t="s">
        <v>259</v>
      </c>
      <c r="D8" s="861">
        <f>STDEV(D4:D6)</f>
        <v>7.0342021580275826</v>
      </c>
      <c r="E8" s="879"/>
      <c r="F8" s="914">
        <f>STDEV(F4:F6)</f>
        <v>2140.7771953194942</v>
      </c>
      <c r="G8" s="881">
        <f>STDEV(G4:G6)</f>
        <v>47.444704657105831</v>
      </c>
      <c r="H8" s="883">
        <f>STDEV(H4:H6)</f>
        <v>7.4159434658809902</v>
      </c>
    </row>
    <row r="9" spans="2:8" ht="13" customHeight="1" thickBot="1">
      <c r="B9" s="1112"/>
      <c r="C9" s="884" t="s">
        <v>26</v>
      </c>
      <c r="D9" s="867">
        <f>STDEV(D4:D6)/SQRT(COUNTA(D4:D6))</f>
        <v>4.0611985094714713</v>
      </c>
      <c r="E9" s="370"/>
      <c r="F9" s="915">
        <f>STDEV(F4:F6)/SQRT(COUNTA(F4:F6))</f>
        <v>1235.978289992722</v>
      </c>
      <c r="G9" s="139">
        <f t="shared" ref="G9" si="0">STDEV(G4:G6)/SQRT(COUNTA(G4:G6))</f>
        <v>27.392213005402343</v>
      </c>
      <c r="H9" s="887">
        <f>STDEV(H4:H6)/SQRT(COUNTA(H4:H6))</f>
        <v>4.2815969563214358</v>
      </c>
    </row>
    <row r="10" spans="2:8" ht="13" customHeight="1" thickBot="1">
      <c r="B10" s="1112" t="s">
        <v>19</v>
      </c>
      <c r="C10" s="790">
        <v>6113</v>
      </c>
      <c r="D10" s="874">
        <v>13.1</v>
      </c>
      <c r="E10" s="888">
        <v>1.6</v>
      </c>
      <c r="F10" s="856">
        <v>373</v>
      </c>
      <c r="G10" s="844">
        <v>18</v>
      </c>
      <c r="H10" s="859">
        <f>G10/F10*100</f>
        <v>4.8257372654155493</v>
      </c>
    </row>
    <row r="11" spans="2:8" ht="13" customHeight="1" thickBot="1">
      <c r="B11" s="1112"/>
      <c r="C11" s="860">
        <v>6084</v>
      </c>
      <c r="D11" s="861">
        <v>14.2</v>
      </c>
      <c r="E11" s="862">
        <v>4</v>
      </c>
      <c r="F11" s="863">
        <v>350</v>
      </c>
      <c r="G11" s="863">
        <v>37</v>
      </c>
      <c r="H11" s="866">
        <f>G11/F11*100</f>
        <v>10.571428571428571</v>
      </c>
    </row>
    <row r="12" spans="2:8" ht="13" customHeight="1" thickBot="1">
      <c r="B12" s="1112"/>
      <c r="C12" s="795">
        <v>6261</v>
      </c>
      <c r="D12" s="867">
        <v>16</v>
      </c>
      <c r="E12" s="868">
        <v>14.2</v>
      </c>
      <c r="F12" s="869">
        <v>444</v>
      </c>
      <c r="G12" s="869">
        <v>159</v>
      </c>
      <c r="H12" s="872">
        <f>G12/F12*100</f>
        <v>35.810810810810814</v>
      </c>
    </row>
    <row r="13" spans="2:8" ht="13" customHeight="1" thickBot="1">
      <c r="B13" s="1112"/>
      <c r="C13" s="873" t="s">
        <v>20</v>
      </c>
      <c r="D13" s="874">
        <f>AVERAGE(D10:D12)</f>
        <v>14.433333333333332</v>
      </c>
      <c r="E13" s="888">
        <f t="shared" ref="E13:H13" si="1">AVERAGE(E10:E12)</f>
        <v>6.5999999999999988</v>
      </c>
      <c r="F13" s="875">
        <f t="shared" si="1"/>
        <v>389</v>
      </c>
      <c r="G13" s="137">
        <f t="shared" si="1"/>
        <v>71.333333333333329</v>
      </c>
      <c r="H13" s="877">
        <f t="shared" si="1"/>
        <v>17.069325549218309</v>
      </c>
    </row>
    <row r="14" spans="2:8" ht="13" customHeight="1" thickBot="1">
      <c r="B14" s="1112"/>
      <c r="C14" s="878" t="s">
        <v>259</v>
      </c>
      <c r="D14" s="861">
        <f>STDEV(D10:D12)</f>
        <v>1.4640127503998501</v>
      </c>
      <c r="E14" s="862">
        <f t="shared" ref="E14:H14" si="2">STDEV(E10:E12)</f>
        <v>6.6902914734710928</v>
      </c>
      <c r="F14" s="893">
        <f t="shared" si="2"/>
        <v>49</v>
      </c>
      <c r="G14" s="894">
        <f t="shared" si="2"/>
        <v>76.513615346115571</v>
      </c>
      <c r="H14" s="896">
        <f t="shared" si="2"/>
        <v>16.482890963173457</v>
      </c>
    </row>
    <row r="15" spans="2:8" ht="13" customHeight="1" thickBot="1">
      <c r="B15" s="1112"/>
      <c r="C15" s="890" t="s">
        <v>26</v>
      </c>
      <c r="D15" s="891">
        <f>STDEV(D10:D12)/SQRT(COUNTA(D10:D12))</f>
        <v>0.84524815554039789</v>
      </c>
      <c r="E15" s="892">
        <f t="shared" ref="E15:H15" si="3">STDEV(E10:E12)/SQRT(COUNTA(E10:E12))</f>
        <v>3.8626415831655936</v>
      </c>
      <c r="F15" s="893">
        <f t="shared" si="3"/>
        <v>28.290163190291665</v>
      </c>
      <c r="G15" s="894">
        <f t="shared" si="3"/>
        <v>44.175156416751307</v>
      </c>
      <c r="H15" s="896">
        <f t="shared" si="3"/>
        <v>9.516401534611445</v>
      </c>
    </row>
    <row r="16" spans="2:8" ht="13" customHeight="1" thickBot="1">
      <c r="B16" s="1112"/>
      <c r="C16" s="897" t="s">
        <v>60</v>
      </c>
      <c r="D16" s="898">
        <f>TTEST(D4:D6,D10:D12,2,2)</f>
        <v>9.6719169617217771E-2</v>
      </c>
      <c r="E16" s="899"/>
      <c r="F16" s="912">
        <f t="shared" ref="F16:H16" si="4">TTEST(F4:F6,F10:F12,2,2)</f>
        <v>0.32104574171125394</v>
      </c>
      <c r="G16" s="886">
        <f t="shared" si="4"/>
        <v>0.60266814001855185</v>
      </c>
      <c r="H16" s="887">
        <f t="shared" si="4"/>
        <v>0.32515893256968043</v>
      </c>
    </row>
  </sheetData>
  <mergeCells count="3">
    <mergeCell ref="B4:B9"/>
    <mergeCell ref="B10:B16"/>
    <mergeCell ref="C2:H2"/>
  </mergeCells>
  <phoneticPr fontId="1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10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H58"/>
  <sheetViews>
    <sheetView topLeftCell="A3" zoomScale="125" zoomScaleNormal="125" zoomScalePageLayoutView="125" workbookViewId="0">
      <selection activeCell="I40" sqref="A1:I40"/>
    </sheetView>
  </sheetViews>
  <sheetFormatPr baseColWidth="10" defaultColWidth="11" defaultRowHeight="12" x14ac:dyDescent="0"/>
  <cols>
    <col min="1" max="1" width="1.85546875" style="1" customWidth="1"/>
    <col min="2" max="2" width="3.42578125" style="1" customWidth="1"/>
    <col min="3" max="3" width="13.85546875" style="1" customWidth="1"/>
    <col min="4" max="5" width="6.7109375" style="1" customWidth="1"/>
    <col min="6" max="8" width="11.85546875" style="1" customWidth="1"/>
    <col min="9" max="9" width="2.5703125" style="1" customWidth="1"/>
    <col min="10" max="16384" width="11" style="1"/>
  </cols>
  <sheetData>
    <row r="1" spans="2:8" ht="13" customHeight="1"/>
    <row r="2" spans="2:8" ht="52" customHeight="1" thickBot="1">
      <c r="B2" s="1111" t="s">
        <v>300</v>
      </c>
      <c r="C2" s="1111"/>
      <c r="D2" s="1111"/>
      <c r="E2" s="1111"/>
      <c r="F2" s="1111"/>
      <c r="G2" s="1111"/>
      <c r="H2" s="1111"/>
    </row>
    <row r="3" spans="2:8" ht="62" customHeight="1" thickBot="1">
      <c r="C3" s="13" t="s">
        <v>66</v>
      </c>
      <c r="D3" s="257" t="s">
        <v>25</v>
      </c>
      <c r="E3" s="51" t="s">
        <v>12</v>
      </c>
      <c r="F3" s="100" t="s">
        <v>250</v>
      </c>
      <c r="G3" s="100" t="s">
        <v>251</v>
      </c>
      <c r="H3" s="407" t="s">
        <v>252</v>
      </c>
    </row>
    <row r="4" spans="2:8" ht="13" customHeight="1">
      <c r="B4" s="1102" t="s">
        <v>21</v>
      </c>
      <c r="C4" s="309">
        <v>6117</v>
      </c>
      <c r="D4" s="813">
        <v>0.33</v>
      </c>
      <c r="E4" s="359" t="s">
        <v>6</v>
      </c>
      <c r="F4" s="166">
        <v>0</v>
      </c>
      <c r="G4" s="223">
        <v>6264</v>
      </c>
      <c r="H4" s="167">
        <f t="shared" ref="H4:H21" si="0">F4/G4*100</f>
        <v>0</v>
      </c>
    </row>
    <row r="5" spans="2:8" ht="13" customHeight="1">
      <c r="B5" s="1100"/>
      <c r="C5" s="311">
        <v>6115</v>
      </c>
      <c r="D5" s="814">
        <v>0.42</v>
      </c>
      <c r="E5" s="360" t="s">
        <v>6</v>
      </c>
      <c r="F5" s="168">
        <v>0</v>
      </c>
      <c r="G5" s="131">
        <v>5797</v>
      </c>
      <c r="H5" s="169">
        <f t="shared" si="0"/>
        <v>0</v>
      </c>
    </row>
    <row r="6" spans="2:8" ht="13" customHeight="1">
      <c r="B6" s="1100"/>
      <c r="C6" s="311">
        <v>6092</v>
      </c>
      <c r="D6" s="814">
        <v>0.5</v>
      </c>
      <c r="E6" s="360" t="s">
        <v>6</v>
      </c>
      <c r="F6" s="168">
        <v>0</v>
      </c>
      <c r="G6" s="131">
        <v>3262</v>
      </c>
      <c r="H6" s="169">
        <f t="shared" si="0"/>
        <v>0</v>
      </c>
    </row>
    <row r="7" spans="2:8" ht="13" customHeight="1">
      <c r="B7" s="1100"/>
      <c r="C7" s="311">
        <v>6103</v>
      </c>
      <c r="D7" s="363">
        <v>1.5</v>
      </c>
      <c r="E7" s="361" t="s">
        <v>6</v>
      </c>
      <c r="F7" s="168">
        <v>0</v>
      </c>
      <c r="G7" s="131">
        <v>4985</v>
      </c>
      <c r="H7" s="169">
        <f t="shared" si="0"/>
        <v>0</v>
      </c>
    </row>
    <row r="8" spans="2:8">
      <c r="B8" s="1100"/>
      <c r="C8" s="311">
        <v>6107</v>
      </c>
      <c r="D8" s="363">
        <v>2.2000000000000002</v>
      </c>
      <c r="E8" s="361" t="s">
        <v>6</v>
      </c>
      <c r="F8" s="132">
        <v>9</v>
      </c>
      <c r="G8" s="131">
        <v>14539</v>
      </c>
      <c r="H8" s="170">
        <f t="shared" si="0"/>
        <v>6.1902469220716697E-2</v>
      </c>
    </row>
    <row r="9" spans="2:8">
      <c r="B9" s="1100"/>
      <c r="C9" s="311">
        <v>6094</v>
      </c>
      <c r="D9" s="363">
        <v>2.9</v>
      </c>
      <c r="E9" s="361" t="s">
        <v>6</v>
      </c>
      <c r="F9" s="132">
        <v>0</v>
      </c>
      <c r="G9" s="131">
        <v>4968</v>
      </c>
      <c r="H9" s="170">
        <f t="shared" si="0"/>
        <v>0</v>
      </c>
    </row>
    <row r="10" spans="2:8">
      <c r="B10" s="1100"/>
      <c r="C10" s="311">
        <v>6106</v>
      </c>
      <c r="D10" s="363">
        <v>2.9</v>
      </c>
      <c r="E10" s="361" t="s">
        <v>6</v>
      </c>
      <c r="F10" s="132">
        <v>0</v>
      </c>
      <c r="G10" s="131">
        <v>10431</v>
      </c>
      <c r="H10" s="170">
        <f t="shared" si="0"/>
        <v>0</v>
      </c>
    </row>
    <row r="11" spans="2:8">
      <c r="B11" s="1100"/>
      <c r="C11" s="311">
        <v>6112</v>
      </c>
      <c r="D11" s="363">
        <v>6.3</v>
      </c>
      <c r="E11" s="361" t="s">
        <v>6</v>
      </c>
      <c r="F11" s="113">
        <v>2</v>
      </c>
      <c r="G11" s="134">
        <v>7905</v>
      </c>
      <c r="H11" s="112">
        <f t="shared" si="0"/>
        <v>2.5300442757748263E-2</v>
      </c>
    </row>
    <row r="12" spans="2:8">
      <c r="B12" s="1100"/>
      <c r="C12" s="311">
        <v>6099</v>
      </c>
      <c r="D12" s="363">
        <v>14.2</v>
      </c>
      <c r="E12" s="361" t="s">
        <v>6</v>
      </c>
      <c r="F12" s="113">
        <v>0</v>
      </c>
      <c r="G12" s="134">
        <v>15220</v>
      </c>
      <c r="H12" s="112">
        <f t="shared" si="0"/>
        <v>0</v>
      </c>
    </row>
    <row r="13" spans="2:8">
      <c r="B13" s="1100"/>
      <c r="C13" s="311">
        <v>6096</v>
      </c>
      <c r="D13" s="363">
        <v>16</v>
      </c>
      <c r="E13" s="361" t="s">
        <v>6</v>
      </c>
      <c r="F13" s="113">
        <v>0</v>
      </c>
      <c r="G13" s="134">
        <v>4509</v>
      </c>
      <c r="H13" s="112">
        <f t="shared" si="0"/>
        <v>0</v>
      </c>
    </row>
    <row r="14" spans="2:8">
      <c r="B14" s="1100"/>
      <c r="C14" s="311">
        <v>6098</v>
      </c>
      <c r="D14" s="363">
        <v>17.8</v>
      </c>
      <c r="E14" s="361" t="s">
        <v>6</v>
      </c>
      <c r="F14" s="113">
        <v>0</v>
      </c>
      <c r="G14" s="134">
        <v>10413</v>
      </c>
      <c r="H14" s="112">
        <f t="shared" si="0"/>
        <v>0</v>
      </c>
    </row>
    <row r="15" spans="2:8">
      <c r="B15" s="1100"/>
      <c r="C15" s="311">
        <v>6253</v>
      </c>
      <c r="D15" s="363">
        <v>19</v>
      </c>
      <c r="E15" s="361" t="s">
        <v>6</v>
      </c>
      <c r="F15" s="113">
        <v>19</v>
      </c>
      <c r="G15" s="134">
        <v>12328</v>
      </c>
      <c r="H15" s="112">
        <f t="shared" si="0"/>
        <v>0.15412070084360804</v>
      </c>
    </row>
    <row r="16" spans="2:8">
      <c r="B16" s="1100"/>
      <c r="C16" s="311">
        <v>6057</v>
      </c>
      <c r="D16" s="363">
        <v>22</v>
      </c>
      <c r="E16" s="361" t="s">
        <v>6</v>
      </c>
      <c r="F16" s="113">
        <v>6</v>
      </c>
      <c r="G16" s="134">
        <v>6706</v>
      </c>
      <c r="H16" s="112">
        <f t="shared" si="0"/>
        <v>8.947211452430659E-2</v>
      </c>
    </row>
    <row r="17" spans="2:8">
      <c r="B17" s="1100"/>
      <c r="C17" s="311">
        <v>6235</v>
      </c>
      <c r="D17" s="363">
        <v>30</v>
      </c>
      <c r="E17" s="361" t="s">
        <v>6</v>
      </c>
      <c r="F17" s="113">
        <v>18</v>
      </c>
      <c r="G17" s="134">
        <v>19782</v>
      </c>
      <c r="H17" s="112">
        <f t="shared" si="0"/>
        <v>9.0991810737033677E-2</v>
      </c>
    </row>
    <row r="18" spans="2:8">
      <c r="B18" s="1100"/>
      <c r="C18" s="311">
        <v>6030</v>
      </c>
      <c r="D18" s="363">
        <v>30.1</v>
      </c>
      <c r="E18" s="361" t="s">
        <v>6</v>
      </c>
      <c r="F18" s="113">
        <v>4</v>
      </c>
      <c r="G18" s="134">
        <v>8441</v>
      </c>
      <c r="H18" s="112">
        <f t="shared" si="0"/>
        <v>4.7387750266556096E-2</v>
      </c>
    </row>
    <row r="19" spans="2:8">
      <c r="B19" s="1100"/>
      <c r="C19" s="311">
        <v>6015</v>
      </c>
      <c r="D19" s="363">
        <v>39</v>
      </c>
      <c r="E19" s="361" t="s">
        <v>6</v>
      </c>
      <c r="F19" s="113">
        <v>0</v>
      </c>
      <c r="G19" s="134">
        <v>7650</v>
      </c>
      <c r="H19" s="112">
        <f t="shared" si="0"/>
        <v>0</v>
      </c>
    </row>
    <row r="20" spans="2:8">
      <c r="B20" s="1100"/>
      <c r="C20" s="311">
        <v>6010</v>
      </c>
      <c r="D20" s="363">
        <v>47</v>
      </c>
      <c r="E20" s="361" t="s">
        <v>6</v>
      </c>
      <c r="F20" s="113">
        <v>0</v>
      </c>
      <c r="G20" s="278">
        <v>5815</v>
      </c>
      <c r="H20" s="112">
        <f t="shared" si="0"/>
        <v>0</v>
      </c>
    </row>
    <row r="21" spans="2:8" ht="13" thickBot="1">
      <c r="B21" s="1100"/>
      <c r="C21" s="312">
        <v>6008</v>
      </c>
      <c r="D21" s="364">
        <v>50</v>
      </c>
      <c r="E21" s="362" t="s">
        <v>6</v>
      </c>
      <c r="F21" s="190">
        <v>0</v>
      </c>
      <c r="G21" s="270">
        <v>5959</v>
      </c>
      <c r="H21" s="129">
        <f t="shared" si="0"/>
        <v>0</v>
      </c>
    </row>
    <row r="22" spans="2:8">
      <c r="B22" s="1100"/>
      <c r="C22" s="313" t="s">
        <v>20</v>
      </c>
      <c r="D22" s="365">
        <f>AVERAGE(D4:D21)</f>
        <v>16.786111111111111</v>
      </c>
      <c r="E22" s="369"/>
      <c r="F22" s="118">
        <f>AVERAGE(F4:F21)</f>
        <v>3.2222222222222223</v>
      </c>
      <c r="G22" s="136">
        <f>AVERAGE(G4:G21)</f>
        <v>8609.6666666666661</v>
      </c>
      <c r="H22" s="119">
        <f>AVERAGE(H4:H21)</f>
        <v>2.6065293797220519E-2</v>
      </c>
    </row>
    <row r="23" spans="2:8">
      <c r="B23" s="1100"/>
      <c r="C23" s="965" t="s">
        <v>259</v>
      </c>
      <c r="D23" s="364">
        <f>STDEV(D4:D21)</f>
        <v>16.534637134312888</v>
      </c>
      <c r="E23" s="966"/>
      <c r="F23" s="919">
        <f t="shared" ref="F23:H23" si="1">STDEV(F4:F21)</f>
        <v>6.1122399432763599</v>
      </c>
      <c r="G23" s="917">
        <f t="shared" si="1"/>
        <v>4400.5487893055815</v>
      </c>
      <c r="H23" s="918">
        <f t="shared" si="1"/>
        <v>4.5066222233396167E-2</v>
      </c>
    </row>
    <row r="24" spans="2:8" ht="13" thickBot="1">
      <c r="B24" s="1101"/>
      <c r="C24" s="315" t="s">
        <v>26</v>
      </c>
      <c r="D24" s="366">
        <f>STDEV(D4:D21)/SQRT(COUNTA(D4:D21))</f>
        <v>3.8972513473771824</v>
      </c>
      <c r="E24" s="370"/>
      <c r="F24" s="121">
        <f>STDEV(F4:F21)/SQRT(COUNTA(F4:F21))</f>
        <v>1.4406687707099977</v>
      </c>
      <c r="G24" s="138">
        <f>STDEV(G4:G21)/SQRT(COUNTA(G4:G21))</f>
        <v>1037.2192966200762</v>
      </c>
      <c r="H24" s="122">
        <f>STDEV(H4:H21)/SQRT(COUNTA(H4:H21))</f>
        <v>1.062221044789813E-2</v>
      </c>
    </row>
    <row r="25" spans="2:8" ht="13" customHeight="1">
      <c r="B25" s="1102" t="s">
        <v>19</v>
      </c>
      <c r="C25" s="311">
        <v>6063</v>
      </c>
      <c r="D25" s="363">
        <v>4.4000000000000004</v>
      </c>
      <c r="E25" s="361">
        <v>3</v>
      </c>
      <c r="F25" s="808">
        <v>0</v>
      </c>
      <c r="G25" s="111">
        <v>9560</v>
      </c>
      <c r="H25" s="169">
        <f t="shared" ref="H25:H35" si="2">F25/G25*100</f>
        <v>0</v>
      </c>
    </row>
    <row r="26" spans="2:8">
      <c r="B26" s="1100"/>
      <c r="C26" s="311">
        <v>6062</v>
      </c>
      <c r="D26" s="363">
        <v>10.7</v>
      </c>
      <c r="E26" s="361">
        <v>6</v>
      </c>
      <c r="F26" s="809">
        <v>0</v>
      </c>
      <c r="G26" s="134">
        <v>3880</v>
      </c>
      <c r="H26" s="170">
        <f t="shared" si="2"/>
        <v>0</v>
      </c>
    </row>
    <row r="27" spans="2:8">
      <c r="B27" s="1100"/>
      <c r="C27" s="311">
        <v>6052</v>
      </c>
      <c r="D27" s="363">
        <v>12</v>
      </c>
      <c r="E27" s="361">
        <v>1</v>
      </c>
      <c r="F27" s="810">
        <v>1</v>
      </c>
      <c r="G27" s="111">
        <v>9380</v>
      </c>
      <c r="H27" s="169">
        <f t="shared" si="2"/>
        <v>1.0660980810234541E-2</v>
      </c>
    </row>
    <row r="28" spans="2:8">
      <c r="B28" s="1100"/>
      <c r="C28" s="311">
        <v>6084</v>
      </c>
      <c r="D28" s="363">
        <v>14.2</v>
      </c>
      <c r="E28" s="361">
        <v>4</v>
      </c>
      <c r="F28" s="810">
        <v>2</v>
      </c>
      <c r="G28" s="111">
        <v>9236</v>
      </c>
      <c r="H28" s="169">
        <f t="shared" si="2"/>
        <v>2.1654395842355997E-2</v>
      </c>
    </row>
    <row r="29" spans="2:8">
      <c r="B29" s="1100"/>
      <c r="C29" s="311">
        <v>6089</v>
      </c>
      <c r="D29" s="363">
        <v>14.3</v>
      </c>
      <c r="E29" s="361">
        <v>8</v>
      </c>
      <c r="F29" s="810">
        <v>1</v>
      </c>
      <c r="G29" s="111">
        <v>3105</v>
      </c>
      <c r="H29" s="169">
        <f t="shared" si="2"/>
        <v>3.2206119162640906E-2</v>
      </c>
    </row>
    <row r="30" spans="2:8" ht="13" customHeight="1">
      <c r="B30" s="1100"/>
      <c r="C30" s="311">
        <v>6087</v>
      </c>
      <c r="D30" s="363">
        <v>17.5</v>
      </c>
      <c r="E30" s="361">
        <v>4</v>
      </c>
      <c r="F30" s="810">
        <v>0</v>
      </c>
      <c r="G30" s="111">
        <v>2590</v>
      </c>
      <c r="H30" s="169">
        <f t="shared" si="2"/>
        <v>0</v>
      </c>
    </row>
    <row r="31" spans="2:8">
      <c r="B31" s="1100"/>
      <c r="C31" s="311">
        <v>6064</v>
      </c>
      <c r="D31" s="363">
        <v>19.600000000000001</v>
      </c>
      <c r="E31" s="361">
        <v>9</v>
      </c>
      <c r="F31" s="809">
        <v>0</v>
      </c>
      <c r="G31" s="134">
        <v>11240</v>
      </c>
      <c r="H31" s="170">
        <f t="shared" si="2"/>
        <v>0</v>
      </c>
    </row>
    <row r="32" spans="2:8">
      <c r="B32" s="1100"/>
      <c r="C32" s="311">
        <v>6026</v>
      </c>
      <c r="D32" s="363">
        <v>22.4</v>
      </c>
      <c r="E32" s="361">
        <v>14</v>
      </c>
      <c r="F32" s="809">
        <v>0</v>
      </c>
      <c r="G32" s="134">
        <v>1907</v>
      </c>
      <c r="H32" s="170">
        <f t="shared" si="2"/>
        <v>0</v>
      </c>
    </row>
    <row r="33" spans="2:8">
      <c r="B33" s="1100"/>
      <c r="C33" s="311">
        <v>6070</v>
      </c>
      <c r="D33" s="363">
        <v>22.6</v>
      </c>
      <c r="E33" s="361">
        <v>7</v>
      </c>
      <c r="F33" s="809">
        <v>0</v>
      </c>
      <c r="G33" s="134">
        <v>21220</v>
      </c>
      <c r="H33" s="170">
        <f t="shared" si="2"/>
        <v>0</v>
      </c>
    </row>
    <row r="34" spans="2:8">
      <c r="B34" s="1100"/>
      <c r="C34" s="311">
        <v>6069</v>
      </c>
      <c r="D34" s="363">
        <v>22.9</v>
      </c>
      <c r="E34" s="361">
        <v>7</v>
      </c>
      <c r="F34" s="809">
        <v>0</v>
      </c>
      <c r="G34" s="134">
        <v>11390</v>
      </c>
      <c r="H34" s="170">
        <f t="shared" si="2"/>
        <v>0</v>
      </c>
    </row>
    <row r="35" spans="2:8" ht="13" thickBot="1">
      <c r="B35" s="1100"/>
      <c r="C35" s="311">
        <v>6081</v>
      </c>
      <c r="D35" s="363">
        <v>31.4</v>
      </c>
      <c r="E35" s="361">
        <v>15</v>
      </c>
      <c r="F35" s="809">
        <v>0</v>
      </c>
      <c r="G35" s="134">
        <v>2258</v>
      </c>
      <c r="H35" s="170">
        <f t="shared" si="2"/>
        <v>0</v>
      </c>
    </row>
    <row r="36" spans="2:8">
      <c r="B36" s="1100"/>
      <c r="C36" s="313" t="s">
        <v>20</v>
      </c>
      <c r="D36" s="365">
        <f>AVERAGE(D25:D35)</f>
        <v>17.454545454545453</v>
      </c>
      <c r="E36" s="314">
        <f>AVERAGE(E25:E35)</f>
        <v>7.0909090909090908</v>
      </c>
      <c r="F36" s="849">
        <f>AVERAGE(F25:F35)</f>
        <v>0.36363636363636365</v>
      </c>
      <c r="G36" s="136">
        <f>AVERAGE(G25:G35)</f>
        <v>7796.909090909091</v>
      </c>
      <c r="H36" s="119">
        <f>AVERAGE(H25:H35)</f>
        <v>5.8655905286574047E-3</v>
      </c>
    </row>
    <row r="37" spans="2:8">
      <c r="B37" s="1100"/>
      <c r="C37" s="963" t="s">
        <v>259</v>
      </c>
      <c r="D37" s="363">
        <f>STDEV(D25:D35)</f>
        <v>7.3892304925971333</v>
      </c>
      <c r="E37" s="361">
        <f t="shared" ref="E37:H37" si="3">STDEV(E25:E35)</f>
        <v>4.3463673442208135</v>
      </c>
      <c r="F37" s="964">
        <f t="shared" si="3"/>
        <v>0.67419986246324204</v>
      </c>
      <c r="G37" s="957">
        <f t="shared" si="3"/>
        <v>5852.0836366980511</v>
      </c>
      <c r="H37" s="959">
        <f t="shared" si="3"/>
        <v>1.1141574430497826E-2</v>
      </c>
    </row>
    <row r="38" spans="2:8">
      <c r="B38" s="1100"/>
      <c r="C38" s="316" t="s">
        <v>26</v>
      </c>
      <c r="D38" s="367">
        <f>STDEV(D25:D35)/SQRT(COUNTA(D25:D35))</f>
        <v>2.2279368212179724</v>
      </c>
      <c r="E38" s="317">
        <f>STDEV(E25:E35)/SQRT(COUNTA(E25:E35))</f>
        <v>1.3104790619849012</v>
      </c>
      <c r="F38" s="850">
        <f>STDEV(F25:F35)/SQRT(COUNTA(F25:F35))</f>
        <v>0.20327890704543541</v>
      </c>
      <c r="G38" s="175">
        <f>STDEV(G25:G35)/SQRT(COUNTA(G25:G35))</f>
        <v>1764.4696058823581</v>
      </c>
      <c r="H38" s="177">
        <f>STDEV(H25:H35)/SQRT(COUNTA(H25:H35))</f>
        <v>3.3593110872526307E-3</v>
      </c>
    </row>
    <row r="39" spans="2:8" ht="13" thickBot="1">
      <c r="B39" s="1101"/>
      <c r="C39" s="315" t="s">
        <v>60</v>
      </c>
      <c r="D39" s="368">
        <f>TTEST(D4:D21,D25:D35,2,2)</f>
        <v>0.90071897407170365</v>
      </c>
      <c r="E39" s="371"/>
      <c r="F39" s="372">
        <f>TTEST(F4:F21,F25:F35,2,2)</f>
        <v>0.13651985351056331</v>
      </c>
      <c r="G39" s="358">
        <f>TTEST(G4:G21,G25:G35,2,2)</f>
        <v>0.6736339682193051</v>
      </c>
      <c r="H39" s="122">
        <f>TTEST(H4:H21,H25:H35,2,2)</f>
        <v>0.15853332299884595</v>
      </c>
    </row>
    <row r="41" spans="2:8">
      <c r="F41" s="14"/>
    </row>
    <row r="42" spans="2:8">
      <c r="F42" s="14"/>
    </row>
    <row r="43" spans="2:8">
      <c r="F43" s="14"/>
    </row>
    <row r="58" ht="13" customHeight="1"/>
  </sheetData>
  <sortState ref="C25:H35">
    <sortCondition ref="D25:D35"/>
    <sortCondition ref="E25:E35"/>
    <sortCondition ref="C25:C35"/>
  </sortState>
  <mergeCells count="3">
    <mergeCell ref="B4:B24"/>
    <mergeCell ref="B25:B39"/>
    <mergeCell ref="B2:H2"/>
  </mergeCells>
  <phoneticPr fontId="12" type="noConversion"/>
  <pageMargins left="0" right="0" top="0" bottom="0" header="0" footer="0"/>
  <pageSetup orientation="portrait" horizontalDpi="4294967292" verticalDpi="4294967292"/>
  <extLst>
    <ext xmlns:mx="http://schemas.microsoft.com/office/mac/excel/2008/main" uri="{64002731-A6B0-56B0-2670-7721B7C09600}">
      <mx:PLV Mode="0" OnePage="0" WScale="10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G13"/>
  <sheetViews>
    <sheetView zoomScale="125" zoomScaleNormal="125" zoomScalePageLayoutView="125" workbookViewId="0">
      <selection sqref="A1:H14"/>
    </sheetView>
  </sheetViews>
  <sheetFormatPr baseColWidth="10" defaultColWidth="10.7109375" defaultRowHeight="12" x14ac:dyDescent="0"/>
  <cols>
    <col min="1" max="1" width="1.85546875" style="1" customWidth="1"/>
    <col min="2" max="3" width="6.7109375" style="1" customWidth="1"/>
    <col min="4" max="7" width="11.85546875" style="1" customWidth="1"/>
    <col min="8" max="8" width="3" style="1" customWidth="1"/>
    <col min="9" max="16384" width="10.7109375" style="1"/>
  </cols>
  <sheetData>
    <row r="1" spans="2:7" ht="13" customHeight="1"/>
    <row r="2" spans="2:7" ht="52" customHeight="1">
      <c r="B2" s="1114" t="s">
        <v>301</v>
      </c>
      <c r="C2" s="1114"/>
      <c r="D2" s="1114"/>
      <c r="E2" s="1114"/>
      <c r="F2" s="1114"/>
      <c r="G2" s="1114"/>
    </row>
    <row r="3" spans="2:7" ht="15" customHeight="1" thickBot="1">
      <c r="B3" s="1052"/>
      <c r="C3" s="1052"/>
      <c r="D3" s="1052"/>
      <c r="E3" s="1052"/>
      <c r="F3" s="1052"/>
      <c r="G3" s="1052"/>
    </row>
    <row r="4" spans="2:7" ht="59" customHeight="1" thickBot="1">
      <c r="B4" s="13" t="s">
        <v>66</v>
      </c>
      <c r="C4" s="297" t="s">
        <v>8</v>
      </c>
      <c r="D4" s="233" t="s">
        <v>154</v>
      </c>
      <c r="E4" s="318" t="s">
        <v>235</v>
      </c>
      <c r="F4" s="234" t="s">
        <v>152</v>
      </c>
      <c r="G4" s="235" t="s">
        <v>153</v>
      </c>
    </row>
    <row r="5" spans="2:7" ht="13" customHeight="1">
      <c r="B5" s="298">
        <v>6099</v>
      </c>
      <c r="C5" s="373">
        <v>14.2</v>
      </c>
      <c r="D5" s="236">
        <v>0</v>
      </c>
      <c r="E5" s="237">
        <v>199</v>
      </c>
      <c r="F5" s="238">
        <f t="shared" ref="F5:F10" si="0">D5/E5</f>
        <v>0</v>
      </c>
      <c r="G5" s="239">
        <v>0.06</v>
      </c>
    </row>
    <row r="6" spans="2:7" ht="13" customHeight="1">
      <c r="B6" s="299">
        <v>6096</v>
      </c>
      <c r="C6" s="374">
        <v>16</v>
      </c>
      <c r="D6" s="240">
        <v>0</v>
      </c>
      <c r="E6" s="241">
        <v>134</v>
      </c>
      <c r="F6" s="238">
        <f t="shared" si="0"/>
        <v>0</v>
      </c>
      <c r="G6" s="242">
        <v>0.15</v>
      </c>
    </row>
    <row r="7" spans="2:7" ht="13" customHeight="1">
      <c r="B7" s="299">
        <v>6098</v>
      </c>
      <c r="C7" s="374">
        <v>17.8</v>
      </c>
      <c r="D7" s="243">
        <v>0</v>
      </c>
      <c r="E7" s="244">
        <v>267</v>
      </c>
      <c r="F7" s="245">
        <f t="shared" si="0"/>
        <v>0</v>
      </c>
      <c r="G7" s="242">
        <v>0.05</v>
      </c>
    </row>
    <row r="8" spans="2:7" ht="13" customHeight="1">
      <c r="B8" s="299">
        <v>6253</v>
      </c>
      <c r="C8" s="374">
        <v>19</v>
      </c>
      <c r="D8" s="246">
        <v>0</v>
      </c>
      <c r="E8" s="247">
        <v>126</v>
      </c>
      <c r="F8" s="248">
        <f t="shared" si="0"/>
        <v>0</v>
      </c>
      <c r="G8" s="242">
        <v>0.28000000000000003</v>
      </c>
    </row>
    <row r="9" spans="2:7" ht="13" customHeight="1">
      <c r="B9" s="299">
        <v>6235</v>
      </c>
      <c r="C9" s="374">
        <v>30</v>
      </c>
      <c r="D9" s="246">
        <v>0</v>
      </c>
      <c r="E9" s="247">
        <v>185</v>
      </c>
      <c r="F9" s="248">
        <f t="shared" si="0"/>
        <v>0</v>
      </c>
      <c r="G9" s="242">
        <v>1.4</v>
      </c>
    </row>
    <row r="10" spans="2:7" ht="13" customHeight="1" thickBot="1">
      <c r="B10" s="300">
        <v>6030</v>
      </c>
      <c r="C10" s="375">
        <v>30.1</v>
      </c>
      <c r="D10" s="249">
        <v>0</v>
      </c>
      <c r="E10" s="250">
        <v>82</v>
      </c>
      <c r="F10" s="238">
        <f t="shared" si="0"/>
        <v>0</v>
      </c>
      <c r="G10" s="251">
        <v>0.59</v>
      </c>
    </row>
    <row r="11" spans="2:7" ht="13">
      <c r="B11" s="301" t="s">
        <v>20</v>
      </c>
      <c r="C11" s="376">
        <f>AVERAGE(C5:C10)</f>
        <v>21.183333333333334</v>
      </c>
      <c r="D11" s="252">
        <f t="shared" ref="D11" si="1">AVERAGE(D5:D10)</f>
        <v>0</v>
      </c>
      <c r="E11" s="382">
        <f>AVERAGE(E5:E10)</f>
        <v>165.5</v>
      </c>
      <c r="F11" s="253">
        <f>AVERAGE(F5:F10)</f>
        <v>0</v>
      </c>
      <c r="G11" s="254">
        <f>AVERAGE(G5:G10)</f>
        <v>0.42166666666666663</v>
      </c>
    </row>
    <row r="12" spans="2:7" ht="13">
      <c r="B12" s="967" t="s">
        <v>259</v>
      </c>
      <c r="C12" s="968">
        <f>STDEV(C5:C10)</f>
        <v>7.0581631227017425</v>
      </c>
      <c r="D12" s="969">
        <f t="shared" ref="D12:G12" si="2">STDEV(D5:D10)</f>
        <v>0</v>
      </c>
      <c r="E12" s="970">
        <f t="shared" si="2"/>
        <v>65.313857641391849</v>
      </c>
      <c r="F12" s="971">
        <f t="shared" si="2"/>
        <v>0</v>
      </c>
      <c r="G12" s="972">
        <f t="shared" si="2"/>
        <v>0.51928476452392347</v>
      </c>
    </row>
    <row r="13" spans="2:7" ht="14" thickBot="1">
      <c r="B13" s="302" t="s">
        <v>26</v>
      </c>
      <c r="C13" s="377">
        <f>STDEV(C5:C10)/SQRT(COUNTA(C5:C10))</f>
        <v>2.8814830286580677</v>
      </c>
      <c r="D13" s="255">
        <v>0</v>
      </c>
      <c r="E13" s="378">
        <f>STDEV(E5:E10)/SQRT(COUNTA(E5:E10))</f>
        <v>26.664270725698341</v>
      </c>
      <c r="F13" s="256">
        <f>STDEV(F5:F10)/SQRT(COUNTA(F5:F10))</f>
        <v>0</v>
      </c>
      <c r="G13" s="391">
        <f>STDEV(G5:G10)/SQRT(COUNTA(G5:G10))</f>
        <v>0.21199711738082144</v>
      </c>
    </row>
  </sheetData>
  <sortState ref="B4:G9">
    <sortCondition ref="C4:C9"/>
    <sortCondition ref="B4:B9"/>
  </sortState>
  <mergeCells count="1">
    <mergeCell ref="B2:G2"/>
  </mergeCells>
  <phoneticPr fontId="1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10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O77"/>
  <sheetViews>
    <sheetView zoomScale="125" zoomScaleNormal="125" zoomScalePageLayoutView="125" workbookViewId="0">
      <selection activeCell="P57" sqref="A1:P57"/>
    </sheetView>
  </sheetViews>
  <sheetFormatPr baseColWidth="10" defaultRowHeight="13" x14ac:dyDescent="0"/>
  <cols>
    <col min="1" max="1" width="1.85546875" customWidth="1"/>
    <col min="2" max="2" width="3.42578125" customWidth="1"/>
    <col min="3" max="4" width="6.7109375" customWidth="1"/>
    <col min="5" max="7" width="9.28515625" customWidth="1"/>
    <col min="8" max="8" width="2.7109375" customWidth="1"/>
    <col min="9" max="9" width="3.42578125" customWidth="1"/>
    <col min="10" max="10" width="13.7109375" customWidth="1"/>
    <col min="11" max="12" width="6.7109375" customWidth="1"/>
    <col min="13" max="15" width="9.28515625" customWidth="1"/>
    <col min="16" max="16" width="2.7109375" customWidth="1"/>
  </cols>
  <sheetData>
    <row r="1" spans="2:15" ht="13" customHeight="1"/>
    <row r="2" spans="2:15" ht="50" customHeight="1" thickBot="1">
      <c r="B2" s="1099" t="s">
        <v>302</v>
      </c>
      <c r="C2" s="1099"/>
      <c r="D2" s="1099"/>
      <c r="E2" s="1099"/>
      <c r="F2" s="1099"/>
      <c r="G2" s="1099"/>
      <c r="H2" s="1099"/>
      <c r="I2" s="1099"/>
      <c r="J2" s="1099"/>
      <c r="K2" s="1099"/>
      <c r="L2" s="1099"/>
      <c r="M2" s="1099"/>
      <c r="N2" s="1099"/>
      <c r="O2" s="1099"/>
    </row>
    <row r="3" spans="2:15" ht="20" customHeight="1" thickBot="1">
      <c r="B3" s="559"/>
      <c r="C3" s="1118" t="s">
        <v>21</v>
      </c>
      <c r="D3" s="1119"/>
      <c r="E3" s="1119"/>
      <c r="F3" s="1119"/>
      <c r="G3" s="1120"/>
      <c r="I3" s="140"/>
      <c r="J3" s="1115" t="s">
        <v>19</v>
      </c>
      <c r="K3" s="1116"/>
      <c r="L3" s="1116"/>
      <c r="M3" s="1116"/>
      <c r="N3" s="1116"/>
      <c r="O3" s="1117"/>
    </row>
    <row r="4" spans="2:15" ht="49" thickBot="1">
      <c r="B4" s="560"/>
      <c r="C4" s="561" t="s">
        <v>66</v>
      </c>
      <c r="D4" s="562" t="s">
        <v>25</v>
      </c>
      <c r="E4" s="563" t="s">
        <v>184</v>
      </c>
      <c r="F4" s="564" t="s">
        <v>185</v>
      </c>
      <c r="G4" s="565" t="s">
        <v>186</v>
      </c>
      <c r="I4" s="595"/>
      <c r="J4" s="13" t="s">
        <v>66</v>
      </c>
      <c r="K4" s="11" t="s">
        <v>8</v>
      </c>
      <c r="L4" s="51" t="s">
        <v>12</v>
      </c>
      <c r="M4" s="596" t="s">
        <v>184</v>
      </c>
      <c r="N4" s="596" t="s">
        <v>185</v>
      </c>
      <c r="O4" s="630" t="s">
        <v>186</v>
      </c>
    </row>
    <row r="5" spans="2:15" ht="13" customHeight="1">
      <c r="B5" s="1060" t="s">
        <v>63</v>
      </c>
      <c r="C5" s="567">
        <v>6232</v>
      </c>
      <c r="D5" s="578">
        <v>14</v>
      </c>
      <c r="E5" s="566">
        <v>49.4</v>
      </c>
      <c r="F5" s="585">
        <v>2.1658940339805826</v>
      </c>
      <c r="G5" s="617">
        <f t="shared" ref="G5:G19" si="0">F5/100*E5</f>
        <v>1.0699516527864077</v>
      </c>
      <c r="I5" s="1086" t="s">
        <v>63</v>
      </c>
      <c r="J5" s="597">
        <v>6084</v>
      </c>
      <c r="K5" s="353">
        <v>14.2</v>
      </c>
      <c r="L5" s="117">
        <v>4</v>
      </c>
      <c r="M5" s="819" t="s">
        <v>6</v>
      </c>
      <c r="N5" s="820">
        <v>0.95014328488105138</v>
      </c>
      <c r="O5" s="821"/>
    </row>
    <row r="6" spans="2:15" ht="13" customHeight="1">
      <c r="B6" s="1054"/>
      <c r="C6" s="567">
        <v>6233</v>
      </c>
      <c r="D6" s="578">
        <v>14</v>
      </c>
      <c r="E6" s="568">
        <v>60.93</v>
      </c>
      <c r="F6" s="586">
        <v>2.7203860259433998</v>
      </c>
      <c r="G6" s="618">
        <f t="shared" si="0"/>
        <v>1.6575312056073135</v>
      </c>
      <c r="I6" s="1087"/>
      <c r="J6" s="598">
        <v>6089</v>
      </c>
      <c r="K6" s="599">
        <v>14.3</v>
      </c>
      <c r="L6" s="644">
        <v>8</v>
      </c>
      <c r="M6" s="785">
        <v>56.8</v>
      </c>
      <c r="N6" s="786">
        <v>0.37135156637916483</v>
      </c>
      <c r="O6" s="631">
        <f>N6/100*M6</f>
        <v>0.21092768970336562</v>
      </c>
    </row>
    <row r="7" spans="2:15" ht="13" customHeight="1">
      <c r="B7" s="1054"/>
      <c r="C7" s="567">
        <v>6099</v>
      </c>
      <c r="D7" s="578">
        <v>14.2</v>
      </c>
      <c r="E7" s="568">
        <v>85.56</v>
      </c>
      <c r="F7" s="586">
        <v>3.5170410318753857</v>
      </c>
      <c r="G7" s="618">
        <f t="shared" si="0"/>
        <v>3.00918030687258</v>
      </c>
      <c r="I7" s="1087"/>
      <c r="J7" s="598">
        <v>6049</v>
      </c>
      <c r="K7" s="599">
        <v>15</v>
      </c>
      <c r="L7" s="644">
        <v>10</v>
      </c>
      <c r="M7" s="785">
        <v>15.8</v>
      </c>
      <c r="N7" s="600">
        <v>1.9764244113315443</v>
      </c>
      <c r="O7" s="631">
        <f>N7/100*M7</f>
        <v>0.31227505699038405</v>
      </c>
    </row>
    <row r="8" spans="2:15" ht="13" customHeight="1">
      <c r="B8" s="1054"/>
      <c r="C8" s="567">
        <v>6153</v>
      </c>
      <c r="D8" s="578">
        <v>15.2</v>
      </c>
      <c r="E8" s="568">
        <v>67.75</v>
      </c>
      <c r="F8" s="586">
        <v>2.3717954301686111</v>
      </c>
      <c r="G8" s="618">
        <f t="shared" si="0"/>
        <v>1.6068914039392339</v>
      </c>
      <c r="I8" s="1087"/>
      <c r="J8" s="598">
        <v>6083</v>
      </c>
      <c r="K8" s="599">
        <v>15.2</v>
      </c>
      <c r="L8" s="644">
        <v>11</v>
      </c>
      <c r="M8" s="785">
        <v>41.78</v>
      </c>
      <c r="N8" s="600">
        <v>1.3873725023785572</v>
      </c>
      <c r="O8" s="631">
        <f>N8/100*M8</f>
        <v>0.57964423149376121</v>
      </c>
    </row>
    <row r="9" spans="2:15" ht="13" customHeight="1">
      <c r="B9" s="1054"/>
      <c r="C9" s="567">
        <v>6075</v>
      </c>
      <c r="D9" s="578">
        <v>16</v>
      </c>
      <c r="E9" s="568">
        <v>47.29</v>
      </c>
      <c r="F9" s="586">
        <v>1.4580344161743584</v>
      </c>
      <c r="G9" s="618">
        <f t="shared" si="0"/>
        <v>0.68950447540885407</v>
      </c>
      <c r="I9" s="1087"/>
      <c r="J9" s="598">
        <v>6207</v>
      </c>
      <c r="K9" s="599">
        <v>16</v>
      </c>
      <c r="L9" s="644">
        <v>10</v>
      </c>
      <c r="M9" s="785">
        <v>33.200000000000003</v>
      </c>
      <c r="N9" s="601">
        <v>0.42499677372262767</v>
      </c>
      <c r="O9" s="631">
        <f>N9/100*M9</f>
        <v>0.14109892887591241</v>
      </c>
    </row>
    <row r="10" spans="2:15" ht="13" customHeight="1">
      <c r="B10" s="1054"/>
      <c r="C10" s="567">
        <v>6096</v>
      </c>
      <c r="D10" s="578">
        <v>16</v>
      </c>
      <c r="E10" s="568">
        <v>51.5</v>
      </c>
      <c r="F10" s="586">
        <v>1.8538200991234206</v>
      </c>
      <c r="G10" s="618">
        <f t="shared" si="0"/>
        <v>0.9547173510485617</v>
      </c>
      <c r="I10" s="1087"/>
      <c r="J10" s="598">
        <v>6261</v>
      </c>
      <c r="K10" s="599">
        <v>16</v>
      </c>
      <c r="L10" s="644">
        <v>14.166000370000001</v>
      </c>
      <c r="M10" s="642" t="s">
        <v>6</v>
      </c>
      <c r="N10" s="601">
        <v>3.8145627798030519</v>
      </c>
      <c r="O10" s="636"/>
    </row>
    <row r="11" spans="2:15" ht="13" customHeight="1">
      <c r="B11" s="1054"/>
      <c r="C11" s="567">
        <v>6230</v>
      </c>
      <c r="D11" s="578">
        <v>16</v>
      </c>
      <c r="E11" s="568">
        <v>66.27</v>
      </c>
      <c r="F11" s="586">
        <v>2.1189444421768711</v>
      </c>
      <c r="G11" s="618">
        <f t="shared" si="0"/>
        <v>1.4042244818306124</v>
      </c>
      <c r="I11" s="1087"/>
      <c r="J11" s="598">
        <v>6148</v>
      </c>
      <c r="K11" s="599">
        <v>17.100000000000001</v>
      </c>
      <c r="L11" s="644">
        <v>7</v>
      </c>
      <c r="M11" s="785">
        <v>26.36</v>
      </c>
      <c r="N11" s="785">
        <v>0.3956309145299145</v>
      </c>
      <c r="O11" s="631">
        <f t="shared" ref="O11:O18" si="1">N11/100*M11</f>
        <v>0.10428830907008546</v>
      </c>
    </row>
    <row r="12" spans="2:15" ht="13" customHeight="1">
      <c r="B12" s="1054"/>
      <c r="C12" s="567">
        <v>6227</v>
      </c>
      <c r="D12" s="578">
        <v>17</v>
      </c>
      <c r="E12" s="568">
        <v>60.4</v>
      </c>
      <c r="F12" s="586">
        <v>1.4999391699164346</v>
      </c>
      <c r="G12" s="618">
        <f t="shared" si="0"/>
        <v>0.90596325862952642</v>
      </c>
      <c r="I12" s="1087"/>
      <c r="J12" s="598">
        <v>6087</v>
      </c>
      <c r="K12" s="599">
        <v>17.5</v>
      </c>
      <c r="L12" s="644">
        <v>4</v>
      </c>
      <c r="M12" s="785">
        <v>58.4</v>
      </c>
      <c r="N12" s="786">
        <v>0.43499358566081986</v>
      </c>
      <c r="O12" s="631">
        <f t="shared" si="1"/>
        <v>0.25403625402591878</v>
      </c>
    </row>
    <row r="13" spans="2:15" ht="13" customHeight="1">
      <c r="B13" s="1054"/>
      <c r="C13" s="567">
        <v>6271</v>
      </c>
      <c r="D13" s="578">
        <v>17</v>
      </c>
      <c r="E13" s="568">
        <v>97.99</v>
      </c>
      <c r="F13" s="586">
        <v>1.1128148900634249</v>
      </c>
      <c r="G13" s="618">
        <f t="shared" si="0"/>
        <v>1.09044731077315</v>
      </c>
      <c r="I13" s="1087"/>
      <c r="J13" s="598">
        <v>6145</v>
      </c>
      <c r="K13" s="599">
        <v>18</v>
      </c>
      <c r="L13" s="644">
        <v>11</v>
      </c>
      <c r="M13" s="785">
        <v>42.19</v>
      </c>
      <c r="N13" s="600">
        <v>1.001162997671299</v>
      </c>
      <c r="O13" s="631">
        <f t="shared" si="1"/>
        <v>0.42239066871752101</v>
      </c>
    </row>
    <row r="14" spans="2:15" ht="13" customHeight="1">
      <c r="B14" s="1054"/>
      <c r="C14" s="567">
        <v>6098</v>
      </c>
      <c r="D14" s="578">
        <v>17.8</v>
      </c>
      <c r="E14" s="568">
        <v>91.1</v>
      </c>
      <c r="F14" s="569">
        <v>3.0251833920454541</v>
      </c>
      <c r="G14" s="620">
        <f t="shared" si="0"/>
        <v>2.7559420701534085</v>
      </c>
      <c r="I14" s="1087"/>
      <c r="J14" s="598">
        <v>6237</v>
      </c>
      <c r="K14" s="599">
        <v>18</v>
      </c>
      <c r="L14" s="644">
        <v>12</v>
      </c>
      <c r="M14" s="785">
        <v>32.51</v>
      </c>
      <c r="N14" s="601">
        <v>1.1712424926108373</v>
      </c>
      <c r="O14" s="631">
        <f t="shared" si="1"/>
        <v>0.3807709343477832</v>
      </c>
    </row>
    <row r="15" spans="2:15" ht="13" customHeight="1">
      <c r="B15" s="1054"/>
      <c r="C15" s="567">
        <v>6253</v>
      </c>
      <c r="D15" s="578">
        <v>19</v>
      </c>
      <c r="E15" s="568">
        <v>85.29</v>
      </c>
      <c r="F15" s="586">
        <v>1.33571450625</v>
      </c>
      <c r="G15" s="618">
        <f t="shared" si="0"/>
        <v>1.1392309023806251</v>
      </c>
      <c r="I15" s="1087"/>
      <c r="J15" s="598">
        <v>6195</v>
      </c>
      <c r="K15" s="599">
        <v>19.2</v>
      </c>
      <c r="L15" s="644">
        <v>5</v>
      </c>
      <c r="M15" s="785">
        <v>29.8</v>
      </c>
      <c r="N15" s="600">
        <v>0.58678733519516613</v>
      </c>
      <c r="O15" s="631">
        <f t="shared" si="1"/>
        <v>0.17486262588815951</v>
      </c>
    </row>
    <row r="16" spans="2:15" ht="13" customHeight="1">
      <c r="B16" s="1054"/>
      <c r="C16" s="567">
        <v>6279</v>
      </c>
      <c r="D16" s="578">
        <v>19</v>
      </c>
      <c r="E16" s="568">
        <v>80.17</v>
      </c>
      <c r="F16" s="586">
        <v>1.2095702524271801</v>
      </c>
      <c r="G16" s="618">
        <f t="shared" si="0"/>
        <v>0.96971247137087035</v>
      </c>
      <c r="I16" s="1087"/>
      <c r="J16" s="603">
        <v>6161</v>
      </c>
      <c r="K16" s="604">
        <v>19.2</v>
      </c>
      <c r="L16" s="645">
        <v>7</v>
      </c>
      <c r="M16" s="787">
        <v>39.799999999999997</v>
      </c>
      <c r="N16" s="787">
        <v>0.69627821637426901</v>
      </c>
      <c r="O16" s="637">
        <f t="shared" si="1"/>
        <v>0.27711873011695903</v>
      </c>
    </row>
    <row r="17" spans="2:15" ht="13" customHeight="1">
      <c r="B17" s="1054"/>
      <c r="C17" s="567">
        <v>6234</v>
      </c>
      <c r="D17" s="578">
        <v>20</v>
      </c>
      <c r="E17" s="587">
        <v>19.86</v>
      </c>
      <c r="F17" s="586">
        <v>3.05884475</v>
      </c>
      <c r="G17" s="618">
        <f t="shared" si="0"/>
        <v>0.60748656734999995</v>
      </c>
      <c r="I17" s="1087"/>
      <c r="J17" s="607">
        <v>6064</v>
      </c>
      <c r="K17" s="608">
        <v>19.600000000000001</v>
      </c>
      <c r="L17" s="646">
        <v>9</v>
      </c>
      <c r="M17" s="785">
        <v>46.15</v>
      </c>
      <c r="N17" s="786">
        <v>1.1528312694748042</v>
      </c>
      <c r="O17" s="631">
        <f t="shared" si="1"/>
        <v>0.53203163086262217</v>
      </c>
    </row>
    <row r="18" spans="2:15" ht="13" customHeight="1" thickBot="1">
      <c r="B18" s="1054"/>
      <c r="C18" s="579">
        <v>6238</v>
      </c>
      <c r="D18" s="580">
        <v>20</v>
      </c>
      <c r="E18" s="568">
        <v>91.5</v>
      </c>
      <c r="F18" s="586">
        <v>2.5761600874035984</v>
      </c>
      <c r="G18" s="618">
        <f t="shared" si="0"/>
        <v>2.3571864799742928</v>
      </c>
      <c r="I18" s="1087"/>
      <c r="J18" s="609">
        <v>6212</v>
      </c>
      <c r="K18" s="610">
        <v>20</v>
      </c>
      <c r="L18" s="120">
        <v>5</v>
      </c>
      <c r="M18" s="816">
        <v>43.5</v>
      </c>
      <c r="N18" s="611">
        <v>1.2245911098265898</v>
      </c>
      <c r="O18" s="631">
        <f t="shared" si="1"/>
        <v>0.53269713277456665</v>
      </c>
    </row>
    <row r="19" spans="2:15" ht="13" customHeight="1" thickBot="1">
      <c r="B19" s="1054"/>
      <c r="C19" s="570">
        <v>6174</v>
      </c>
      <c r="D19" s="581">
        <v>20.8</v>
      </c>
      <c r="E19" s="571">
        <v>79.3</v>
      </c>
      <c r="F19" s="588">
        <v>1.503647142857143</v>
      </c>
      <c r="G19" s="621">
        <f t="shared" si="0"/>
        <v>1.1923921842857144</v>
      </c>
      <c r="I19" s="1087"/>
      <c r="J19" s="45" t="s">
        <v>20</v>
      </c>
      <c r="K19" s="353">
        <f>AVERAGE(K5:K18)</f>
        <v>17.092857142857142</v>
      </c>
      <c r="L19" s="117">
        <f t="shared" ref="L19" si="2">AVERAGE(L5:L18)</f>
        <v>8.3690000264285711</v>
      </c>
      <c r="M19" s="614">
        <f>AVERAGE(M5:M18)</f>
        <v>38.857499999999995</v>
      </c>
      <c r="N19" s="162">
        <f t="shared" ref="N19:O19" si="3">AVERAGE(N5:N18)</f>
        <v>1.1134549457028355</v>
      </c>
      <c r="O19" s="633">
        <f t="shared" si="3"/>
        <v>0.32684518273891994</v>
      </c>
    </row>
    <row r="20" spans="2:15" ht="13" customHeight="1">
      <c r="B20" s="1054"/>
      <c r="C20" s="583" t="s">
        <v>20</v>
      </c>
      <c r="D20" s="572">
        <f>AVERAGE(D5:D19)</f>
        <v>17.066666666666666</v>
      </c>
      <c r="E20" s="573">
        <f>AVERAGE(E5:E19)</f>
        <v>68.953999999999994</v>
      </c>
      <c r="F20" s="574">
        <f t="shared" ref="F20:G20" si="4">AVERAGE(F5:F19)</f>
        <v>2.1018526446937242</v>
      </c>
      <c r="G20" s="619">
        <f t="shared" si="4"/>
        <v>1.42735747482741</v>
      </c>
      <c r="I20" s="1087"/>
      <c r="J20" s="46" t="s">
        <v>259</v>
      </c>
      <c r="K20" s="605">
        <f>STDEV(K5:K18)</f>
        <v>1.9990244873685055</v>
      </c>
      <c r="L20" s="177">
        <f t="shared" ref="L20:O20" si="5">STDEV(L5:L18)</f>
        <v>3.1757894995367213</v>
      </c>
      <c r="M20" s="615">
        <f t="shared" si="5"/>
        <v>12.215054143444178</v>
      </c>
      <c r="N20" s="605">
        <f t="shared" si="5"/>
        <v>0.90400563361507935</v>
      </c>
      <c r="O20" s="634">
        <f t="shared" si="5"/>
        <v>0.16208183506288523</v>
      </c>
    </row>
    <row r="21" spans="2:15" ht="13" customHeight="1">
      <c r="B21" s="1054"/>
      <c r="C21" s="980" t="s">
        <v>259</v>
      </c>
      <c r="D21" s="995">
        <f>STDEV(D5:D19)</f>
        <v>2.2849403451627297</v>
      </c>
      <c r="E21" s="981">
        <f t="shared" ref="E21:G21" si="6">STDEV(E5:E19)</f>
        <v>21.263783697706721</v>
      </c>
      <c r="F21" s="982">
        <f t="shared" si="6"/>
        <v>0.7565640499593983</v>
      </c>
      <c r="G21" s="983">
        <f t="shared" si="6"/>
        <v>0.73282223039604177</v>
      </c>
      <c r="I21" s="1087"/>
      <c r="J21" s="46" t="s">
        <v>26</v>
      </c>
      <c r="K21" s="605">
        <f>STDEV(K5:K18)/SQRT(COUNTA(K5:K18))</f>
        <v>0.53426176710745432</v>
      </c>
      <c r="L21" s="177">
        <f t="shared" ref="L21:O21" si="7">STDEV(L5:L18)/SQRT(COUNTA(L5:L18))</f>
        <v>0.84876544569862089</v>
      </c>
      <c r="M21" s="615">
        <f t="shared" si="7"/>
        <v>3.2646105404043961</v>
      </c>
      <c r="N21" s="605">
        <f t="shared" si="7"/>
        <v>0.24160566833579422</v>
      </c>
      <c r="O21" s="634">
        <f t="shared" si="7"/>
        <v>4.6788995552152657E-2</v>
      </c>
    </row>
    <row r="22" spans="2:15" ht="13" customHeight="1" thickBot="1">
      <c r="B22" s="1061"/>
      <c r="C22" s="584" t="s">
        <v>26</v>
      </c>
      <c r="D22" s="976">
        <f>STDEV(D5:D19)/SQRT(COUNTA(D5:D19))</f>
        <v>0.5899690602595119</v>
      </c>
      <c r="E22" s="977">
        <f t="shared" ref="E22:G22" si="8">STDEV(E5:E19)/SQRT(COUNTA(E5:E19))</f>
        <v>5.49028534257166</v>
      </c>
      <c r="F22" s="978">
        <f t="shared" si="8"/>
        <v>0.19534399772213237</v>
      </c>
      <c r="G22" s="979">
        <f t="shared" si="8"/>
        <v>0.18921388627029628</v>
      </c>
      <c r="I22" s="1088"/>
      <c r="J22" s="50" t="s">
        <v>60</v>
      </c>
      <c r="K22" s="640">
        <f>TTEST(D5:D19,K5:K18,2,2)</f>
        <v>0.9741151217164874</v>
      </c>
      <c r="L22" s="606"/>
      <c r="M22" s="643">
        <f>TTEST(F5:F19,M5:M18,2,2)</f>
        <v>1.2695314158959969E-11</v>
      </c>
      <c r="N22" s="640">
        <f>TTEST(G5:G19,N5:N18,2,2)</f>
        <v>0.31192660439742359</v>
      </c>
      <c r="O22" s="647">
        <f>TTEST(G5:G19,O5:O18,2,2)</f>
        <v>2.9938981197931736E-5</v>
      </c>
    </row>
    <row r="23" spans="2:15" ht="13" customHeight="1">
      <c r="B23" s="1060" t="s">
        <v>61</v>
      </c>
      <c r="C23" s="567">
        <v>6024</v>
      </c>
      <c r="D23" s="578">
        <v>21</v>
      </c>
      <c r="E23" s="641" t="s">
        <v>6</v>
      </c>
      <c r="F23" s="585">
        <v>2.1720664190801813</v>
      </c>
      <c r="G23" s="622"/>
      <c r="I23" s="1086" t="s">
        <v>61</v>
      </c>
      <c r="J23" s="602">
        <v>6224</v>
      </c>
      <c r="K23" s="354">
        <v>21</v>
      </c>
      <c r="L23" s="357">
        <v>1.5</v>
      </c>
      <c r="M23" s="815">
        <v>56.09</v>
      </c>
      <c r="N23" s="612">
        <v>0.32536660453400507</v>
      </c>
      <c r="O23" s="631">
        <f>N23/100*M23</f>
        <v>0.18249812848312347</v>
      </c>
    </row>
    <row r="24" spans="2:15" ht="13" customHeight="1">
      <c r="B24" s="1054"/>
      <c r="C24" s="567">
        <v>6179</v>
      </c>
      <c r="D24" s="578">
        <v>21.8</v>
      </c>
      <c r="E24" s="568">
        <v>72.400000000000006</v>
      </c>
      <c r="F24" s="586">
        <v>1.0166049937106918</v>
      </c>
      <c r="G24" s="623">
        <f>F24/100*E24</f>
        <v>0.73602201544654089</v>
      </c>
      <c r="I24" s="1087"/>
      <c r="J24" s="602">
        <v>6198</v>
      </c>
      <c r="K24" s="354">
        <v>22</v>
      </c>
      <c r="L24" s="357">
        <v>3</v>
      </c>
      <c r="M24" s="642" t="s">
        <v>6</v>
      </c>
      <c r="N24" s="785">
        <v>0.38592480613773522</v>
      </c>
      <c r="O24" s="636"/>
    </row>
    <row r="25" spans="2:15" ht="13" customHeight="1">
      <c r="B25" s="1054"/>
      <c r="C25" s="567">
        <v>6001</v>
      </c>
      <c r="D25" s="578">
        <v>22</v>
      </c>
      <c r="E25" s="641" t="s">
        <v>6</v>
      </c>
      <c r="F25" s="569">
        <v>2.5014157291666668</v>
      </c>
      <c r="G25" s="624"/>
      <c r="I25" s="1087"/>
      <c r="J25" s="598">
        <v>6245</v>
      </c>
      <c r="K25" s="599">
        <v>22</v>
      </c>
      <c r="L25" s="644">
        <v>7</v>
      </c>
      <c r="M25" s="785">
        <v>31.58</v>
      </c>
      <c r="N25" s="787">
        <v>2.2721650800000002</v>
      </c>
      <c r="O25" s="631">
        <f>N25/100*M25</f>
        <v>0.7175497322640001</v>
      </c>
    </row>
    <row r="26" spans="2:15" ht="13" customHeight="1">
      <c r="B26" s="1054"/>
      <c r="C26" s="567">
        <v>6057</v>
      </c>
      <c r="D26" s="578">
        <v>22</v>
      </c>
      <c r="E26" s="568">
        <v>104.36</v>
      </c>
      <c r="F26" s="569">
        <v>2.3812528956521741</v>
      </c>
      <c r="G26" s="623">
        <f>F26/100*E26</f>
        <v>2.4850755219026088</v>
      </c>
      <c r="I26" s="1087"/>
      <c r="J26" s="598">
        <v>6026</v>
      </c>
      <c r="K26" s="599">
        <v>22.4</v>
      </c>
      <c r="L26" s="644">
        <v>14</v>
      </c>
      <c r="M26" s="785">
        <v>67.3</v>
      </c>
      <c r="N26" s="600">
        <v>1.3143034412704653</v>
      </c>
      <c r="O26" s="631">
        <f>N26/100*M26</f>
        <v>0.88452621597502312</v>
      </c>
    </row>
    <row r="27" spans="2:15" ht="13" customHeight="1">
      <c r="B27" s="1054"/>
      <c r="C27" s="567">
        <v>6162</v>
      </c>
      <c r="D27" s="578">
        <v>22.7</v>
      </c>
      <c r="E27" s="568">
        <v>81.5</v>
      </c>
      <c r="F27" s="586">
        <v>1.0035429569929559</v>
      </c>
      <c r="G27" s="623">
        <f>F27/100*E27</f>
        <v>0.81788750994925907</v>
      </c>
      <c r="I27" s="1087"/>
      <c r="J27" s="598">
        <v>6070</v>
      </c>
      <c r="K27" s="599">
        <v>22.6</v>
      </c>
      <c r="L27" s="644">
        <v>7</v>
      </c>
      <c r="M27" s="785">
        <v>39.1</v>
      </c>
      <c r="N27" s="786">
        <v>0.6211334622225213</v>
      </c>
      <c r="O27" s="631">
        <f>N27/100*M27</f>
        <v>0.24286318372900584</v>
      </c>
    </row>
    <row r="28" spans="2:15" ht="13" customHeight="1">
      <c r="B28" s="1054"/>
      <c r="C28" s="567">
        <v>6003</v>
      </c>
      <c r="D28" s="578">
        <v>23</v>
      </c>
      <c r="E28" s="641" t="s">
        <v>6</v>
      </c>
      <c r="F28" s="589">
        <v>2.4191524364788135</v>
      </c>
      <c r="G28" s="624"/>
      <c r="I28" s="1087"/>
      <c r="J28" s="598">
        <v>6069</v>
      </c>
      <c r="K28" s="599">
        <v>22.9</v>
      </c>
      <c r="L28" s="644">
        <v>7</v>
      </c>
      <c r="M28" s="787">
        <v>55.7</v>
      </c>
      <c r="N28" s="786">
        <v>3.1139628141317131</v>
      </c>
      <c r="O28" s="637">
        <f>N28/100*M28</f>
        <v>1.7344772874713643</v>
      </c>
    </row>
    <row r="29" spans="2:15" ht="13" customHeight="1">
      <c r="B29" s="1054"/>
      <c r="C29" s="567">
        <v>6029</v>
      </c>
      <c r="D29" s="578">
        <v>24</v>
      </c>
      <c r="E29" s="568">
        <v>79.3</v>
      </c>
      <c r="F29" s="586">
        <v>1.4207702434782608</v>
      </c>
      <c r="G29" s="623">
        <f>F29/100*E29</f>
        <v>1.1266708030782608</v>
      </c>
      <c r="I29" s="1087"/>
      <c r="J29" s="598">
        <v>6025</v>
      </c>
      <c r="K29" s="599">
        <v>23.8</v>
      </c>
      <c r="L29" s="644">
        <v>19</v>
      </c>
      <c r="M29" s="642" t="s">
        <v>6</v>
      </c>
      <c r="N29" s="163">
        <v>0.64803295391705062</v>
      </c>
      <c r="O29" s="636"/>
    </row>
    <row r="30" spans="2:15" ht="13" customHeight="1">
      <c r="B30" s="1054"/>
      <c r="C30" s="567">
        <v>6131</v>
      </c>
      <c r="D30" s="578">
        <v>24.2</v>
      </c>
      <c r="E30" s="568">
        <v>108.92</v>
      </c>
      <c r="F30" s="586">
        <v>1.9884322115384614</v>
      </c>
      <c r="G30" s="623">
        <f>F30/100*E30</f>
        <v>2.1658003648076924</v>
      </c>
      <c r="I30" s="1087"/>
      <c r="J30" s="598">
        <v>6247</v>
      </c>
      <c r="K30" s="599">
        <v>24</v>
      </c>
      <c r="L30" s="644">
        <v>0.60000002399999997</v>
      </c>
      <c r="M30" s="785">
        <v>59.77</v>
      </c>
      <c r="N30" s="163">
        <v>0.59805430196078424</v>
      </c>
      <c r="O30" s="631">
        <f t="shared" ref="O30:O40" si="9">N30/100*M30</f>
        <v>0.35745705628196078</v>
      </c>
    </row>
    <row r="31" spans="2:15" ht="13" customHeight="1">
      <c r="B31" s="1054"/>
      <c r="C31" s="567">
        <v>6053</v>
      </c>
      <c r="D31" s="578">
        <v>25</v>
      </c>
      <c r="E31" s="641" t="s">
        <v>6</v>
      </c>
      <c r="F31" s="569">
        <v>1.208452145348837</v>
      </c>
      <c r="G31" s="624"/>
      <c r="I31" s="1087"/>
      <c r="J31" s="598">
        <v>6211</v>
      </c>
      <c r="K31" s="599">
        <v>24</v>
      </c>
      <c r="L31" s="644">
        <v>4</v>
      </c>
      <c r="M31" s="785">
        <v>33</v>
      </c>
      <c r="N31" s="163">
        <v>0.76604035438596485</v>
      </c>
      <c r="O31" s="631">
        <f t="shared" si="9"/>
        <v>0.2527933169473684</v>
      </c>
    </row>
    <row r="32" spans="2:15" ht="13" customHeight="1">
      <c r="B32" s="1054"/>
      <c r="C32" s="567">
        <v>6126</v>
      </c>
      <c r="D32" s="578">
        <v>25.2</v>
      </c>
      <c r="E32" s="568">
        <v>80.2</v>
      </c>
      <c r="F32" s="569">
        <v>1.1363948561151078</v>
      </c>
      <c r="G32" s="623">
        <f t="shared" ref="G32:G38" si="10">F32/100*E32</f>
        <v>0.9113886746043165</v>
      </c>
      <c r="I32" s="1087"/>
      <c r="J32" s="598">
        <v>6196</v>
      </c>
      <c r="K32" s="599">
        <v>26</v>
      </c>
      <c r="L32" s="644">
        <v>15</v>
      </c>
      <c r="M32" s="785">
        <v>28.19</v>
      </c>
      <c r="N32" s="787">
        <v>0.99966999096385545</v>
      </c>
      <c r="O32" s="631">
        <f t="shared" si="9"/>
        <v>0.28180697045271086</v>
      </c>
    </row>
    <row r="33" spans="2:15" ht="13" customHeight="1">
      <c r="B33" s="1054"/>
      <c r="C33" s="567">
        <v>6058</v>
      </c>
      <c r="D33" s="578">
        <v>27</v>
      </c>
      <c r="E33" s="568">
        <v>52.68</v>
      </c>
      <c r="F33" s="569">
        <v>2.3141915730560103</v>
      </c>
      <c r="G33" s="623">
        <f t="shared" si="10"/>
        <v>1.2191161206859062</v>
      </c>
      <c r="I33" s="1087"/>
      <c r="J33" s="598">
        <v>6041</v>
      </c>
      <c r="K33" s="599">
        <v>26.3</v>
      </c>
      <c r="L33" s="644">
        <v>23</v>
      </c>
      <c r="M33" s="785">
        <v>32.5</v>
      </c>
      <c r="N33" s="786">
        <v>0.8300296391743216</v>
      </c>
      <c r="O33" s="631">
        <f t="shared" si="9"/>
        <v>0.26975963273165454</v>
      </c>
    </row>
    <row r="34" spans="2:15" ht="13" customHeight="1">
      <c r="B34" s="1054"/>
      <c r="C34" s="567">
        <v>6048</v>
      </c>
      <c r="D34" s="578">
        <v>30</v>
      </c>
      <c r="E34" s="568">
        <v>139</v>
      </c>
      <c r="F34" s="586">
        <v>1.208495232142857</v>
      </c>
      <c r="G34" s="623">
        <f t="shared" si="10"/>
        <v>1.6798083726785713</v>
      </c>
      <c r="I34" s="1087"/>
      <c r="J34" s="598">
        <v>6039</v>
      </c>
      <c r="K34" s="599">
        <v>28.7</v>
      </c>
      <c r="L34" s="644">
        <v>12</v>
      </c>
      <c r="M34" s="785">
        <v>42.2</v>
      </c>
      <c r="N34" s="600">
        <v>1.6896874332792307</v>
      </c>
      <c r="O34" s="631">
        <f t="shared" si="9"/>
        <v>0.71304809684383541</v>
      </c>
    </row>
    <row r="35" spans="2:15" ht="13" customHeight="1">
      <c r="B35" s="1054"/>
      <c r="C35" s="567">
        <v>6235</v>
      </c>
      <c r="D35" s="578">
        <v>30</v>
      </c>
      <c r="E35" s="568">
        <v>102.31</v>
      </c>
      <c r="F35" s="586">
        <v>1.6390878333333334</v>
      </c>
      <c r="G35" s="623">
        <f t="shared" si="10"/>
        <v>1.6769507622833335</v>
      </c>
      <c r="I35" s="1087"/>
      <c r="J35" s="598">
        <v>6088</v>
      </c>
      <c r="K35" s="599">
        <v>31.2</v>
      </c>
      <c r="L35" s="644">
        <v>5</v>
      </c>
      <c r="M35" s="785">
        <v>32</v>
      </c>
      <c r="N35" s="163">
        <v>1.3708847939609825</v>
      </c>
      <c r="O35" s="631">
        <f t="shared" si="9"/>
        <v>0.43868313406751441</v>
      </c>
    </row>
    <row r="36" spans="2:15" ht="13" customHeight="1">
      <c r="B36" s="1054"/>
      <c r="C36" s="567">
        <v>6030</v>
      </c>
      <c r="D36" s="578">
        <v>30.1</v>
      </c>
      <c r="E36" s="568">
        <v>96.3</v>
      </c>
      <c r="F36" s="586">
        <v>1.3202109363636365</v>
      </c>
      <c r="G36" s="623">
        <f t="shared" si="10"/>
        <v>1.2713631317181819</v>
      </c>
      <c r="I36" s="1087"/>
      <c r="J36" s="598">
        <v>6081</v>
      </c>
      <c r="K36" s="599">
        <v>31.4</v>
      </c>
      <c r="L36" s="644">
        <v>15</v>
      </c>
      <c r="M36" s="785">
        <v>62.43</v>
      </c>
      <c r="N36" s="600">
        <v>0.5914454625763127</v>
      </c>
      <c r="O36" s="631">
        <f t="shared" si="9"/>
        <v>0.36923940228639202</v>
      </c>
    </row>
    <row r="37" spans="2:15" ht="13" customHeight="1">
      <c r="B37" s="1054"/>
      <c r="C37" s="567">
        <v>6229</v>
      </c>
      <c r="D37" s="578">
        <v>31</v>
      </c>
      <c r="E37" s="568">
        <v>45.6</v>
      </c>
      <c r="F37" s="586">
        <v>2.3360702237442923</v>
      </c>
      <c r="G37" s="623">
        <f t="shared" si="10"/>
        <v>1.0652480220273974</v>
      </c>
      <c r="I37" s="1087"/>
      <c r="J37" s="598">
        <v>6035</v>
      </c>
      <c r="K37" s="599">
        <v>32.1</v>
      </c>
      <c r="L37" s="644">
        <v>28</v>
      </c>
      <c r="M37" s="785">
        <v>42.1</v>
      </c>
      <c r="N37" s="163">
        <v>1.6648386017634302</v>
      </c>
      <c r="O37" s="631">
        <f t="shared" si="9"/>
        <v>0.7008970513424041</v>
      </c>
    </row>
    <row r="38" spans="2:15" ht="13" customHeight="1">
      <c r="B38" s="1054"/>
      <c r="C38" s="567">
        <v>6034</v>
      </c>
      <c r="D38" s="578">
        <v>32</v>
      </c>
      <c r="E38" s="568">
        <v>75.400000000000006</v>
      </c>
      <c r="F38" s="569">
        <v>1.8942009256198347</v>
      </c>
      <c r="G38" s="620">
        <f t="shared" si="10"/>
        <v>1.4282274979173555</v>
      </c>
      <c r="I38" s="1087"/>
      <c r="J38" s="598">
        <v>6054</v>
      </c>
      <c r="K38" s="599">
        <v>35.1</v>
      </c>
      <c r="L38" s="644">
        <v>30</v>
      </c>
      <c r="M38" s="785">
        <v>29.45</v>
      </c>
      <c r="N38" s="163">
        <v>1.0893872745098039</v>
      </c>
      <c r="O38" s="631">
        <f t="shared" si="9"/>
        <v>0.32082455234313728</v>
      </c>
    </row>
    <row r="39" spans="2:15" ht="13" customHeight="1">
      <c r="B39" s="1054"/>
      <c r="C39" s="567">
        <v>6004</v>
      </c>
      <c r="D39" s="578">
        <v>33</v>
      </c>
      <c r="E39" s="641" t="s">
        <v>6</v>
      </c>
      <c r="F39" s="569">
        <v>1.6008732971014492</v>
      </c>
      <c r="G39" s="624"/>
      <c r="I39" s="1087"/>
      <c r="J39" s="598">
        <v>6038</v>
      </c>
      <c r="K39" s="599">
        <v>37.200000000000003</v>
      </c>
      <c r="L39" s="644">
        <v>20</v>
      </c>
      <c r="M39" s="785">
        <v>39.5</v>
      </c>
      <c r="N39" s="163">
        <v>1.1414164545950027</v>
      </c>
      <c r="O39" s="631">
        <f t="shared" si="9"/>
        <v>0.45085949956502608</v>
      </c>
    </row>
    <row r="40" spans="2:15" ht="13" customHeight="1" thickBot="1">
      <c r="B40" s="1054"/>
      <c r="C40" s="567">
        <v>6002</v>
      </c>
      <c r="D40" s="578">
        <v>39</v>
      </c>
      <c r="E40" s="641" t="s">
        <v>6</v>
      </c>
      <c r="F40" s="569">
        <v>2.0081632368421052</v>
      </c>
      <c r="G40" s="624"/>
      <c r="I40" s="1087"/>
      <c r="J40" s="603">
        <v>6031</v>
      </c>
      <c r="K40" s="604">
        <v>39</v>
      </c>
      <c r="L40" s="645">
        <v>35</v>
      </c>
      <c r="M40" s="816">
        <v>40.200000000000003</v>
      </c>
      <c r="N40" s="613">
        <v>0.96589192180368999</v>
      </c>
      <c r="O40" s="632">
        <f t="shared" si="9"/>
        <v>0.38828855256508338</v>
      </c>
    </row>
    <row r="41" spans="2:15" ht="13" customHeight="1" thickBot="1">
      <c r="B41" s="1054"/>
      <c r="C41" s="590">
        <v>6015</v>
      </c>
      <c r="D41" s="591">
        <v>39</v>
      </c>
      <c r="E41" s="641" t="s">
        <v>6</v>
      </c>
      <c r="F41" s="588">
        <v>2.0157008630000002</v>
      </c>
      <c r="G41" s="625"/>
      <c r="I41" s="1087"/>
      <c r="J41" s="45" t="s">
        <v>20</v>
      </c>
      <c r="K41" s="353">
        <f t="shared" ref="K41" si="11">AVERAGE(K23:K40)</f>
        <v>27.316666666666666</v>
      </c>
      <c r="L41" s="117">
        <f>AVERAGE(L23:L40)</f>
        <v>13.672222223555556</v>
      </c>
      <c r="M41" s="614">
        <f>AVERAGE(M23:M40)</f>
        <v>43.194375000000001</v>
      </c>
      <c r="N41" s="162">
        <f t="shared" ref="N41:O41" si="12">AVERAGE(N23:N40)</f>
        <v>1.1326797439548262</v>
      </c>
      <c r="O41" s="633">
        <f t="shared" si="12"/>
        <v>0.51909823833435031</v>
      </c>
    </row>
    <row r="42" spans="2:15" ht="13" customHeight="1">
      <c r="B42" s="1054"/>
      <c r="C42" s="583" t="s">
        <v>20</v>
      </c>
      <c r="D42" s="572">
        <f t="shared" ref="D42:G42" si="13">AVERAGE(D23:D41)</f>
        <v>27.473684210526315</v>
      </c>
      <c r="E42" s="573">
        <f t="shared" si="13"/>
        <v>86.497500000000002</v>
      </c>
      <c r="F42" s="574">
        <f t="shared" si="13"/>
        <v>1.7676357373034566</v>
      </c>
      <c r="G42" s="626">
        <f t="shared" si="13"/>
        <v>1.3819632330916187</v>
      </c>
      <c r="I42" s="1087"/>
      <c r="J42" s="46" t="s">
        <v>259</v>
      </c>
      <c r="K42" s="354">
        <f>STDEV(K23:K40)</f>
        <v>5.6921256238462421</v>
      </c>
      <c r="L42" s="357">
        <f t="shared" ref="L42:O42" si="14">STDEV(L23:L40)</f>
        <v>10.357935606502371</v>
      </c>
      <c r="M42" s="615">
        <f t="shared" si="14"/>
        <v>12.865033731656784</v>
      </c>
      <c r="N42" s="605">
        <f t="shared" si="14"/>
        <v>0.70566152503735724</v>
      </c>
      <c r="O42" s="634">
        <f t="shared" si="14"/>
        <v>0.38434941683643614</v>
      </c>
    </row>
    <row r="43" spans="2:15" ht="13" customHeight="1">
      <c r="B43" s="1054"/>
      <c r="C43" s="980" t="s">
        <v>259</v>
      </c>
      <c r="D43" s="580">
        <f>STDEV(D23:D41)</f>
        <v>5.5775185746254907</v>
      </c>
      <c r="E43" s="981">
        <f t="shared" ref="E43:G43" si="15">STDEV(E23:E41)</f>
        <v>25.546809843536604</v>
      </c>
      <c r="F43" s="982">
        <f t="shared" si="15"/>
        <v>0.51884011869934821</v>
      </c>
      <c r="G43" s="983">
        <f t="shared" si="15"/>
        <v>0.53684459660196104</v>
      </c>
      <c r="I43" s="1087"/>
      <c r="J43" s="46" t="s">
        <v>26</v>
      </c>
      <c r="K43" s="354">
        <f>STDEV(K23:K40)/SQRT(COUNTA(K23:K40))</f>
        <v>1.3416468759957951</v>
      </c>
      <c r="L43" s="357">
        <f t="shared" ref="L43:O43" si="16">STDEV(L23:L40)/SQRT(COUNTA(L23:L40))</f>
        <v>2.4413888354838074</v>
      </c>
      <c r="M43" s="615">
        <f t="shared" si="16"/>
        <v>3.0323175306160621</v>
      </c>
      <c r="N43" s="605">
        <f t="shared" si="16"/>
        <v>0.16632601652545201</v>
      </c>
      <c r="O43" s="634">
        <f t="shared" si="16"/>
        <v>9.6087354209109035E-2</v>
      </c>
    </row>
    <row r="44" spans="2:15" ht="13" customHeight="1" thickBot="1">
      <c r="B44" s="1061"/>
      <c r="C44" s="584" t="s">
        <v>26</v>
      </c>
      <c r="D44" s="575">
        <f t="shared" ref="D44:G44" si="17">STDEV(D23:D41)/SQRT(COUNTA(D23:D41))</f>
        <v>1.2795705169743965</v>
      </c>
      <c r="E44" s="576">
        <f t="shared" si="17"/>
        <v>5.8608401283066405</v>
      </c>
      <c r="F44" s="577">
        <f t="shared" si="17"/>
        <v>0.11903008659290033</v>
      </c>
      <c r="G44" s="627">
        <f t="shared" si="17"/>
        <v>0.15497368618056914</v>
      </c>
      <c r="I44" s="1088"/>
      <c r="J44" s="50" t="s">
        <v>60</v>
      </c>
      <c r="K44" s="640">
        <f>TTEST(D23:D41,K23:K40,2,2)</f>
        <v>0.93295166699685816</v>
      </c>
      <c r="L44" s="606"/>
      <c r="M44" s="643">
        <f>TTEST(F23:F41,M23:M40,2,2)</f>
        <v>1.7156751308328837E-15</v>
      </c>
      <c r="N44" s="640">
        <f>TTEST(G23:G41,N23:N40,2,2)</f>
        <v>0.30831680352862695</v>
      </c>
      <c r="O44" s="647">
        <f>TTEST(G24:G38,O23:O40,2,2)</f>
        <v>3.6917213042876769E-5</v>
      </c>
    </row>
    <row r="45" spans="2:15" ht="13" customHeight="1">
      <c r="B45" s="1060" t="s">
        <v>37</v>
      </c>
      <c r="C45" s="567">
        <v>6009</v>
      </c>
      <c r="D45" s="578">
        <v>45</v>
      </c>
      <c r="E45" s="641" t="s">
        <v>6</v>
      </c>
      <c r="F45" s="585">
        <v>1.9922131928128795</v>
      </c>
      <c r="G45" s="628"/>
      <c r="I45" s="1094" t="s">
        <v>37</v>
      </c>
      <c r="J45" s="598">
        <v>6036</v>
      </c>
      <c r="K45" s="599">
        <v>19.2</v>
      </c>
      <c r="L45" s="644">
        <v>34</v>
      </c>
      <c r="M45" s="785">
        <v>31.13</v>
      </c>
      <c r="N45" s="163">
        <v>0.91603904485140775</v>
      </c>
      <c r="O45" s="635">
        <f>N45/100*M45</f>
        <v>0.28516295466224323</v>
      </c>
    </row>
    <row r="46" spans="2:15" ht="13" customHeight="1">
      <c r="B46" s="1054"/>
      <c r="C46" s="567">
        <v>6011</v>
      </c>
      <c r="D46" s="578">
        <v>46</v>
      </c>
      <c r="E46" s="641" t="s">
        <v>6</v>
      </c>
      <c r="F46" s="589">
        <v>1.585472</v>
      </c>
      <c r="G46" s="624"/>
      <c r="I46" s="1095"/>
      <c r="J46" s="598">
        <v>6150</v>
      </c>
      <c r="K46" s="599">
        <v>41.2</v>
      </c>
      <c r="L46" s="644">
        <v>35</v>
      </c>
      <c r="M46" s="785">
        <v>27.14</v>
      </c>
      <c r="N46" s="163">
        <v>0.36714668823997182</v>
      </c>
      <c r="O46" s="635">
        <f>N46/100*M46</f>
        <v>9.964361118832836E-2</v>
      </c>
    </row>
    <row r="47" spans="2:15" ht="13" customHeight="1">
      <c r="B47" s="1054"/>
      <c r="C47" s="567">
        <v>6010</v>
      </c>
      <c r="D47" s="578">
        <v>47</v>
      </c>
      <c r="E47" s="641" t="s">
        <v>6</v>
      </c>
      <c r="F47" s="586">
        <v>2.4084185889710659</v>
      </c>
      <c r="G47" s="624"/>
      <c r="I47" s="1095"/>
      <c r="J47" s="598">
        <v>6135</v>
      </c>
      <c r="K47" s="599">
        <v>43.5</v>
      </c>
      <c r="L47" s="644">
        <v>21</v>
      </c>
      <c r="M47" s="787">
        <v>31.39</v>
      </c>
      <c r="N47" s="163">
        <v>2.2127168910319619</v>
      </c>
      <c r="O47" s="638">
        <f>N47/100*M47</f>
        <v>0.69457183209493278</v>
      </c>
    </row>
    <row r="48" spans="2:15" ht="13" customHeight="1">
      <c r="B48" s="1054"/>
      <c r="C48" s="567">
        <v>6008</v>
      </c>
      <c r="D48" s="578">
        <v>50</v>
      </c>
      <c r="E48" s="641" t="s">
        <v>6</v>
      </c>
      <c r="F48" s="586">
        <v>0.95860753722211722</v>
      </c>
      <c r="G48" s="624"/>
      <c r="I48" s="1095"/>
      <c r="J48" s="598">
        <v>6138</v>
      </c>
      <c r="K48" s="599">
        <v>49.2</v>
      </c>
      <c r="L48" s="644">
        <v>41</v>
      </c>
      <c r="M48" s="785">
        <v>99.66</v>
      </c>
      <c r="N48" s="163">
        <v>0.4046168270451459</v>
      </c>
      <c r="O48" s="635">
        <f>N48/100*M48</f>
        <v>0.40324112983319238</v>
      </c>
    </row>
    <row r="49" spans="2:15" ht="13" customHeight="1" thickBot="1">
      <c r="B49" s="1054"/>
      <c r="C49" s="567">
        <v>6168</v>
      </c>
      <c r="D49" s="578">
        <v>51</v>
      </c>
      <c r="E49" s="568">
        <v>88.76</v>
      </c>
      <c r="F49" s="586">
        <v>1.3041186019417474</v>
      </c>
      <c r="G49" s="618">
        <f>F49/100*E49</f>
        <v>1.157535671083495</v>
      </c>
      <c r="I49" s="1095"/>
      <c r="J49" s="603">
        <v>6040</v>
      </c>
      <c r="K49" s="604">
        <v>50</v>
      </c>
      <c r="L49" s="645">
        <v>20</v>
      </c>
      <c r="M49" s="817">
        <v>64.900000000000006</v>
      </c>
      <c r="N49" s="164">
        <v>0.60971301685393253</v>
      </c>
      <c r="O49" s="639">
        <f>N49/100*M49</f>
        <v>0.39570374793820223</v>
      </c>
    </row>
    <row r="50" spans="2:15" ht="13" customHeight="1">
      <c r="B50" s="1054"/>
      <c r="C50" s="567">
        <v>6017</v>
      </c>
      <c r="D50" s="578">
        <v>59</v>
      </c>
      <c r="E50" s="641" t="s">
        <v>6</v>
      </c>
      <c r="F50" s="589">
        <v>1.7810219772727269</v>
      </c>
      <c r="G50" s="624"/>
      <c r="I50" s="1095"/>
      <c r="J50" s="45" t="s">
        <v>20</v>
      </c>
      <c r="K50" s="353">
        <f t="shared" ref="K50:O50" si="18">AVERAGE(K45:K49)</f>
        <v>40.620000000000005</v>
      </c>
      <c r="L50" s="117">
        <f t="shared" si="18"/>
        <v>30.2</v>
      </c>
      <c r="M50" s="614">
        <f t="shared" si="18"/>
        <v>50.844000000000001</v>
      </c>
      <c r="N50" s="162">
        <f t="shared" si="18"/>
        <v>0.90204649360448408</v>
      </c>
      <c r="O50" s="633">
        <f t="shared" si="18"/>
        <v>0.37566465514337977</v>
      </c>
    </row>
    <row r="51" spans="2:15" ht="13" customHeight="1">
      <c r="B51" s="1054"/>
      <c r="C51" s="567">
        <v>6020</v>
      </c>
      <c r="D51" s="578">
        <v>60</v>
      </c>
      <c r="E51" s="641" t="s">
        <v>6</v>
      </c>
      <c r="F51" s="589">
        <v>2.8758283904761908</v>
      </c>
      <c r="G51" s="624"/>
      <c r="I51" s="1095"/>
      <c r="J51" s="924" t="s">
        <v>259</v>
      </c>
      <c r="K51" s="599">
        <f>STDEV(K45:K49)</f>
        <v>12.540414666190259</v>
      </c>
      <c r="L51" s="644">
        <f t="shared" ref="L51:O51" si="19">STDEV(L45:L49)</f>
        <v>9.2574294488264961</v>
      </c>
      <c r="M51" s="973">
        <f t="shared" si="19"/>
        <v>31.263207289080238</v>
      </c>
      <c r="N51" s="974">
        <f t="shared" si="19"/>
        <v>0.76437321034369277</v>
      </c>
      <c r="O51" s="975">
        <f t="shared" si="19"/>
        <v>0.21635733706277469</v>
      </c>
    </row>
    <row r="52" spans="2:15" ht="13" customHeight="1">
      <c r="B52" s="1054"/>
      <c r="C52" s="567">
        <v>6016</v>
      </c>
      <c r="D52" s="578">
        <v>64</v>
      </c>
      <c r="E52" s="641" t="s">
        <v>6</v>
      </c>
      <c r="F52" s="589">
        <v>2.4678879787234047</v>
      </c>
      <c r="G52" s="624"/>
      <c r="I52" s="1095"/>
      <c r="J52" s="46" t="s">
        <v>26</v>
      </c>
      <c r="K52" s="354">
        <f>STDEV(K45:K49)/SQRT(COUNTA(K45:K49))</f>
        <v>5.6082439319273503</v>
      </c>
      <c r="L52" s="357">
        <f t="shared" ref="L52:O52" si="20">STDEV(L45:L49)/SQRT(COUNTA(L45:L49))</f>
        <v>4.1400483088968913</v>
      </c>
      <c r="M52" s="615">
        <f t="shared" si="20"/>
        <v>13.981331338610065</v>
      </c>
      <c r="N52" s="605">
        <f t="shared" si="20"/>
        <v>0.34183809170164847</v>
      </c>
      <c r="O52" s="634">
        <f t="shared" si="20"/>
        <v>9.6757942620639775E-2</v>
      </c>
    </row>
    <row r="53" spans="2:15" ht="13" customHeight="1" thickBot="1">
      <c r="B53" s="1054"/>
      <c r="C53" s="592">
        <v>6013</v>
      </c>
      <c r="D53" s="575">
        <v>65</v>
      </c>
      <c r="E53" s="641" t="s">
        <v>6</v>
      </c>
      <c r="F53" s="582">
        <v>1.8982677410183533</v>
      </c>
      <c r="G53" s="625"/>
      <c r="I53" s="1096"/>
      <c r="J53" s="50" t="s">
        <v>60</v>
      </c>
      <c r="K53" s="640">
        <f>TTEST(D45:D53,K45:K49,2,2)</f>
        <v>2.8296608839072087E-2</v>
      </c>
      <c r="L53" s="606"/>
      <c r="M53" s="616"/>
      <c r="N53" s="594"/>
      <c r="O53" s="606"/>
    </row>
    <row r="54" spans="2:15" ht="13" customHeight="1">
      <c r="B54" s="1054"/>
      <c r="C54" s="583" t="s">
        <v>20</v>
      </c>
      <c r="D54" s="572">
        <f>AVERAGE(D45:D53)</f>
        <v>54.111111111111114</v>
      </c>
      <c r="E54" s="593">
        <f>AVERAGE(E45:E53)</f>
        <v>88.76</v>
      </c>
      <c r="F54" s="574">
        <f>AVERAGE(F45:F53)</f>
        <v>1.9190928898264987</v>
      </c>
      <c r="G54" s="619">
        <f>AVERAGE(G45:G53)</f>
        <v>1.157535671083495</v>
      </c>
    </row>
    <row r="55" spans="2:15" ht="13" customHeight="1">
      <c r="B55" s="1054"/>
      <c r="C55" s="980" t="s">
        <v>259</v>
      </c>
      <c r="D55" s="580">
        <f>STDEV(D45:D53)</f>
        <v>7.9127183136461587</v>
      </c>
      <c r="E55" s="996"/>
      <c r="F55" s="982">
        <f t="shared" ref="F55" si="21">STDEV(F45:F53)</f>
        <v>0.60133504965251705</v>
      </c>
      <c r="G55" s="997"/>
    </row>
    <row r="56" spans="2:15" ht="13" customHeight="1" thickBot="1">
      <c r="B56" s="1061"/>
      <c r="C56" s="584" t="s">
        <v>26</v>
      </c>
      <c r="D56" s="575">
        <f>STDEV(D45:D53)/SQRT(COUNTA(D45:D53))</f>
        <v>2.6375727712153862</v>
      </c>
      <c r="E56" s="594"/>
      <c r="F56" s="594"/>
      <c r="G56" s="629"/>
    </row>
    <row r="57" spans="2:15" ht="13" customHeight="1"/>
    <row r="58" spans="2:15" ht="13" customHeight="1"/>
    <row r="59" spans="2:15" ht="13" customHeight="1"/>
    <row r="60" spans="2:15" ht="13" customHeight="1"/>
    <row r="61" spans="2:15" ht="13" customHeight="1"/>
    <row r="62" spans="2:15" ht="13" customHeight="1"/>
    <row r="63" spans="2:15" ht="13" customHeight="1"/>
    <row r="64" spans="2:15" ht="13" customHeight="1"/>
    <row r="65" ht="13" customHeight="1"/>
    <row r="66" ht="13" customHeight="1"/>
    <row r="67" ht="13" customHeight="1"/>
    <row r="68" ht="13" customHeight="1"/>
    <row r="69" ht="13" customHeight="1"/>
    <row r="70" ht="13" customHeight="1"/>
    <row r="71" ht="13" customHeight="1"/>
    <row r="72" ht="13" customHeight="1"/>
    <row r="73" ht="13" customHeight="1"/>
    <row r="74" ht="13" customHeight="1"/>
    <row r="75" ht="13" customHeight="1"/>
    <row r="76" ht="13" customHeight="1"/>
    <row r="77" ht="13" customHeight="1"/>
  </sheetData>
  <sortState ref="I43:N47">
    <sortCondition ref="J43:J47"/>
    <sortCondition ref="K43:K47"/>
    <sortCondition ref="I43:I47"/>
  </sortState>
  <mergeCells count="9">
    <mergeCell ref="J3:O3"/>
    <mergeCell ref="I5:I22"/>
    <mergeCell ref="I23:I44"/>
    <mergeCell ref="I45:I53"/>
    <mergeCell ref="B2:O2"/>
    <mergeCell ref="C3:G3"/>
    <mergeCell ref="B5:B22"/>
    <mergeCell ref="B23:B44"/>
    <mergeCell ref="B45:B56"/>
  </mergeCells>
  <phoneticPr fontId="12" type="noConversion"/>
  <pageMargins left="0.75" right="0.75" top="1" bottom="1" header="0.5" footer="0.5"/>
  <pageSetup scale="67" orientation="portrait"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L42"/>
  <sheetViews>
    <sheetView zoomScale="125" zoomScaleNormal="125" zoomScalePageLayoutView="125" workbookViewId="0"/>
  </sheetViews>
  <sheetFormatPr baseColWidth="10" defaultColWidth="10.7109375" defaultRowHeight="15" x14ac:dyDescent="0"/>
  <cols>
    <col min="1" max="1" width="1.85546875" style="12" customWidth="1"/>
    <col min="2" max="2" width="19" style="12" customWidth="1"/>
    <col min="3" max="3" width="17.7109375" style="12" customWidth="1"/>
    <col min="4" max="4" width="13.5703125" style="12" customWidth="1"/>
    <col min="5" max="5" width="20.42578125" style="197" customWidth="1"/>
    <col min="6" max="6" width="11.42578125" style="197" customWidth="1"/>
    <col min="7" max="9" width="10.7109375" style="12"/>
    <col min="10" max="10" width="12.42578125" style="12" customWidth="1"/>
    <col min="11" max="16384" width="10.7109375" style="12"/>
  </cols>
  <sheetData>
    <row r="1" spans="2:12" ht="13" customHeight="1"/>
    <row r="2" spans="2:12" s="851" customFormat="1" ht="39" customHeight="1" thickBot="1">
      <c r="B2" s="1074" t="s">
        <v>246</v>
      </c>
      <c r="C2" s="1074"/>
      <c r="D2" s="1074"/>
      <c r="E2" s="1074"/>
      <c r="F2" s="1074"/>
    </row>
    <row r="3" spans="2:12" ht="20" customHeight="1" thickBot="1">
      <c r="B3" s="1069" t="s">
        <v>76</v>
      </c>
      <c r="C3" s="1070"/>
      <c r="D3" s="1070"/>
      <c r="E3" s="1070"/>
      <c r="F3" s="1071"/>
      <c r="H3" s="198"/>
    </row>
    <row r="4" spans="2:12" ht="33" customHeight="1" thickBot="1">
      <c r="B4" s="836" t="s">
        <v>77</v>
      </c>
      <c r="C4" s="652" t="s">
        <v>265</v>
      </c>
      <c r="D4" s="652" t="s">
        <v>78</v>
      </c>
      <c r="E4" s="652" t="s">
        <v>79</v>
      </c>
      <c r="F4" s="653" t="s">
        <v>266</v>
      </c>
      <c r="L4" s="197"/>
    </row>
    <row r="5" spans="2:12" ht="15" customHeight="1">
      <c r="B5" s="2" t="s">
        <v>81</v>
      </c>
      <c r="C5" s="3" t="s">
        <v>82</v>
      </c>
      <c r="D5" s="837" t="s">
        <v>83</v>
      </c>
      <c r="E5" s="3" t="s">
        <v>84</v>
      </c>
      <c r="F5" s="93" t="s">
        <v>85</v>
      </c>
    </row>
    <row r="6" spans="2:12" ht="15" customHeight="1">
      <c r="B6" s="2" t="s">
        <v>283</v>
      </c>
      <c r="C6" s="3" t="s">
        <v>181</v>
      </c>
      <c r="D6" s="837" t="s">
        <v>83</v>
      </c>
      <c r="E6" s="3" t="s">
        <v>160</v>
      </c>
      <c r="F6" s="93" t="s">
        <v>282</v>
      </c>
    </row>
    <row r="7" spans="2:12" ht="15" customHeight="1">
      <c r="B7" s="809" t="s">
        <v>86</v>
      </c>
      <c r="C7" s="275" t="s">
        <v>89</v>
      </c>
      <c r="D7" s="838" t="s">
        <v>83</v>
      </c>
      <c r="E7" s="113" t="s">
        <v>90</v>
      </c>
      <c r="F7" s="839" t="s">
        <v>91</v>
      </c>
    </row>
    <row r="8" spans="2:12" ht="15" customHeight="1">
      <c r="B8" s="809" t="s">
        <v>92</v>
      </c>
      <c r="C8" s="275" t="s">
        <v>89</v>
      </c>
      <c r="D8" s="838" t="s">
        <v>83</v>
      </c>
      <c r="E8" s="113" t="s">
        <v>88</v>
      </c>
      <c r="F8" s="839" t="s">
        <v>93</v>
      </c>
    </row>
    <row r="9" spans="2:12" ht="15" customHeight="1">
      <c r="B9" s="809" t="s">
        <v>94</v>
      </c>
      <c r="C9" s="275" t="s">
        <v>87</v>
      </c>
      <c r="D9" s="838" t="s">
        <v>83</v>
      </c>
      <c r="E9" s="113" t="s">
        <v>88</v>
      </c>
      <c r="F9" s="839" t="s">
        <v>95</v>
      </c>
    </row>
    <row r="10" spans="2:12" ht="15" customHeight="1">
      <c r="B10" s="809" t="s">
        <v>209</v>
      </c>
      <c r="C10" s="275" t="s">
        <v>89</v>
      </c>
      <c r="D10" s="838" t="s">
        <v>83</v>
      </c>
      <c r="E10" s="113" t="s">
        <v>216</v>
      </c>
      <c r="F10" s="839" t="s">
        <v>217</v>
      </c>
    </row>
    <row r="11" spans="2:12" ht="15" customHeight="1">
      <c r="B11" s="2" t="s">
        <v>96</v>
      </c>
      <c r="C11" s="3" t="s">
        <v>89</v>
      </c>
      <c r="D11" s="837" t="s">
        <v>97</v>
      </c>
      <c r="E11" s="113" t="s">
        <v>88</v>
      </c>
      <c r="F11" s="839" t="s">
        <v>98</v>
      </c>
    </row>
    <row r="12" spans="2:12" ht="15" customHeight="1">
      <c r="B12" s="2" t="s">
        <v>96</v>
      </c>
      <c r="C12" s="3" t="s">
        <v>87</v>
      </c>
      <c r="D12" s="837" t="s">
        <v>97</v>
      </c>
      <c r="E12" s="113" t="s">
        <v>88</v>
      </c>
      <c r="F12" s="839" t="s">
        <v>99</v>
      </c>
    </row>
    <row r="13" spans="2:12" ht="15" customHeight="1">
      <c r="B13" s="2" t="s">
        <v>202</v>
      </c>
      <c r="C13" s="3" t="s">
        <v>87</v>
      </c>
      <c r="D13" s="837" t="s">
        <v>83</v>
      </c>
      <c r="E13" s="113" t="s">
        <v>305</v>
      </c>
      <c r="F13" s="839" t="s">
        <v>205</v>
      </c>
    </row>
    <row r="14" spans="2:12" ht="15" customHeight="1">
      <c r="B14" s="2" t="s">
        <v>223</v>
      </c>
      <c r="C14" s="3" t="s">
        <v>87</v>
      </c>
      <c r="D14" s="837" t="s">
        <v>83</v>
      </c>
      <c r="E14" s="113" t="s">
        <v>211</v>
      </c>
      <c r="F14" s="839" t="s">
        <v>224</v>
      </c>
    </row>
    <row r="15" spans="2:12" ht="15" customHeight="1">
      <c r="B15" s="809" t="s">
        <v>100</v>
      </c>
      <c r="C15" s="113" t="s">
        <v>87</v>
      </c>
      <c r="D15" s="838" t="s">
        <v>83</v>
      </c>
      <c r="E15" s="113" t="s">
        <v>101</v>
      </c>
      <c r="F15" s="839" t="s">
        <v>102</v>
      </c>
    </row>
    <row r="16" spans="2:12" ht="15" customHeight="1">
      <c r="B16" s="809" t="s">
        <v>103</v>
      </c>
      <c r="C16" s="113" t="s">
        <v>104</v>
      </c>
      <c r="D16" s="838" t="s">
        <v>105</v>
      </c>
      <c r="E16" s="113" t="s">
        <v>106</v>
      </c>
      <c r="F16" s="839" t="s">
        <v>107</v>
      </c>
    </row>
    <row r="17" spans="2:6" ht="15" customHeight="1">
      <c r="B17" s="809" t="s">
        <v>108</v>
      </c>
      <c r="C17" s="113" t="s">
        <v>87</v>
      </c>
      <c r="D17" s="838" t="s">
        <v>97</v>
      </c>
      <c r="E17" s="113" t="s">
        <v>109</v>
      </c>
      <c r="F17" s="839" t="s">
        <v>110</v>
      </c>
    </row>
    <row r="18" spans="2:6" ht="15" customHeight="1">
      <c r="B18" s="809" t="s">
        <v>280</v>
      </c>
      <c r="C18" s="113" t="s">
        <v>87</v>
      </c>
      <c r="D18" s="838" t="s">
        <v>83</v>
      </c>
      <c r="E18" s="113" t="s">
        <v>305</v>
      </c>
      <c r="F18" s="839" t="s">
        <v>281</v>
      </c>
    </row>
    <row r="19" spans="2:6" ht="15" customHeight="1">
      <c r="B19" s="809" t="s">
        <v>221</v>
      </c>
      <c r="C19" s="113" t="s">
        <v>89</v>
      </c>
      <c r="D19" s="838" t="s">
        <v>83</v>
      </c>
      <c r="E19" s="113" t="s">
        <v>88</v>
      </c>
      <c r="F19" s="839" t="s">
        <v>222</v>
      </c>
    </row>
    <row r="20" spans="2:6" ht="15" customHeight="1">
      <c r="B20" s="809" t="s">
        <v>210</v>
      </c>
      <c r="C20" s="113" t="s">
        <v>87</v>
      </c>
      <c r="D20" s="838" t="s">
        <v>83</v>
      </c>
      <c r="E20" s="113" t="s">
        <v>211</v>
      </c>
      <c r="F20" s="839" t="s">
        <v>212</v>
      </c>
    </row>
    <row r="21" spans="2:6" ht="15" customHeight="1">
      <c r="B21" s="840" t="s">
        <v>117</v>
      </c>
      <c r="C21" s="113" t="s">
        <v>89</v>
      </c>
      <c r="D21" s="837" t="s">
        <v>83</v>
      </c>
      <c r="E21" s="3" t="s">
        <v>118</v>
      </c>
      <c r="F21" s="839" t="s">
        <v>119</v>
      </c>
    </row>
    <row r="22" spans="2:6" ht="15" customHeight="1">
      <c r="B22" s="840" t="s">
        <v>111</v>
      </c>
      <c r="C22" s="3" t="s">
        <v>87</v>
      </c>
      <c r="D22" s="837" t="s">
        <v>83</v>
      </c>
      <c r="E22" s="113" t="s">
        <v>112</v>
      </c>
      <c r="F22" s="839" t="s">
        <v>113</v>
      </c>
    </row>
    <row r="23" spans="2:6" ht="15" customHeight="1">
      <c r="B23" s="840" t="s">
        <v>203</v>
      </c>
      <c r="C23" s="3" t="s">
        <v>89</v>
      </c>
      <c r="D23" s="837" t="s">
        <v>83</v>
      </c>
      <c r="E23" s="113" t="s">
        <v>305</v>
      </c>
      <c r="F23" s="839" t="s">
        <v>204</v>
      </c>
    </row>
    <row r="24" spans="2:6" ht="15" customHeight="1">
      <c r="B24" s="841" t="s">
        <v>114</v>
      </c>
      <c r="C24" s="113" t="s">
        <v>89</v>
      </c>
      <c r="D24" s="838" t="s">
        <v>83</v>
      </c>
      <c r="E24" s="113" t="s">
        <v>160</v>
      </c>
      <c r="F24" s="839" t="s">
        <v>159</v>
      </c>
    </row>
    <row r="25" spans="2:6" ht="15" customHeight="1">
      <c r="B25" s="840" t="s">
        <v>115</v>
      </c>
      <c r="C25" s="3" t="s">
        <v>89</v>
      </c>
      <c r="D25" s="837" t="s">
        <v>83</v>
      </c>
      <c r="E25" s="113" t="s">
        <v>112</v>
      </c>
      <c r="F25" s="839" t="s">
        <v>116</v>
      </c>
    </row>
    <row r="26" spans="2:6" ht="15" customHeight="1">
      <c r="B26" s="840" t="s">
        <v>213</v>
      </c>
      <c r="C26" s="3" t="s">
        <v>214</v>
      </c>
      <c r="D26" s="837" t="s">
        <v>83</v>
      </c>
      <c r="E26" s="113" t="s">
        <v>211</v>
      </c>
      <c r="F26" s="839" t="s">
        <v>215</v>
      </c>
    </row>
    <row r="27" spans="2:6" ht="15" customHeight="1">
      <c r="B27" s="840" t="s">
        <v>180</v>
      </c>
      <c r="C27" s="113" t="s">
        <v>87</v>
      </c>
      <c r="D27" s="837" t="s">
        <v>83</v>
      </c>
      <c r="E27" s="113" t="s">
        <v>305</v>
      </c>
      <c r="F27" s="839" t="s">
        <v>198</v>
      </c>
    </row>
    <row r="28" spans="2:6" ht="15" customHeight="1">
      <c r="B28" s="2" t="s">
        <v>120</v>
      </c>
      <c r="C28" s="113" t="s">
        <v>89</v>
      </c>
      <c r="D28" s="837" t="s">
        <v>83</v>
      </c>
      <c r="E28" s="3" t="s">
        <v>118</v>
      </c>
      <c r="F28" s="839" t="s">
        <v>121</v>
      </c>
    </row>
    <row r="29" spans="2:6" ht="15" customHeight="1">
      <c r="B29" s="2" t="s">
        <v>218</v>
      </c>
      <c r="C29" s="113" t="s">
        <v>181</v>
      </c>
      <c r="D29" s="837" t="s">
        <v>83</v>
      </c>
      <c r="E29" s="3" t="s">
        <v>88</v>
      </c>
      <c r="F29" s="839" t="s">
        <v>197</v>
      </c>
    </row>
    <row r="30" spans="2:6" ht="15" customHeight="1">
      <c r="B30" s="2" t="s">
        <v>122</v>
      </c>
      <c r="C30" s="3" t="s">
        <v>89</v>
      </c>
      <c r="D30" s="837" t="s">
        <v>83</v>
      </c>
      <c r="E30" s="113" t="s">
        <v>305</v>
      </c>
      <c r="F30" s="839" t="s">
        <v>123</v>
      </c>
    </row>
    <row r="31" spans="2:6" ht="15" customHeight="1">
      <c r="B31" s="2" t="s">
        <v>303</v>
      </c>
      <c r="C31" s="278" t="s">
        <v>89</v>
      </c>
      <c r="D31" s="1050" t="s">
        <v>83</v>
      </c>
      <c r="E31" s="1051" t="s">
        <v>88</v>
      </c>
      <c r="F31" s="93" t="s">
        <v>304</v>
      </c>
    </row>
    <row r="32" spans="2:6" ht="15" customHeight="1">
      <c r="B32" s="2" t="s">
        <v>124</v>
      </c>
      <c r="C32" s="3" t="s">
        <v>89</v>
      </c>
      <c r="D32" s="837" t="s">
        <v>83</v>
      </c>
      <c r="E32" s="3" t="s">
        <v>90</v>
      </c>
      <c r="F32" s="93" t="s">
        <v>125</v>
      </c>
    </row>
    <row r="33" spans="2:6" ht="15" customHeight="1" thickBot="1">
      <c r="B33" s="24" t="s">
        <v>124</v>
      </c>
      <c r="C33" s="25" t="s">
        <v>87</v>
      </c>
      <c r="D33" s="842" t="s">
        <v>83</v>
      </c>
      <c r="E33" s="25" t="s">
        <v>88</v>
      </c>
      <c r="F33" s="95" t="s">
        <v>126</v>
      </c>
    </row>
    <row r="34" spans="2:6" ht="20" customHeight="1" thickBot="1">
      <c r="B34" s="1069" t="s">
        <v>127</v>
      </c>
      <c r="C34" s="1070"/>
      <c r="D34" s="1070"/>
      <c r="E34" s="1070"/>
      <c r="F34" s="1071"/>
    </row>
    <row r="35" spans="2:6" ht="31" customHeight="1" thickBot="1">
      <c r="B35" s="1072" t="s">
        <v>128</v>
      </c>
      <c r="C35" s="1073"/>
      <c r="D35" s="843" t="s">
        <v>78</v>
      </c>
      <c r="E35" s="843" t="s">
        <v>79</v>
      </c>
      <c r="F35" s="653" t="s">
        <v>80</v>
      </c>
    </row>
    <row r="36" spans="2:6" ht="52" customHeight="1">
      <c r="B36" s="26" t="s">
        <v>253</v>
      </c>
      <c r="C36" s="27" t="s">
        <v>129</v>
      </c>
      <c r="D36" s="837" t="s">
        <v>208</v>
      </c>
      <c r="E36" s="844" t="s">
        <v>130</v>
      </c>
      <c r="F36" s="845" t="s">
        <v>199</v>
      </c>
    </row>
    <row r="37" spans="2:6" ht="53" customHeight="1">
      <c r="B37" s="26" t="s">
        <v>253</v>
      </c>
      <c r="C37" s="27" t="s">
        <v>220</v>
      </c>
      <c r="D37" s="837" t="s">
        <v>97</v>
      </c>
      <c r="E37" s="844" t="s">
        <v>130</v>
      </c>
      <c r="F37" s="845" t="s">
        <v>219</v>
      </c>
    </row>
    <row r="38" spans="2:6" ht="48">
      <c r="B38" s="26" t="s">
        <v>253</v>
      </c>
      <c r="C38" s="27" t="s">
        <v>131</v>
      </c>
      <c r="D38" s="837" t="s">
        <v>97</v>
      </c>
      <c r="E38" s="844" t="s">
        <v>130</v>
      </c>
      <c r="F38" s="846" t="s">
        <v>200</v>
      </c>
    </row>
    <row r="39" spans="2:6" ht="48">
      <c r="B39" s="26" t="s">
        <v>253</v>
      </c>
      <c r="C39" s="27" t="s">
        <v>132</v>
      </c>
      <c r="D39" s="837" t="s">
        <v>97</v>
      </c>
      <c r="E39" s="844" t="s">
        <v>130</v>
      </c>
      <c r="F39" s="846" t="s">
        <v>237</v>
      </c>
    </row>
    <row r="40" spans="2:6" ht="48">
      <c r="B40" s="26" t="s">
        <v>253</v>
      </c>
      <c r="C40" s="27" t="s">
        <v>207</v>
      </c>
      <c r="D40" s="837" t="s">
        <v>97</v>
      </c>
      <c r="E40" s="844" t="s">
        <v>130</v>
      </c>
      <c r="F40" s="846" t="s">
        <v>206</v>
      </c>
    </row>
    <row r="41" spans="2:6" ht="49" thickBot="1">
      <c r="B41" s="24" t="s">
        <v>254</v>
      </c>
      <c r="C41" s="25" t="s">
        <v>133</v>
      </c>
      <c r="D41" s="842" t="s">
        <v>97</v>
      </c>
      <c r="E41" s="847" t="s">
        <v>130</v>
      </c>
      <c r="F41" s="848" t="s">
        <v>201</v>
      </c>
    </row>
    <row r="42" spans="2:6">
      <c r="E42" s="12"/>
      <c r="F42" s="12"/>
    </row>
  </sheetData>
  <mergeCells count="4">
    <mergeCell ref="B3:F3"/>
    <mergeCell ref="B34:F34"/>
    <mergeCell ref="B35:C35"/>
    <mergeCell ref="B2:F2"/>
  </mergeCells>
  <phoneticPr fontId="12" type="noConversion"/>
  <pageMargins left="0.75" right="0.75" top="1" bottom="1" header="0.5" footer="0.5"/>
  <pageSetup scale="99" orientation="portrait"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X22"/>
  <sheetViews>
    <sheetView zoomScale="125" zoomScaleNormal="125" zoomScalePageLayoutView="125" workbookViewId="0"/>
  </sheetViews>
  <sheetFormatPr baseColWidth="10" defaultColWidth="10.7109375" defaultRowHeight="12" x14ac:dyDescent="0"/>
  <cols>
    <col min="1" max="1" width="1.85546875" style="1" customWidth="1"/>
    <col min="2" max="2" width="3.42578125" style="1" customWidth="1"/>
    <col min="3" max="3" width="10.7109375" style="1"/>
    <col min="4" max="23" width="10.28515625" style="1" customWidth="1"/>
    <col min="24" max="16384" width="10.7109375" style="1"/>
  </cols>
  <sheetData>
    <row r="1" spans="2:24" ht="13" customHeight="1"/>
    <row r="2" spans="2:24" ht="27" customHeight="1" thickBot="1">
      <c r="B2" s="1078" t="s">
        <v>284</v>
      </c>
      <c r="C2" s="1078"/>
      <c r="D2" s="1078"/>
      <c r="E2" s="1078"/>
      <c r="F2" s="1078"/>
      <c r="G2" s="1078"/>
      <c r="H2" s="1078"/>
      <c r="I2" s="1078"/>
      <c r="J2" s="1078"/>
      <c r="K2" s="1078"/>
      <c r="L2" s="1078"/>
      <c r="M2" s="1078"/>
      <c r="N2" s="1078"/>
      <c r="O2" s="1078"/>
      <c r="P2" s="1078"/>
      <c r="Q2" s="1078"/>
      <c r="R2" s="1078"/>
      <c r="S2" s="1078"/>
      <c r="T2" s="1078"/>
      <c r="U2" s="1078"/>
      <c r="V2" s="1078"/>
      <c r="W2" s="1078"/>
      <c r="X2" s="406"/>
    </row>
    <row r="3" spans="2:24" ht="78" customHeight="1" thickBot="1">
      <c r="B3" s="9"/>
      <c r="C3" s="9"/>
      <c r="D3" s="680" t="s">
        <v>135</v>
      </c>
      <c r="E3" s="103" t="s">
        <v>134</v>
      </c>
      <c r="F3" s="103" t="s">
        <v>270</v>
      </c>
      <c r="G3" s="103" t="s">
        <v>136</v>
      </c>
      <c r="H3" s="103" t="s">
        <v>137</v>
      </c>
      <c r="I3" s="103" t="s">
        <v>138</v>
      </c>
      <c r="J3" s="103" t="s">
        <v>139</v>
      </c>
      <c r="K3" s="100" t="s">
        <v>236</v>
      </c>
      <c r="L3" s="103" t="s">
        <v>167</v>
      </c>
      <c r="M3" s="103" t="s">
        <v>173</v>
      </c>
      <c r="N3" s="103" t="s">
        <v>168</v>
      </c>
      <c r="O3" s="103" t="s">
        <v>169</v>
      </c>
      <c r="P3" s="103" t="s">
        <v>170</v>
      </c>
      <c r="Q3" s="103" t="s">
        <v>171</v>
      </c>
      <c r="R3" s="818" t="s">
        <v>172</v>
      </c>
      <c r="S3" s="103" t="s">
        <v>262</v>
      </c>
      <c r="T3" s="103" t="s">
        <v>263</v>
      </c>
      <c r="U3" s="103" t="s">
        <v>264</v>
      </c>
      <c r="V3" s="818" t="s">
        <v>163</v>
      </c>
      <c r="W3" s="101" t="s">
        <v>140</v>
      </c>
    </row>
    <row r="4" spans="2:24" ht="34" customHeight="1">
      <c r="B4" s="1075" t="s">
        <v>21</v>
      </c>
      <c r="C4" s="185" t="s">
        <v>247</v>
      </c>
      <c r="D4" s="89">
        <v>59</v>
      </c>
      <c r="E4" s="90">
        <v>59</v>
      </c>
      <c r="F4" s="90">
        <v>59</v>
      </c>
      <c r="G4" s="90">
        <v>5</v>
      </c>
      <c r="H4" s="90">
        <v>6</v>
      </c>
      <c r="I4" s="90">
        <v>5</v>
      </c>
      <c r="J4" s="90">
        <v>6</v>
      </c>
      <c r="K4" s="108">
        <v>12</v>
      </c>
      <c r="L4" s="90">
        <v>12</v>
      </c>
      <c r="M4" s="90">
        <v>12</v>
      </c>
      <c r="N4" s="90">
        <v>3</v>
      </c>
      <c r="O4" s="90">
        <v>3</v>
      </c>
      <c r="P4" s="90">
        <v>3</v>
      </c>
      <c r="Q4" s="90">
        <v>6</v>
      </c>
      <c r="R4" s="258">
        <v>6</v>
      </c>
      <c r="S4" s="989">
        <v>3</v>
      </c>
      <c r="T4" s="989">
        <v>3</v>
      </c>
      <c r="U4" s="989">
        <v>3</v>
      </c>
      <c r="V4" s="258">
        <v>18</v>
      </c>
      <c r="W4" s="91">
        <v>6</v>
      </c>
    </row>
    <row r="5" spans="2:24" ht="33" customHeight="1">
      <c r="B5" s="1076"/>
      <c r="C5" s="92" t="s">
        <v>156</v>
      </c>
      <c r="D5" s="2">
        <v>59</v>
      </c>
      <c r="E5" s="3">
        <v>59</v>
      </c>
      <c r="F5" s="3">
        <v>59</v>
      </c>
      <c r="G5" s="3">
        <v>5</v>
      </c>
      <c r="H5" s="3">
        <v>6</v>
      </c>
      <c r="I5" s="3">
        <v>5</v>
      </c>
      <c r="J5" s="3">
        <v>6</v>
      </c>
      <c r="K5" s="278">
        <v>12</v>
      </c>
      <c r="L5" s="3">
        <v>12</v>
      </c>
      <c r="M5" s="3">
        <v>12</v>
      </c>
      <c r="N5" s="3">
        <v>3</v>
      </c>
      <c r="O5" s="3">
        <v>3</v>
      </c>
      <c r="P5" s="3">
        <v>3</v>
      </c>
      <c r="Q5" s="3">
        <v>6</v>
      </c>
      <c r="R5" s="259">
        <v>6</v>
      </c>
      <c r="S5" s="174">
        <v>3</v>
      </c>
      <c r="T5" s="174">
        <v>3</v>
      </c>
      <c r="U5" s="174">
        <v>3</v>
      </c>
      <c r="V5" s="259">
        <v>18</v>
      </c>
      <c r="W5" s="93">
        <v>6</v>
      </c>
    </row>
    <row r="6" spans="2:24" ht="18" customHeight="1" thickBot="1">
      <c r="B6" s="1077"/>
      <c r="C6" s="94" t="s">
        <v>157</v>
      </c>
      <c r="D6" s="24">
        <v>624233</v>
      </c>
      <c r="E6" s="25">
        <v>194431</v>
      </c>
      <c r="F6" s="25">
        <v>194431</v>
      </c>
      <c r="G6" s="25">
        <v>2321</v>
      </c>
      <c r="H6" s="25">
        <v>9968</v>
      </c>
      <c r="I6" s="25">
        <v>872</v>
      </c>
      <c r="J6" s="25">
        <v>5820</v>
      </c>
      <c r="K6" s="557">
        <v>133060</v>
      </c>
      <c r="L6" s="25">
        <v>36825</v>
      </c>
      <c r="M6" s="25">
        <v>85055</v>
      </c>
      <c r="N6" s="25">
        <v>1375</v>
      </c>
      <c r="O6" s="25">
        <v>6533</v>
      </c>
      <c r="P6" s="25">
        <v>604</v>
      </c>
      <c r="Q6" s="25">
        <v>5820</v>
      </c>
      <c r="R6" s="260">
        <v>5258</v>
      </c>
      <c r="S6" s="388">
        <v>21545</v>
      </c>
      <c r="T6" s="388">
        <v>12669</v>
      </c>
      <c r="U6" s="388">
        <v>5364</v>
      </c>
      <c r="V6" s="260">
        <v>154974</v>
      </c>
      <c r="W6" s="95" t="s">
        <v>150</v>
      </c>
    </row>
    <row r="7" spans="2:24" ht="34" customHeight="1">
      <c r="B7" s="1076" t="s">
        <v>19</v>
      </c>
      <c r="C7" s="185" t="s">
        <v>247</v>
      </c>
      <c r="D7" s="26">
        <v>48</v>
      </c>
      <c r="E7" s="27">
        <v>48</v>
      </c>
      <c r="F7" s="27">
        <v>48</v>
      </c>
      <c r="G7" s="27">
        <v>9</v>
      </c>
      <c r="H7" s="90">
        <v>9</v>
      </c>
      <c r="I7" s="90">
        <v>9</v>
      </c>
      <c r="J7" s="90">
        <v>6</v>
      </c>
      <c r="K7" s="558">
        <v>6</v>
      </c>
      <c r="L7" s="27">
        <v>6</v>
      </c>
      <c r="M7" s="27">
        <v>6</v>
      </c>
      <c r="N7" s="27">
        <v>8</v>
      </c>
      <c r="O7" s="90">
        <v>7</v>
      </c>
      <c r="P7" s="90">
        <v>9</v>
      </c>
      <c r="Q7" s="90">
        <v>6</v>
      </c>
      <c r="R7" s="258">
        <v>6</v>
      </c>
      <c r="S7" s="989">
        <v>3</v>
      </c>
      <c r="T7" s="989">
        <v>3</v>
      </c>
      <c r="U7" s="989">
        <v>3</v>
      </c>
      <c r="V7" s="258">
        <v>12</v>
      </c>
      <c r="W7" s="91" t="s">
        <v>6</v>
      </c>
    </row>
    <row r="8" spans="2:24" ht="34" customHeight="1">
      <c r="B8" s="1076"/>
      <c r="C8" s="92" t="s">
        <v>156</v>
      </c>
      <c r="D8" s="2">
        <v>48</v>
      </c>
      <c r="E8" s="3">
        <v>48</v>
      </c>
      <c r="F8" s="3">
        <v>48</v>
      </c>
      <c r="G8" s="3">
        <v>9</v>
      </c>
      <c r="H8" s="3">
        <v>9</v>
      </c>
      <c r="I8" s="3">
        <v>9</v>
      </c>
      <c r="J8" s="3">
        <v>6</v>
      </c>
      <c r="K8" s="278">
        <v>6</v>
      </c>
      <c r="L8" s="3">
        <v>6</v>
      </c>
      <c r="M8" s="3">
        <v>6</v>
      </c>
      <c r="N8" s="3">
        <v>8</v>
      </c>
      <c r="O8" s="3">
        <v>7</v>
      </c>
      <c r="P8" s="3">
        <v>9</v>
      </c>
      <c r="Q8" s="3">
        <v>6</v>
      </c>
      <c r="R8" s="259">
        <v>6</v>
      </c>
      <c r="S8" s="174">
        <v>3</v>
      </c>
      <c r="T8" s="174">
        <v>3</v>
      </c>
      <c r="U8" s="174">
        <v>3</v>
      </c>
      <c r="V8" s="259">
        <v>12</v>
      </c>
      <c r="W8" s="93" t="s">
        <v>6</v>
      </c>
    </row>
    <row r="9" spans="2:24" ht="17" customHeight="1" thickBot="1">
      <c r="B9" s="1077"/>
      <c r="C9" s="94" t="s">
        <v>157</v>
      </c>
      <c r="D9" s="24">
        <v>458626</v>
      </c>
      <c r="E9" s="25">
        <v>259175</v>
      </c>
      <c r="F9" s="25">
        <v>259175</v>
      </c>
      <c r="G9" s="25">
        <v>1088</v>
      </c>
      <c r="H9" s="25">
        <v>8941</v>
      </c>
      <c r="I9" s="25">
        <v>798</v>
      </c>
      <c r="J9" s="25">
        <v>3230</v>
      </c>
      <c r="K9" s="557">
        <v>70297</v>
      </c>
      <c r="L9" s="25">
        <v>46403</v>
      </c>
      <c r="M9" s="25">
        <v>6089</v>
      </c>
      <c r="N9" s="25">
        <v>690</v>
      </c>
      <c r="O9" s="25">
        <v>4008</v>
      </c>
      <c r="P9" s="25">
        <v>261</v>
      </c>
      <c r="Q9" s="25">
        <v>3230</v>
      </c>
      <c r="R9" s="260">
        <v>1476</v>
      </c>
      <c r="S9" s="388">
        <v>16077</v>
      </c>
      <c r="T9" s="388">
        <v>10156</v>
      </c>
      <c r="U9" s="388">
        <v>1167</v>
      </c>
      <c r="V9" s="260">
        <v>85766</v>
      </c>
      <c r="W9" s="95" t="s">
        <v>6</v>
      </c>
    </row>
    <row r="10" spans="2:24" ht="12" customHeight="1"/>
    <row r="11" spans="2:24" ht="12" customHeight="1"/>
    <row r="12" spans="2:24" ht="12" customHeight="1">
      <c r="C12" s="405"/>
    </row>
    <row r="13" spans="2:24" ht="12" customHeight="1"/>
    <row r="14" spans="2:24" ht="12" customHeight="1"/>
    <row r="15" spans="2:24" ht="12" customHeight="1"/>
    <row r="16" spans="2:24" ht="12" customHeight="1"/>
    <row r="17" spans="4:11" ht="12" customHeight="1">
      <c r="D17" s="16"/>
      <c r="K17" s="16"/>
    </row>
    <row r="18" spans="4:11" ht="12" customHeight="1"/>
    <row r="19" spans="4:11" ht="12" customHeight="1"/>
    <row r="20" spans="4:11" ht="12" customHeight="1"/>
    <row r="21" spans="4:11" ht="12" customHeight="1"/>
    <row r="22" spans="4:11" ht="12" customHeight="1"/>
  </sheetData>
  <mergeCells count="3">
    <mergeCell ref="B4:B6"/>
    <mergeCell ref="B7:B9"/>
    <mergeCell ref="B2:W2"/>
  </mergeCells>
  <phoneticPr fontId="12" type="noConversion"/>
  <pageMargins left="0.75" right="0.75" top="1" bottom="1" header="0.5" footer="0.5"/>
  <pageSetup orientation="portrait" horizontalDpi="4294967292" verticalDpi="4294967292"/>
  <rowBreaks count="1" manualBreakCount="1">
    <brk id="11" max="16383" man="1"/>
  </rowBreaks>
  <extLst>
    <ext xmlns:mx="http://schemas.microsoft.com/office/mac/excel/2008/main" uri="{64002731-A6B0-56B0-2670-7721B7C09600}">
      <mx:PLV Mode="0" OnePage="0" WScale="48"/>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O79"/>
  <sheetViews>
    <sheetView zoomScale="125" zoomScaleNormal="125" zoomScalePageLayoutView="125" workbookViewId="0">
      <selection activeCell="I45" sqref="I45"/>
    </sheetView>
  </sheetViews>
  <sheetFormatPr baseColWidth="10" defaultColWidth="11" defaultRowHeight="12" x14ac:dyDescent="0"/>
  <cols>
    <col min="1" max="1" width="1.85546875" style="1" customWidth="1"/>
    <col min="2" max="2" width="6.7109375" style="1" customWidth="1"/>
    <col min="3" max="3" width="6.7109375" style="15" customWidth="1"/>
    <col min="4" max="6" width="8.140625" style="1" customWidth="1"/>
    <col min="7" max="7" width="2.7109375" style="1" customWidth="1"/>
    <col min="8" max="8" width="13.42578125" style="1" customWidth="1"/>
    <col min="9" max="10" width="6.7109375" style="1" customWidth="1"/>
    <col min="11" max="13" width="8.140625" style="1" customWidth="1"/>
    <col min="14" max="14" width="8.28515625" style="1" customWidth="1"/>
    <col min="15" max="15" width="7" style="1" customWidth="1"/>
    <col min="16" max="17" width="10.85546875" style="1" customWidth="1"/>
    <col min="18" max="16384" width="11" style="1"/>
  </cols>
  <sheetData>
    <row r="1" spans="2:15" ht="13" customHeight="1"/>
    <row r="2" spans="2:15" ht="39" customHeight="1" thickBot="1">
      <c r="B2" s="1078" t="s">
        <v>285</v>
      </c>
      <c r="C2" s="1078"/>
      <c r="D2" s="1078"/>
      <c r="E2" s="1078"/>
      <c r="F2" s="1078"/>
      <c r="G2" s="1078"/>
      <c r="H2" s="1078"/>
      <c r="I2" s="1078"/>
      <c r="J2" s="1078"/>
      <c r="K2" s="1078"/>
      <c r="L2" s="1078"/>
      <c r="M2" s="1078"/>
      <c r="N2" s="823"/>
      <c r="O2" s="823"/>
    </row>
    <row r="3" spans="2:15" ht="20" customHeight="1" thickBot="1">
      <c r="B3" s="140"/>
      <c r="C3" s="140"/>
      <c r="D3" s="1079" t="s">
        <v>21</v>
      </c>
      <c r="E3" s="1080"/>
      <c r="F3" s="1081"/>
      <c r="H3" s="40"/>
      <c r="I3" s="40"/>
      <c r="J3" s="40"/>
      <c r="K3" s="1079" t="s">
        <v>19</v>
      </c>
      <c r="L3" s="1080"/>
      <c r="M3" s="1081"/>
    </row>
    <row r="4" spans="2:15" ht="40" customHeight="1" thickBot="1">
      <c r="B4" s="13" t="s">
        <v>66</v>
      </c>
      <c r="C4" s="10" t="s">
        <v>8</v>
      </c>
      <c r="D4" s="652" t="s">
        <v>226</v>
      </c>
      <c r="E4" s="4" t="s">
        <v>227</v>
      </c>
      <c r="F4" s="5" t="s">
        <v>225</v>
      </c>
      <c r="H4" s="13" t="s">
        <v>66</v>
      </c>
      <c r="I4" s="11" t="s">
        <v>8</v>
      </c>
      <c r="J4" s="10" t="s">
        <v>12</v>
      </c>
      <c r="K4" s="652" t="s">
        <v>226</v>
      </c>
      <c r="L4" s="4" t="s">
        <v>227</v>
      </c>
      <c r="M4" s="5" t="s">
        <v>225</v>
      </c>
    </row>
    <row r="5" spans="2:15" ht="13" customHeight="1">
      <c r="B5" s="789">
        <v>6200</v>
      </c>
      <c r="C5" s="107">
        <v>5.0000000000000001E-3</v>
      </c>
      <c r="D5" s="262">
        <v>403</v>
      </c>
      <c r="E5" s="261">
        <v>12073</v>
      </c>
      <c r="F5" s="263">
        <f t="shared" ref="F5:F43" si="0">D5/E5*100</f>
        <v>3.338027002402054</v>
      </c>
      <c r="H5" s="19">
        <v>6209</v>
      </c>
      <c r="I5" s="41">
        <v>5</v>
      </c>
      <c r="J5" s="52">
        <v>0.25</v>
      </c>
      <c r="K5" s="54">
        <v>49</v>
      </c>
      <c r="L5" s="55">
        <v>17078</v>
      </c>
      <c r="M5" s="56">
        <f t="shared" ref="M5:M9" si="1">K5/L5*100</f>
        <v>0.28691884295584963</v>
      </c>
    </row>
    <row r="6" spans="2:15" ht="13" customHeight="1">
      <c r="B6" s="790">
        <v>6214</v>
      </c>
      <c r="C6" s="110">
        <v>1.4E-2</v>
      </c>
      <c r="D6" s="265">
        <v>169</v>
      </c>
      <c r="E6" s="264">
        <v>6268</v>
      </c>
      <c r="F6" s="266">
        <f t="shared" si="0"/>
        <v>2.6962348436502874</v>
      </c>
      <c r="H6" s="20">
        <v>6265</v>
      </c>
      <c r="I6" s="42">
        <v>11</v>
      </c>
      <c r="J6" s="32">
        <v>8</v>
      </c>
      <c r="K6" s="799">
        <v>7</v>
      </c>
      <c r="L6" s="29">
        <v>1834</v>
      </c>
      <c r="M6" s="58">
        <f t="shared" si="1"/>
        <v>0.38167938931297707</v>
      </c>
    </row>
    <row r="7" spans="2:15" ht="13" customHeight="1">
      <c r="B7" s="790">
        <v>6164</v>
      </c>
      <c r="C7" s="110">
        <v>0.03</v>
      </c>
      <c r="D7" s="268">
        <v>659</v>
      </c>
      <c r="E7" s="267">
        <v>8073</v>
      </c>
      <c r="F7" s="266">
        <f t="shared" si="0"/>
        <v>8.1630125108385982</v>
      </c>
      <c r="H7" s="20">
        <v>6268</v>
      </c>
      <c r="I7" s="42">
        <v>12</v>
      </c>
      <c r="J7" s="32">
        <v>3</v>
      </c>
      <c r="K7" s="799">
        <v>89</v>
      </c>
      <c r="L7" s="29">
        <v>12584</v>
      </c>
      <c r="M7" s="58">
        <f t="shared" si="1"/>
        <v>0.70724729815638909</v>
      </c>
    </row>
    <row r="8" spans="2:15" ht="13" customHeight="1">
      <c r="B8" s="790">
        <v>6218</v>
      </c>
      <c r="C8" s="110">
        <v>0.08</v>
      </c>
      <c r="D8" s="265">
        <v>115</v>
      </c>
      <c r="E8" s="264">
        <v>8764</v>
      </c>
      <c r="F8" s="266">
        <f t="shared" si="0"/>
        <v>1.312186216339571</v>
      </c>
      <c r="H8" s="20">
        <v>6264</v>
      </c>
      <c r="I8" s="42">
        <v>12</v>
      </c>
      <c r="J8" s="32">
        <v>9</v>
      </c>
      <c r="K8" s="799">
        <v>44</v>
      </c>
      <c r="L8" s="29">
        <v>14595</v>
      </c>
      <c r="M8" s="58">
        <f t="shared" si="1"/>
        <v>0.3014731072285029</v>
      </c>
    </row>
    <row r="9" spans="2:15" ht="13" customHeight="1" thickBot="1">
      <c r="B9" s="790">
        <v>6222</v>
      </c>
      <c r="C9" s="110">
        <v>0.17</v>
      </c>
      <c r="D9" s="265">
        <v>49</v>
      </c>
      <c r="E9" s="264">
        <v>5815</v>
      </c>
      <c r="F9" s="266">
        <f t="shared" si="0"/>
        <v>0.84264832330180561</v>
      </c>
      <c r="H9" s="20">
        <v>6228</v>
      </c>
      <c r="I9" s="42">
        <v>13</v>
      </c>
      <c r="J9" s="32">
        <v>0</v>
      </c>
      <c r="K9" s="799">
        <v>266</v>
      </c>
      <c r="L9" s="29">
        <v>19965</v>
      </c>
      <c r="M9" s="58">
        <f t="shared" si="1"/>
        <v>1.3323315802654647</v>
      </c>
    </row>
    <row r="10" spans="2:15" ht="13" customHeight="1">
      <c r="B10" s="525" t="s">
        <v>20</v>
      </c>
      <c r="C10" s="117">
        <f>AVERAGE(C5:C9)</f>
        <v>5.9800000000000006E-2</v>
      </c>
      <c r="D10" s="514">
        <f t="shared" ref="D10:F10" si="2">AVERAGE(D5:D9)</f>
        <v>279</v>
      </c>
      <c r="E10" s="513">
        <f t="shared" si="2"/>
        <v>8198.6</v>
      </c>
      <c r="F10" s="517">
        <f t="shared" si="2"/>
        <v>3.2704217793064636</v>
      </c>
      <c r="H10" s="21">
        <v>6243</v>
      </c>
      <c r="I10" s="43">
        <v>13</v>
      </c>
      <c r="J10" s="33">
        <v>5</v>
      </c>
      <c r="K10" s="57">
        <v>13</v>
      </c>
      <c r="L10" s="29">
        <v>4364</v>
      </c>
      <c r="M10" s="58">
        <f t="shared" ref="M10" si="3">K10/L10*100</f>
        <v>0.29789184234647115</v>
      </c>
    </row>
    <row r="11" spans="2:15" ht="13" customHeight="1">
      <c r="B11" s="920" t="s">
        <v>259</v>
      </c>
      <c r="C11" s="645">
        <f>STDEV(C5:C9)</f>
        <v>6.8082303133780664E-2</v>
      </c>
      <c r="D11" s="921">
        <f t="shared" ref="D11:F11" si="4">STDEV(D5:D9)</f>
        <v>250.83460686276925</v>
      </c>
      <c r="E11" s="922">
        <f t="shared" si="4"/>
        <v>2487.7295471976045</v>
      </c>
      <c r="F11" s="923">
        <f t="shared" si="4"/>
        <v>2.9154963403891987</v>
      </c>
      <c r="H11" s="21">
        <v>6243</v>
      </c>
      <c r="I11" s="43">
        <v>13</v>
      </c>
      <c r="J11" s="33">
        <v>5</v>
      </c>
      <c r="K11" s="57">
        <v>13</v>
      </c>
      <c r="L11" s="29">
        <v>4364</v>
      </c>
      <c r="M11" s="58">
        <f t="shared" ref="M11:M17" si="5">K11/L11*100</f>
        <v>0.29789184234647115</v>
      </c>
    </row>
    <row r="12" spans="2:15" ht="13" customHeight="1" thickBot="1">
      <c r="B12" s="526" t="s">
        <v>26</v>
      </c>
      <c r="C12" s="120">
        <f>STDEV(C5:C9)/SQRT(COUNTA(C5:C9))</f>
        <v>3.0447331574376103E-2</v>
      </c>
      <c r="D12" s="515">
        <f t="shared" ref="D12:F12" si="6">STDEV(D5:D9)/SQRT(COUNTA(D5:D9))</f>
        <v>112.17664641091746</v>
      </c>
      <c r="E12" s="516">
        <f t="shared" si="6"/>
        <v>1112.5464754337229</v>
      </c>
      <c r="F12" s="518">
        <f t="shared" si="6"/>
        <v>1.3038496010524228</v>
      </c>
      <c r="H12" s="20">
        <v>6207</v>
      </c>
      <c r="I12" s="42">
        <v>16</v>
      </c>
      <c r="J12" s="32">
        <v>10</v>
      </c>
      <c r="K12" s="799">
        <v>28</v>
      </c>
      <c r="L12" s="29">
        <v>10811</v>
      </c>
      <c r="M12" s="58">
        <f t="shared" si="5"/>
        <v>0.25899546757931741</v>
      </c>
    </row>
    <row r="13" spans="2:15" ht="13" customHeight="1">
      <c r="B13" s="125">
        <v>6278</v>
      </c>
      <c r="C13" s="126">
        <v>10</v>
      </c>
      <c r="D13" s="275">
        <v>77</v>
      </c>
      <c r="E13" s="280">
        <v>17078</v>
      </c>
      <c r="F13" s="285">
        <f t="shared" ref="F13" si="7">D13/E13*100</f>
        <v>0.4508724675020494</v>
      </c>
      <c r="H13" s="20">
        <v>6261</v>
      </c>
      <c r="I13" s="42">
        <v>16</v>
      </c>
      <c r="J13" s="32">
        <v>14.166000370000001</v>
      </c>
      <c r="K13" s="799">
        <v>1104</v>
      </c>
      <c r="L13" s="29">
        <v>18482</v>
      </c>
      <c r="M13" s="58">
        <f t="shared" si="5"/>
        <v>5.9733795043826428</v>
      </c>
    </row>
    <row r="14" spans="2:15" ht="13" customHeight="1">
      <c r="B14" s="790">
        <v>6232</v>
      </c>
      <c r="C14" s="124">
        <v>14</v>
      </c>
      <c r="D14" s="265">
        <v>80</v>
      </c>
      <c r="E14" s="264">
        <v>8218</v>
      </c>
      <c r="F14" s="266">
        <f t="shared" si="0"/>
        <v>0.97347286444390368</v>
      </c>
      <c r="H14" s="20">
        <v>6148</v>
      </c>
      <c r="I14" s="42">
        <v>17.100000000000001</v>
      </c>
      <c r="J14" s="32">
        <v>7</v>
      </c>
      <c r="K14" s="799">
        <v>6</v>
      </c>
      <c r="L14" s="29">
        <v>7928</v>
      </c>
      <c r="M14" s="58">
        <f t="shared" si="5"/>
        <v>7.5681130171543889E-2</v>
      </c>
    </row>
    <row r="15" spans="2:15" ht="13" customHeight="1">
      <c r="B15" s="790">
        <v>6233</v>
      </c>
      <c r="C15" s="124">
        <v>14</v>
      </c>
      <c r="D15" s="265">
        <v>183</v>
      </c>
      <c r="E15" s="264">
        <v>23368</v>
      </c>
      <c r="F15" s="266">
        <f t="shared" si="0"/>
        <v>0.78312221841834984</v>
      </c>
      <c r="H15" s="20">
        <v>6237</v>
      </c>
      <c r="I15" s="42">
        <v>18</v>
      </c>
      <c r="J15" s="32">
        <v>12</v>
      </c>
      <c r="K15" s="799">
        <v>83</v>
      </c>
      <c r="L15" s="29">
        <v>45235</v>
      </c>
      <c r="M15" s="58">
        <f t="shared" si="5"/>
        <v>0.1834862385321101</v>
      </c>
    </row>
    <row r="16" spans="2:15" ht="13" customHeight="1">
      <c r="B16" s="790">
        <v>6230</v>
      </c>
      <c r="C16" s="124">
        <v>16</v>
      </c>
      <c r="D16" s="265">
        <v>182</v>
      </c>
      <c r="E16" s="264">
        <v>17406</v>
      </c>
      <c r="F16" s="266">
        <f t="shared" si="0"/>
        <v>1.0456164540962887</v>
      </c>
      <c r="H16" s="22">
        <v>6161</v>
      </c>
      <c r="I16" s="44">
        <v>19.2</v>
      </c>
      <c r="J16" s="60">
        <v>7</v>
      </c>
      <c r="K16" s="800">
        <v>21</v>
      </c>
      <c r="L16" s="83">
        <v>10334</v>
      </c>
      <c r="M16" s="65">
        <f t="shared" si="5"/>
        <v>0.20321269595509969</v>
      </c>
    </row>
    <row r="17" spans="2:13" ht="13" customHeight="1" thickBot="1">
      <c r="B17" s="790">
        <v>6227</v>
      </c>
      <c r="C17" s="124">
        <v>17</v>
      </c>
      <c r="D17" s="268">
        <v>11</v>
      </c>
      <c r="E17" s="267">
        <v>9061</v>
      </c>
      <c r="F17" s="266">
        <f t="shared" si="0"/>
        <v>0.12139940403928925</v>
      </c>
      <c r="H17" s="178">
        <v>6212</v>
      </c>
      <c r="I17" s="179">
        <v>20</v>
      </c>
      <c r="J17" s="1042">
        <v>5</v>
      </c>
      <c r="K17" s="77">
        <v>75</v>
      </c>
      <c r="L17" s="83">
        <v>33015</v>
      </c>
      <c r="M17" s="180">
        <f t="shared" si="5"/>
        <v>0.2271694684234439</v>
      </c>
    </row>
    <row r="18" spans="2:13" ht="13" customHeight="1">
      <c r="B18" s="790">
        <v>6271</v>
      </c>
      <c r="C18" s="124">
        <v>17</v>
      </c>
      <c r="D18" s="268">
        <v>5</v>
      </c>
      <c r="E18" s="267">
        <v>14686</v>
      </c>
      <c r="F18" s="269">
        <f t="shared" si="0"/>
        <v>3.4046030232874849E-2</v>
      </c>
      <c r="H18" s="45" t="s">
        <v>20</v>
      </c>
      <c r="I18" s="41">
        <f>AVERAGE(I5:I17)</f>
        <v>14.253846153846153</v>
      </c>
      <c r="J18" s="52">
        <f t="shared" ref="J18:M18" si="8">AVERAGE(J5:J17)</f>
        <v>6.5704615669230773</v>
      </c>
      <c r="K18" s="1043">
        <f t="shared" si="8"/>
        <v>138.30769230769232</v>
      </c>
      <c r="L18" s="68">
        <f t="shared" si="8"/>
        <v>15429.923076923076</v>
      </c>
      <c r="M18" s="1044">
        <f t="shared" si="8"/>
        <v>0.80979680058894499</v>
      </c>
    </row>
    <row r="19" spans="2:13" ht="13" customHeight="1">
      <c r="B19" s="790">
        <v>6253</v>
      </c>
      <c r="C19" s="124">
        <v>19</v>
      </c>
      <c r="D19" s="268">
        <v>63</v>
      </c>
      <c r="E19" s="267">
        <v>14768</v>
      </c>
      <c r="F19" s="281">
        <f t="shared" si="0"/>
        <v>0.4265980498374865</v>
      </c>
      <c r="H19" s="924" t="s">
        <v>259</v>
      </c>
      <c r="I19" s="42">
        <f>STDEV(I5:I17)</f>
        <v>4.0498179762830855</v>
      </c>
      <c r="J19" s="32">
        <f t="shared" ref="J19:M19" si="9">STDEV(J5:J17)</f>
        <v>4.1884316759724021</v>
      </c>
      <c r="K19" s="1045">
        <f t="shared" si="9"/>
        <v>298.23295833273932</v>
      </c>
      <c r="L19" s="930">
        <f t="shared" si="9"/>
        <v>12152.888315551016</v>
      </c>
      <c r="M19" s="1046">
        <f t="shared" si="9"/>
        <v>1.5844896468541192</v>
      </c>
    </row>
    <row r="20" spans="2:13" ht="13" customHeight="1">
      <c r="B20" s="790">
        <v>6279</v>
      </c>
      <c r="C20" s="124">
        <v>19</v>
      </c>
      <c r="D20" s="265">
        <v>289</v>
      </c>
      <c r="E20" s="264">
        <v>12798</v>
      </c>
      <c r="F20" s="281">
        <f t="shared" si="0"/>
        <v>2.2581653383341149</v>
      </c>
      <c r="H20" s="924" t="s">
        <v>26</v>
      </c>
      <c r="I20" s="42">
        <f>STDEV(I5:I17)/SQRT(COUNTA(I5:I17))</f>
        <v>1.1232174130603441</v>
      </c>
      <c r="J20" s="32">
        <f t="shared" ref="J20:M20" si="10">STDEV(J5:J17)/SQRT(COUNTA(J5:J17))</f>
        <v>1.1616619362689284</v>
      </c>
      <c r="K20" s="1045">
        <f t="shared" si="10"/>
        <v>82.714940254000538</v>
      </c>
      <c r="L20" s="930">
        <f t="shared" si="10"/>
        <v>3370.6047666697214</v>
      </c>
      <c r="M20" s="1046">
        <f t="shared" si="10"/>
        <v>0.43945835901341196</v>
      </c>
    </row>
    <row r="21" spans="2:13" ht="13" customHeight="1" thickBot="1">
      <c r="B21" s="790">
        <v>6234</v>
      </c>
      <c r="C21" s="124">
        <v>20</v>
      </c>
      <c r="D21" s="268">
        <v>110</v>
      </c>
      <c r="E21" s="267">
        <v>16636</v>
      </c>
      <c r="F21" s="281">
        <f t="shared" si="0"/>
        <v>0.66121663861505175</v>
      </c>
      <c r="H21" s="526" t="s">
        <v>60</v>
      </c>
      <c r="I21" s="792">
        <f>TTEST(C13:C23,I5:I17,2,2)</f>
        <v>8.7614597555714144E-2</v>
      </c>
      <c r="J21" s="522"/>
      <c r="K21" s="1047">
        <f>TTEST(D13:D23,K5:K17,2,2)</f>
        <v>0.62896301777014196</v>
      </c>
      <c r="L21" s="1027">
        <f>TTEST(E13:E23,L5:L17,2,2)</f>
        <v>0.78479734173822946</v>
      </c>
      <c r="M21" s="1048">
        <f>TTEST(F13:F23,M5:M17,2,2)</f>
        <v>0.72401098192163793</v>
      </c>
    </row>
    <row r="22" spans="2:13" ht="13" customHeight="1">
      <c r="B22" s="125">
        <v>6238</v>
      </c>
      <c r="C22" s="126">
        <v>20</v>
      </c>
      <c r="D22" s="275">
        <v>7</v>
      </c>
      <c r="E22" s="280">
        <v>9126</v>
      </c>
      <c r="F22" s="281">
        <f t="shared" si="0"/>
        <v>7.6703922857769016E-2</v>
      </c>
      <c r="H22" s="20">
        <v>6224</v>
      </c>
      <c r="I22" s="42">
        <v>21</v>
      </c>
      <c r="J22" s="32">
        <v>1.5</v>
      </c>
      <c r="K22" s="799">
        <v>41</v>
      </c>
      <c r="L22" s="788">
        <v>18468</v>
      </c>
      <c r="M22" s="58">
        <f>K22/L22*100</f>
        <v>0.22200563136235651</v>
      </c>
    </row>
    <row r="23" spans="2:13" ht="13" customHeight="1" thickBot="1">
      <c r="B23" s="125">
        <v>6174</v>
      </c>
      <c r="C23" s="126">
        <v>20.8</v>
      </c>
      <c r="D23" s="275">
        <v>9</v>
      </c>
      <c r="E23" s="280">
        <v>14792</v>
      </c>
      <c r="F23" s="285">
        <f t="shared" si="0"/>
        <v>6.0843699296917256E-2</v>
      </c>
      <c r="H23" s="20">
        <v>6198</v>
      </c>
      <c r="I23" s="42">
        <v>22</v>
      </c>
      <c r="J23" s="32">
        <v>3</v>
      </c>
      <c r="K23" s="799">
        <v>12</v>
      </c>
      <c r="L23" s="29">
        <v>6939</v>
      </c>
      <c r="M23" s="58">
        <f>K23/L23*100</f>
        <v>0.17293558149589278</v>
      </c>
    </row>
    <row r="24" spans="2:13" ht="13" customHeight="1">
      <c r="B24" s="525" t="s">
        <v>20</v>
      </c>
      <c r="C24" s="117">
        <f>AVERAGE(C13:C23)</f>
        <v>16.981818181818184</v>
      </c>
      <c r="D24" s="514">
        <f t="shared" ref="D24:F24" si="11">AVERAGE(D13:D23)</f>
        <v>92.36363636363636</v>
      </c>
      <c r="E24" s="513">
        <f t="shared" si="11"/>
        <v>14357.90909090909</v>
      </c>
      <c r="F24" s="517">
        <f t="shared" si="11"/>
        <v>0.62655064433400864</v>
      </c>
      <c r="H24" s="20">
        <v>6245</v>
      </c>
      <c r="I24" s="42">
        <v>22</v>
      </c>
      <c r="J24" s="32">
        <v>7</v>
      </c>
      <c r="K24" s="799">
        <v>64</v>
      </c>
      <c r="L24" s="29">
        <v>36377</v>
      </c>
      <c r="M24" s="58">
        <f>K24/L24*100</f>
        <v>0.17593534376116776</v>
      </c>
    </row>
    <row r="25" spans="2:13" ht="13" customHeight="1">
      <c r="B25" s="920" t="s">
        <v>259</v>
      </c>
      <c r="C25" s="645">
        <f>STDEV(C13:C23)</f>
        <v>3.2929677137251625</v>
      </c>
      <c r="D25" s="921">
        <f t="shared" ref="D25:F25" si="12">STDEV(D13:D23)</f>
        <v>92.17729951270293</v>
      </c>
      <c r="E25" s="922">
        <f t="shared" si="12"/>
        <v>4461.9206728615318</v>
      </c>
      <c r="F25" s="923">
        <f t="shared" si="12"/>
        <v>0.6544687309803412</v>
      </c>
      <c r="H25" s="20">
        <v>6247</v>
      </c>
      <c r="I25" s="42">
        <v>24</v>
      </c>
      <c r="J25" s="32">
        <v>0.60000002399999997</v>
      </c>
      <c r="K25" s="799">
        <v>12</v>
      </c>
      <c r="L25" s="29">
        <v>14780</v>
      </c>
      <c r="M25" s="58">
        <f t="shared" ref="M25:M27" si="13">K25/L25*100</f>
        <v>8.1190798376184023E-2</v>
      </c>
    </row>
    <row r="26" spans="2:13" ht="13" customHeight="1" thickBot="1">
      <c r="B26" s="526" t="s">
        <v>26</v>
      </c>
      <c r="C26" s="120">
        <f>STDEV(C13:C23)/SQRT(COUNTA(C13:C23))</f>
        <v>0.99286712301643798</v>
      </c>
      <c r="D26" s="515">
        <f t="shared" ref="D26:F26" si="14">STDEV(D13:D23)/SQRT(COUNTA(D13:D23))</f>
        <v>27.792501515622295</v>
      </c>
      <c r="E26" s="516">
        <f t="shared" si="14"/>
        <v>1345.3197014738003</v>
      </c>
      <c r="F26" s="518">
        <f t="shared" si="14"/>
        <v>0.19732974706198533</v>
      </c>
      <c r="H26" s="20">
        <v>6211</v>
      </c>
      <c r="I26" s="42">
        <v>24</v>
      </c>
      <c r="J26" s="32">
        <v>4</v>
      </c>
      <c r="K26" s="799">
        <v>61</v>
      </c>
      <c r="L26" s="29">
        <v>17658</v>
      </c>
      <c r="M26" s="58">
        <f t="shared" si="13"/>
        <v>0.34545248612526896</v>
      </c>
    </row>
    <row r="27" spans="2:13" ht="13" customHeight="1" thickBot="1">
      <c r="B27" s="790">
        <v>6024</v>
      </c>
      <c r="C27" s="124">
        <v>21</v>
      </c>
      <c r="D27" s="268">
        <v>6</v>
      </c>
      <c r="E27" s="267">
        <v>14876</v>
      </c>
      <c r="F27" s="269">
        <f t="shared" si="0"/>
        <v>4.0333422963162141E-2</v>
      </c>
      <c r="H27" s="791">
        <v>6196</v>
      </c>
      <c r="I27" s="792">
        <v>26</v>
      </c>
      <c r="J27" s="793">
        <v>15</v>
      </c>
      <c r="K27" s="801">
        <v>142</v>
      </c>
      <c r="L27" s="183">
        <v>33498</v>
      </c>
      <c r="M27" s="794">
        <f t="shared" si="13"/>
        <v>0.42390590483013912</v>
      </c>
    </row>
    <row r="28" spans="2:13" ht="13" customHeight="1">
      <c r="B28" s="790">
        <v>6179</v>
      </c>
      <c r="C28" s="124">
        <v>21.8</v>
      </c>
      <c r="D28" s="268">
        <v>72</v>
      </c>
      <c r="E28" s="267">
        <v>13048</v>
      </c>
      <c r="F28" s="269">
        <f t="shared" si="0"/>
        <v>0.55180870631514412</v>
      </c>
      <c r="H28" s="525" t="s">
        <v>20</v>
      </c>
      <c r="I28" s="512">
        <f>AVERAGE(I22:I27)</f>
        <v>23.166666666666668</v>
      </c>
      <c r="J28" s="314">
        <f t="shared" ref="J28:M28" si="15">AVERAGE(J22:J27)</f>
        <v>5.183333337333333</v>
      </c>
      <c r="K28" s="514">
        <f t="shared" si="15"/>
        <v>55.333333333333336</v>
      </c>
      <c r="L28" s="513">
        <f t="shared" si="15"/>
        <v>21286.666666666668</v>
      </c>
      <c r="M28" s="517">
        <f t="shared" si="15"/>
        <v>0.23690429099183485</v>
      </c>
    </row>
    <row r="29" spans="2:13" ht="13" customHeight="1">
      <c r="B29" s="790">
        <v>6162</v>
      </c>
      <c r="C29" s="124">
        <v>22.7</v>
      </c>
      <c r="D29" s="268">
        <v>2</v>
      </c>
      <c r="E29" s="280">
        <v>7025</v>
      </c>
      <c r="F29" s="269">
        <f t="shared" si="0"/>
        <v>2.8469750889679714E-2</v>
      </c>
      <c r="H29" s="527" t="s">
        <v>259</v>
      </c>
      <c r="I29" s="830">
        <f>STDEV(I22:I27)</f>
        <v>1.8348478592697182</v>
      </c>
      <c r="J29" s="317">
        <f t="shared" ref="J29:M29" si="16">STDEV(J22:J27)</f>
        <v>5.2992137740108838</v>
      </c>
      <c r="K29" s="520">
        <f t="shared" si="16"/>
        <v>48.123452356067162</v>
      </c>
      <c r="L29" s="519">
        <f t="shared" si="16"/>
        <v>11367.842146452716</v>
      </c>
      <c r="M29" s="524">
        <f t="shared" si="16"/>
        <v>0.12572206203142539</v>
      </c>
    </row>
    <row r="30" spans="2:13" ht="13" customHeight="1">
      <c r="B30" s="790">
        <v>6003</v>
      </c>
      <c r="C30" s="124">
        <v>23</v>
      </c>
      <c r="D30" s="268">
        <v>20</v>
      </c>
      <c r="E30" s="280">
        <v>13054</v>
      </c>
      <c r="F30" s="269">
        <f t="shared" si="0"/>
        <v>0.15320974413972729</v>
      </c>
      <c r="H30" s="527" t="s">
        <v>26</v>
      </c>
      <c r="I30" s="830">
        <f>STDEV(I22:I27)/SQRT(COUNTA(I22:I27))</f>
        <v>0.74907350180814125</v>
      </c>
      <c r="J30" s="317">
        <f t="shared" ref="J30:M30" si="17">STDEV(J22:J27)/SQRT(COUNTA(J22:J27))</f>
        <v>2.1633949640424994</v>
      </c>
      <c r="K30" s="520">
        <f t="shared" si="17"/>
        <v>19.646317155583581</v>
      </c>
      <c r="L30" s="519">
        <f t="shared" si="17"/>
        <v>4640.9021225523729</v>
      </c>
      <c r="M30" s="524">
        <f t="shared" si="17"/>
        <v>5.1325816897921157E-2</v>
      </c>
    </row>
    <row r="31" spans="2:13" ht="13" customHeight="1" thickBot="1">
      <c r="B31" s="790">
        <v>6029</v>
      </c>
      <c r="C31" s="124">
        <v>24</v>
      </c>
      <c r="D31" s="268">
        <v>6</v>
      </c>
      <c r="E31" s="280">
        <v>15409</v>
      </c>
      <c r="F31" s="269">
        <f t="shared" si="0"/>
        <v>3.8938282821727559E-2</v>
      </c>
      <c r="H31" s="526" t="s">
        <v>60</v>
      </c>
      <c r="I31" s="521">
        <f>TTEST(C27:C43,I22:I27,2,2)</f>
        <v>3.7019075198268844E-2</v>
      </c>
      <c r="J31" s="522"/>
      <c r="K31" s="515">
        <f>TTEST(D27:D43,K22:K27,2,2)</f>
        <v>0.93206743512513834</v>
      </c>
      <c r="L31" s="516">
        <f t="shared" ref="L31:M31" si="18">TTEST(E27:E43,L22:L27,2,2)</f>
        <v>1.4306692516649509E-2</v>
      </c>
      <c r="M31" s="518">
        <f t="shared" si="18"/>
        <v>0.6009770227897715</v>
      </c>
    </row>
    <row r="32" spans="2:13" ht="13" customHeight="1">
      <c r="B32" s="790">
        <v>6131</v>
      </c>
      <c r="C32" s="124">
        <v>24.2</v>
      </c>
      <c r="D32" s="268">
        <v>412</v>
      </c>
      <c r="E32" s="280">
        <v>17817</v>
      </c>
      <c r="F32" s="269">
        <f t="shared" si="0"/>
        <v>2.3123982713139135</v>
      </c>
    </row>
    <row r="33" spans="2:6" ht="13" customHeight="1">
      <c r="B33" s="790">
        <v>6048</v>
      </c>
      <c r="C33" s="124">
        <v>30</v>
      </c>
      <c r="D33" s="268">
        <v>8</v>
      </c>
      <c r="E33" s="280">
        <v>10365</v>
      </c>
      <c r="F33" s="269">
        <f t="shared" si="0"/>
        <v>7.7182826821032322E-2</v>
      </c>
    </row>
    <row r="34" spans="2:6" ht="13" customHeight="1">
      <c r="B34" s="790">
        <v>6235</v>
      </c>
      <c r="C34" s="124">
        <v>30</v>
      </c>
      <c r="D34" s="268">
        <v>197</v>
      </c>
      <c r="E34" s="280">
        <v>12293</v>
      </c>
      <c r="F34" s="269">
        <f t="shared" si="0"/>
        <v>1.6025380297730416</v>
      </c>
    </row>
    <row r="35" spans="2:6" ht="13" customHeight="1">
      <c r="B35" s="790">
        <v>6030</v>
      </c>
      <c r="C35" s="124">
        <v>30.1</v>
      </c>
      <c r="D35" s="268">
        <v>60</v>
      </c>
      <c r="E35" s="280">
        <v>8558</v>
      </c>
      <c r="F35" s="269">
        <f t="shared" si="0"/>
        <v>0.7010983874737089</v>
      </c>
    </row>
    <row r="36" spans="2:6" ht="13" customHeight="1">
      <c r="B36" s="790">
        <v>6229</v>
      </c>
      <c r="C36" s="124">
        <v>31</v>
      </c>
      <c r="D36" s="268">
        <v>20</v>
      </c>
      <c r="E36" s="280">
        <v>29318</v>
      </c>
      <c r="F36" s="269">
        <f t="shared" si="0"/>
        <v>6.8217477317688791E-2</v>
      </c>
    </row>
    <row r="37" spans="2:6" ht="13" customHeight="1">
      <c r="B37" s="790">
        <v>6011</v>
      </c>
      <c r="C37" s="124">
        <v>46</v>
      </c>
      <c r="D37" s="265">
        <v>5</v>
      </c>
      <c r="E37" s="279">
        <v>3366</v>
      </c>
      <c r="F37" s="266">
        <f t="shared" si="0"/>
        <v>0.14854426619132502</v>
      </c>
    </row>
    <row r="38" spans="2:6" ht="13" customHeight="1">
      <c r="B38" s="790">
        <v>6008</v>
      </c>
      <c r="C38" s="124">
        <v>50</v>
      </c>
      <c r="D38" s="268">
        <v>11</v>
      </c>
      <c r="E38" s="279">
        <v>5868</v>
      </c>
      <c r="F38" s="269">
        <f t="shared" si="0"/>
        <v>0.18745739604635311</v>
      </c>
    </row>
    <row r="39" spans="2:6" ht="13" customHeight="1">
      <c r="B39" s="790">
        <v>6168</v>
      </c>
      <c r="C39" s="124">
        <v>51</v>
      </c>
      <c r="D39" s="265">
        <v>38</v>
      </c>
      <c r="E39" s="279">
        <v>11142</v>
      </c>
      <c r="F39" s="269">
        <f t="shared" si="0"/>
        <v>0.34105187578531682</v>
      </c>
    </row>
    <row r="40" spans="2:6" ht="13" customHeight="1">
      <c r="B40" s="790">
        <v>6017</v>
      </c>
      <c r="C40" s="124">
        <v>59</v>
      </c>
      <c r="D40" s="265">
        <v>1</v>
      </c>
      <c r="E40" s="279">
        <v>11146</v>
      </c>
      <c r="F40" s="266">
        <f t="shared" si="0"/>
        <v>8.971828458639872E-3</v>
      </c>
    </row>
    <row r="41" spans="2:6" ht="13" customHeight="1">
      <c r="B41" s="790">
        <v>6020</v>
      </c>
      <c r="C41" s="124">
        <v>60</v>
      </c>
      <c r="D41" s="268">
        <v>17</v>
      </c>
      <c r="E41" s="280">
        <v>9995</v>
      </c>
      <c r="F41" s="266">
        <f t="shared" si="0"/>
        <v>0.17008504252126064</v>
      </c>
    </row>
    <row r="42" spans="2:6" ht="13" customHeight="1">
      <c r="B42" s="790">
        <v>6016</v>
      </c>
      <c r="C42" s="124">
        <v>64</v>
      </c>
      <c r="D42" s="265">
        <v>0</v>
      </c>
      <c r="E42" s="279">
        <v>3577</v>
      </c>
      <c r="F42" s="266">
        <f t="shared" si="0"/>
        <v>0</v>
      </c>
    </row>
    <row r="43" spans="2:6" ht="13" customHeight="1" thickBot="1">
      <c r="B43" s="795">
        <v>6013</v>
      </c>
      <c r="C43" s="130">
        <v>65</v>
      </c>
      <c r="D43" s="797">
        <v>0</v>
      </c>
      <c r="E43" s="796">
        <v>9939</v>
      </c>
      <c r="F43" s="798">
        <f t="shared" si="0"/>
        <v>0</v>
      </c>
    </row>
    <row r="44" spans="2:6" ht="13" customHeight="1">
      <c r="B44" s="525" t="s">
        <v>20</v>
      </c>
      <c r="C44" s="117">
        <f>AVERAGE(C27:C43)</f>
        <v>38.4</v>
      </c>
      <c r="D44" s="514">
        <f t="shared" ref="D44:F44" si="19">AVERAGE(D27:D43)</f>
        <v>51.470588235294116</v>
      </c>
      <c r="E44" s="513">
        <f t="shared" si="19"/>
        <v>11576.235294117647</v>
      </c>
      <c r="F44" s="517">
        <f t="shared" si="19"/>
        <v>0.3782532534606895</v>
      </c>
    </row>
    <row r="45" spans="2:6" ht="13" customHeight="1">
      <c r="B45" s="920" t="s">
        <v>259</v>
      </c>
      <c r="C45" s="645">
        <f>STDEV(C27:C43)</f>
        <v>16.470921346421402</v>
      </c>
      <c r="D45" s="921">
        <f t="shared" ref="D45:F45" si="20">STDEV(D27:D43)</f>
        <v>104.61842431370468</v>
      </c>
      <c r="E45" s="922">
        <f t="shared" si="20"/>
        <v>6046.6121044082593</v>
      </c>
      <c r="F45" s="923">
        <f t="shared" si="20"/>
        <v>0.63833919311656617</v>
      </c>
    </row>
    <row r="46" spans="2:6" ht="13" customHeight="1" thickBot="1">
      <c r="B46" s="526" t="s">
        <v>26</v>
      </c>
      <c r="C46" s="120">
        <f>STDEV(C27:C43)/SQRT(COUNTA(C27:C43))</f>
        <v>3.9947852036785938</v>
      </c>
      <c r="D46" s="515">
        <f t="shared" ref="D46:F46" si="21">STDEV(D27:D43)/SQRT(COUNTA(D27:D43))</f>
        <v>25.37369493124066</v>
      </c>
      <c r="E46" s="516">
        <f t="shared" si="21"/>
        <v>1466.5188460949139</v>
      </c>
      <c r="F46" s="518">
        <f t="shared" si="21"/>
        <v>0.15481999518771483</v>
      </c>
    </row>
    <row r="47" spans="2:6" ht="13" customHeight="1">
      <c r="D47" s="7"/>
    </row>
    <row r="48" spans="2:6" ht="13" customHeight="1">
      <c r="D48" s="7"/>
    </row>
    <row r="49" spans="4:4" ht="13" customHeight="1">
      <c r="D49" s="7"/>
    </row>
    <row r="50" spans="4:4" ht="13" customHeight="1">
      <c r="D50" s="7"/>
    </row>
    <row r="51" spans="4:4" ht="13" customHeight="1">
      <c r="D51" s="7"/>
    </row>
    <row r="52" spans="4:4" ht="13" customHeight="1">
      <c r="D52" s="7"/>
    </row>
    <row r="53" spans="4:4" ht="13" customHeight="1">
      <c r="D53" s="7"/>
    </row>
    <row r="54" spans="4:4" ht="13" customHeight="1">
      <c r="D54" s="7"/>
    </row>
    <row r="55" spans="4:4" ht="13" customHeight="1"/>
    <row r="56" spans="4:4" ht="13" customHeight="1"/>
    <row r="57" spans="4:4" ht="13" customHeight="1"/>
    <row r="58" spans="4:4" ht="13" customHeight="1"/>
    <row r="59" spans="4:4" ht="13" customHeight="1"/>
    <row r="60" spans="4:4" ht="13" customHeight="1"/>
    <row r="61" spans="4:4" ht="13" customHeight="1"/>
    <row r="62" spans="4:4" ht="13" customHeight="1"/>
    <row r="63" spans="4:4" ht="13" customHeight="1"/>
    <row r="64" spans="4:4" ht="13" customHeight="1"/>
    <row r="65" ht="13" customHeight="1"/>
    <row r="66" ht="13" customHeight="1"/>
    <row r="67" ht="13" customHeight="1"/>
    <row r="68" ht="13" customHeight="1"/>
    <row r="69" ht="13" customHeight="1"/>
    <row r="70" ht="13" customHeight="1"/>
    <row r="71" ht="13" customHeight="1"/>
    <row r="72" ht="13" customHeight="1"/>
    <row r="73" ht="13" customHeight="1"/>
    <row r="74" ht="13" customHeight="1"/>
    <row r="75" ht="13" customHeight="1"/>
    <row r="76" ht="13" customHeight="1"/>
    <row r="77" ht="13" customHeight="1"/>
    <row r="78" ht="13" customHeight="1"/>
    <row r="79" ht="13" customHeight="1"/>
  </sheetData>
  <sortState ref="H5:M22">
    <sortCondition ref="I5:I22"/>
    <sortCondition ref="J5:J22"/>
    <sortCondition ref="H5:H22"/>
  </sortState>
  <mergeCells count="3">
    <mergeCell ref="D3:F3"/>
    <mergeCell ref="K3:M3"/>
    <mergeCell ref="B2:M2"/>
  </mergeCells>
  <pageMargins left="0" right="0" top="0" bottom="0" header="0" footer="0"/>
  <pageSetup scale="69" orientation="portrait" horizontalDpi="4294967292" verticalDpi="4294967292"/>
  <extLst>
    <ext xmlns:mx="http://schemas.microsoft.com/office/mac/excel/2008/main" uri="{64002731-A6B0-56B0-2670-7721B7C09600}">
      <mx:PLV Mode="0" OnePage="0" WScale="59"/>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P78"/>
  <sheetViews>
    <sheetView topLeftCell="A2" zoomScale="125" zoomScaleNormal="125" zoomScalePageLayoutView="125" workbookViewId="0">
      <selection activeCell="O34" sqref="O34"/>
    </sheetView>
  </sheetViews>
  <sheetFormatPr baseColWidth="10" defaultColWidth="11" defaultRowHeight="12" x14ac:dyDescent="0"/>
  <cols>
    <col min="1" max="1" width="1.85546875" style="1" customWidth="1"/>
    <col min="2" max="2" width="6.85546875" style="1" customWidth="1"/>
    <col min="3" max="3" width="6.7109375" style="1" customWidth="1"/>
    <col min="4" max="6" width="8.42578125" style="1" customWidth="1"/>
    <col min="7" max="7" width="2.7109375" style="1" customWidth="1"/>
    <col min="8" max="8" width="13.85546875" style="1" customWidth="1"/>
    <col min="9" max="10" width="6.85546875" style="1" customWidth="1"/>
    <col min="11" max="13" width="8.42578125" style="1" customWidth="1"/>
    <col min="14" max="14" width="9.28515625" style="1" customWidth="1"/>
    <col min="15" max="15" width="11" style="1" customWidth="1"/>
    <col min="16" max="16384" width="11" style="1"/>
  </cols>
  <sheetData>
    <row r="1" spans="2:14" ht="13" customHeight="1"/>
    <row r="2" spans="2:14" ht="51" customHeight="1" thickBot="1">
      <c r="B2" s="1085" t="s">
        <v>286</v>
      </c>
      <c r="C2" s="1085"/>
      <c r="D2" s="1085"/>
      <c r="E2" s="1085"/>
      <c r="F2" s="1085"/>
      <c r="G2" s="1085"/>
      <c r="H2" s="1085"/>
      <c r="I2" s="1085"/>
      <c r="J2" s="1085"/>
      <c r="K2" s="1085"/>
      <c r="L2" s="1085"/>
      <c r="M2" s="1085"/>
      <c r="N2" s="822"/>
    </row>
    <row r="3" spans="2:14" ht="20" customHeight="1" thickBot="1">
      <c r="B3" s="1079" t="s">
        <v>21</v>
      </c>
      <c r="C3" s="1080"/>
      <c r="D3" s="1080"/>
      <c r="E3" s="1080"/>
      <c r="F3" s="1081"/>
      <c r="G3" s="508"/>
      <c r="H3" s="1082" t="s">
        <v>19</v>
      </c>
      <c r="I3" s="1083"/>
      <c r="J3" s="1083"/>
      <c r="K3" s="1083"/>
      <c r="L3" s="1083"/>
      <c r="M3" s="1084"/>
    </row>
    <row r="4" spans="2:14" ht="44" customHeight="1" thickBot="1">
      <c r="B4" s="340" t="s">
        <v>66</v>
      </c>
      <c r="C4" s="51" t="s">
        <v>8</v>
      </c>
      <c r="D4" s="510" t="s">
        <v>177</v>
      </c>
      <c r="E4" s="510" t="s">
        <v>174</v>
      </c>
      <c r="F4" s="511" t="s">
        <v>183</v>
      </c>
      <c r="G4" s="509"/>
      <c r="H4" s="340" t="s">
        <v>66</v>
      </c>
      <c r="I4" s="257" t="s">
        <v>8</v>
      </c>
      <c r="J4" s="51" t="s">
        <v>12</v>
      </c>
      <c r="K4" s="510" t="s">
        <v>177</v>
      </c>
      <c r="L4" s="510" t="s">
        <v>174</v>
      </c>
      <c r="M4" s="511" t="s">
        <v>183</v>
      </c>
    </row>
    <row r="5" spans="2:14" ht="14" customHeight="1">
      <c r="B5" s="343">
        <v>6232</v>
      </c>
      <c r="C5" s="314">
        <v>14</v>
      </c>
      <c r="D5" s="223">
        <v>11</v>
      </c>
      <c r="E5" s="408">
        <v>69</v>
      </c>
      <c r="F5" s="167">
        <f t="shared" ref="F5:F16" si="0">D5/E5*100</f>
        <v>15.942028985507244</v>
      </c>
      <c r="G5" s="507"/>
      <c r="H5" s="343">
        <v>6052</v>
      </c>
      <c r="I5" s="365">
        <v>12</v>
      </c>
      <c r="J5" s="314">
        <v>1</v>
      </c>
      <c r="K5" s="286">
        <v>10</v>
      </c>
      <c r="L5" s="505">
        <v>849</v>
      </c>
      <c r="M5" s="272">
        <f t="shared" ref="M5:M10" si="1">K5/L5*100</f>
        <v>1.1778563015312131</v>
      </c>
    </row>
    <row r="6" spans="2:14" ht="14" customHeight="1">
      <c r="B6" s="341">
        <v>6233</v>
      </c>
      <c r="C6" s="361">
        <v>14</v>
      </c>
      <c r="D6" s="131">
        <v>16</v>
      </c>
      <c r="E6" s="409">
        <v>168</v>
      </c>
      <c r="F6" s="170">
        <f t="shared" si="0"/>
        <v>9.5238095238095237</v>
      </c>
      <c r="G6" s="507"/>
      <c r="H6" s="341">
        <v>6268</v>
      </c>
      <c r="I6" s="363">
        <v>12</v>
      </c>
      <c r="J6" s="361">
        <v>3</v>
      </c>
      <c r="K6" s="280">
        <v>0</v>
      </c>
      <c r="L6" s="304">
        <v>89</v>
      </c>
      <c r="M6" s="274">
        <f t="shared" si="1"/>
        <v>0</v>
      </c>
    </row>
    <row r="7" spans="2:14" ht="14" customHeight="1">
      <c r="B7" s="341">
        <v>6153</v>
      </c>
      <c r="C7" s="361">
        <v>15.2</v>
      </c>
      <c r="D7" s="131">
        <v>5</v>
      </c>
      <c r="E7" s="409">
        <v>32</v>
      </c>
      <c r="F7" s="170">
        <f t="shared" si="0"/>
        <v>15.625</v>
      </c>
      <c r="G7" s="507"/>
      <c r="H7" s="341">
        <v>6228</v>
      </c>
      <c r="I7" s="363">
        <v>13</v>
      </c>
      <c r="J7" s="361">
        <v>0</v>
      </c>
      <c r="K7" s="280">
        <v>10</v>
      </c>
      <c r="L7" s="304">
        <v>375</v>
      </c>
      <c r="M7" s="274">
        <f t="shared" si="1"/>
        <v>2.666666666666667</v>
      </c>
    </row>
    <row r="8" spans="2:14" ht="14" customHeight="1">
      <c r="B8" s="341">
        <v>6075</v>
      </c>
      <c r="C8" s="361">
        <v>16</v>
      </c>
      <c r="D8" s="131">
        <v>6</v>
      </c>
      <c r="E8" s="409">
        <v>104</v>
      </c>
      <c r="F8" s="170">
        <f t="shared" si="0"/>
        <v>5.7692307692307692</v>
      </c>
      <c r="G8" s="507"/>
      <c r="H8" s="393">
        <v>6113</v>
      </c>
      <c r="I8" s="367">
        <v>13.1</v>
      </c>
      <c r="J8" s="317">
        <v>1.6</v>
      </c>
      <c r="K8" s="280">
        <v>1</v>
      </c>
      <c r="L8" s="304">
        <v>72</v>
      </c>
      <c r="M8" s="274">
        <f t="shared" si="1"/>
        <v>1.3888888888888888</v>
      </c>
    </row>
    <row r="9" spans="2:14" ht="14" customHeight="1">
      <c r="B9" s="341">
        <v>6230</v>
      </c>
      <c r="C9" s="361">
        <v>16</v>
      </c>
      <c r="D9" s="131">
        <v>29</v>
      </c>
      <c r="E9" s="409">
        <v>172</v>
      </c>
      <c r="F9" s="170">
        <f t="shared" si="0"/>
        <v>16.86046511627907</v>
      </c>
      <c r="G9" s="507"/>
      <c r="H9" s="341">
        <v>6084</v>
      </c>
      <c r="I9" s="363">
        <v>14.2</v>
      </c>
      <c r="J9" s="361">
        <v>4</v>
      </c>
      <c r="K9" s="280">
        <v>5</v>
      </c>
      <c r="L9" s="304">
        <v>317</v>
      </c>
      <c r="M9" s="274">
        <f t="shared" si="1"/>
        <v>1.5772870662460567</v>
      </c>
    </row>
    <row r="10" spans="2:14" ht="14" customHeight="1" thickBot="1">
      <c r="B10" s="341">
        <v>6279</v>
      </c>
      <c r="C10" s="361">
        <v>19</v>
      </c>
      <c r="D10" s="131">
        <v>18</v>
      </c>
      <c r="E10" s="409">
        <v>270</v>
      </c>
      <c r="F10" s="170">
        <f t="shared" si="0"/>
        <v>6.666666666666667</v>
      </c>
      <c r="G10" s="507"/>
      <c r="H10" s="342">
        <v>6261</v>
      </c>
      <c r="I10" s="506">
        <v>16</v>
      </c>
      <c r="J10" s="504">
        <v>14.2</v>
      </c>
      <c r="K10" s="394">
        <v>0</v>
      </c>
      <c r="L10" s="413">
        <v>1516</v>
      </c>
      <c r="M10" s="414">
        <f t="shared" si="1"/>
        <v>0</v>
      </c>
    </row>
    <row r="11" spans="2:14" ht="14" customHeight="1">
      <c r="B11" s="341">
        <v>6179</v>
      </c>
      <c r="C11" s="361">
        <v>21.8</v>
      </c>
      <c r="D11" s="131">
        <v>3</v>
      </c>
      <c r="E11" s="409">
        <v>59</v>
      </c>
      <c r="F11" s="170">
        <f t="shared" si="0"/>
        <v>5.0847457627118651</v>
      </c>
      <c r="G11" s="507"/>
      <c r="H11" s="525" t="s">
        <v>20</v>
      </c>
      <c r="I11" s="512">
        <f>AVERAGE(I5:I10)</f>
        <v>13.383333333333333</v>
      </c>
      <c r="J11" s="314">
        <f t="shared" ref="J11:M11" si="2">AVERAGE(J5:J10)</f>
        <v>3.9666666666666663</v>
      </c>
      <c r="K11" s="514">
        <f t="shared" si="2"/>
        <v>4.333333333333333</v>
      </c>
      <c r="L11" s="513">
        <f t="shared" si="2"/>
        <v>536.33333333333337</v>
      </c>
      <c r="M11" s="517">
        <f t="shared" si="2"/>
        <v>1.1351164872221375</v>
      </c>
    </row>
    <row r="12" spans="2:14" ht="14" customHeight="1">
      <c r="B12" s="341">
        <v>6057</v>
      </c>
      <c r="C12" s="361">
        <v>22</v>
      </c>
      <c r="D12" s="131">
        <v>9</v>
      </c>
      <c r="E12" s="409">
        <v>22</v>
      </c>
      <c r="F12" s="170">
        <f>D12/E12*100</f>
        <v>40.909090909090914</v>
      </c>
      <c r="G12" s="507"/>
      <c r="H12" s="527" t="s">
        <v>259</v>
      </c>
      <c r="I12" s="830">
        <f>STDEV(I5:I10)</f>
        <v>1.5210741818421207</v>
      </c>
      <c r="J12" s="317">
        <f t="shared" ref="J12:M12" si="3">STDEV(J5:J10)</f>
        <v>5.2113977651553975</v>
      </c>
      <c r="K12" s="520">
        <f t="shared" si="3"/>
        <v>4.7609522856952333</v>
      </c>
      <c r="L12" s="519">
        <f t="shared" si="3"/>
        <v>556.30123734058566</v>
      </c>
      <c r="M12" s="524">
        <f t="shared" si="3"/>
        <v>1.0182697850582481</v>
      </c>
    </row>
    <row r="13" spans="2:14" ht="14" customHeight="1">
      <c r="B13" s="341">
        <v>6131</v>
      </c>
      <c r="C13" s="361">
        <v>24.2</v>
      </c>
      <c r="D13" s="131">
        <v>5</v>
      </c>
      <c r="E13" s="409">
        <v>377</v>
      </c>
      <c r="F13" s="170">
        <f t="shared" si="0"/>
        <v>1.3262599469496021</v>
      </c>
      <c r="G13" s="507"/>
      <c r="H13" s="527" t="s">
        <v>26</v>
      </c>
      <c r="I13" s="830">
        <f>STDEV(I5:I10)/SQRT(COUNTA(I5:I10))</f>
        <v>0.62097593440576493</v>
      </c>
      <c r="J13" s="317">
        <f t="shared" ref="J13:M13" si="4">STDEV(J5:J10)/SQRT(COUNTA(J5:J10))</f>
        <v>2.1275442285518875</v>
      </c>
      <c r="K13" s="520">
        <f t="shared" si="4"/>
        <v>1.9436506316151003</v>
      </c>
      <c r="L13" s="519">
        <f t="shared" si="4"/>
        <v>227.10902912722582</v>
      </c>
      <c r="M13" s="524">
        <f t="shared" si="4"/>
        <v>0.41570689898103502</v>
      </c>
    </row>
    <row r="14" spans="2:14" ht="14" customHeight="1" thickBot="1">
      <c r="B14" s="341">
        <v>6235</v>
      </c>
      <c r="C14" s="361">
        <v>30</v>
      </c>
      <c r="D14" s="131">
        <v>8</v>
      </c>
      <c r="E14" s="409">
        <v>169</v>
      </c>
      <c r="F14" s="170">
        <f t="shared" si="0"/>
        <v>4.7337278106508878</v>
      </c>
      <c r="G14" s="507"/>
      <c r="H14" s="526" t="s">
        <v>60</v>
      </c>
      <c r="I14" s="521">
        <f>TTEST(C5:C16,I5:I10,2,2)</f>
        <v>1.3400774286353818E-2</v>
      </c>
      <c r="J14" s="522"/>
      <c r="K14" s="523">
        <f>TTEST(D5:D16,K5:K10,2,2)</f>
        <v>0.21258733385453099</v>
      </c>
      <c r="L14" s="521">
        <f>TTEST(E5:E16,L5:L10,2,2)</f>
        <v>2.2736283941532567E-2</v>
      </c>
      <c r="M14" s="518">
        <f>TTEST(F5:F16,M5:M10,2,2)</f>
        <v>7.3118073230578826E-2</v>
      </c>
    </row>
    <row r="15" spans="2:14" ht="14" customHeight="1">
      <c r="B15" s="341">
        <v>6030</v>
      </c>
      <c r="C15" s="361">
        <v>30.1</v>
      </c>
      <c r="D15" s="131">
        <v>0</v>
      </c>
      <c r="E15" s="409">
        <v>49</v>
      </c>
      <c r="F15" s="170">
        <f t="shared" si="0"/>
        <v>0</v>
      </c>
      <c r="G15" s="507"/>
    </row>
    <row r="16" spans="2:14" ht="14" customHeight="1" thickBot="1">
      <c r="B16" s="385">
        <v>6004</v>
      </c>
      <c r="C16" s="415">
        <v>33</v>
      </c>
      <c r="D16" s="410">
        <v>0</v>
      </c>
      <c r="E16" s="411">
        <v>51</v>
      </c>
      <c r="F16" s="227">
        <f t="shared" si="0"/>
        <v>0</v>
      </c>
      <c r="G16" s="507"/>
    </row>
    <row r="17" spans="2:16" ht="14" customHeight="1">
      <c r="B17" s="525" t="s">
        <v>20</v>
      </c>
      <c r="C17" s="117">
        <f>AVERAGE(C5:C16)</f>
        <v>21.274999999999999</v>
      </c>
      <c r="D17" s="514">
        <f>AVERAGE(D5:D16)</f>
        <v>9.1666666666666661</v>
      </c>
      <c r="E17" s="513">
        <f>AVERAGE(E5:E16)</f>
        <v>128.5</v>
      </c>
      <c r="F17" s="517">
        <f>AVERAGE(F5:F16)</f>
        <v>10.203418790908044</v>
      </c>
    </row>
    <row r="18" spans="2:16" ht="14" customHeight="1">
      <c r="B18" s="920" t="s">
        <v>259</v>
      </c>
      <c r="C18" s="645">
        <f>STDEV(C5:C16)</f>
        <v>6.7717494718197422</v>
      </c>
      <c r="D18" s="921">
        <f t="shared" ref="D18:F18" si="5">STDEV(D5:D16)</f>
        <v>8.3864970836060824</v>
      </c>
      <c r="E18" s="922">
        <f t="shared" si="5"/>
        <v>108.21653377288602</v>
      </c>
      <c r="F18" s="923">
        <f t="shared" si="5"/>
        <v>11.382818215151106</v>
      </c>
    </row>
    <row r="19" spans="2:16" ht="14" customHeight="1" thickBot="1">
      <c r="B19" s="526" t="s">
        <v>26</v>
      </c>
      <c r="C19" s="120">
        <f>STDEV(C5:C16)/SQRT(COUNTA(C5:C16))</f>
        <v>1.9548356902199173</v>
      </c>
      <c r="D19" s="515">
        <f>STDEV(D5:D16)/SQRT(COUNTA(D5:D16))</f>
        <v>2.4209731743889917</v>
      </c>
      <c r="E19" s="516">
        <f>STDEV(E5:E16)/SQRT(COUNTA(E5:E16))</f>
        <v>31.239422452271988</v>
      </c>
      <c r="F19" s="518">
        <f>STDEV(F5:F16)/SQRT(COUNTA(F5:F16))</f>
        <v>3.2859365803270335</v>
      </c>
    </row>
    <row r="20" spans="2:16" ht="14" customHeight="1">
      <c r="F20" s="386"/>
      <c r="G20" s="386"/>
    </row>
    <row r="21" spans="2:16" ht="14" customHeight="1"/>
    <row r="22" spans="2:16" ht="14" customHeight="1"/>
    <row r="23" spans="2:16" ht="14" customHeight="1"/>
    <row r="24" spans="2:16" ht="14" customHeight="1"/>
    <row r="25" spans="2:16" ht="14" customHeight="1"/>
    <row r="26" spans="2:16" ht="14" customHeight="1">
      <c r="O26" s="16"/>
      <c r="P26" s="16"/>
    </row>
    <row r="27" spans="2:16" ht="14" customHeight="1">
      <c r="O27" s="386"/>
      <c r="P27" s="386"/>
    </row>
    <row r="28" spans="2:16" ht="14" customHeight="1">
      <c r="O28" s="386"/>
      <c r="P28" s="412"/>
    </row>
    <row r="29" spans="2:16" ht="14" customHeight="1"/>
    <row r="30" spans="2:16" ht="14" customHeight="1"/>
    <row r="31" spans="2:16" ht="14" customHeight="1">
      <c r="O31" s="16"/>
      <c r="P31" s="16"/>
    </row>
    <row r="32" spans="2:16" ht="14" customHeight="1">
      <c r="O32" s="14"/>
      <c r="P32" s="14"/>
    </row>
    <row r="33" ht="14" customHeight="1"/>
    <row r="34" ht="14" customHeight="1"/>
    <row r="35" ht="14" customHeight="1"/>
    <row r="36" ht="14" customHeight="1"/>
    <row r="37" ht="14" customHeight="1"/>
    <row r="38" ht="14" customHeight="1"/>
    <row r="39" ht="14" customHeight="1"/>
    <row r="40" ht="14" customHeight="1"/>
    <row r="41" ht="14" customHeight="1"/>
    <row r="42" ht="14" customHeight="1"/>
    <row r="43" ht="14" customHeight="1"/>
    <row r="44" ht="14" customHeight="1"/>
    <row r="45" ht="14" customHeight="1"/>
    <row r="46" ht="14" customHeight="1"/>
    <row r="47" ht="14" customHeight="1"/>
    <row r="48" ht="14" customHeight="1"/>
    <row r="49" spans="14:14" ht="14" customHeight="1"/>
    <row r="50" spans="14:14" ht="14" customHeight="1"/>
    <row r="51" spans="14:14" ht="14" customHeight="1">
      <c r="N51" s="386"/>
    </row>
    <row r="52" spans="14:14" ht="14" customHeight="1"/>
    <row r="53" spans="14:14" ht="14" customHeight="1"/>
    <row r="54" spans="14:14" ht="14" customHeight="1"/>
    <row r="55" spans="14:14" ht="14" customHeight="1"/>
    <row r="56" spans="14:14" ht="14" customHeight="1"/>
    <row r="57" spans="14:14" ht="14" customHeight="1"/>
    <row r="58" spans="14:14" ht="14" customHeight="1"/>
    <row r="59" spans="14:14" ht="14" customHeight="1"/>
    <row r="60" spans="14:14" ht="14" customHeight="1"/>
    <row r="61" spans="14:14" ht="14" customHeight="1"/>
    <row r="62" spans="14:14" ht="14" customHeight="1"/>
    <row r="63" spans="14:14" ht="14" customHeight="1"/>
    <row r="64" spans="14:14" ht="14" customHeight="1"/>
    <row r="65" ht="14" customHeight="1"/>
    <row r="66" ht="14" customHeight="1"/>
    <row r="67" ht="14" customHeight="1"/>
    <row r="68" ht="14" customHeight="1"/>
    <row r="69" ht="14" customHeight="1"/>
    <row r="70" ht="14" customHeight="1"/>
    <row r="71" ht="14" customHeight="1"/>
    <row r="72" ht="14" customHeight="1"/>
    <row r="73" ht="14" customHeight="1"/>
    <row r="74" ht="14" customHeight="1"/>
    <row r="75" ht="14" customHeight="1"/>
    <row r="76" ht="17" customHeight="1"/>
    <row r="78" ht="14" customHeight="1"/>
  </sheetData>
  <sortState ref="H6:M11">
    <sortCondition ref="I6:I11"/>
    <sortCondition ref="J6:J11"/>
    <sortCondition ref="H6:H11"/>
  </sortState>
  <mergeCells count="3">
    <mergeCell ref="B3:F3"/>
    <mergeCell ref="H3:M3"/>
    <mergeCell ref="B2:M2"/>
  </mergeCells>
  <pageMargins left="0" right="0" top="0" bottom="0" header="0" footer="0"/>
  <pageSetup scale="67" orientation="portrait" horizontalDpi="4294967292" verticalDpi="4294967292"/>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O90"/>
  <sheetViews>
    <sheetView zoomScale="125" zoomScaleNormal="125" zoomScalePageLayoutView="125" workbookViewId="0">
      <selection activeCell="K55" sqref="K55"/>
    </sheetView>
  </sheetViews>
  <sheetFormatPr baseColWidth="10" defaultColWidth="11" defaultRowHeight="12" x14ac:dyDescent="0"/>
  <cols>
    <col min="1" max="1" width="1.85546875" style="1" customWidth="1"/>
    <col min="2" max="2" width="3.42578125" style="1" customWidth="1"/>
    <col min="3" max="3" width="6.7109375" style="15" customWidth="1"/>
    <col min="4" max="4" width="6.7109375" style="1" customWidth="1"/>
    <col min="5" max="10" width="8.140625" style="1" customWidth="1"/>
    <col min="11" max="23" width="10.85546875" style="1" customWidth="1"/>
    <col min="24" max="16384" width="11" style="1"/>
  </cols>
  <sheetData>
    <row r="1" spans="2:15" ht="13" customHeight="1"/>
    <row r="2" spans="2:15" ht="64" customHeight="1" thickBot="1">
      <c r="B2" s="1074" t="s">
        <v>287</v>
      </c>
      <c r="C2" s="1074"/>
      <c r="D2" s="1074"/>
      <c r="E2" s="1074"/>
      <c r="F2" s="1074"/>
      <c r="G2" s="1074"/>
      <c r="H2" s="1074"/>
      <c r="I2" s="1074"/>
      <c r="J2" s="1074"/>
    </row>
    <row r="3" spans="2:15" ht="20" customHeight="1" thickBot="1">
      <c r="B3" s="140"/>
      <c r="C3" s="140"/>
      <c r="D3" s="140"/>
      <c r="E3" s="1079" t="s">
        <v>21</v>
      </c>
      <c r="F3" s="1080"/>
      <c r="G3" s="1080"/>
      <c r="H3" s="1080"/>
      <c r="I3" s="1080"/>
      <c r="J3" s="1081"/>
    </row>
    <row r="4" spans="2:15" ht="20" customHeight="1" thickBot="1">
      <c r="B4" s="9"/>
      <c r="C4" s="141"/>
      <c r="D4" s="9"/>
      <c r="E4" s="1089" t="s">
        <v>146</v>
      </c>
      <c r="F4" s="1090"/>
      <c r="G4" s="1091"/>
      <c r="H4" s="1092" t="s">
        <v>145</v>
      </c>
      <c r="I4" s="1090"/>
      <c r="J4" s="1093"/>
    </row>
    <row r="5" spans="2:15" ht="40" customHeight="1" thickBot="1">
      <c r="B5" s="9"/>
      <c r="C5" s="13" t="s">
        <v>66</v>
      </c>
      <c r="D5" s="10" t="s">
        <v>8</v>
      </c>
      <c r="E5" s="4" t="s">
        <v>147</v>
      </c>
      <c r="F5" s="4" t="s">
        <v>148</v>
      </c>
      <c r="G5" s="5" t="s">
        <v>182</v>
      </c>
      <c r="H5" s="6" t="s">
        <v>64</v>
      </c>
      <c r="I5" s="4" t="s">
        <v>144</v>
      </c>
      <c r="J5" s="5" t="s">
        <v>149</v>
      </c>
      <c r="L5" s="17"/>
    </row>
    <row r="6" spans="2:15" ht="13" customHeight="1">
      <c r="B6" s="1086" t="s">
        <v>59</v>
      </c>
      <c r="C6" s="106">
        <v>6200</v>
      </c>
      <c r="D6" s="107">
        <v>5.0000000000000001E-3</v>
      </c>
      <c r="E6" s="261">
        <v>11573</v>
      </c>
      <c r="F6" s="262">
        <v>328</v>
      </c>
      <c r="G6" s="263">
        <f t="shared" ref="G6:G13" si="0">F6/E6*100</f>
        <v>2.834183012183531</v>
      </c>
      <c r="H6" s="261">
        <v>809</v>
      </c>
      <c r="I6" s="262">
        <v>5</v>
      </c>
      <c r="J6" s="272">
        <f t="shared" ref="J6:J13" si="1">I6/H6*100</f>
        <v>0.61804697156983934</v>
      </c>
    </row>
    <row r="7" spans="2:15" ht="13" customHeight="1">
      <c r="B7" s="1087"/>
      <c r="C7" s="109">
        <v>6214</v>
      </c>
      <c r="D7" s="110">
        <v>1.4E-2</v>
      </c>
      <c r="E7" s="264">
        <v>5630</v>
      </c>
      <c r="F7" s="265">
        <v>119</v>
      </c>
      <c r="G7" s="266">
        <f t="shared" si="0"/>
        <v>2.1136767317939609</v>
      </c>
      <c r="H7" s="264">
        <v>908</v>
      </c>
      <c r="I7" s="273">
        <v>74</v>
      </c>
      <c r="J7" s="274">
        <f t="shared" si="1"/>
        <v>8.1497797356828183</v>
      </c>
      <c r="N7" s="18"/>
      <c r="O7" s="18"/>
    </row>
    <row r="8" spans="2:15" ht="13" customHeight="1">
      <c r="B8" s="1087"/>
      <c r="C8" s="109">
        <v>6164</v>
      </c>
      <c r="D8" s="110">
        <v>0.03</v>
      </c>
      <c r="E8" s="267">
        <v>7535</v>
      </c>
      <c r="F8" s="268">
        <v>654</v>
      </c>
      <c r="G8" s="269">
        <f t="shared" si="0"/>
        <v>8.6794956867949562</v>
      </c>
      <c r="H8" s="267">
        <v>1157</v>
      </c>
      <c r="I8" s="275">
        <v>57</v>
      </c>
      <c r="J8" s="274">
        <f t="shared" si="1"/>
        <v>4.9265341400172868</v>
      </c>
      <c r="N8" s="18"/>
      <c r="O8" s="18"/>
    </row>
    <row r="9" spans="2:15" ht="13" customHeight="1">
      <c r="B9" s="1087"/>
      <c r="C9" s="109">
        <v>6218</v>
      </c>
      <c r="D9" s="110">
        <v>0.08</v>
      </c>
      <c r="E9" s="264">
        <v>8010</v>
      </c>
      <c r="F9" s="265">
        <v>109</v>
      </c>
      <c r="G9" s="266">
        <f t="shared" si="0"/>
        <v>1.3607990012484394</v>
      </c>
      <c r="H9" s="264">
        <v>1561</v>
      </c>
      <c r="I9" s="273">
        <v>40</v>
      </c>
      <c r="J9" s="274">
        <f t="shared" si="1"/>
        <v>2.5624599615631007</v>
      </c>
      <c r="N9" s="18"/>
      <c r="O9" s="18"/>
    </row>
    <row r="10" spans="2:15" ht="13" customHeight="1">
      <c r="B10" s="1087"/>
      <c r="C10" s="109">
        <v>6222</v>
      </c>
      <c r="D10" s="110">
        <v>0.17</v>
      </c>
      <c r="E10" s="264">
        <v>5511</v>
      </c>
      <c r="F10" s="265">
        <v>48</v>
      </c>
      <c r="G10" s="266">
        <f t="shared" si="0"/>
        <v>0.87098530212302672</v>
      </c>
      <c r="H10" s="264">
        <v>1469</v>
      </c>
      <c r="I10" s="273">
        <v>26</v>
      </c>
      <c r="J10" s="274">
        <f t="shared" si="1"/>
        <v>1.7699115044247788</v>
      </c>
    </row>
    <row r="11" spans="2:15" ht="13" customHeight="1">
      <c r="B11" s="1087"/>
      <c r="C11" s="109">
        <v>6117</v>
      </c>
      <c r="D11" s="110">
        <v>0.33</v>
      </c>
      <c r="E11" s="134">
        <v>8651</v>
      </c>
      <c r="F11" s="113">
        <v>17</v>
      </c>
      <c r="G11" s="266">
        <f t="shared" si="0"/>
        <v>0.19650907409548027</v>
      </c>
      <c r="H11" s="267">
        <v>3074</v>
      </c>
      <c r="I11" s="267">
        <v>20</v>
      </c>
      <c r="J11" s="269">
        <f t="shared" si="1"/>
        <v>0.65061808718282366</v>
      </c>
    </row>
    <row r="12" spans="2:15" ht="13" customHeight="1">
      <c r="B12" s="1087"/>
      <c r="C12" s="109">
        <v>6115</v>
      </c>
      <c r="D12" s="110">
        <v>0.42</v>
      </c>
      <c r="E12" s="134">
        <v>7130</v>
      </c>
      <c r="F12" s="113">
        <v>19</v>
      </c>
      <c r="G12" s="266">
        <f t="shared" si="0"/>
        <v>0.26647966339410939</v>
      </c>
      <c r="H12" s="267">
        <v>1934</v>
      </c>
      <c r="I12" s="267">
        <v>3</v>
      </c>
      <c r="J12" s="269">
        <f t="shared" si="1"/>
        <v>0.15511892450879006</v>
      </c>
    </row>
    <row r="13" spans="2:15" ht="13" customHeight="1" thickBot="1">
      <c r="B13" s="1087"/>
      <c r="C13" s="114">
        <v>6092</v>
      </c>
      <c r="D13" s="115">
        <v>0.5</v>
      </c>
      <c r="E13" s="270">
        <v>3333</v>
      </c>
      <c r="F13" s="116">
        <v>128</v>
      </c>
      <c r="G13" s="271">
        <f t="shared" si="0"/>
        <v>3.8403840384038408</v>
      </c>
      <c r="H13" s="276">
        <v>1198</v>
      </c>
      <c r="I13" s="276">
        <v>107</v>
      </c>
      <c r="J13" s="277">
        <f t="shared" si="1"/>
        <v>8.9315525876460775</v>
      </c>
    </row>
    <row r="14" spans="2:15" ht="13" customHeight="1">
      <c r="B14" s="1087"/>
      <c r="C14" s="535" t="s">
        <v>20</v>
      </c>
      <c r="D14" s="117">
        <f>AVERAGE(D6:D13)</f>
        <v>0.19362499999999999</v>
      </c>
      <c r="E14" s="118">
        <f>AVERAGE(E6:E13)</f>
        <v>7171.625</v>
      </c>
      <c r="F14" s="118">
        <f t="shared" ref="F14:J14" si="2">AVERAGE(F6:F13)</f>
        <v>177.75</v>
      </c>
      <c r="G14" s="119">
        <f t="shared" si="2"/>
        <v>2.5203140637546677</v>
      </c>
      <c r="H14" s="118">
        <f t="shared" si="2"/>
        <v>1513.75</v>
      </c>
      <c r="I14" s="118">
        <f t="shared" si="2"/>
        <v>41.5</v>
      </c>
      <c r="J14" s="119">
        <f t="shared" si="2"/>
        <v>3.4705027390744396</v>
      </c>
    </row>
    <row r="15" spans="2:15" ht="13" customHeight="1">
      <c r="B15" s="1087"/>
      <c r="C15" s="916" t="s">
        <v>259</v>
      </c>
      <c r="D15" s="645">
        <f>STDEV(D6:D13)</f>
        <v>0.19704817213782308</v>
      </c>
      <c r="E15" s="919">
        <f t="shared" ref="E15:J15" si="3">STDEV(E6:E13)</f>
        <v>2457.2523527305862</v>
      </c>
      <c r="F15" s="919">
        <f t="shared" si="3"/>
        <v>216.43854291032099</v>
      </c>
      <c r="G15" s="918">
        <f t="shared" si="3"/>
        <v>2.7899454761297302</v>
      </c>
      <c r="H15" s="919">
        <f t="shared" si="3"/>
        <v>727.59874145811204</v>
      </c>
      <c r="I15" s="919">
        <f t="shared" si="3"/>
        <v>36.067397228759702</v>
      </c>
      <c r="J15" s="918">
        <f t="shared" si="3"/>
        <v>3.4771766364330294</v>
      </c>
    </row>
    <row r="16" spans="2:15" ht="13" customHeight="1" thickBot="1">
      <c r="B16" s="1088"/>
      <c r="C16" s="536" t="s">
        <v>26</v>
      </c>
      <c r="D16" s="120">
        <f>STDEV(D6:D13)/SQRT(COUNTA(D6:D13))</f>
        <v>6.9667049369534398E-2</v>
      </c>
      <c r="E16" s="121">
        <f t="shared" ref="E16:J16" si="4">STDEV(E6:E13)/SQRT(COUNTA(E6:E13))</f>
        <v>868.7699008511978</v>
      </c>
      <c r="F16" s="121">
        <f t="shared" si="4"/>
        <v>76.522580701011762</v>
      </c>
      <c r="G16" s="122">
        <f t="shared" si="4"/>
        <v>0.98639468265603159</v>
      </c>
      <c r="H16" s="121">
        <f t="shared" si="4"/>
        <v>257.24500203391426</v>
      </c>
      <c r="I16" s="121">
        <f t="shared" si="4"/>
        <v>12.751750580102438</v>
      </c>
      <c r="J16" s="122">
        <f t="shared" si="4"/>
        <v>1.2293675895026126</v>
      </c>
    </row>
    <row r="17" spans="2:12" ht="13" customHeight="1">
      <c r="B17" s="1086" t="s">
        <v>62</v>
      </c>
      <c r="C17" s="106">
        <v>6103</v>
      </c>
      <c r="D17" s="123">
        <v>1.5</v>
      </c>
      <c r="E17" s="108">
        <v>5839</v>
      </c>
      <c r="F17" s="90">
        <v>75</v>
      </c>
      <c r="G17" s="263">
        <f t="shared" ref="G17:G24" si="5">F17/E17*100</f>
        <v>1.2844665182394246</v>
      </c>
      <c r="H17" s="261">
        <v>2133</v>
      </c>
      <c r="I17" s="261">
        <v>44</v>
      </c>
      <c r="J17" s="263">
        <f t="shared" ref="J17:J24" si="6">I17/H17*100</f>
        <v>2.0628223159868728</v>
      </c>
    </row>
    <row r="18" spans="2:12" ht="13" customHeight="1">
      <c r="B18" s="1087"/>
      <c r="C18" s="109">
        <v>6107</v>
      </c>
      <c r="D18" s="124">
        <v>2.2000000000000002</v>
      </c>
      <c r="E18" s="134">
        <v>14578</v>
      </c>
      <c r="F18" s="113">
        <v>718</v>
      </c>
      <c r="G18" s="266">
        <f t="shared" si="5"/>
        <v>4.925229798326245</v>
      </c>
      <c r="H18" s="264">
        <v>3239</v>
      </c>
      <c r="I18" s="264">
        <v>218</v>
      </c>
      <c r="J18" s="266">
        <f t="shared" si="6"/>
        <v>6.7304723680148202</v>
      </c>
    </row>
    <row r="19" spans="2:12" ht="13" customHeight="1">
      <c r="B19" s="1087"/>
      <c r="C19" s="109">
        <v>6094</v>
      </c>
      <c r="D19" s="124">
        <v>2.9</v>
      </c>
      <c r="E19" s="134">
        <v>4450</v>
      </c>
      <c r="F19" s="3">
        <v>3</v>
      </c>
      <c r="G19" s="266">
        <f t="shared" si="5"/>
        <v>6.741573033707865E-2</v>
      </c>
      <c r="H19" s="264">
        <v>2217</v>
      </c>
      <c r="I19" s="264">
        <v>3</v>
      </c>
      <c r="J19" s="266">
        <f t="shared" si="6"/>
        <v>0.13531799729364005</v>
      </c>
      <c r="L19" s="386"/>
    </row>
    <row r="20" spans="2:12" ht="13" customHeight="1">
      <c r="B20" s="1087"/>
      <c r="C20" s="109">
        <v>6106</v>
      </c>
      <c r="D20" s="124">
        <v>2.9</v>
      </c>
      <c r="E20" s="278">
        <v>10907</v>
      </c>
      <c r="F20" s="3">
        <v>11</v>
      </c>
      <c r="G20" s="266">
        <f t="shared" si="5"/>
        <v>0.10085266342715687</v>
      </c>
      <c r="H20" s="264">
        <v>8106</v>
      </c>
      <c r="I20" s="264">
        <v>19</v>
      </c>
      <c r="J20" s="266">
        <f t="shared" si="6"/>
        <v>0.23439427584505307</v>
      </c>
    </row>
    <row r="21" spans="2:12" ht="13" customHeight="1">
      <c r="B21" s="1087"/>
      <c r="C21" s="109">
        <v>6005</v>
      </c>
      <c r="D21" s="124">
        <v>5</v>
      </c>
      <c r="E21" s="279">
        <v>19916</v>
      </c>
      <c r="F21" s="273">
        <v>18</v>
      </c>
      <c r="G21" s="266">
        <f t="shared" si="5"/>
        <v>9.0379594296043378E-2</v>
      </c>
      <c r="H21" s="267">
        <v>992</v>
      </c>
      <c r="I21" s="267">
        <v>0</v>
      </c>
      <c r="J21" s="269">
        <f t="shared" si="6"/>
        <v>0</v>
      </c>
    </row>
    <row r="22" spans="2:12" ht="13" customHeight="1">
      <c r="B22" s="1087"/>
      <c r="C22" s="109">
        <v>6112</v>
      </c>
      <c r="D22" s="124">
        <v>6.3</v>
      </c>
      <c r="E22" s="280">
        <v>12523</v>
      </c>
      <c r="F22" s="275">
        <v>40</v>
      </c>
      <c r="G22" s="266">
        <f t="shared" si="5"/>
        <v>0.31941228140221994</v>
      </c>
      <c r="H22" s="267">
        <v>3722</v>
      </c>
      <c r="I22" s="267">
        <v>39</v>
      </c>
      <c r="J22" s="269">
        <f t="shared" si="6"/>
        <v>1.0478237506716819</v>
      </c>
    </row>
    <row r="23" spans="2:12" ht="13" customHeight="1">
      <c r="B23" s="1087"/>
      <c r="C23" s="125">
        <v>6007</v>
      </c>
      <c r="D23" s="126">
        <v>9</v>
      </c>
      <c r="E23" s="280">
        <v>26002</v>
      </c>
      <c r="F23" s="275">
        <v>95</v>
      </c>
      <c r="G23" s="281">
        <f t="shared" si="5"/>
        <v>0.36535651103761252</v>
      </c>
      <c r="H23" s="280">
        <v>2971</v>
      </c>
      <c r="I23" s="280">
        <v>76</v>
      </c>
      <c r="J23" s="285">
        <f t="shared" si="6"/>
        <v>2.558061258835409</v>
      </c>
    </row>
    <row r="24" spans="2:12" ht="13" customHeight="1" thickBot="1">
      <c r="B24" s="1087"/>
      <c r="C24" s="127">
        <v>6278</v>
      </c>
      <c r="D24" s="128">
        <v>10</v>
      </c>
      <c r="E24" s="282">
        <v>16328</v>
      </c>
      <c r="F24" s="283">
        <v>65</v>
      </c>
      <c r="G24" s="284">
        <f t="shared" si="5"/>
        <v>0.39808917197452232</v>
      </c>
      <c r="H24" s="282">
        <v>3325</v>
      </c>
      <c r="I24" s="282">
        <v>33</v>
      </c>
      <c r="J24" s="284">
        <f t="shared" si="6"/>
        <v>0.99248120300751885</v>
      </c>
    </row>
    <row r="25" spans="2:12" ht="13" customHeight="1">
      <c r="B25" s="1087"/>
      <c r="C25" s="535" t="s">
        <v>20</v>
      </c>
      <c r="D25" s="123">
        <f>AVERAGE(D17:D24)</f>
        <v>4.9749999999999996</v>
      </c>
      <c r="E25" s="118">
        <f t="shared" ref="E25:G25" si="7">AVERAGE(E17:E24)</f>
        <v>13817.875</v>
      </c>
      <c r="F25" s="118">
        <f t="shared" si="7"/>
        <v>128.125</v>
      </c>
      <c r="G25" s="119">
        <f t="shared" si="7"/>
        <v>0.94390028363003775</v>
      </c>
      <c r="H25" s="118">
        <f t="shared" ref="H25:J25" si="8">AVERAGE(H17:H24)</f>
        <v>3338.125</v>
      </c>
      <c r="I25" s="118">
        <f t="shared" si="8"/>
        <v>54</v>
      </c>
      <c r="J25" s="119">
        <f t="shared" si="8"/>
        <v>1.7201716462068746</v>
      </c>
    </row>
    <row r="26" spans="2:12" ht="13" customHeight="1">
      <c r="B26" s="1087"/>
      <c r="C26" s="916" t="s">
        <v>259</v>
      </c>
      <c r="D26" s="128">
        <f>STDEV(D17:D24)</f>
        <v>3.1981021157644656</v>
      </c>
      <c r="E26" s="919">
        <f t="shared" ref="E26:J26" si="9">STDEV(E17:E24)</f>
        <v>7112.2426729749395</v>
      </c>
      <c r="F26" s="919">
        <f t="shared" si="9"/>
        <v>240.57219736049538</v>
      </c>
      <c r="G26" s="918">
        <f t="shared" si="9"/>
        <v>1.6560292451393581</v>
      </c>
      <c r="H26" s="919">
        <f t="shared" si="9"/>
        <v>2112.4907734371627</v>
      </c>
      <c r="I26" s="919">
        <f t="shared" si="9"/>
        <v>70.597450378891168</v>
      </c>
      <c r="J26" s="918">
        <f t="shared" si="9"/>
        <v>2.2226899037081145</v>
      </c>
    </row>
    <row r="27" spans="2:12" ht="13" customHeight="1" thickBot="1">
      <c r="B27" s="1088"/>
      <c r="C27" s="536" t="s">
        <v>26</v>
      </c>
      <c r="D27" s="130">
        <f>STDEV(D17:D24)/SQRT(COUNTA(D17:D24))</f>
        <v>1.1306998464920492</v>
      </c>
      <c r="E27" s="121">
        <f t="shared" ref="E27:J27" si="10">STDEV(E17:E24)/SQRT(COUNTA(E17:E24))</f>
        <v>2514.5575117524581</v>
      </c>
      <c r="F27" s="121">
        <f t="shared" si="10"/>
        <v>85.055116059277367</v>
      </c>
      <c r="G27" s="122">
        <f t="shared" si="10"/>
        <v>0.58549475454063971</v>
      </c>
      <c r="H27" s="121">
        <f t="shared" si="10"/>
        <v>746.87827554571618</v>
      </c>
      <c r="I27" s="121">
        <f t="shared" si="10"/>
        <v>24.959967948697368</v>
      </c>
      <c r="J27" s="122">
        <f t="shared" si="10"/>
        <v>0.785839551693441</v>
      </c>
    </row>
    <row r="28" spans="2:12" ht="13" customHeight="1">
      <c r="B28" s="1086" t="s">
        <v>63</v>
      </c>
      <c r="C28" s="106">
        <v>6232</v>
      </c>
      <c r="D28" s="123">
        <v>14</v>
      </c>
      <c r="E28" s="261">
        <v>8636</v>
      </c>
      <c r="F28" s="262">
        <v>69</v>
      </c>
      <c r="G28" s="263">
        <f t="shared" ref="G28:G42" si="11">F28/E28*100</f>
        <v>0.79898100972672537</v>
      </c>
      <c r="H28" s="286">
        <v>2882</v>
      </c>
      <c r="I28" s="287">
        <v>42</v>
      </c>
      <c r="J28" s="272">
        <f t="shared" ref="J28:J42" si="12">I28/H28*100</f>
        <v>1.457321304649549</v>
      </c>
    </row>
    <row r="29" spans="2:12" ht="13" customHeight="1">
      <c r="B29" s="1087"/>
      <c r="C29" s="109">
        <v>6233</v>
      </c>
      <c r="D29" s="124">
        <v>14</v>
      </c>
      <c r="E29" s="264">
        <v>22593</v>
      </c>
      <c r="F29" s="265">
        <v>163</v>
      </c>
      <c r="G29" s="266">
        <f t="shared" si="11"/>
        <v>0.72146239985836325</v>
      </c>
      <c r="H29" s="267">
        <v>1908</v>
      </c>
      <c r="I29" s="288">
        <v>21</v>
      </c>
      <c r="J29" s="289">
        <f t="shared" si="12"/>
        <v>1.10062893081761</v>
      </c>
    </row>
    <row r="30" spans="2:12" ht="13" customHeight="1">
      <c r="B30" s="1087"/>
      <c r="C30" s="109">
        <v>6099</v>
      </c>
      <c r="D30" s="124">
        <v>14.2</v>
      </c>
      <c r="E30" s="131">
        <v>11655.81307542287</v>
      </c>
      <c r="F30" s="132">
        <v>7</v>
      </c>
      <c r="G30" s="133">
        <f t="shared" si="11"/>
        <v>6.0055870445966657E-2</v>
      </c>
      <c r="H30" s="134">
        <v>4595</v>
      </c>
      <c r="I30" s="113">
        <v>2</v>
      </c>
      <c r="J30" s="170">
        <f t="shared" si="12"/>
        <v>4.3525571273122961E-2</v>
      </c>
    </row>
    <row r="31" spans="2:12" ht="13" customHeight="1">
      <c r="B31" s="1087"/>
      <c r="C31" s="109">
        <v>6153</v>
      </c>
      <c r="D31" s="124">
        <v>15.2</v>
      </c>
      <c r="E31" s="131">
        <v>3511.9470437845275</v>
      </c>
      <c r="F31" s="132">
        <v>32</v>
      </c>
      <c r="G31" s="133">
        <f t="shared" si="11"/>
        <v>0.91117547050243419</v>
      </c>
      <c r="H31" s="134">
        <v>1511</v>
      </c>
      <c r="I31" s="113">
        <v>36</v>
      </c>
      <c r="J31" s="170">
        <f t="shared" si="12"/>
        <v>2.3825281270681669</v>
      </c>
    </row>
    <row r="32" spans="2:12" ht="13" customHeight="1">
      <c r="B32" s="1087"/>
      <c r="C32" s="109">
        <v>6075</v>
      </c>
      <c r="D32" s="124">
        <v>16</v>
      </c>
      <c r="E32" s="131">
        <v>9300.0225729829781</v>
      </c>
      <c r="F32" s="132">
        <v>104</v>
      </c>
      <c r="G32" s="133">
        <f t="shared" si="11"/>
        <v>1.1182768556081262</v>
      </c>
      <c r="H32" s="134">
        <v>3740</v>
      </c>
      <c r="I32" s="113">
        <v>67</v>
      </c>
      <c r="J32" s="170">
        <f t="shared" si="12"/>
        <v>1.7914438502673797</v>
      </c>
      <c r="K32" s="386"/>
    </row>
    <row r="33" spans="2:10" ht="13" customHeight="1">
      <c r="B33" s="1087"/>
      <c r="C33" s="109">
        <v>6096</v>
      </c>
      <c r="D33" s="124">
        <v>16</v>
      </c>
      <c r="E33" s="131">
        <v>7111.9383692409119</v>
      </c>
      <c r="F33" s="132">
        <v>11</v>
      </c>
      <c r="G33" s="133">
        <f t="shared" si="11"/>
        <v>0.1546695068052745</v>
      </c>
      <c r="H33" s="134">
        <v>2176</v>
      </c>
      <c r="I33" s="113">
        <v>3</v>
      </c>
      <c r="J33" s="170">
        <f t="shared" si="12"/>
        <v>0.13786764705882354</v>
      </c>
    </row>
    <row r="34" spans="2:10" ht="13" customHeight="1">
      <c r="B34" s="1087"/>
      <c r="C34" s="109">
        <v>6230</v>
      </c>
      <c r="D34" s="124">
        <v>16</v>
      </c>
      <c r="E34" s="264">
        <v>16285</v>
      </c>
      <c r="F34" s="265">
        <v>172</v>
      </c>
      <c r="G34" s="266">
        <f t="shared" si="11"/>
        <v>1.0561866748541604</v>
      </c>
      <c r="H34" s="267">
        <v>2002</v>
      </c>
      <c r="I34" s="288">
        <v>68</v>
      </c>
      <c r="J34" s="289">
        <f t="shared" si="12"/>
        <v>3.3966033966033966</v>
      </c>
    </row>
    <row r="35" spans="2:10" ht="13" customHeight="1">
      <c r="B35" s="1087"/>
      <c r="C35" s="109">
        <v>6227</v>
      </c>
      <c r="D35" s="124">
        <v>17</v>
      </c>
      <c r="E35" s="267">
        <v>8787</v>
      </c>
      <c r="F35" s="268">
        <v>8</v>
      </c>
      <c r="G35" s="266">
        <f t="shared" si="11"/>
        <v>9.1043587117332431E-2</v>
      </c>
      <c r="H35" s="267">
        <v>824</v>
      </c>
      <c r="I35" s="288">
        <v>1</v>
      </c>
      <c r="J35" s="289">
        <f t="shared" si="12"/>
        <v>0.12135922330097086</v>
      </c>
    </row>
    <row r="36" spans="2:10" ht="13" customHeight="1">
      <c r="B36" s="1087"/>
      <c r="C36" s="109">
        <v>6271</v>
      </c>
      <c r="D36" s="124">
        <v>17</v>
      </c>
      <c r="E36" s="267">
        <v>14945</v>
      </c>
      <c r="F36" s="268">
        <v>2</v>
      </c>
      <c r="G36" s="266">
        <f t="shared" si="11"/>
        <v>1.3382402141184344E-2</v>
      </c>
      <c r="H36" s="267">
        <v>2185</v>
      </c>
      <c r="I36" s="288">
        <v>1</v>
      </c>
      <c r="J36" s="289">
        <f t="shared" si="12"/>
        <v>4.5766590389016024E-2</v>
      </c>
    </row>
    <row r="37" spans="2:10" ht="13" customHeight="1">
      <c r="B37" s="1087"/>
      <c r="C37" s="109">
        <v>6098</v>
      </c>
      <c r="D37" s="124">
        <v>17.8</v>
      </c>
      <c r="E37" s="134">
        <v>6360</v>
      </c>
      <c r="F37" s="113">
        <v>3</v>
      </c>
      <c r="G37" s="266">
        <f t="shared" si="11"/>
        <v>4.716981132075472E-2</v>
      </c>
      <c r="H37" s="267">
        <v>4366</v>
      </c>
      <c r="I37" s="288">
        <v>1</v>
      </c>
      <c r="J37" s="289">
        <f t="shared" si="12"/>
        <v>2.2904260192395786E-2</v>
      </c>
    </row>
    <row r="38" spans="2:10" ht="13" customHeight="1">
      <c r="B38" s="1087"/>
      <c r="C38" s="109">
        <v>6253</v>
      </c>
      <c r="D38" s="124">
        <v>19</v>
      </c>
      <c r="E38" s="267">
        <v>15244</v>
      </c>
      <c r="F38" s="268">
        <v>43</v>
      </c>
      <c r="G38" s="266">
        <f t="shared" si="11"/>
        <v>0.28207819469955392</v>
      </c>
      <c r="H38" s="267">
        <v>1691</v>
      </c>
      <c r="I38" s="288">
        <v>5</v>
      </c>
      <c r="J38" s="289">
        <f t="shared" si="12"/>
        <v>0.29568302779420463</v>
      </c>
    </row>
    <row r="39" spans="2:10" ht="13" customHeight="1">
      <c r="B39" s="1087"/>
      <c r="C39" s="109">
        <v>6279</v>
      </c>
      <c r="D39" s="124">
        <v>19</v>
      </c>
      <c r="E39" s="264">
        <v>12342</v>
      </c>
      <c r="F39" s="265">
        <v>270</v>
      </c>
      <c r="G39" s="266">
        <f t="shared" si="11"/>
        <v>2.1876519202722413</v>
      </c>
      <c r="H39" s="267">
        <v>1067</v>
      </c>
      <c r="I39" s="288">
        <v>22</v>
      </c>
      <c r="J39" s="289">
        <f t="shared" si="12"/>
        <v>2.0618556701030926</v>
      </c>
    </row>
    <row r="40" spans="2:10" ht="13" customHeight="1">
      <c r="B40" s="1087"/>
      <c r="C40" s="109">
        <v>6234</v>
      </c>
      <c r="D40" s="124">
        <v>20</v>
      </c>
      <c r="E40" s="267">
        <v>13626</v>
      </c>
      <c r="F40" s="268">
        <v>13</v>
      </c>
      <c r="G40" s="266">
        <f t="shared" si="11"/>
        <v>9.5405841773080868E-2</v>
      </c>
      <c r="H40" s="267">
        <v>4135</v>
      </c>
      <c r="I40" s="288">
        <v>39</v>
      </c>
      <c r="J40" s="289">
        <f t="shared" si="12"/>
        <v>0.94316807738815001</v>
      </c>
    </row>
    <row r="41" spans="2:10" ht="13" customHeight="1">
      <c r="B41" s="1087"/>
      <c r="C41" s="125">
        <v>6238</v>
      </c>
      <c r="D41" s="126">
        <v>20</v>
      </c>
      <c r="E41" s="280">
        <v>9368</v>
      </c>
      <c r="F41" s="275">
        <v>1</v>
      </c>
      <c r="G41" s="281">
        <f t="shared" si="11"/>
        <v>1.067463706233988E-2</v>
      </c>
      <c r="H41" s="280">
        <v>4261</v>
      </c>
      <c r="I41" s="290">
        <v>2</v>
      </c>
      <c r="J41" s="274">
        <f t="shared" si="12"/>
        <v>4.6937338652898383E-2</v>
      </c>
    </row>
    <row r="42" spans="2:10" ht="13" customHeight="1" thickBot="1">
      <c r="B42" s="1087"/>
      <c r="C42" s="127">
        <v>6174</v>
      </c>
      <c r="D42" s="128">
        <v>20.8</v>
      </c>
      <c r="E42" s="282">
        <v>14425</v>
      </c>
      <c r="F42" s="283">
        <v>1</v>
      </c>
      <c r="G42" s="284">
        <f t="shared" si="11"/>
        <v>6.9324090121317163E-3</v>
      </c>
      <c r="H42" s="282">
        <v>1918</v>
      </c>
      <c r="I42" s="232">
        <v>2</v>
      </c>
      <c r="J42" s="291">
        <f t="shared" si="12"/>
        <v>0.10427528675703858</v>
      </c>
    </row>
    <row r="43" spans="2:10" ht="13" customHeight="1">
      <c r="B43" s="1087"/>
      <c r="C43" s="535" t="s">
        <v>20</v>
      </c>
      <c r="D43" s="117">
        <f>AVERAGE(D28:D42)</f>
        <v>17.066666666666666</v>
      </c>
      <c r="E43" s="118">
        <f t="shared" ref="E43:G43" si="13">AVERAGE(E28:E42)</f>
        <v>11612.714737428752</v>
      </c>
      <c r="F43" s="118">
        <f t="shared" si="13"/>
        <v>59.93333333333333</v>
      </c>
      <c r="G43" s="119">
        <f t="shared" si="13"/>
        <v>0.50367643941331131</v>
      </c>
      <c r="H43" s="118">
        <f t="shared" ref="H43:J43" si="14">AVERAGE(H28:H42)</f>
        <v>2617.4</v>
      </c>
      <c r="I43" s="118">
        <f t="shared" si="14"/>
        <v>20.8</v>
      </c>
      <c r="J43" s="119">
        <f t="shared" si="14"/>
        <v>0.93012455348772094</v>
      </c>
    </row>
    <row r="44" spans="2:10" ht="13" customHeight="1">
      <c r="B44" s="1087"/>
      <c r="C44" s="916" t="s">
        <v>259</v>
      </c>
      <c r="D44" s="645">
        <f>STDEV(D28:D42)</f>
        <v>2.2849403451627297</v>
      </c>
      <c r="E44" s="919">
        <f t="shared" ref="E44:J44" si="15">STDEV(E28:E42)</f>
        <v>4780.0662960136215</v>
      </c>
      <c r="F44" s="919">
        <f t="shared" si="15"/>
        <v>81.958584198420141</v>
      </c>
      <c r="G44" s="918">
        <f t="shared" si="15"/>
        <v>0.62465528559186279</v>
      </c>
      <c r="H44" s="919">
        <f t="shared" si="15"/>
        <v>1274.9949467686974</v>
      </c>
      <c r="I44" s="919">
        <f t="shared" si="15"/>
        <v>24.169638569317261</v>
      </c>
      <c r="J44" s="918">
        <f t="shared" si="15"/>
        <v>1.0710605248738228</v>
      </c>
    </row>
    <row r="45" spans="2:10" ht="13" customHeight="1" thickBot="1">
      <c r="B45" s="1088"/>
      <c r="C45" s="536" t="s">
        <v>26</v>
      </c>
      <c r="D45" s="122">
        <f>STDEV(D28:D42)/SQRT(COUNTA(D28:D42))</f>
        <v>0.5899690602595119</v>
      </c>
      <c r="E45" s="121">
        <f t="shared" ref="E45:J45" si="16">STDEV(E28:E42)/SQRT(COUNTA(E28:E42))</f>
        <v>1234.2078105485418</v>
      </c>
      <c r="F45" s="121">
        <f t="shared" si="16"/>
        <v>21.161615445281303</v>
      </c>
      <c r="G45" s="122">
        <f t="shared" si="16"/>
        <v>0.16128530121451481</v>
      </c>
      <c r="H45" s="121">
        <f t="shared" si="16"/>
        <v>329.20227968891845</v>
      </c>
      <c r="I45" s="121">
        <f t="shared" si="16"/>
        <v>6.24057384418788</v>
      </c>
      <c r="J45" s="122">
        <f t="shared" si="16"/>
        <v>0.27654663837443266</v>
      </c>
    </row>
    <row r="46" spans="2:10" ht="13" customHeight="1">
      <c r="B46" s="1086" t="s">
        <v>61</v>
      </c>
      <c r="C46" s="106">
        <v>6024</v>
      </c>
      <c r="D46" s="123">
        <v>21</v>
      </c>
      <c r="E46" s="286">
        <v>14111</v>
      </c>
      <c r="F46" s="292">
        <v>3</v>
      </c>
      <c r="G46" s="293">
        <f t="shared" ref="G46:G64" si="17">F46/E46*100</f>
        <v>2.1260009921337964E-2</v>
      </c>
      <c r="H46" s="286">
        <v>585</v>
      </c>
      <c r="I46" s="286">
        <v>0</v>
      </c>
      <c r="J46" s="293">
        <f t="shared" ref="J46:J64" si="18">I46/H46*100</f>
        <v>0</v>
      </c>
    </row>
    <row r="47" spans="2:10" ht="13" customHeight="1">
      <c r="B47" s="1087"/>
      <c r="C47" s="109">
        <v>6179</v>
      </c>
      <c r="D47" s="124">
        <v>21.8</v>
      </c>
      <c r="E47" s="267">
        <v>12370</v>
      </c>
      <c r="F47" s="268">
        <v>59</v>
      </c>
      <c r="G47" s="269">
        <f t="shared" si="17"/>
        <v>0.47696038803556995</v>
      </c>
      <c r="H47" s="267">
        <v>2848</v>
      </c>
      <c r="I47" s="267">
        <v>15</v>
      </c>
      <c r="J47" s="269">
        <f t="shared" si="18"/>
        <v>0.526685393258427</v>
      </c>
    </row>
    <row r="48" spans="2:10" ht="13" customHeight="1">
      <c r="B48" s="1087"/>
      <c r="C48" s="109">
        <v>6001</v>
      </c>
      <c r="D48" s="124">
        <v>22</v>
      </c>
      <c r="E48" s="280">
        <v>4824</v>
      </c>
      <c r="F48" s="275">
        <v>0</v>
      </c>
      <c r="G48" s="269">
        <f t="shared" si="17"/>
        <v>0</v>
      </c>
      <c r="H48" s="267">
        <v>11414</v>
      </c>
      <c r="I48" s="267">
        <v>8</v>
      </c>
      <c r="J48" s="269">
        <f t="shared" si="18"/>
        <v>7.0089363939022264E-2</v>
      </c>
    </row>
    <row r="49" spans="2:10" ht="13" customHeight="1">
      <c r="B49" s="1087"/>
      <c r="C49" s="109">
        <v>6057</v>
      </c>
      <c r="D49" s="124">
        <v>22</v>
      </c>
      <c r="E49" s="280">
        <v>4492</v>
      </c>
      <c r="F49" s="275">
        <v>22</v>
      </c>
      <c r="G49" s="269">
        <f t="shared" si="17"/>
        <v>0.48975957257346392</v>
      </c>
      <c r="H49" s="267">
        <v>2236</v>
      </c>
      <c r="I49" s="267">
        <v>4</v>
      </c>
      <c r="J49" s="289">
        <f t="shared" si="18"/>
        <v>0.17889087656529518</v>
      </c>
    </row>
    <row r="50" spans="2:10" ht="13" customHeight="1">
      <c r="B50" s="1087"/>
      <c r="C50" s="109">
        <v>6162</v>
      </c>
      <c r="D50" s="124">
        <v>22.7</v>
      </c>
      <c r="E50" s="280">
        <v>6507</v>
      </c>
      <c r="F50" s="275">
        <v>1</v>
      </c>
      <c r="G50" s="269">
        <f t="shared" si="17"/>
        <v>1.536806516059628E-2</v>
      </c>
      <c r="H50" s="267">
        <v>1637</v>
      </c>
      <c r="I50" s="267">
        <v>7</v>
      </c>
      <c r="J50" s="269">
        <f t="shared" si="18"/>
        <v>0.42761148442272445</v>
      </c>
    </row>
    <row r="51" spans="2:10" ht="13" customHeight="1">
      <c r="B51" s="1087"/>
      <c r="C51" s="109">
        <v>6003</v>
      </c>
      <c r="D51" s="124">
        <v>23</v>
      </c>
      <c r="E51" s="280">
        <v>13816</v>
      </c>
      <c r="F51" s="275">
        <v>13</v>
      </c>
      <c r="G51" s="269">
        <f t="shared" si="17"/>
        <v>9.4093804284887089E-2</v>
      </c>
      <c r="H51" s="267">
        <v>5126</v>
      </c>
      <c r="I51" s="267">
        <v>9</v>
      </c>
      <c r="J51" s="269">
        <f t="shared" si="18"/>
        <v>0.17557549746390949</v>
      </c>
    </row>
    <row r="52" spans="2:10" ht="13" customHeight="1">
      <c r="B52" s="1087"/>
      <c r="C52" s="109">
        <v>6029</v>
      </c>
      <c r="D52" s="124">
        <v>24</v>
      </c>
      <c r="E52" s="280">
        <v>15098</v>
      </c>
      <c r="F52" s="275">
        <v>2</v>
      </c>
      <c r="G52" s="269">
        <f t="shared" si="17"/>
        <v>1.3246787653993907E-2</v>
      </c>
      <c r="H52" s="267">
        <v>5352</v>
      </c>
      <c r="I52" s="267">
        <v>1</v>
      </c>
      <c r="J52" s="269">
        <f t="shared" si="18"/>
        <v>1.8684603886397609E-2</v>
      </c>
    </row>
    <row r="53" spans="2:10" ht="13" customHeight="1">
      <c r="B53" s="1087"/>
      <c r="C53" s="109">
        <v>6131</v>
      </c>
      <c r="D53" s="124">
        <v>24.2</v>
      </c>
      <c r="E53" s="280">
        <v>17130</v>
      </c>
      <c r="F53" s="275">
        <v>377</v>
      </c>
      <c r="G53" s="269">
        <f t="shared" si="17"/>
        <v>2.2008172796263863</v>
      </c>
      <c r="H53" s="267">
        <v>2334</v>
      </c>
      <c r="I53" s="267">
        <v>79</v>
      </c>
      <c r="J53" s="269">
        <f t="shared" si="18"/>
        <v>3.3847472150814051</v>
      </c>
    </row>
    <row r="54" spans="2:10" ht="13" customHeight="1">
      <c r="B54" s="1087"/>
      <c r="C54" s="109">
        <v>6053</v>
      </c>
      <c r="D54" s="124">
        <v>25</v>
      </c>
      <c r="E54" s="280">
        <v>12280</v>
      </c>
      <c r="F54" s="275">
        <v>8</v>
      </c>
      <c r="G54" s="269">
        <f t="shared" si="17"/>
        <v>6.5146579804560262E-2</v>
      </c>
      <c r="H54" s="267">
        <v>3509</v>
      </c>
      <c r="I54" s="267">
        <v>13</v>
      </c>
      <c r="J54" s="269">
        <f t="shared" si="18"/>
        <v>0.37047591906526078</v>
      </c>
    </row>
    <row r="55" spans="2:10" ht="13" customHeight="1">
      <c r="B55" s="1087"/>
      <c r="C55" s="109">
        <v>6126</v>
      </c>
      <c r="D55" s="124">
        <v>25.2</v>
      </c>
      <c r="E55" s="280">
        <v>5688</v>
      </c>
      <c r="F55" s="275">
        <v>7</v>
      </c>
      <c r="G55" s="269">
        <f t="shared" si="17"/>
        <v>0.12306610407876231</v>
      </c>
      <c r="H55" s="267">
        <v>1014</v>
      </c>
      <c r="I55" s="267">
        <v>9</v>
      </c>
      <c r="J55" s="289">
        <f t="shared" si="18"/>
        <v>0.8875739644970414</v>
      </c>
    </row>
    <row r="56" spans="2:10" ht="13" customHeight="1">
      <c r="B56" s="1087"/>
      <c r="C56" s="109">
        <v>6058</v>
      </c>
      <c r="D56" s="124">
        <v>27</v>
      </c>
      <c r="E56" s="280">
        <v>4070</v>
      </c>
      <c r="F56" s="275">
        <v>3</v>
      </c>
      <c r="G56" s="269">
        <f t="shared" si="17"/>
        <v>7.3710073710073709E-2</v>
      </c>
      <c r="H56" s="267">
        <v>2240</v>
      </c>
      <c r="I56" s="267">
        <v>1</v>
      </c>
      <c r="J56" s="289">
        <f t="shared" si="18"/>
        <v>4.4642857142857144E-2</v>
      </c>
    </row>
    <row r="57" spans="2:10" ht="13" customHeight="1">
      <c r="B57" s="1087"/>
      <c r="C57" s="109">
        <v>6048</v>
      </c>
      <c r="D57" s="124">
        <v>30</v>
      </c>
      <c r="E57" s="280">
        <v>10157</v>
      </c>
      <c r="F57" s="275">
        <v>2</v>
      </c>
      <c r="G57" s="269">
        <f t="shared" si="17"/>
        <v>1.9690853598503495E-2</v>
      </c>
      <c r="H57" s="267">
        <v>3213</v>
      </c>
      <c r="I57" s="267">
        <v>0</v>
      </c>
      <c r="J57" s="289">
        <f t="shared" si="18"/>
        <v>0</v>
      </c>
    </row>
    <row r="58" spans="2:10" ht="13" customHeight="1">
      <c r="B58" s="1087"/>
      <c r="C58" s="109">
        <v>6235</v>
      </c>
      <c r="D58" s="124">
        <v>30</v>
      </c>
      <c r="E58" s="280">
        <v>12107</v>
      </c>
      <c r="F58" s="275">
        <v>169</v>
      </c>
      <c r="G58" s="269">
        <f t="shared" si="17"/>
        <v>1.3958866771289336</v>
      </c>
      <c r="H58" s="267">
        <v>10694</v>
      </c>
      <c r="I58" s="267">
        <v>115</v>
      </c>
      <c r="J58" s="289">
        <f t="shared" si="18"/>
        <v>1.075369365999626</v>
      </c>
    </row>
    <row r="59" spans="2:10" ht="13" customHeight="1">
      <c r="B59" s="1087"/>
      <c r="C59" s="109">
        <v>6030</v>
      </c>
      <c r="D59" s="124">
        <v>30.1</v>
      </c>
      <c r="E59" s="280">
        <v>8254</v>
      </c>
      <c r="F59" s="275">
        <v>49</v>
      </c>
      <c r="G59" s="269">
        <f t="shared" si="17"/>
        <v>0.59365156287860432</v>
      </c>
      <c r="H59" s="267">
        <v>2088</v>
      </c>
      <c r="I59" s="267">
        <v>29</v>
      </c>
      <c r="J59" s="289">
        <f t="shared" si="18"/>
        <v>1.3888888888888888</v>
      </c>
    </row>
    <row r="60" spans="2:10" ht="13" customHeight="1">
      <c r="B60" s="1087"/>
      <c r="C60" s="109">
        <v>6229</v>
      </c>
      <c r="D60" s="124">
        <v>31</v>
      </c>
      <c r="E60" s="280">
        <v>28550</v>
      </c>
      <c r="F60" s="275">
        <v>10</v>
      </c>
      <c r="G60" s="269">
        <f t="shared" si="17"/>
        <v>3.5026269702276708E-2</v>
      </c>
      <c r="H60" s="267">
        <v>14655</v>
      </c>
      <c r="I60" s="267">
        <v>9</v>
      </c>
      <c r="J60" s="289">
        <f t="shared" si="18"/>
        <v>6.1412487205731836E-2</v>
      </c>
    </row>
    <row r="61" spans="2:10" ht="13" customHeight="1">
      <c r="B61" s="1087"/>
      <c r="C61" s="109">
        <v>6035</v>
      </c>
      <c r="D61" s="124">
        <v>32</v>
      </c>
      <c r="E61" s="280">
        <v>7350</v>
      </c>
      <c r="F61" s="275">
        <v>1</v>
      </c>
      <c r="G61" s="269">
        <f t="shared" si="17"/>
        <v>1.3605442176870748E-2</v>
      </c>
      <c r="H61" s="267">
        <v>2594</v>
      </c>
      <c r="I61" s="267">
        <v>0</v>
      </c>
      <c r="J61" s="289">
        <f t="shared" si="18"/>
        <v>0</v>
      </c>
    </row>
    <row r="62" spans="2:10" ht="13" customHeight="1">
      <c r="B62" s="1087"/>
      <c r="C62" s="109">
        <v>6004</v>
      </c>
      <c r="D62" s="124">
        <v>33</v>
      </c>
      <c r="E62" s="280">
        <v>6039</v>
      </c>
      <c r="F62" s="275">
        <v>51</v>
      </c>
      <c r="G62" s="269">
        <f t="shared" si="17"/>
        <v>0.84451068057625445</v>
      </c>
      <c r="H62" s="267">
        <v>3515</v>
      </c>
      <c r="I62" s="267">
        <v>69</v>
      </c>
      <c r="J62" s="269">
        <f t="shared" si="18"/>
        <v>1.9630156472261735</v>
      </c>
    </row>
    <row r="63" spans="2:10" ht="13" customHeight="1">
      <c r="B63" s="1087"/>
      <c r="C63" s="109">
        <v>6002</v>
      </c>
      <c r="D63" s="124">
        <v>39</v>
      </c>
      <c r="E63" s="279">
        <v>14758</v>
      </c>
      <c r="F63" s="273">
        <v>17</v>
      </c>
      <c r="G63" s="266">
        <f t="shared" si="17"/>
        <v>0.11519176040113836</v>
      </c>
      <c r="H63" s="267">
        <v>4967</v>
      </c>
      <c r="I63" s="267">
        <v>4</v>
      </c>
      <c r="J63" s="269">
        <f t="shared" si="18"/>
        <v>8.0531507952486411E-2</v>
      </c>
    </row>
    <row r="64" spans="2:10" ht="13" customHeight="1" thickBot="1">
      <c r="B64" s="1087"/>
      <c r="C64" s="127">
        <v>6015</v>
      </c>
      <c r="D64" s="128">
        <v>39</v>
      </c>
      <c r="E64" s="294">
        <v>8380</v>
      </c>
      <c r="F64" s="295">
        <v>2</v>
      </c>
      <c r="G64" s="296">
        <f t="shared" si="17"/>
        <v>2.386634844868735E-2</v>
      </c>
      <c r="H64" s="282">
        <v>5127</v>
      </c>
      <c r="I64" s="282">
        <v>0</v>
      </c>
      <c r="J64" s="284">
        <f t="shared" si="18"/>
        <v>0</v>
      </c>
    </row>
    <row r="65" spans="2:10" ht="13" customHeight="1">
      <c r="B65" s="1087"/>
      <c r="C65" s="535" t="s">
        <v>20</v>
      </c>
      <c r="D65" s="117">
        <f>AVERAGE(D46:D64)</f>
        <v>27.473684210526315</v>
      </c>
      <c r="E65" s="118">
        <f t="shared" ref="E65:G65" si="19">AVERAGE(E46:E64)</f>
        <v>10841.105263157895</v>
      </c>
      <c r="F65" s="118">
        <f t="shared" si="19"/>
        <v>41.89473684210526</v>
      </c>
      <c r="G65" s="119">
        <f t="shared" si="19"/>
        <v>0.348150434724258</v>
      </c>
      <c r="H65" s="118">
        <f t="shared" ref="H65:J65" si="20">AVERAGE(H46:H64)</f>
        <v>4481.4736842105267</v>
      </c>
      <c r="I65" s="118">
        <f t="shared" si="20"/>
        <v>19.578947368421051</v>
      </c>
      <c r="J65" s="119">
        <f t="shared" si="20"/>
        <v>0.5607471090839603</v>
      </c>
    </row>
    <row r="66" spans="2:10" ht="13" customHeight="1">
      <c r="B66" s="1087"/>
      <c r="C66" s="916" t="s">
        <v>259</v>
      </c>
      <c r="D66" s="645">
        <f>STDEV(D46:D64)</f>
        <v>5.5775185746254907</v>
      </c>
      <c r="E66" s="919">
        <f>STDEV(E46:E64)</f>
        <v>5908.2837787741973</v>
      </c>
      <c r="F66" s="919">
        <f t="shared" ref="F66:J66" si="21">STDEV(F46:F64)</f>
        <v>90.373235182917412</v>
      </c>
      <c r="G66" s="918">
        <f t="shared" si="21"/>
        <v>0.58081766499868281</v>
      </c>
      <c r="H66" s="919">
        <f>STDEV(H46:H64)</f>
        <v>3781.570328851069</v>
      </c>
      <c r="I66" s="919">
        <f t="shared" si="21"/>
        <v>32.11838481734182</v>
      </c>
      <c r="J66" s="918">
        <f t="shared" si="21"/>
        <v>0.87834110826011691</v>
      </c>
    </row>
    <row r="67" spans="2:10" ht="13" customHeight="1" thickBot="1">
      <c r="B67" s="1088"/>
      <c r="C67" s="536" t="s">
        <v>26</v>
      </c>
      <c r="D67" s="120">
        <f>STDEV(D46:D64)/SQRT(COUNTA(D46:D64))</f>
        <v>1.2795705169743965</v>
      </c>
      <c r="E67" s="121">
        <f>STDEV(E46:E64)/SQRT(COUNTA(E46:E64))</f>
        <v>1355.4532590230181</v>
      </c>
      <c r="F67" s="121">
        <f t="shared" ref="F67:J67" si="22">STDEV(F46:F64)/SQRT(COUNTA(F46:F64))</f>
        <v>20.733042071745867</v>
      </c>
      <c r="G67" s="122">
        <f t="shared" si="22"/>
        <v>0.1332487108606589</v>
      </c>
      <c r="H67" s="121">
        <f>STDEV(H46:H64)/SQRT(COUNTA(H46:H64))</f>
        <v>867.55173217650952</v>
      </c>
      <c r="I67" s="121">
        <f t="shared" si="22"/>
        <v>7.3684628236075822</v>
      </c>
      <c r="J67" s="122">
        <f t="shared" si="22"/>
        <v>0.20150526994017723</v>
      </c>
    </row>
    <row r="68" spans="2:10" ht="13" customHeight="1">
      <c r="B68" s="1087" t="s">
        <v>37</v>
      </c>
      <c r="C68" s="109">
        <v>6009</v>
      </c>
      <c r="D68" s="124">
        <v>45</v>
      </c>
      <c r="E68" s="264">
        <v>7745</v>
      </c>
      <c r="F68" s="265">
        <v>44</v>
      </c>
      <c r="G68" s="266">
        <f t="shared" ref="G68:G76" si="23">F68/E68*100</f>
        <v>0.56810845706907687</v>
      </c>
      <c r="H68" s="267">
        <v>2134</v>
      </c>
      <c r="I68" s="267">
        <v>9</v>
      </c>
      <c r="J68" s="269">
        <f t="shared" ref="J68:J76" si="24">I68/H68*100</f>
        <v>0.4217432052483599</v>
      </c>
    </row>
    <row r="69" spans="2:10" ht="13" customHeight="1">
      <c r="B69" s="1087"/>
      <c r="C69" s="109">
        <v>6011</v>
      </c>
      <c r="D69" s="124">
        <v>46</v>
      </c>
      <c r="E69" s="279">
        <v>4025</v>
      </c>
      <c r="F69" s="273">
        <v>1</v>
      </c>
      <c r="G69" s="266">
        <f t="shared" si="23"/>
        <v>2.4844720496894412E-2</v>
      </c>
      <c r="H69" s="267">
        <v>4831</v>
      </c>
      <c r="I69" s="288">
        <v>1</v>
      </c>
      <c r="J69" s="289">
        <f t="shared" si="24"/>
        <v>2.0699648105982196E-2</v>
      </c>
    </row>
    <row r="70" spans="2:10" ht="13" customHeight="1">
      <c r="B70" s="1087"/>
      <c r="C70" s="109">
        <v>6010</v>
      </c>
      <c r="D70" s="124">
        <v>47</v>
      </c>
      <c r="E70" s="279">
        <v>5744</v>
      </c>
      <c r="F70" s="273">
        <v>0</v>
      </c>
      <c r="G70" s="266">
        <f t="shared" si="23"/>
        <v>0</v>
      </c>
      <c r="H70" s="267">
        <v>2223</v>
      </c>
      <c r="I70" s="267">
        <v>0</v>
      </c>
      <c r="J70" s="269">
        <f t="shared" si="24"/>
        <v>0</v>
      </c>
    </row>
    <row r="71" spans="2:10" ht="13" customHeight="1">
      <c r="B71" s="1087"/>
      <c r="C71" s="109">
        <v>6008</v>
      </c>
      <c r="D71" s="124">
        <v>50</v>
      </c>
      <c r="E71" s="279">
        <v>5747</v>
      </c>
      <c r="F71" s="273">
        <v>2</v>
      </c>
      <c r="G71" s="266">
        <f t="shared" si="23"/>
        <v>3.4800765616843574E-2</v>
      </c>
      <c r="H71" s="267">
        <v>1681</v>
      </c>
      <c r="I71" s="288">
        <v>0</v>
      </c>
      <c r="J71" s="289">
        <f t="shared" si="24"/>
        <v>0</v>
      </c>
    </row>
    <row r="72" spans="2:10" ht="13" customHeight="1">
      <c r="B72" s="1087"/>
      <c r="C72" s="109">
        <v>6168</v>
      </c>
      <c r="D72" s="124">
        <v>51</v>
      </c>
      <c r="E72" s="279">
        <v>9884</v>
      </c>
      <c r="F72" s="273">
        <v>37</v>
      </c>
      <c r="G72" s="266">
        <f t="shared" si="23"/>
        <v>0.37434237150951027</v>
      </c>
      <c r="H72" s="267">
        <v>1728</v>
      </c>
      <c r="I72" s="288">
        <v>4</v>
      </c>
      <c r="J72" s="289">
        <f t="shared" si="24"/>
        <v>0.23148148148148145</v>
      </c>
    </row>
    <row r="73" spans="2:10" ht="13" customHeight="1">
      <c r="B73" s="1087"/>
      <c r="C73" s="109">
        <v>6017</v>
      </c>
      <c r="D73" s="124">
        <v>59</v>
      </c>
      <c r="E73" s="279">
        <v>10489</v>
      </c>
      <c r="F73" s="273">
        <v>0</v>
      </c>
      <c r="G73" s="266">
        <f t="shared" si="23"/>
        <v>0</v>
      </c>
      <c r="H73" s="267">
        <v>3015</v>
      </c>
      <c r="I73" s="288">
        <v>0</v>
      </c>
      <c r="J73" s="289">
        <f t="shared" si="24"/>
        <v>0</v>
      </c>
    </row>
    <row r="74" spans="2:10" ht="13" customHeight="1">
      <c r="B74" s="1087"/>
      <c r="C74" s="109">
        <v>6020</v>
      </c>
      <c r="D74" s="124">
        <v>60</v>
      </c>
      <c r="E74" s="280">
        <v>9427</v>
      </c>
      <c r="F74" s="275">
        <v>4</v>
      </c>
      <c r="G74" s="269">
        <f t="shared" si="23"/>
        <v>4.2431314309960749E-2</v>
      </c>
      <c r="H74" s="267">
        <v>2214</v>
      </c>
      <c r="I74" s="288">
        <v>0</v>
      </c>
      <c r="J74" s="289">
        <f t="shared" si="24"/>
        <v>0</v>
      </c>
    </row>
    <row r="75" spans="2:10" ht="13" customHeight="1">
      <c r="B75" s="1087"/>
      <c r="C75" s="109">
        <v>6016</v>
      </c>
      <c r="D75" s="124">
        <v>64</v>
      </c>
      <c r="E75" s="279">
        <v>11354</v>
      </c>
      <c r="F75" s="273">
        <v>0</v>
      </c>
      <c r="G75" s="266">
        <f t="shared" si="23"/>
        <v>0</v>
      </c>
      <c r="H75" s="267">
        <v>8716</v>
      </c>
      <c r="I75" s="288">
        <v>1</v>
      </c>
      <c r="J75" s="289">
        <f t="shared" si="24"/>
        <v>1.1473152822395595E-2</v>
      </c>
    </row>
    <row r="76" spans="2:10" ht="13" customHeight="1" thickBot="1">
      <c r="B76" s="1087"/>
      <c r="C76" s="114">
        <v>6013</v>
      </c>
      <c r="D76" s="135">
        <v>65</v>
      </c>
      <c r="E76" s="294">
        <v>11730</v>
      </c>
      <c r="F76" s="295">
        <v>0</v>
      </c>
      <c r="G76" s="296">
        <f t="shared" si="23"/>
        <v>0</v>
      </c>
      <c r="H76" s="282">
        <v>4665</v>
      </c>
      <c r="I76" s="232">
        <v>0</v>
      </c>
      <c r="J76" s="291">
        <f t="shared" si="24"/>
        <v>0</v>
      </c>
    </row>
    <row r="77" spans="2:10" ht="13" customHeight="1">
      <c r="B77" s="1087"/>
      <c r="C77" s="535" t="s">
        <v>20</v>
      </c>
      <c r="D77" s="117">
        <f>AVERAGE(D68:D76)</f>
        <v>54.111111111111114</v>
      </c>
      <c r="E77" s="136">
        <f t="shared" ref="E77:J77" si="25">AVERAGE(E68:E76)</f>
        <v>8460.5555555555547</v>
      </c>
      <c r="F77" s="137">
        <f t="shared" si="25"/>
        <v>9.7777777777777786</v>
      </c>
      <c r="G77" s="119">
        <f t="shared" si="25"/>
        <v>0.11605862544469844</v>
      </c>
      <c r="H77" s="136">
        <f t="shared" si="25"/>
        <v>3467.4444444444443</v>
      </c>
      <c r="I77" s="118">
        <f t="shared" si="25"/>
        <v>1.6666666666666667</v>
      </c>
      <c r="J77" s="119">
        <f t="shared" si="25"/>
        <v>7.6155276406468783E-2</v>
      </c>
    </row>
    <row r="78" spans="2:10" ht="13" customHeight="1">
      <c r="B78" s="1087"/>
      <c r="C78" s="916" t="s">
        <v>259</v>
      </c>
      <c r="D78" s="645">
        <f>STDEV(D68:D76)</f>
        <v>7.9127183136461587</v>
      </c>
      <c r="E78" s="917">
        <f t="shared" ref="E78:J78" si="26">STDEV(E68:E76)</f>
        <v>2762.8181767495626</v>
      </c>
      <c r="F78" s="881">
        <f t="shared" si="26"/>
        <v>17.55546765097542</v>
      </c>
      <c r="G78" s="918">
        <f t="shared" si="26"/>
        <v>0.20775037878964087</v>
      </c>
      <c r="H78" s="917">
        <f t="shared" si="26"/>
        <v>2295.6577004810142</v>
      </c>
      <c r="I78" s="919">
        <f t="shared" si="26"/>
        <v>3.0413812651491097</v>
      </c>
      <c r="J78" s="918">
        <f t="shared" si="26"/>
        <v>0.14992268048418669</v>
      </c>
    </row>
    <row r="79" spans="2:10" ht="13" customHeight="1" thickBot="1">
      <c r="B79" s="1088"/>
      <c r="C79" s="536" t="s">
        <v>26</v>
      </c>
      <c r="D79" s="120">
        <f>STDEV(D68:D76)/SQRT(COUNTA(D68:D76))</f>
        <v>2.6375727712153862</v>
      </c>
      <c r="E79" s="138">
        <f t="shared" ref="E79:J79" si="27">STDEV(E68:E76)/SQRT(COUNTA(E68:E76))</f>
        <v>920.93939224985422</v>
      </c>
      <c r="F79" s="139">
        <f t="shared" si="27"/>
        <v>5.8518225503251395</v>
      </c>
      <c r="G79" s="122">
        <f t="shared" si="27"/>
        <v>6.9250126263213627E-2</v>
      </c>
      <c r="H79" s="138">
        <f t="shared" si="27"/>
        <v>765.21923349367137</v>
      </c>
      <c r="I79" s="121">
        <f t="shared" si="27"/>
        <v>1.0137937550497031</v>
      </c>
      <c r="J79" s="122">
        <f t="shared" si="27"/>
        <v>4.9974226828062233E-2</v>
      </c>
    </row>
    <row r="80" spans="2:10">
      <c r="D80" s="7"/>
      <c r="H80" s="8"/>
      <c r="I80" s="8"/>
      <c r="J80" s="8"/>
    </row>
    <row r="81" spans="4:9">
      <c r="D81" s="7"/>
      <c r="E81" s="14"/>
    </row>
    <row r="82" spans="4:9">
      <c r="D82" s="7"/>
      <c r="H82" s="99"/>
      <c r="I82" s="99"/>
    </row>
    <row r="83" spans="4:9">
      <c r="D83" s="7"/>
      <c r="H83" s="99"/>
      <c r="I83" s="99"/>
    </row>
    <row r="84" spans="4:9">
      <c r="D84" s="7"/>
      <c r="H84" s="8"/>
      <c r="I84" s="8"/>
    </row>
    <row r="85" spans="4:9">
      <c r="D85" s="7"/>
      <c r="H85" s="8"/>
      <c r="I85" s="8"/>
    </row>
    <row r="86" spans="4:9">
      <c r="D86" s="7"/>
      <c r="H86" s="8"/>
      <c r="I86" s="8"/>
    </row>
    <row r="87" spans="4:9">
      <c r="D87" s="7"/>
      <c r="H87" s="8"/>
      <c r="I87" s="8"/>
    </row>
    <row r="88" spans="4:9">
      <c r="D88" s="7"/>
      <c r="H88" s="8"/>
      <c r="I88" s="8"/>
    </row>
    <row r="89" spans="4:9">
      <c r="D89" s="7"/>
      <c r="H89" s="8"/>
      <c r="I89" s="8"/>
    </row>
    <row r="90" spans="4:9">
      <c r="D90" s="7"/>
      <c r="H90" s="8"/>
      <c r="I90" s="8"/>
    </row>
  </sheetData>
  <sortState ref="C64:J72">
    <sortCondition ref="D64:D72"/>
    <sortCondition ref="C64:C72"/>
  </sortState>
  <mergeCells count="9">
    <mergeCell ref="E3:J3"/>
    <mergeCell ref="B28:B45"/>
    <mergeCell ref="B2:J2"/>
    <mergeCell ref="B46:B67"/>
    <mergeCell ref="B68:B79"/>
    <mergeCell ref="E4:G4"/>
    <mergeCell ref="B6:B16"/>
    <mergeCell ref="B17:B27"/>
    <mergeCell ref="H4:J4"/>
  </mergeCells>
  <phoneticPr fontId="12" type="noConversion"/>
  <pageMargins left="0" right="0" top="0" bottom="0" header="0" footer="0"/>
  <pageSetup scale="69" orientation="portrait" horizontalDpi="4294967292" verticalDpi="4294967292"/>
  <extLst>
    <ext xmlns:mx="http://schemas.microsoft.com/office/mac/excel/2008/main" uri="{64002731-A6B0-56B0-2670-7721B7C09600}">
      <mx:PLV Mode="0" OnePage="0" WScale="59"/>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K72"/>
  <sheetViews>
    <sheetView zoomScale="125" zoomScaleNormal="125" zoomScalePageLayoutView="125" workbookViewId="0">
      <selection activeCell="L69" sqref="A1:L69"/>
    </sheetView>
  </sheetViews>
  <sheetFormatPr baseColWidth="10" defaultColWidth="11.140625" defaultRowHeight="12" x14ac:dyDescent="0"/>
  <cols>
    <col min="1" max="1" width="1.85546875" style="1" customWidth="1"/>
    <col min="2" max="2" width="3.42578125" style="1" customWidth="1"/>
    <col min="3" max="3" width="13.85546875" style="1" customWidth="1"/>
    <col min="4" max="5" width="6.85546875" style="1" customWidth="1"/>
    <col min="6" max="11" width="8.28515625" style="1" customWidth="1"/>
    <col min="12" max="16384" width="11.140625" style="1"/>
  </cols>
  <sheetData>
    <row r="1" spans="2:11" ht="13" customHeight="1"/>
    <row r="2" spans="2:11" ht="65" customHeight="1" thickBot="1">
      <c r="B2" s="1074" t="s">
        <v>288</v>
      </c>
      <c r="C2" s="1074"/>
      <c r="D2" s="1074"/>
      <c r="E2" s="1074"/>
      <c r="F2" s="1074"/>
      <c r="G2" s="1074"/>
      <c r="H2" s="1074"/>
      <c r="I2" s="1074"/>
      <c r="J2" s="1074"/>
      <c r="K2" s="1074"/>
    </row>
    <row r="3" spans="2:11" ht="20" customHeight="1" thickBot="1">
      <c r="B3" s="40"/>
      <c r="C3" s="40"/>
      <c r="D3" s="40"/>
      <c r="E3" s="40"/>
      <c r="F3" s="1079" t="s">
        <v>19</v>
      </c>
      <c r="G3" s="1080"/>
      <c r="H3" s="1080"/>
      <c r="I3" s="1080"/>
      <c r="J3" s="1080"/>
      <c r="K3" s="1081"/>
    </row>
    <row r="4" spans="2:11" ht="20" customHeight="1" thickBot="1">
      <c r="F4" s="1089" t="s">
        <v>146</v>
      </c>
      <c r="G4" s="1090"/>
      <c r="H4" s="1091"/>
      <c r="I4" s="1092" t="s">
        <v>145</v>
      </c>
      <c r="J4" s="1090"/>
      <c r="K4" s="1093"/>
    </row>
    <row r="5" spans="2:11" ht="42" customHeight="1" thickBot="1">
      <c r="C5" s="13" t="s">
        <v>66</v>
      </c>
      <c r="D5" s="11" t="s">
        <v>8</v>
      </c>
      <c r="E5" s="10" t="s">
        <v>12</v>
      </c>
      <c r="F5" s="4" t="s">
        <v>147</v>
      </c>
      <c r="G5" s="4" t="s">
        <v>148</v>
      </c>
      <c r="H5" s="5" t="s">
        <v>182</v>
      </c>
      <c r="I5" s="6" t="s">
        <v>64</v>
      </c>
      <c r="J5" s="4" t="s">
        <v>144</v>
      </c>
      <c r="K5" s="5" t="s">
        <v>149</v>
      </c>
    </row>
    <row r="6" spans="2:11" ht="13" customHeight="1" thickBot="1">
      <c r="B6" s="1097" t="s">
        <v>62</v>
      </c>
      <c r="C6" s="19">
        <v>6063</v>
      </c>
      <c r="D6" s="41">
        <v>4.4000000000000004</v>
      </c>
      <c r="E6" s="52">
        <v>3</v>
      </c>
      <c r="F6" s="53">
        <v>10634</v>
      </c>
      <c r="G6" s="55">
        <v>0</v>
      </c>
      <c r="H6" s="56">
        <f t="shared" ref="H6:H15" si="0">G6/F6*100</f>
        <v>0</v>
      </c>
      <c r="I6" s="53">
        <v>7892</v>
      </c>
      <c r="J6" s="54">
        <v>3</v>
      </c>
      <c r="K6" s="35">
        <f t="shared" ref="K6:K15" si="1">J6/I6*100</f>
        <v>3.8013177901672579E-2</v>
      </c>
    </row>
    <row r="7" spans="2:11" ht="13" customHeight="1" thickBot="1">
      <c r="B7" s="1097"/>
      <c r="C7" s="20">
        <v>6209</v>
      </c>
      <c r="D7" s="42">
        <v>5</v>
      </c>
      <c r="E7" s="32">
        <v>0.25</v>
      </c>
      <c r="F7" s="49">
        <v>5542</v>
      </c>
      <c r="G7" s="29">
        <v>8</v>
      </c>
      <c r="H7" s="58">
        <f t="shared" si="0"/>
        <v>0.14435221941537349</v>
      </c>
      <c r="I7" s="49">
        <v>5355</v>
      </c>
      <c r="J7" s="57">
        <v>3</v>
      </c>
      <c r="K7" s="36">
        <f t="shared" si="1"/>
        <v>5.6022408963585429E-2</v>
      </c>
    </row>
    <row r="8" spans="2:11" ht="13" customHeight="1" thickBot="1">
      <c r="B8" s="1097"/>
      <c r="C8" s="20">
        <v>6062</v>
      </c>
      <c r="D8" s="42">
        <v>10.7</v>
      </c>
      <c r="E8" s="32">
        <v>6</v>
      </c>
      <c r="F8" s="49">
        <v>5594</v>
      </c>
      <c r="G8" s="29">
        <v>18</v>
      </c>
      <c r="H8" s="58">
        <f t="shared" si="0"/>
        <v>0.32177332856632107</v>
      </c>
      <c r="I8" s="49">
        <v>3831</v>
      </c>
      <c r="J8" s="57">
        <v>31</v>
      </c>
      <c r="K8" s="36">
        <f t="shared" si="1"/>
        <v>0.80918820151396498</v>
      </c>
    </row>
    <row r="9" spans="2:11" ht="13" customHeight="1" thickBot="1">
      <c r="B9" s="1097"/>
      <c r="C9" s="20">
        <v>6265</v>
      </c>
      <c r="D9" s="42">
        <v>11</v>
      </c>
      <c r="E9" s="32">
        <v>8</v>
      </c>
      <c r="F9" s="49">
        <v>878</v>
      </c>
      <c r="G9" s="29">
        <v>1</v>
      </c>
      <c r="H9" s="58">
        <f t="shared" si="0"/>
        <v>0.11389521640091116</v>
      </c>
      <c r="I9" s="49">
        <v>1157</v>
      </c>
      <c r="J9" s="57">
        <v>0</v>
      </c>
      <c r="K9" s="36">
        <f t="shared" si="1"/>
        <v>0</v>
      </c>
    </row>
    <row r="10" spans="2:11" ht="13" customHeight="1" thickBot="1">
      <c r="B10" s="1097"/>
      <c r="C10" s="20">
        <v>6052</v>
      </c>
      <c r="D10" s="42">
        <v>12</v>
      </c>
      <c r="E10" s="32">
        <v>1</v>
      </c>
      <c r="F10" s="49">
        <v>7993</v>
      </c>
      <c r="G10" s="29">
        <v>849</v>
      </c>
      <c r="H10" s="58">
        <f t="shared" si="0"/>
        <v>10.621794069811084</v>
      </c>
      <c r="I10" s="49">
        <v>3767</v>
      </c>
      <c r="J10" s="57">
        <v>24</v>
      </c>
      <c r="K10" s="36">
        <f t="shared" si="1"/>
        <v>0.63711176002123704</v>
      </c>
    </row>
    <row r="11" spans="2:11" ht="13" customHeight="1" thickBot="1">
      <c r="B11" s="1097"/>
      <c r="C11" s="20">
        <v>6268</v>
      </c>
      <c r="D11" s="42">
        <v>12</v>
      </c>
      <c r="E11" s="32">
        <v>3</v>
      </c>
      <c r="F11" s="49">
        <v>8560</v>
      </c>
      <c r="G11" s="29">
        <v>56</v>
      </c>
      <c r="H11" s="58">
        <f t="shared" si="0"/>
        <v>0.65420560747663559</v>
      </c>
      <c r="I11" s="49">
        <v>4527</v>
      </c>
      <c r="J11" s="57">
        <v>35</v>
      </c>
      <c r="K11" s="36">
        <f t="shared" si="1"/>
        <v>0.77313894411309925</v>
      </c>
    </row>
    <row r="12" spans="2:11" ht="13" customHeight="1" thickBot="1">
      <c r="B12" s="1097"/>
      <c r="C12" s="20">
        <v>6264</v>
      </c>
      <c r="D12" s="42">
        <v>12</v>
      </c>
      <c r="E12" s="32">
        <v>9</v>
      </c>
      <c r="F12" s="49">
        <v>10084</v>
      </c>
      <c r="G12" s="29">
        <v>26</v>
      </c>
      <c r="H12" s="58">
        <f t="shared" si="0"/>
        <v>0.25783419278064257</v>
      </c>
      <c r="I12" s="49">
        <v>5629</v>
      </c>
      <c r="J12" s="57">
        <v>4</v>
      </c>
      <c r="K12" s="36">
        <f t="shared" si="1"/>
        <v>7.1060579143720021E-2</v>
      </c>
    </row>
    <row r="13" spans="2:11" s="105" customFormat="1" ht="13" customHeight="1" thickBot="1">
      <c r="B13" s="1097"/>
      <c r="C13" s="20">
        <v>6228</v>
      </c>
      <c r="D13" s="42">
        <v>13</v>
      </c>
      <c r="E13" s="32">
        <v>0</v>
      </c>
      <c r="F13" s="49">
        <v>20857</v>
      </c>
      <c r="G13" s="29">
        <v>216</v>
      </c>
      <c r="H13" s="58">
        <f t="shared" si="0"/>
        <v>1.0356235316680251</v>
      </c>
      <c r="I13" s="49">
        <v>11597</v>
      </c>
      <c r="J13" s="57">
        <v>110</v>
      </c>
      <c r="K13" s="36">
        <f t="shared" si="1"/>
        <v>0.94852116926791419</v>
      </c>
    </row>
    <row r="14" spans="2:11" ht="13" customHeight="1" thickBot="1">
      <c r="B14" s="1097"/>
      <c r="C14" s="21">
        <v>6243</v>
      </c>
      <c r="D14" s="43">
        <v>13</v>
      </c>
      <c r="E14" s="33">
        <v>5</v>
      </c>
      <c r="F14" s="49">
        <v>3609</v>
      </c>
      <c r="G14" s="29">
        <v>4</v>
      </c>
      <c r="H14" s="59">
        <f t="shared" si="0"/>
        <v>0.11083402604599613</v>
      </c>
      <c r="I14" s="49">
        <v>1199</v>
      </c>
      <c r="J14" s="57">
        <v>2</v>
      </c>
      <c r="K14" s="36">
        <f t="shared" si="1"/>
        <v>0.16680567139282734</v>
      </c>
    </row>
    <row r="15" spans="2:11" ht="13" customHeight="1" thickBot="1">
      <c r="B15" s="1097"/>
      <c r="C15" s="22">
        <v>6113</v>
      </c>
      <c r="D15" s="44">
        <v>13.1</v>
      </c>
      <c r="E15" s="60">
        <v>1.6</v>
      </c>
      <c r="F15" s="61">
        <v>4109</v>
      </c>
      <c r="G15" s="64">
        <v>72</v>
      </c>
      <c r="H15" s="65">
        <f t="shared" si="0"/>
        <v>1.7522511559990268</v>
      </c>
      <c r="I15" s="61">
        <v>4060</v>
      </c>
      <c r="J15" s="62">
        <v>13</v>
      </c>
      <c r="K15" s="63">
        <f t="shared" si="1"/>
        <v>0.32019704433497537</v>
      </c>
    </row>
    <row r="16" spans="2:11" ht="13" customHeight="1" thickBot="1">
      <c r="B16" s="1097"/>
      <c r="C16" s="45" t="s">
        <v>20</v>
      </c>
      <c r="D16" s="41">
        <f>AVERAGE(D6:D15)</f>
        <v>10.62</v>
      </c>
      <c r="E16" s="66">
        <f t="shared" ref="E16" si="2">AVERAGE(E6:E15)</f>
        <v>3.6850000000000001</v>
      </c>
      <c r="F16" s="67">
        <f t="shared" ref="F16:K16" si="3">AVERAGE(F6:F15)</f>
        <v>7786</v>
      </c>
      <c r="G16" s="41">
        <f t="shared" si="3"/>
        <v>125</v>
      </c>
      <c r="H16" s="69">
        <f t="shared" si="3"/>
        <v>1.5012563348164014</v>
      </c>
      <c r="I16" s="70">
        <f t="shared" si="3"/>
        <v>4901.3999999999996</v>
      </c>
      <c r="J16" s="41">
        <f t="shared" si="3"/>
        <v>22.5</v>
      </c>
      <c r="K16" s="69">
        <f t="shared" si="3"/>
        <v>0.38200589566529963</v>
      </c>
    </row>
    <row r="17" spans="2:11" ht="13" customHeight="1" thickBot="1">
      <c r="B17" s="1097"/>
      <c r="C17" s="924" t="s">
        <v>259</v>
      </c>
      <c r="D17" s="42">
        <f>STDEV(D6:D15)</f>
        <v>3.2251787202847848</v>
      </c>
      <c r="E17" s="925">
        <f t="shared" ref="E17:K17" si="4">STDEV(E6:E15)</f>
        <v>3.1942700435484643</v>
      </c>
      <c r="F17" s="926">
        <f t="shared" si="4"/>
        <v>5511.7389472127779</v>
      </c>
      <c r="G17" s="42">
        <f t="shared" si="4"/>
        <v>262.59559106055917</v>
      </c>
      <c r="H17" s="927">
        <f t="shared" si="4"/>
        <v>3.2501589539581794</v>
      </c>
      <c r="I17" s="928">
        <f t="shared" si="4"/>
        <v>3082.5485199389445</v>
      </c>
      <c r="J17" s="42">
        <f t="shared" si="4"/>
        <v>33.344164906821902</v>
      </c>
      <c r="K17" s="927">
        <f t="shared" si="4"/>
        <v>0.37100936339908508</v>
      </c>
    </row>
    <row r="18" spans="2:11" ht="13" customHeight="1" thickBot="1">
      <c r="B18" s="1097"/>
      <c r="C18" s="46" t="s">
        <v>26</v>
      </c>
      <c r="D18" s="43">
        <f>STDEV(D6:D15)/SQRT(COUNTA(D6:D15))</f>
        <v>1.0198910617207018</v>
      </c>
      <c r="E18" s="71">
        <f>STDEV(E6:E15)/SQRT(COUNTA(E6:E15))</f>
        <v>1.0101168799258384</v>
      </c>
      <c r="F18" s="72">
        <f t="shared" ref="F18:K18" si="5">STDEV(F6:F15)/SQRT(COUNTA(F6:F15))</f>
        <v>1742.9648941450948</v>
      </c>
      <c r="G18" s="43">
        <f t="shared" si="5"/>
        <v>83.040017126951753</v>
      </c>
      <c r="H18" s="74">
        <f t="shared" si="5"/>
        <v>1.0277905052098177</v>
      </c>
      <c r="I18" s="75">
        <f t="shared" si="5"/>
        <v>974.78743209880258</v>
      </c>
      <c r="J18" s="43">
        <f t="shared" si="5"/>
        <v>10.544350778181334</v>
      </c>
      <c r="K18" s="74">
        <f t="shared" si="5"/>
        <v>0.11732346215902187</v>
      </c>
    </row>
    <row r="19" spans="2:11" ht="13" customHeight="1" thickBot="1">
      <c r="B19" s="1097"/>
      <c r="C19" s="47" t="s">
        <v>60</v>
      </c>
      <c r="D19" s="96">
        <v>1.9280331578087099E-3</v>
      </c>
      <c r="E19" s="98"/>
      <c r="F19" s="308">
        <f>TTEST('7 Control Proliferation'!E17:E24,'8 T1D Proliferation'!F6:F15,2,2)</f>
        <v>5.9263033565129179E-2</v>
      </c>
      <c r="G19" s="97">
        <f>TTEST('7 Control Proliferation'!F17:F24,'8 T1D Proliferation'!G6:G15,2,2)</f>
        <v>0.97956342281253017</v>
      </c>
      <c r="H19" s="88">
        <f>TTEST('7 Control Proliferation'!G17:G24,'8 T1D Proliferation'!H6:H15,2,2)</f>
        <v>0.66604921477285073</v>
      </c>
      <c r="I19" s="87">
        <f>TTEST('7 Control Proliferation'!H17:H24,'8 T1D Proliferation'!I6:I15,2,2)</f>
        <v>0.24014041731071384</v>
      </c>
      <c r="J19" s="97">
        <f>TTEST('7 Control Proliferation'!I17:I24,'8 T1D Proliferation'!J6:J15,2,2)</f>
        <v>0.22797199926035674</v>
      </c>
      <c r="K19" s="88">
        <f>TTEST('7 Control Proliferation'!J17:J24,'8 T1D Proliferation'!K6:K15,2,2)</f>
        <v>7.7665496668729184E-2</v>
      </c>
    </row>
    <row r="20" spans="2:11" ht="13" customHeight="1">
      <c r="B20" s="1086" t="s">
        <v>63</v>
      </c>
      <c r="C20" s="19">
        <v>6084</v>
      </c>
      <c r="D20" s="41">
        <v>14.2</v>
      </c>
      <c r="E20" s="52">
        <v>4</v>
      </c>
      <c r="F20" s="53">
        <v>10617</v>
      </c>
      <c r="G20" s="55">
        <v>317</v>
      </c>
      <c r="H20" s="56">
        <f t="shared" ref="H20:H29" si="6">G20/F20*100</f>
        <v>2.9857775266082696</v>
      </c>
      <c r="I20" s="53">
        <v>862</v>
      </c>
      <c r="J20" s="54">
        <v>14</v>
      </c>
      <c r="K20" s="35">
        <f t="shared" ref="K20:K33" si="7">J20/I20*100</f>
        <v>1.6241299303944314</v>
      </c>
    </row>
    <row r="21" spans="2:11" s="104" customFormat="1" ht="13" customHeight="1">
      <c r="B21" s="1087"/>
      <c r="C21" s="21">
        <v>6089</v>
      </c>
      <c r="D21" s="43">
        <v>14.3</v>
      </c>
      <c r="E21" s="33">
        <v>8</v>
      </c>
      <c r="F21" s="49">
        <v>2608</v>
      </c>
      <c r="G21" s="29">
        <v>5</v>
      </c>
      <c r="H21" s="59">
        <f t="shared" si="6"/>
        <v>0.19171779141104295</v>
      </c>
      <c r="I21" s="49">
        <v>1925</v>
      </c>
      <c r="J21" s="57">
        <v>2</v>
      </c>
      <c r="K21" s="36">
        <f t="shared" si="7"/>
        <v>0.1038961038961039</v>
      </c>
    </row>
    <row r="22" spans="2:11" s="104" customFormat="1" ht="13" customHeight="1">
      <c r="B22" s="1087"/>
      <c r="C22" s="20">
        <v>6049</v>
      </c>
      <c r="D22" s="42">
        <v>15</v>
      </c>
      <c r="E22" s="32">
        <v>10</v>
      </c>
      <c r="F22" s="49">
        <v>7337</v>
      </c>
      <c r="G22" s="29">
        <v>16</v>
      </c>
      <c r="H22" s="58">
        <f t="shared" si="6"/>
        <v>0.21807278179092274</v>
      </c>
      <c r="I22" s="49">
        <v>3985</v>
      </c>
      <c r="J22" s="57">
        <v>0</v>
      </c>
      <c r="K22" s="36">
        <f t="shared" si="7"/>
        <v>0</v>
      </c>
    </row>
    <row r="23" spans="2:11" ht="13" customHeight="1">
      <c r="B23" s="1087"/>
      <c r="C23" s="20">
        <v>6083</v>
      </c>
      <c r="D23" s="42">
        <v>15.2</v>
      </c>
      <c r="E23" s="32">
        <v>11</v>
      </c>
      <c r="F23" s="49">
        <v>4228</v>
      </c>
      <c r="G23" s="29">
        <v>7</v>
      </c>
      <c r="H23" s="58">
        <f t="shared" si="6"/>
        <v>0.16556291390728478</v>
      </c>
      <c r="I23" s="49">
        <v>3342</v>
      </c>
      <c r="J23" s="57">
        <v>0</v>
      </c>
      <c r="K23" s="36">
        <f t="shared" si="7"/>
        <v>0</v>
      </c>
    </row>
    <row r="24" spans="2:11" ht="13" customHeight="1">
      <c r="B24" s="1087"/>
      <c r="C24" s="20">
        <v>6207</v>
      </c>
      <c r="D24" s="42">
        <v>16</v>
      </c>
      <c r="E24" s="32">
        <v>10</v>
      </c>
      <c r="F24" s="49">
        <v>9625</v>
      </c>
      <c r="G24" s="29">
        <v>8</v>
      </c>
      <c r="H24" s="58">
        <f t="shared" si="6"/>
        <v>8.3116883116883117E-2</v>
      </c>
      <c r="I24" s="49">
        <v>4959</v>
      </c>
      <c r="J24" s="57">
        <v>5</v>
      </c>
      <c r="K24" s="36">
        <f t="shared" si="7"/>
        <v>0.1008267795926598</v>
      </c>
    </row>
    <row r="25" spans="2:11" ht="13" customHeight="1">
      <c r="B25" s="1087"/>
      <c r="C25" s="20">
        <v>6261</v>
      </c>
      <c r="D25" s="42">
        <v>16</v>
      </c>
      <c r="E25" s="32">
        <v>14.166000370000001</v>
      </c>
      <c r="F25" s="49">
        <v>18161</v>
      </c>
      <c r="G25" s="29">
        <v>1160</v>
      </c>
      <c r="H25" s="58">
        <f t="shared" si="6"/>
        <v>6.3873134739276471</v>
      </c>
      <c r="I25" s="49">
        <v>21590</v>
      </c>
      <c r="J25" s="57">
        <v>848</v>
      </c>
      <c r="K25" s="36">
        <f t="shared" si="7"/>
        <v>3.9277443260768874</v>
      </c>
    </row>
    <row r="26" spans="2:11" ht="13" customHeight="1">
      <c r="B26" s="1087"/>
      <c r="C26" s="20">
        <v>6148</v>
      </c>
      <c r="D26" s="42">
        <v>17.100000000000001</v>
      </c>
      <c r="E26" s="32">
        <v>7</v>
      </c>
      <c r="F26" s="49">
        <v>5275</v>
      </c>
      <c r="G26" s="29">
        <v>0</v>
      </c>
      <c r="H26" s="58">
        <f t="shared" si="6"/>
        <v>0</v>
      </c>
      <c r="I26" s="49">
        <v>3078</v>
      </c>
      <c r="J26" s="57">
        <v>2</v>
      </c>
      <c r="K26" s="36">
        <f t="shared" si="7"/>
        <v>6.4977257959714096E-2</v>
      </c>
    </row>
    <row r="27" spans="2:11" s="105" customFormat="1" ht="13" customHeight="1">
      <c r="B27" s="1087"/>
      <c r="C27" s="20">
        <v>6087</v>
      </c>
      <c r="D27" s="42">
        <v>17.5</v>
      </c>
      <c r="E27" s="32">
        <v>4</v>
      </c>
      <c r="F27" s="49">
        <v>3005</v>
      </c>
      <c r="G27" s="29">
        <v>8</v>
      </c>
      <c r="H27" s="58">
        <f t="shared" si="6"/>
        <v>0.26622296173044924</v>
      </c>
      <c r="I27" s="49">
        <v>14064</v>
      </c>
      <c r="J27" s="57">
        <v>6</v>
      </c>
      <c r="K27" s="36">
        <f t="shared" si="7"/>
        <v>4.2662116040955635E-2</v>
      </c>
    </row>
    <row r="28" spans="2:11" ht="13" customHeight="1">
      <c r="B28" s="1087"/>
      <c r="C28" s="20">
        <v>6145</v>
      </c>
      <c r="D28" s="42">
        <v>18</v>
      </c>
      <c r="E28" s="32">
        <v>11</v>
      </c>
      <c r="F28" s="49">
        <v>5697</v>
      </c>
      <c r="G28" s="29">
        <v>3</v>
      </c>
      <c r="H28" s="58">
        <f t="shared" si="6"/>
        <v>5.2659294365455502E-2</v>
      </c>
      <c r="I28" s="49">
        <v>3250</v>
      </c>
      <c r="J28" s="57">
        <v>0</v>
      </c>
      <c r="K28" s="36">
        <f t="shared" si="7"/>
        <v>0</v>
      </c>
    </row>
    <row r="29" spans="2:11" ht="13" customHeight="1">
      <c r="B29" s="1087"/>
      <c r="C29" s="20">
        <v>6237</v>
      </c>
      <c r="D29" s="42">
        <v>18</v>
      </c>
      <c r="E29" s="32">
        <v>12</v>
      </c>
      <c r="F29" s="49">
        <v>36085</v>
      </c>
      <c r="G29" s="29">
        <v>32</v>
      </c>
      <c r="H29" s="58">
        <f t="shared" si="6"/>
        <v>8.867950672024387E-2</v>
      </c>
      <c r="I29" s="49">
        <v>7412</v>
      </c>
      <c r="J29" s="57">
        <v>7</v>
      </c>
      <c r="K29" s="36">
        <f t="shared" si="7"/>
        <v>9.4441446303291959E-2</v>
      </c>
    </row>
    <row r="30" spans="2:11" ht="13" customHeight="1">
      <c r="B30" s="1087"/>
      <c r="C30" s="20">
        <v>6195</v>
      </c>
      <c r="D30" s="42">
        <v>19.2</v>
      </c>
      <c r="E30" s="32">
        <v>5</v>
      </c>
      <c r="F30" s="49" t="s">
        <v>6</v>
      </c>
      <c r="G30" s="499" t="s">
        <v>6</v>
      </c>
      <c r="H30" s="58" t="s">
        <v>6</v>
      </c>
      <c r="I30" s="49">
        <v>5724</v>
      </c>
      <c r="J30" s="57">
        <v>1</v>
      </c>
      <c r="K30" s="36">
        <f t="shared" si="7"/>
        <v>1.7470300489168412E-2</v>
      </c>
    </row>
    <row r="31" spans="2:11" ht="13" customHeight="1">
      <c r="B31" s="1087"/>
      <c r="C31" s="22">
        <v>6161</v>
      </c>
      <c r="D31" s="44">
        <v>19.2</v>
      </c>
      <c r="E31" s="60">
        <v>7</v>
      </c>
      <c r="F31" s="76">
        <v>6486</v>
      </c>
      <c r="G31" s="79">
        <v>9</v>
      </c>
      <c r="H31" s="65">
        <f>G31/F31*100</f>
        <v>0.13876040703052728</v>
      </c>
      <c r="I31" s="76">
        <v>5148</v>
      </c>
      <c r="J31" s="77">
        <v>6</v>
      </c>
      <c r="K31" s="78">
        <f t="shared" si="7"/>
        <v>0.11655011655011654</v>
      </c>
    </row>
    <row r="32" spans="2:11" s="105" customFormat="1" ht="13" customHeight="1">
      <c r="B32" s="1087"/>
      <c r="C32" s="178">
        <v>6064</v>
      </c>
      <c r="D32" s="179">
        <v>19.600000000000001</v>
      </c>
      <c r="E32" s="179">
        <v>9</v>
      </c>
      <c r="F32" s="76">
        <v>12291</v>
      </c>
      <c r="G32" s="83">
        <v>1</v>
      </c>
      <c r="H32" s="180">
        <f>G32/F32*100</f>
        <v>8.1360344967862652E-3</v>
      </c>
      <c r="I32" s="76">
        <v>1225</v>
      </c>
      <c r="J32" s="77">
        <v>0</v>
      </c>
      <c r="K32" s="78">
        <f t="shared" si="7"/>
        <v>0</v>
      </c>
    </row>
    <row r="33" spans="2:11" s="105" customFormat="1" ht="13" customHeight="1" thickBot="1">
      <c r="B33" s="1087"/>
      <c r="C33" s="23">
        <v>6212</v>
      </c>
      <c r="D33" s="181">
        <v>20</v>
      </c>
      <c r="E33" s="37">
        <v>5</v>
      </c>
      <c r="F33" s="182">
        <v>25146</v>
      </c>
      <c r="G33" s="183">
        <v>38</v>
      </c>
      <c r="H33" s="80">
        <f>G33/F33*100</f>
        <v>0.15111747395211961</v>
      </c>
      <c r="I33" s="182">
        <v>14384</v>
      </c>
      <c r="J33" s="184">
        <v>11</v>
      </c>
      <c r="K33" s="34">
        <f t="shared" si="7"/>
        <v>7.6473859844271422E-2</v>
      </c>
    </row>
    <row r="34" spans="2:11" ht="13" customHeight="1">
      <c r="B34" s="1087"/>
      <c r="C34" s="45" t="s">
        <v>20</v>
      </c>
      <c r="D34" s="41">
        <f t="shared" ref="D34:K34" si="8">AVERAGE(D20:D33)</f>
        <v>17.092857142857142</v>
      </c>
      <c r="E34" s="66">
        <f t="shared" si="8"/>
        <v>8.3690000264285711</v>
      </c>
      <c r="F34" s="67">
        <f t="shared" si="8"/>
        <v>11273.923076923076</v>
      </c>
      <c r="G34" s="195">
        <f t="shared" si="8"/>
        <v>123.38461538461539</v>
      </c>
      <c r="H34" s="69">
        <f t="shared" si="8"/>
        <v>0.82593361915827934</v>
      </c>
      <c r="I34" s="70">
        <f t="shared" si="8"/>
        <v>6496.2857142857147</v>
      </c>
      <c r="J34" s="41">
        <f t="shared" si="8"/>
        <v>64.428571428571431</v>
      </c>
      <c r="K34" s="69">
        <f t="shared" si="8"/>
        <v>0.44065515979625713</v>
      </c>
    </row>
    <row r="35" spans="2:11" ht="13" customHeight="1">
      <c r="B35" s="1087"/>
      <c r="C35" s="924" t="s">
        <v>259</v>
      </c>
      <c r="D35" s="42">
        <f>STDEV(D20:D33)</f>
        <v>1.9990244873685055</v>
      </c>
      <c r="E35" s="925">
        <f t="shared" ref="E35:K35" si="9">STDEV(E20:E33)</f>
        <v>3.1757894995367213</v>
      </c>
      <c r="F35" s="926">
        <f t="shared" si="9"/>
        <v>9824.5945163277047</v>
      </c>
      <c r="G35" s="929">
        <f t="shared" si="9"/>
        <v>322.90311716817331</v>
      </c>
      <c r="H35" s="927">
        <f t="shared" si="9"/>
        <v>1.8503778486390776</v>
      </c>
      <c r="I35" s="928">
        <f t="shared" si="9"/>
        <v>6024.5014530865337</v>
      </c>
      <c r="J35" s="42">
        <f t="shared" si="9"/>
        <v>225.5696086613805</v>
      </c>
      <c r="K35" s="927">
        <f t="shared" si="9"/>
        <v>1.0884765310721267</v>
      </c>
    </row>
    <row r="36" spans="2:11" ht="13" customHeight="1">
      <c r="B36" s="1087"/>
      <c r="C36" s="46" t="s">
        <v>26</v>
      </c>
      <c r="D36" s="831">
        <f>STDEV(D20:D33)/SQRT(COUNTA(D20:D33))</f>
        <v>0.53426176710745432</v>
      </c>
      <c r="E36" s="74">
        <f t="shared" ref="E36:K36" si="10">STDEV(E20:E33)/SQRT(COUNTA(E20:E33))</f>
        <v>0.84876544569862089</v>
      </c>
      <c r="F36" s="72">
        <f t="shared" si="10"/>
        <v>2625.7333317197367</v>
      </c>
      <c r="G36" s="196">
        <f t="shared" si="10"/>
        <v>86.299488111759089</v>
      </c>
      <c r="H36" s="74">
        <f t="shared" si="10"/>
        <v>0.49453428183451992</v>
      </c>
      <c r="I36" s="75">
        <f t="shared" si="10"/>
        <v>1610.1157402551123</v>
      </c>
      <c r="J36" s="43">
        <f t="shared" si="10"/>
        <v>60.286013748540114</v>
      </c>
      <c r="K36" s="74">
        <f t="shared" si="10"/>
        <v>0.29090758948686418</v>
      </c>
    </row>
    <row r="37" spans="2:11" ht="13" customHeight="1" thickBot="1">
      <c r="B37" s="1088"/>
      <c r="C37" s="50" t="s">
        <v>60</v>
      </c>
      <c r="D37" s="97">
        <v>0.9741151217164874</v>
      </c>
      <c r="E37" s="98"/>
      <c r="F37" s="308">
        <f>TTEST('7 Control Proliferation'!E28:E42,'8 T1D Proliferation'!F20:F33,2,2)</f>
        <v>0.90652258109630379</v>
      </c>
      <c r="G37" s="194">
        <f>TTEST('7 Control Proliferation'!F28:F42,'8 T1D Proliferation'!G20:G33,2,2)</f>
        <v>0.46823012923339935</v>
      </c>
      <c r="H37" s="88">
        <f>TTEST('7 Control Proliferation'!G28:G42,'8 T1D Proliferation'!H20:H33,2,2)</f>
        <v>0.53060526686354503</v>
      </c>
      <c r="I37" s="87">
        <f>TTEST('7 Control Proliferation'!H28:H42,'8 T1D Proliferation'!I20:I33,2,2)</f>
        <v>2.1591657009790179E-2</v>
      </c>
      <c r="J37" s="97">
        <f>TTEST('7 Control Proliferation'!I28:I42,'8 T1D Proliferation'!J20:J33,2,2)</f>
        <v>0.46241549204403531</v>
      </c>
      <c r="K37" s="88">
        <f>TTEST('7 Control Proliferation'!J28:J42,'8 T1D Proliferation'!K20:K33,2,2)</f>
        <v>0.23295011922597997</v>
      </c>
    </row>
    <row r="38" spans="2:11" ht="13" customHeight="1">
      <c r="B38" s="1086" t="s">
        <v>61</v>
      </c>
      <c r="C38" s="21">
        <v>6224</v>
      </c>
      <c r="D38" s="43">
        <v>21</v>
      </c>
      <c r="E38" s="33">
        <v>1.5</v>
      </c>
      <c r="F38" s="49">
        <v>13646</v>
      </c>
      <c r="G38" s="29">
        <v>11</v>
      </c>
      <c r="H38" s="59">
        <f t="shared" ref="H38:H55" si="11">G38/F38*100</f>
        <v>8.0609702476916317E-2</v>
      </c>
      <c r="I38" s="28">
        <v>4825</v>
      </c>
      <c r="J38" s="81">
        <v>3</v>
      </c>
      <c r="K38" s="31">
        <f t="shared" ref="K38:K55" si="12">J38/I38*100</f>
        <v>6.21761658031088E-2</v>
      </c>
    </row>
    <row r="39" spans="2:11" s="104" customFormat="1" ht="13" customHeight="1">
      <c r="B39" s="1087"/>
      <c r="C39" s="20">
        <v>6198</v>
      </c>
      <c r="D39" s="42">
        <v>22</v>
      </c>
      <c r="E39" s="32">
        <v>3</v>
      </c>
      <c r="F39" s="49">
        <v>5197</v>
      </c>
      <c r="G39" s="29">
        <v>3</v>
      </c>
      <c r="H39" s="58">
        <f t="shared" si="11"/>
        <v>5.7725610929382339E-2</v>
      </c>
      <c r="I39" s="48">
        <v>3153</v>
      </c>
      <c r="J39" s="82">
        <v>1</v>
      </c>
      <c r="K39" s="30">
        <f t="shared" si="12"/>
        <v>3.1715826197272437E-2</v>
      </c>
    </row>
    <row r="40" spans="2:11" ht="13" customHeight="1">
      <c r="B40" s="1087"/>
      <c r="C40" s="20">
        <v>6245</v>
      </c>
      <c r="D40" s="42">
        <v>22</v>
      </c>
      <c r="E40" s="32">
        <v>7</v>
      </c>
      <c r="F40" s="49">
        <v>24760</v>
      </c>
      <c r="G40" s="29">
        <v>16</v>
      </c>
      <c r="H40" s="58">
        <f t="shared" si="11"/>
        <v>6.4620355411954766E-2</v>
      </c>
      <c r="I40" s="48">
        <v>21661</v>
      </c>
      <c r="J40" s="82">
        <v>9</v>
      </c>
      <c r="K40" s="30">
        <f t="shared" si="12"/>
        <v>4.1549328285859374E-2</v>
      </c>
    </row>
    <row r="41" spans="2:11" s="189" customFormat="1" ht="13" customHeight="1">
      <c r="B41" s="1087"/>
      <c r="C41" s="20">
        <v>6026</v>
      </c>
      <c r="D41" s="42">
        <v>22.4</v>
      </c>
      <c r="E41" s="32">
        <v>14</v>
      </c>
      <c r="F41" s="49">
        <v>2021</v>
      </c>
      <c r="G41" s="29">
        <v>1</v>
      </c>
      <c r="H41" s="58">
        <f t="shared" si="11"/>
        <v>4.9480455220188027E-2</v>
      </c>
      <c r="I41" s="48">
        <v>1793</v>
      </c>
      <c r="J41" s="188">
        <v>0</v>
      </c>
      <c r="K41" s="30">
        <f t="shared" si="12"/>
        <v>0</v>
      </c>
    </row>
    <row r="42" spans="2:11" ht="13" customHeight="1">
      <c r="B42" s="1087"/>
      <c r="C42" s="21">
        <v>6070</v>
      </c>
      <c r="D42" s="43">
        <v>22.6</v>
      </c>
      <c r="E42" s="33">
        <v>7</v>
      </c>
      <c r="F42" s="49">
        <v>20830</v>
      </c>
      <c r="G42" s="29">
        <v>11</v>
      </c>
      <c r="H42" s="59">
        <f t="shared" si="11"/>
        <v>5.2808449351896304E-2</v>
      </c>
      <c r="I42" s="48">
        <v>17807</v>
      </c>
      <c r="J42" s="82">
        <v>3</v>
      </c>
      <c r="K42" s="30">
        <f t="shared" si="12"/>
        <v>1.6847307238726343E-2</v>
      </c>
    </row>
    <row r="43" spans="2:11" s="105" customFormat="1" ht="13" customHeight="1">
      <c r="B43" s="1087"/>
      <c r="C43" s="20">
        <v>6069</v>
      </c>
      <c r="D43" s="42">
        <v>22.9</v>
      </c>
      <c r="E43" s="32">
        <v>7</v>
      </c>
      <c r="F43" s="49">
        <v>9097</v>
      </c>
      <c r="G43" s="29">
        <v>6</v>
      </c>
      <c r="H43" s="58">
        <f t="shared" si="11"/>
        <v>6.5955809607562935E-2</v>
      </c>
      <c r="I43" s="187">
        <v>312</v>
      </c>
      <c r="J43" s="188">
        <v>0</v>
      </c>
      <c r="K43" s="102">
        <f t="shared" si="12"/>
        <v>0</v>
      </c>
    </row>
    <row r="44" spans="2:11" ht="13" customHeight="1">
      <c r="B44" s="1087"/>
      <c r="C44" s="20">
        <v>6025</v>
      </c>
      <c r="D44" s="42">
        <v>23.8</v>
      </c>
      <c r="E44" s="32">
        <v>19</v>
      </c>
      <c r="F44" s="49">
        <v>7190</v>
      </c>
      <c r="G44" s="29">
        <v>1</v>
      </c>
      <c r="H44" s="58">
        <f t="shared" si="11"/>
        <v>1.3908205841446454E-2</v>
      </c>
      <c r="I44" s="48">
        <v>1551</v>
      </c>
      <c r="J44" s="82">
        <v>1</v>
      </c>
      <c r="K44" s="30">
        <f t="shared" si="12"/>
        <v>6.4474532559638947E-2</v>
      </c>
    </row>
    <row r="45" spans="2:11" ht="13" customHeight="1">
      <c r="B45" s="1087"/>
      <c r="C45" s="20">
        <v>6247</v>
      </c>
      <c r="D45" s="42">
        <v>24</v>
      </c>
      <c r="E45" s="32">
        <v>0.60000002399999997</v>
      </c>
      <c r="F45" s="49">
        <v>10464</v>
      </c>
      <c r="G45" s="29">
        <v>0</v>
      </c>
      <c r="H45" s="58">
        <f t="shared" si="11"/>
        <v>0</v>
      </c>
      <c r="I45" s="48">
        <v>8170</v>
      </c>
      <c r="J45" s="82">
        <v>1</v>
      </c>
      <c r="K45" s="30">
        <f t="shared" si="12"/>
        <v>1.2239902080783354E-2</v>
      </c>
    </row>
    <row r="46" spans="2:11" ht="13" customHeight="1">
      <c r="B46" s="1087"/>
      <c r="C46" s="20">
        <v>6211</v>
      </c>
      <c r="D46" s="42">
        <v>24</v>
      </c>
      <c r="E46" s="32">
        <v>4</v>
      </c>
      <c r="F46" s="49">
        <v>15774</v>
      </c>
      <c r="G46" s="29">
        <v>29</v>
      </c>
      <c r="H46" s="58">
        <f t="shared" si="11"/>
        <v>0.18384683656650186</v>
      </c>
      <c r="I46" s="48">
        <v>5967</v>
      </c>
      <c r="J46" s="82">
        <v>2</v>
      </c>
      <c r="K46" s="30">
        <f t="shared" si="12"/>
        <v>3.3517680576504109E-2</v>
      </c>
    </row>
    <row r="47" spans="2:11" ht="13" customHeight="1">
      <c r="B47" s="1087"/>
      <c r="C47" s="20">
        <v>6196</v>
      </c>
      <c r="D47" s="42">
        <v>26</v>
      </c>
      <c r="E47" s="32">
        <v>15</v>
      </c>
      <c r="F47" s="49">
        <v>26754</v>
      </c>
      <c r="G47" s="29">
        <v>54</v>
      </c>
      <c r="H47" s="58">
        <f t="shared" si="11"/>
        <v>0.20183897734918141</v>
      </c>
      <c r="I47" s="48">
        <v>3620</v>
      </c>
      <c r="J47" s="82">
        <v>10</v>
      </c>
      <c r="K47" s="30">
        <f t="shared" si="12"/>
        <v>0.27624309392265189</v>
      </c>
    </row>
    <row r="48" spans="2:11" s="105" customFormat="1" ht="13" customHeight="1">
      <c r="B48" s="1087"/>
      <c r="C48" s="20">
        <v>6041</v>
      </c>
      <c r="D48" s="42">
        <v>26.3</v>
      </c>
      <c r="E48" s="32">
        <v>23</v>
      </c>
      <c r="F48" s="49">
        <v>14822</v>
      </c>
      <c r="G48" s="29">
        <v>5</v>
      </c>
      <c r="H48" s="58">
        <f t="shared" si="11"/>
        <v>3.3733639184995272E-2</v>
      </c>
      <c r="I48" s="48">
        <v>2502</v>
      </c>
      <c r="J48" s="82">
        <v>3</v>
      </c>
      <c r="K48" s="30">
        <f t="shared" si="12"/>
        <v>0.1199040767386091</v>
      </c>
    </row>
    <row r="49" spans="2:11" ht="13" customHeight="1">
      <c r="B49" s="1087"/>
      <c r="C49" s="20">
        <v>6039</v>
      </c>
      <c r="D49" s="42">
        <v>28.7</v>
      </c>
      <c r="E49" s="32">
        <v>12</v>
      </c>
      <c r="F49" s="49">
        <v>14701</v>
      </c>
      <c r="G49" s="29">
        <v>3</v>
      </c>
      <c r="H49" s="58">
        <f t="shared" si="11"/>
        <v>2.0406775049316372E-2</v>
      </c>
      <c r="I49" s="48">
        <v>1107</v>
      </c>
      <c r="J49" s="82">
        <v>1</v>
      </c>
      <c r="K49" s="30">
        <f t="shared" si="12"/>
        <v>9.0334236675700091E-2</v>
      </c>
    </row>
    <row r="50" spans="2:11" ht="13" customHeight="1">
      <c r="B50" s="1087"/>
      <c r="C50" s="20">
        <v>6088</v>
      </c>
      <c r="D50" s="42">
        <v>31.2</v>
      </c>
      <c r="E50" s="32">
        <v>5</v>
      </c>
      <c r="F50" s="49">
        <v>1837</v>
      </c>
      <c r="G50" s="29">
        <v>0</v>
      </c>
      <c r="H50" s="58">
        <f t="shared" si="11"/>
        <v>0</v>
      </c>
      <c r="I50" s="48">
        <v>4384</v>
      </c>
      <c r="J50" s="188">
        <v>0</v>
      </c>
      <c r="K50" s="30">
        <f t="shared" si="12"/>
        <v>0</v>
      </c>
    </row>
    <row r="51" spans="2:11" s="104" customFormat="1" ht="13" customHeight="1">
      <c r="B51" s="1087"/>
      <c r="C51" s="20">
        <v>6081</v>
      </c>
      <c r="D51" s="42">
        <v>31.4</v>
      </c>
      <c r="E51" s="32">
        <v>15</v>
      </c>
      <c r="F51" s="49">
        <v>1819</v>
      </c>
      <c r="G51" s="29">
        <v>1</v>
      </c>
      <c r="H51" s="58">
        <f t="shared" si="11"/>
        <v>5.4975261132490384E-2</v>
      </c>
      <c r="I51" s="48">
        <v>833</v>
      </c>
      <c r="J51" s="188">
        <v>0</v>
      </c>
      <c r="K51" s="30">
        <f t="shared" si="12"/>
        <v>0</v>
      </c>
    </row>
    <row r="52" spans="2:11" ht="13" customHeight="1">
      <c r="B52" s="1087"/>
      <c r="C52" s="20">
        <v>6035</v>
      </c>
      <c r="D52" s="42">
        <v>32.1</v>
      </c>
      <c r="E52" s="32">
        <v>28</v>
      </c>
      <c r="F52" s="49">
        <v>16889</v>
      </c>
      <c r="G52" s="29">
        <v>4</v>
      </c>
      <c r="H52" s="58">
        <f t="shared" si="11"/>
        <v>2.368405471016638E-2</v>
      </c>
      <c r="I52" s="48">
        <v>846</v>
      </c>
      <c r="J52" s="188">
        <v>1</v>
      </c>
      <c r="K52" s="30">
        <f t="shared" si="12"/>
        <v>0.1182033096926714</v>
      </c>
    </row>
    <row r="53" spans="2:11" ht="13" customHeight="1">
      <c r="B53" s="1087"/>
      <c r="C53" s="20">
        <v>6054</v>
      </c>
      <c r="D53" s="42">
        <v>35.1</v>
      </c>
      <c r="E53" s="32">
        <v>30</v>
      </c>
      <c r="F53" s="49">
        <v>5716</v>
      </c>
      <c r="G53" s="29">
        <v>0</v>
      </c>
      <c r="H53" s="58">
        <f t="shared" si="11"/>
        <v>0</v>
      </c>
      <c r="I53" s="48">
        <v>6999</v>
      </c>
      <c r="J53" s="188">
        <v>1</v>
      </c>
      <c r="K53" s="30">
        <f t="shared" si="12"/>
        <v>1.4287755393627661E-2</v>
      </c>
    </row>
    <row r="54" spans="2:11" s="104" customFormat="1" ht="13" customHeight="1">
      <c r="B54" s="1087"/>
      <c r="C54" s="20">
        <v>6038</v>
      </c>
      <c r="D54" s="42">
        <v>37.200000000000003</v>
      </c>
      <c r="E54" s="32">
        <v>20</v>
      </c>
      <c r="F54" s="49">
        <v>10766</v>
      </c>
      <c r="G54" s="29">
        <v>2</v>
      </c>
      <c r="H54" s="58">
        <f t="shared" si="11"/>
        <v>1.857700167193015E-2</v>
      </c>
      <c r="I54" s="48">
        <v>8937</v>
      </c>
      <c r="J54" s="188">
        <v>0</v>
      </c>
      <c r="K54" s="30">
        <f t="shared" si="12"/>
        <v>0</v>
      </c>
    </row>
    <row r="55" spans="2:11" ht="13" customHeight="1" thickBot="1">
      <c r="B55" s="1087"/>
      <c r="C55" s="22">
        <v>6031</v>
      </c>
      <c r="D55" s="44">
        <v>39</v>
      </c>
      <c r="E55" s="60">
        <v>35</v>
      </c>
      <c r="F55" s="76">
        <v>2614</v>
      </c>
      <c r="G55" s="83">
        <v>0</v>
      </c>
      <c r="H55" s="65">
        <f t="shared" si="11"/>
        <v>0</v>
      </c>
      <c r="I55" s="84">
        <v>5353</v>
      </c>
      <c r="J55" s="85">
        <v>0</v>
      </c>
      <c r="K55" s="86">
        <f t="shared" si="12"/>
        <v>0</v>
      </c>
    </row>
    <row r="56" spans="2:11" ht="13" customHeight="1">
      <c r="B56" s="1087"/>
      <c r="C56" s="45" t="s">
        <v>20</v>
      </c>
      <c r="D56" s="41">
        <f t="shared" ref="D56" si="13">AVERAGE(D38:D55)</f>
        <v>27.316666666666666</v>
      </c>
      <c r="E56" s="66">
        <f t="shared" ref="E56:K56" si="14">AVERAGE(E38:E55)</f>
        <v>13.672222223555556</v>
      </c>
      <c r="F56" s="67">
        <f t="shared" si="14"/>
        <v>11383.166666666666</v>
      </c>
      <c r="G56" s="41">
        <f t="shared" si="14"/>
        <v>8.1666666666666661</v>
      </c>
      <c r="H56" s="69">
        <f t="shared" si="14"/>
        <v>5.1231729694662727E-2</v>
      </c>
      <c r="I56" s="70">
        <f t="shared" si="14"/>
        <v>5545.5555555555557</v>
      </c>
      <c r="J56" s="41">
        <f t="shared" si="14"/>
        <v>2</v>
      </c>
      <c r="K56" s="69">
        <f t="shared" si="14"/>
        <v>4.8971845286952982E-2</v>
      </c>
    </row>
    <row r="57" spans="2:11" ht="13" customHeight="1">
      <c r="B57" s="1087"/>
      <c r="C57" s="924" t="s">
        <v>259</v>
      </c>
      <c r="D57" s="42">
        <f>STDEV(D38:D55)</f>
        <v>5.6921256238462421</v>
      </c>
      <c r="E57" s="925">
        <f t="shared" ref="E57:K57" si="15">STDEV(E38:E55)</f>
        <v>10.357935606502371</v>
      </c>
      <c r="F57" s="926">
        <f t="shared" si="15"/>
        <v>7759.4871968979705</v>
      </c>
      <c r="G57" s="42">
        <f t="shared" si="15"/>
        <v>13.62631537093705</v>
      </c>
      <c r="H57" s="927">
        <f t="shared" si="15"/>
        <v>5.7682466935580511E-2</v>
      </c>
      <c r="I57" s="928">
        <f t="shared" si="15"/>
        <v>5804.43098718275</v>
      </c>
      <c r="J57" s="42">
        <f t="shared" si="15"/>
        <v>2.9305691075485059</v>
      </c>
      <c r="K57" s="927">
        <f t="shared" si="15"/>
        <v>6.952252492652794E-2</v>
      </c>
    </row>
    <row r="58" spans="2:11" ht="13" customHeight="1">
      <c r="B58" s="1087"/>
      <c r="C58" s="46" t="s">
        <v>26</v>
      </c>
      <c r="D58" s="43">
        <f>STDEV(D38:D55)/SQRT(COUNTA(D38:D55))</f>
        <v>1.3416468759957951</v>
      </c>
      <c r="E58" s="71">
        <f t="shared" ref="E58:K58" si="16">STDEV(E38:E55)/SQRT(COUNTA(E38:E55))</f>
        <v>2.4413888354838074</v>
      </c>
      <c r="F58" s="72">
        <f t="shared" si="16"/>
        <v>1828.9286718189169</v>
      </c>
      <c r="G58" s="43">
        <f t="shared" si="16"/>
        <v>3.211753333792025</v>
      </c>
      <c r="H58" s="74">
        <f t="shared" si="16"/>
        <v>1.3595887841905931E-2</v>
      </c>
      <c r="I58" s="75">
        <f t="shared" si="16"/>
        <v>1368.1175039887498</v>
      </c>
      <c r="J58" s="43">
        <f t="shared" si="16"/>
        <v>0.69074176289445244</v>
      </c>
      <c r="K58" s="74">
        <f t="shared" si="16"/>
        <v>1.638661627358623E-2</v>
      </c>
    </row>
    <row r="59" spans="2:11" ht="13" customHeight="1" thickBot="1">
      <c r="B59" s="1088"/>
      <c r="C59" s="50" t="s">
        <v>60</v>
      </c>
      <c r="D59" s="97">
        <v>0.93295166699685805</v>
      </c>
      <c r="E59" s="98"/>
      <c r="F59" s="308">
        <f>TTEST('7 Control Proliferation'!E46:E64,'8 T1D Proliferation'!F38:F55,2,2)</f>
        <v>0.81181918981958323</v>
      </c>
      <c r="G59" s="97">
        <f>TTEST('7 Control Proliferation'!F46:F64,'8 T1D Proliferation'!G38:G55,2,2)</f>
        <v>0.12646732599282282</v>
      </c>
      <c r="H59" s="88">
        <f>TTEST('7 Control Proliferation'!G46:G64,'8 T1D Proliferation'!H38:H55,2,2)</f>
        <v>3.7936674766933708E-2</v>
      </c>
      <c r="I59" s="87">
        <f>TTEST('7 Control Proliferation'!H46:H64,'8 T1D Proliferation'!I38:I55,2,2)</f>
        <v>0.51087427158327825</v>
      </c>
      <c r="J59" s="97">
        <f>TTEST('7 Control Proliferation'!I46:I64,'8 T1D Proliferation'!J38:J55,2,2)</f>
        <v>2.6828174836097101E-2</v>
      </c>
      <c r="K59" s="88">
        <f>TTEST('7 Control Proliferation'!J46:J64,'8 T1D Proliferation'!K38:K55,2,2)</f>
        <v>1.8846355959722554E-2</v>
      </c>
    </row>
    <row r="60" spans="2:11" ht="13" customHeight="1">
      <c r="B60" s="1094" t="s">
        <v>37</v>
      </c>
      <c r="C60" s="20">
        <v>6150</v>
      </c>
      <c r="D60" s="42">
        <v>41.2</v>
      </c>
      <c r="E60" s="32">
        <v>35</v>
      </c>
      <c r="F60" s="303">
        <v>1174</v>
      </c>
      <c r="G60" s="304">
        <v>1</v>
      </c>
      <c r="H60" s="274">
        <f>G60/F60*100</f>
        <v>8.5178875638841564E-2</v>
      </c>
      <c r="I60" s="267">
        <v>1355</v>
      </c>
      <c r="J60" s="288">
        <v>0</v>
      </c>
      <c r="K60" s="289">
        <f>J60/I60*100</f>
        <v>0</v>
      </c>
    </row>
    <row r="61" spans="2:11" ht="13" customHeight="1">
      <c r="B61" s="1095"/>
      <c r="C61" s="20">
        <v>6135</v>
      </c>
      <c r="D61" s="42">
        <v>43.5</v>
      </c>
      <c r="E61" s="32">
        <v>21</v>
      </c>
      <c r="F61" s="303">
        <v>6832</v>
      </c>
      <c r="G61" s="304">
        <v>6</v>
      </c>
      <c r="H61" s="274">
        <f>G61/F61*100</f>
        <v>8.7822014051522249E-2</v>
      </c>
      <c r="I61" s="267">
        <v>9493</v>
      </c>
      <c r="J61" s="267">
        <v>7</v>
      </c>
      <c r="K61" s="269">
        <f>J61/I61*100</f>
        <v>7.3738544190456126E-2</v>
      </c>
    </row>
    <row r="62" spans="2:11" ht="13" customHeight="1">
      <c r="B62" s="1095"/>
      <c r="C62" s="20">
        <v>6036</v>
      </c>
      <c r="D62" s="42">
        <v>49.2</v>
      </c>
      <c r="E62" s="32">
        <v>34</v>
      </c>
      <c r="F62" s="303">
        <v>9223</v>
      </c>
      <c r="G62" s="304">
        <v>1</v>
      </c>
      <c r="H62" s="274">
        <f>G62/F62*100</f>
        <v>1.0842459069717012E-2</v>
      </c>
      <c r="I62" s="267">
        <v>1639</v>
      </c>
      <c r="J62" s="288">
        <v>0</v>
      </c>
      <c r="K62" s="289">
        <f>J62/I62*100</f>
        <v>0</v>
      </c>
    </row>
    <row r="63" spans="2:11" ht="13" customHeight="1">
      <c r="B63" s="1095"/>
      <c r="C63" s="20">
        <v>6138</v>
      </c>
      <c r="D63" s="42">
        <v>49.2</v>
      </c>
      <c r="E63" s="32">
        <v>41</v>
      </c>
      <c r="F63" s="303">
        <v>1824</v>
      </c>
      <c r="G63" s="304">
        <v>0</v>
      </c>
      <c r="H63" s="274">
        <f>G63/F63*100</f>
        <v>0</v>
      </c>
      <c r="I63" s="267">
        <v>1426</v>
      </c>
      <c r="J63" s="288">
        <v>1</v>
      </c>
      <c r="K63" s="289">
        <f>J63/I63*100</f>
        <v>7.0126227208976155E-2</v>
      </c>
    </row>
    <row r="64" spans="2:11" ht="13" customHeight="1" thickBot="1">
      <c r="B64" s="1095"/>
      <c r="C64" s="22">
        <v>6040</v>
      </c>
      <c r="D64" s="44">
        <v>50</v>
      </c>
      <c r="E64" s="60">
        <v>20</v>
      </c>
      <c r="F64" s="305">
        <v>1608</v>
      </c>
      <c r="G64" s="306">
        <v>0</v>
      </c>
      <c r="H64" s="307">
        <f>G64/F64*100</f>
        <v>0</v>
      </c>
      <c r="I64" s="282">
        <v>1918</v>
      </c>
      <c r="J64" s="232">
        <v>0</v>
      </c>
      <c r="K64" s="291">
        <f>J64/I64*100</f>
        <v>0</v>
      </c>
    </row>
    <row r="65" spans="2:11" ht="13" customHeight="1">
      <c r="B65" s="1095"/>
      <c r="C65" s="45" t="s">
        <v>20</v>
      </c>
      <c r="D65" s="41">
        <f t="shared" ref="D65:E65" si="17">AVERAGE(D60:D64)</f>
        <v>46.620000000000005</v>
      </c>
      <c r="E65" s="66">
        <f t="shared" si="17"/>
        <v>30.2</v>
      </c>
      <c r="F65" s="67">
        <f t="shared" ref="F65:K65" si="18">AVERAGE(F60:F64)</f>
        <v>4132.2</v>
      </c>
      <c r="G65" s="68">
        <f t="shared" si="18"/>
        <v>1.6</v>
      </c>
      <c r="H65" s="69">
        <f t="shared" si="18"/>
        <v>3.6768669752016162E-2</v>
      </c>
      <c r="I65" s="70">
        <f t="shared" si="18"/>
        <v>3166.2</v>
      </c>
      <c r="J65" s="41">
        <f t="shared" si="18"/>
        <v>1.6</v>
      </c>
      <c r="K65" s="69">
        <f t="shared" si="18"/>
        <v>2.8772954279886454E-2</v>
      </c>
    </row>
    <row r="66" spans="2:11" ht="13" customHeight="1">
      <c r="B66" s="1095"/>
      <c r="C66" s="924" t="s">
        <v>259</v>
      </c>
      <c r="D66" s="42">
        <f>STDEV(D60:D64)</f>
        <v>3.9952471763333994</v>
      </c>
      <c r="E66" s="925">
        <f t="shared" ref="E66:K66" si="19">STDEV(E60:E64)</f>
        <v>9.2574294488264961</v>
      </c>
      <c r="F66" s="926">
        <f t="shared" si="19"/>
        <v>3662.4952150139388</v>
      </c>
      <c r="G66" s="930">
        <f t="shared" si="19"/>
        <v>2.5099800796022267</v>
      </c>
      <c r="H66" s="927">
        <f t="shared" si="19"/>
        <v>4.5623542577208298E-2</v>
      </c>
      <c r="I66" s="928">
        <f t="shared" si="19"/>
        <v>3543.567510292417</v>
      </c>
      <c r="J66" s="42">
        <f t="shared" si="19"/>
        <v>3.0495901363953815</v>
      </c>
      <c r="K66" s="927">
        <f t="shared" si="19"/>
        <v>3.9419684650979316E-2</v>
      </c>
    </row>
    <row r="67" spans="2:11" ht="13" customHeight="1">
      <c r="B67" s="1095"/>
      <c r="C67" s="46" t="s">
        <v>26</v>
      </c>
      <c r="D67" s="43">
        <f>STDEV(D60:D64)/SQRT(COUNTA(D60:D64))</f>
        <v>1.786728854639114</v>
      </c>
      <c r="E67" s="71">
        <f t="shared" ref="E67:K67" si="20">STDEV(E60:E64)/SQRT(COUNTA(E60:E64))</f>
        <v>4.1400483088968913</v>
      </c>
      <c r="F67" s="72">
        <f t="shared" si="20"/>
        <v>1637.917653607775</v>
      </c>
      <c r="G67" s="73">
        <f t="shared" si="20"/>
        <v>1.1224972160321824</v>
      </c>
      <c r="H67" s="74">
        <f t="shared" si="20"/>
        <v>2.0403468515398739E-2</v>
      </c>
      <c r="I67" s="75">
        <f t="shared" si="20"/>
        <v>1584.731567174706</v>
      </c>
      <c r="J67" s="43">
        <f t="shared" si="20"/>
        <v>1.3638181696985856</v>
      </c>
      <c r="K67" s="74">
        <f t="shared" si="20"/>
        <v>1.7629018906238962E-2</v>
      </c>
    </row>
    <row r="68" spans="2:11" ht="13" customHeight="1" thickBot="1">
      <c r="B68" s="1096"/>
      <c r="C68" s="50" t="s">
        <v>60</v>
      </c>
      <c r="D68" s="97">
        <v>7.3922767415663171E-2</v>
      </c>
      <c r="E68" s="98"/>
      <c r="F68" s="308">
        <f>TTEST('7 Control Proliferation'!E68:E76,'8 T1D Proliferation'!F60:F64,2,2)</f>
        <v>2.7419158650443688E-2</v>
      </c>
      <c r="G68" s="97">
        <f>TTEST('7 Control Proliferation'!F68:F76,'8 T1D Proliferation'!G60:G64,2,2)</f>
        <v>0.32891913776136705</v>
      </c>
      <c r="H68" s="88">
        <f>TTEST('7 Control Proliferation'!G68:G76,'8 T1D Proliferation'!H60:H64,2,2)</f>
        <v>0.42377015435495302</v>
      </c>
      <c r="I68" s="87">
        <f>TTEST('7 Control Proliferation'!H68:H76,'8 T1D Proliferation'!I60:I64,2,2)</f>
        <v>0.84892688376753977</v>
      </c>
      <c r="J68" s="97">
        <f>TTEST('7 Control Proliferation'!I68:I76,'8 T1D Proliferation'!J60:J64,2,2)</f>
        <v>0.96932595937242572</v>
      </c>
      <c r="K68" s="88">
        <f>TTEST('7 Control Proliferation'!J68:J76,'8 T1D Proliferation'!K60:K64,2,2)</f>
        <v>0.50802320101111809</v>
      </c>
    </row>
    <row r="69" spans="2:11" ht="15" customHeight="1"/>
    <row r="70" spans="2:11">
      <c r="I70" s="14"/>
      <c r="J70" s="14"/>
    </row>
    <row r="72" spans="2:11">
      <c r="I72" s="14"/>
      <c r="J72" s="14"/>
    </row>
  </sheetData>
  <sortState ref="C57:K61">
    <sortCondition ref="D57:D61"/>
    <sortCondition ref="E57:E61"/>
    <sortCondition ref="C57:C61"/>
  </sortState>
  <mergeCells count="8">
    <mergeCell ref="B2:K2"/>
    <mergeCell ref="F3:K3"/>
    <mergeCell ref="B60:B68"/>
    <mergeCell ref="I4:K4"/>
    <mergeCell ref="B6:B19"/>
    <mergeCell ref="F4:H4"/>
    <mergeCell ref="B38:B59"/>
    <mergeCell ref="B20:B37"/>
  </mergeCells>
  <phoneticPr fontId="12" type="noConversion"/>
  <pageMargins left="0.75" right="0.75" top="1" bottom="1" header="0.5" footer="0.5"/>
  <pageSetup scale="65" orientation="portrait" horizontalDpi="4294967292" verticalDpi="4294967292"/>
  <extLst>
    <ext xmlns:mx="http://schemas.microsoft.com/office/mac/excel/2008/main" uri="{64002731-A6B0-56B0-2670-7721B7C09600}">
      <mx:PLV Mode="0" OnePage="0" WScale="47"/>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P78"/>
  <sheetViews>
    <sheetView zoomScale="125" zoomScaleNormal="125" zoomScalePageLayoutView="125" workbookViewId="0"/>
  </sheetViews>
  <sheetFormatPr baseColWidth="10" defaultColWidth="11" defaultRowHeight="12" x14ac:dyDescent="0"/>
  <cols>
    <col min="1" max="1" width="1.85546875" style="1" customWidth="1"/>
    <col min="2" max="3" width="6.85546875" style="1" customWidth="1"/>
    <col min="4" max="6" width="8.42578125" style="1" customWidth="1"/>
    <col min="7" max="7" width="2.7109375" style="1" customWidth="1"/>
    <col min="8" max="8" width="13.85546875" style="1" customWidth="1"/>
    <col min="9" max="10" width="6.85546875" style="1" customWidth="1"/>
    <col min="11" max="13" width="8.42578125" style="1" customWidth="1"/>
    <col min="14" max="14" width="9.28515625" style="1" customWidth="1"/>
    <col min="15" max="15" width="11" style="1" customWidth="1"/>
    <col min="16" max="16384" width="11" style="1"/>
  </cols>
  <sheetData>
    <row r="1" spans="2:14" ht="13" customHeight="1"/>
    <row r="2" spans="2:14" ht="51" customHeight="1" thickBot="1">
      <c r="B2" s="1085" t="s">
        <v>289</v>
      </c>
      <c r="C2" s="1085"/>
      <c r="D2" s="1085"/>
      <c r="E2" s="1085"/>
      <c r="F2" s="1085"/>
      <c r="G2" s="1085"/>
      <c r="H2" s="1085"/>
      <c r="I2" s="1085"/>
      <c r="J2" s="1085"/>
      <c r="K2" s="1085"/>
      <c r="L2" s="1085"/>
      <c r="M2" s="1085"/>
      <c r="N2" s="822"/>
    </row>
    <row r="3" spans="2:14" ht="20" customHeight="1" thickBot="1">
      <c r="B3" s="1079" t="s">
        <v>21</v>
      </c>
      <c r="C3" s="1080"/>
      <c r="D3" s="1080"/>
      <c r="E3" s="1080"/>
      <c r="F3" s="1081"/>
      <c r="G3" s="508"/>
      <c r="H3" s="1082" t="s">
        <v>19</v>
      </c>
      <c r="I3" s="1083"/>
      <c r="J3" s="1083"/>
      <c r="K3" s="1083"/>
      <c r="L3" s="1083"/>
      <c r="M3" s="1084"/>
    </row>
    <row r="4" spans="2:14" ht="44" customHeight="1" thickBot="1">
      <c r="B4" s="340" t="s">
        <v>66</v>
      </c>
      <c r="C4" s="51" t="s">
        <v>8</v>
      </c>
      <c r="D4" s="100" t="s">
        <v>175</v>
      </c>
      <c r="E4" s="100" t="s">
        <v>174</v>
      </c>
      <c r="F4" s="407" t="s">
        <v>176</v>
      </c>
      <c r="G4" s="509"/>
      <c r="H4" s="340" t="s">
        <v>66</v>
      </c>
      <c r="I4" s="257" t="s">
        <v>8</v>
      </c>
      <c r="J4" s="51" t="s">
        <v>12</v>
      </c>
      <c r="K4" s="100" t="s">
        <v>175</v>
      </c>
      <c r="L4" s="100" t="s">
        <v>174</v>
      </c>
      <c r="M4" s="407" t="s">
        <v>176</v>
      </c>
    </row>
    <row r="5" spans="2:14" ht="14" customHeight="1">
      <c r="B5" s="343">
        <v>6232</v>
      </c>
      <c r="C5" s="314">
        <v>14</v>
      </c>
      <c r="D5" s="223">
        <v>69</v>
      </c>
      <c r="E5" s="408">
        <v>79</v>
      </c>
      <c r="F5" s="167">
        <f t="shared" ref="F5:F16" si="0">D5/E5*100</f>
        <v>87.341772151898738</v>
      </c>
      <c r="G5" s="507"/>
      <c r="H5" s="343">
        <v>6052</v>
      </c>
      <c r="I5" s="365">
        <v>12</v>
      </c>
      <c r="J5" s="314">
        <v>1</v>
      </c>
      <c r="K5" s="286">
        <v>510</v>
      </c>
      <c r="L5" s="505">
        <v>542</v>
      </c>
      <c r="M5" s="272">
        <f t="shared" ref="M5:M10" si="1">K5/L5*100</f>
        <v>94.095940959409603</v>
      </c>
    </row>
    <row r="6" spans="2:14" ht="14" customHeight="1">
      <c r="B6" s="341">
        <v>6233</v>
      </c>
      <c r="C6" s="361">
        <v>14</v>
      </c>
      <c r="D6" s="131">
        <v>163</v>
      </c>
      <c r="E6" s="409">
        <v>183</v>
      </c>
      <c r="F6" s="170">
        <f t="shared" si="0"/>
        <v>89.071038251366119</v>
      </c>
      <c r="G6" s="507"/>
      <c r="H6" s="341">
        <v>6268</v>
      </c>
      <c r="I6" s="363">
        <v>12</v>
      </c>
      <c r="J6" s="361">
        <v>3</v>
      </c>
      <c r="K6" s="280">
        <v>56</v>
      </c>
      <c r="L6" s="304">
        <v>89</v>
      </c>
      <c r="M6" s="274">
        <f t="shared" si="1"/>
        <v>62.921348314606739</v>
      </c>
    </row>
    <row r="7" spans="2:14" ht="14" customHeight="1">
      <c r="B7" s="341">
        <v>6153</v>
      </c>
      <c r="C7" s="361">
        <v>15.2</v>
      </c>
      <c r="D7" s="131">
        <v>44</v>
      </c>
      <c r="E7" s="409">
        <v>65</v>
      </c>
      <c r="F7" s="170">
        <f t="shared" si="0"/>
        <v>67.692307692307693</v>
      </c>
      <c r="G7" s="507"/>
      <c r="H7" s="341">
        <v>6228</v>
      </c>
      <c r="I7" s="363">
        <v>13</v>
      </c>
      <c r="J7" s="361">
        <v>0</v>
      </c>
      <c r="K7" s="280">
        <v>226</v>
      </c>
      <c r="L7" s="304">
        <f>226+149</f>
        <v>375</v>
      </c>
      <c r="M7" s="274">
        <f t="shared" si="1"/>
        <v>60.266666666666666</v>
      </c>
    </row>
    <row r="8" spans="2:14" ht="14" customHeight="1">
      <c r="B8" s="341">
        <v>6075</v>
      </c>
      <c r="C8" s="361">
        <v>16</v>
      </c>
      <c r="D8" s="131">
        <v>120</v>
      </c>
      <c r="E8" s="409">
        <v>159</v>
      </c>
      <c r="F8" s="170">
        <f t="shared" si="0"/>
        <v>75.471698113207552</v>
      </c>
      <c r="G8" s="507"/>
      <c r="H8" s="393">
        <v>6113</v>
      </c>
      <c r="I8" s="367">
        <v>13.1</v>
      </c>
      <c r="J8" s="317">
        <v>1.6</v>
      </c>
      <c r="K8" s="280">
        <v>60</v>
      </c>
      <c r="L8" s="304">
        <v>73</v>
      </c>
      <c r="M8" s="274">
        <f t="shared" si="1"/>
        <v>82.191780821917803</v>
      </c>
    </row>
    <row r="9" spans="2:14" ht="14" customHeight="1">
      <c r="B9" s="341">
        <v>6230</v>
      </c>
      <c r="C9" s="361">
        <v>16</v>
      </c>
      <c r="D9" s="131">
        <v>172</v>
      </c>
      <c r="E9" s="409">
        <v>181</v>
      </c>
      <c r="F9" s="170">
        <f t="shared" si="0"/>
        <v>95.027624309392266</v>
      </c>
      <c r="G9" s="507"/>
      <c r="H9" s="341">
        <v>6084</v>
      </c>
      <c r="I9" s="363">
        <v>14.2</v>
      </c>
      <c r="J9" s="361">
        <v>4</v>
      </c>
      <c r="K9" s="280">
        <v>284</v>
      </c>
      <c r="L9" s="304">
        <v>311</v>
      </c>
      <c r="M9" s="274">
        <f t="shared" si="1"/>
        <v>91.318327974276528</v>
      </c>
    </row>
    <row r="10" spans="2:14" ht="14" customHeight="1" thickBot="1">
      <c r="B10" s="341">
        <v>6279</v>
      </c>
      <c r="C10" s="361">
        <v>19</v>
      </c>
      <c r="D10" s="131">
        <v>270</v>
      </c>
      <c r="E10" s="409">
        <v>289</v>
      </c>
      <c r="F10" s="170">
        <f t="shared" si="0"/>
        <v>93.425605536332185</v>
      </c>
      <c r="G10" s="507"/>
      <c r="H10" s="342">
        <v>6261</v>
      </c>
      <c r="I10" s="506">
        <v>16</v>
      </c>
      <c r="J10" s="504">
        <v>14.2</v>
      </c>
      <c r="K10" s="394">
        <v>1160</v>
      </c>
      <c r="L10" s="413">
        <f>1160+356</f>
        <v>1516</v>
      </c>
      <c r="M10" s="414">
        <f t="shared" si="1"/>
        <v>76.517150395778373</v>
      </c>
    </row>
    <row r="11" spans="2:14" ht="14" customHeight="1">
      <c r="B11" s="341">
        <v>6179</v>
      </c>
      <c r="C11" s="361">
        <v>21.8</v>
      </c>
      <c r="D11" s="131">
        <v>62</v>
      </c>
      <c r="E11" s="409">
        <v>72</v>
      </c>
      <c r="F11" s="170">
        <f t="shared" si="0"/>
        <v>86.111111111111114</v>
      </c>
      <c r="G11" s="507"/>
      <c r="H11" s="525" t="s">
        <v>20</v>
      </c>
      <c r="I11" s="512">
        <f>AVERAGE(I5:I10)</f>
        <v>13.383333333333333</v>
      </c>
      <c r="J11" s="314">
        <f t="shared" ref="J11:M11" si="2">AVERAGE(J5:J10)</f>
        <v>3.9666666666666663</v>
      </c>
      <c r="K11" s="514">
        <f t="shared" si="2"/>
        <v>382.66666666666669</v>
      </c>
      <c r="L11" s="513">
        <f t="shared" si="2"/>
        <v>484.33333333333331</v>
      </c>
      <c r="M11" s="517">
        <f t="shared" si="2"/>
        <v>77.885202522109296</v>
      </c>
    </row>
    <row r="12" spans="2:14" ht="14" customHeight="1">
      <c r="B12" s="341">
        <v>6057</v>
      </c>
      <c r="C12" s="361">
        <v>22</v>
      </c>
      <c r="D12" s="131">
        <v>35</v>
      </c>
      <c r="E12" s="409">
        <v>41</v>
      </c>
      <c r="F12" s="170">
        <f t="shared" si="0"/>
        <v>85.365853658536579</v>
      </c>
      <c r="G12" s="507"/>
      <c r="H12" s="527" t="s">
        <v>259</v>
      </c>
      <c r="I12" s="830">
        <f>STDEV(I5:I10)</f>
        <v>1.5210741818421207</v>
      </c>
      <c r="J12" s="317">
        <f t="shared" ref="J12:M12" si="3">STDEV(J5:J10)</f>
        <v>5.2113977651553975</v>
      </c>
      <c r="K12" s="520">
        <f t="shared" si="3"/>
        <v>416.06858409001114</v>
      </c>
      <c r="L12" s="519">
        <f t="shared" si="3"/>
        <v>535.75056385100208</v>
      </c>
      <c r="M12" s="524">
        <f t="shared" si="3"/>
        <v>14.12787897599542</v>
      </c>
    </row>
    <row r="13" spans="2:14" ht="14" customHeight="1">
      <c r="B13" s="341">
        <v>6131</v>
      </c>
      <c r="C13" s="361">
        <v>24.2</v>
      </c>
      <c r="D13" s="131">
        <v>382</v>
      </c>
      <c r="E13" s="409">
        <f>D13+30</f>
        <v>412</v>
      </c>
      <c r="F13" s="170">
        <f t="shared" si="0"/>
        <v>92.71844660194175</v>
      </c>
      <c r="G13" s="507"/>
      <c r="H13" s="527" t="s">
        <v>26</v>
      </c>
      <c r="I13" s="830">
        <f>STDEV(I5:I10)/SQRT(COUNTA(I5:I10))</f>
        <v>0.62097593440576493</v>
      </c>
      <c r="J13" s="317">
        <f t="shared" ref="J13:M13" si="4">STDEV(J5:J10)/SQRT(COUNTA(J5:J10))</f>
        <v>2.1275442285518875</v>
      </c>
      <c r="K13" s="520">
        <f t="shared" si="4"/>
        <v>169.8592881704671</v>
      </c>
      <c r="L13" s="519">
        <f t="shared" si="4"/>
        <v>218.71925180722232</v>
      </c>
      <c r="M13" s="524">
        <f t="shared" si="4"/>
        <v>5.7676824398304829</v>
      </c>
    </row>
    <row r="14" spans="2:14" ht="14" customHeight="1" thickBot="1">
      <c r="B14" s="341">
        <v>6235</v>
      </c>
      <c r="C14" s="361">
        <v>30</v>
      </c>
      <c r="D14" s="131">
        <v>177</v>
      </c>
      <c r="E14" s="409">
        <v>197</v>
      </c>
      <c r="F14" s="170">
        <f t="shared" si="0"/>
        <v>89.847715736040612</v>
      </c>
      <c r="G14" s="507"/>
      <c r="H14" s="526" t="s">
        <v>60</v>
      </c>
      <c r="I14" s="521">
        <f>TTEST(C5:C16,I5:I10,2,2)</f>
        <v>1.3400774286353818E-2</v>
      </c>
      <c r="J14" s="522"/>
      <c r="K14" s="523">
        <f>TTEST(D5:D16,K5:K10,2,2)</f>
        <v>7.1766481772597979E-2</v>
      </c>
      <c r="L14" s="521">
        <f>TTEST(E5:E16,L5:L10,2,2)</f>
        <v>5.4788826203133717E-2</v>
      </c>
      <c r="M14" s="518">
        <f>TTEST(F5:F16,M5:M10,2,2)</f>
        <v>0.11454809771675251</v>
      </c>
    </row>
    <row r="15" spans="2:14" ht="14" customHeight="1">
      <c r="B15" s="341">
        <v>6030</v>
      </c>
      <c r="C15" s="361">
        <v>30.1</v>
      </c>
      <c r="D15" s="131">
        <v>49</v>
      </c>
      <c r="E15" s="409">
        <f>49+11</f>
        <v>60</v>
      </c>
      <c r="F15" s="170">
        <f t="shared" si="0"/>
        <v>81.666666666666671</v>
      </c>
      <c r="G15" s="507"/>
    </row>
    <row r="16" spans="2:14" ht="14" customHeight="1" thickBot="1">
      <c r="B16" s="385">
        <v>6004</v>
      </c>
      <c r="C16" s="415">
        <v>33</v>
      </c>
      <c r="D16" s="410">
        <v>178</v>
      </c>
      <c r="E16" s="411">
        <v>185</v>
      </c>
      <c r="F16" s="227">
        <f t="shared" si="0"/>
        <v>96.216216216216225</v>
      </c>
      <c r="G16" s="507"/>
    </row>
    <row r="17" spans="2:16" ht="14" customHeight="1">
      <c r="B17" s="525" t="s">
        <v>20</v>
      </c>
      <c r="C17" s="117">
        <f>AVERAGE(C5:C16)</f>
        <v>21.274999999999999</v>
      </c>
      <c r="D17" s="514">
        <f t="shared" ref="D17:F17" si="5">AVERAGE(D5:D16)</f>
        <v>143.41666666666666</v>
      </c>
      <c r="E17" s="513">
        <f t="shared" si="5"/>
        <v>160.25</v>
      </c>
      <c r="F17" s="517">
        <f t="shared" si="5"/>
        <v>86.663004670418118</v>
      </c>
    </row>
    <row r="18" spans="2:16" ht="14" customHeight="1">
      <c r="B18" s="920" t="s">
        <v>259</v>
      </c>
      <c r="C18" s="645">
        <f>STDEV(C5:C16)</f>
        <v>6.7717494718197422</v>
      </c>
      <c r="D18" s="921">
        <f t="shared" ref="D18:F18" si="6">STDEV(D5:D16)</f>
        <v>104.33203842743724</v>
      </c>
      <c r="E18" s="922">
        <f t="shared" si="6"/>
        <v>108.96214939142858</v>
      </c>
      <c r="F18" s="923">
        <f t="shared" si="6"/>
        <v>8.3780929842628531</v>
      </c>
    </row>
    <row r="19" spans="2:16" ht="14" customHeight="1" thickBot="1">
      <c r="B19" s="526" t="s">
        <v>26</v>
      </c>
      <c r="C19" s="120">
        <f>STDEV(C5:C16)/SQRT(COUNTA(C5:C16))</f>
        <v>1.9548356902199173</v>
      </c>
      <c r="D19" s="515">
        <f t="shared" ref="D19:F19" si="7">STDEV(D5:D16)/SQRT(COUNTA(D5:D16))</f>
        <v>30.118065235591637</v>
      </c>
      <c r="E19" s="516">
        <f t="shared" si="7"/>
        <v>31.454663141310757</v>
      </c>
      <c r="F19" s="518">
        <f t="shared" si="7"/>
        <v>2.4185471198799369</v>
      </c>
    </row>
    <row r="20" spans="2:16" ht="14" customHeight="1">
      <c r="G20" s="386"/>
    </row>
    <row r="21" spans="2:16" ht="14" customHeight="1"/>
    <row r="22" spans="2:16" ht="14" customHeight="1"/>
    <row r="23" spans="2:16" ht="14" customHeight="1"/>
    <row r="24" spans="2:16" ht="14" customHeight="1"/>
    <row r="25" spans="2:16" ht="14" customHeight="1"/>
    <row r="26" spans="2:16" ht="14" customHeight="1">
      <c r="O26" s="16"/>
      <c r="P26" s="16"/>
    </row>
    <row r="27" spans="2:16" ht="14" customHeight="1">
      <c r="O27" s="386"/>
      <c r="P27" s="386"/>
    </row>
    <row r="28" spans="2:16" ht="14" customHeight="1">
      <c r="O28" s="386"/>
      <c r="P28" s="412"/>
    </row>
    <row r="29" spans="2:16" ht="14" customHeight="1"/>
    <row r="30" spans="2:16" ht="14" customHeight="1"/>
    <row r="31" spans="2:16" ht="14" customHeight="1">
      <c r="O31" s="16"/>
      <c r="P31" s="16"/>
    </row>
    <row r="32" spans="2:16" ht="14" customHeight="1">
      <c r="O32" s="14"/>
      <c r="P32" s="14"/>
    </row>
    <row r="33" ht="14" customHeight="1"/>
    <row r="34" ht="14" customHeight="1"/>
    <row r="35" ht="14" customHeight="1"/>
    <row r="36" ht="14" customHeight="1"/>
    <row r="37" ht="14" customHeight="1"/>
    <row r="38" ht="14" customHeight="1"/>
    <row r="39" ht="14" customHeight="1"/>
    <row r="40" ht="14" customHeight="1"/>
    <row r="41" ht="14" customHeight="1"/>
    <row r="42" ht="14" customHeight="1"/>
    <row r="43" ht="14" customHeight="1"/>
    <row r="44" ht="14" customHeight="1"/>
    <row r="45" ht="14" customHeight="1"/>
    <row r="46" ht="14" customHeight="1"/>
    <row r="47" ht="14" customHeight="1"/>
    <row r="48" ht="14" customHeight="1"/>
    <row r="49" spans="14:14" ht="14" customHeight="1"/>
    <row r="50" spans="14:14" ht="14" customHeight="1"/>
    <row r="51" spans="14:14" ht="14" customHeight="1">
      <c r="N51" s="386"/>
    </row>
    <row r="52" spans="14:14" ht="14" customHeight="1"/>
    <row r="53" spans="14:14" ht="14" customHeight="1"/>
    <row r="54" spans="14:14" ht="14" customHeight="1"/>
    <row r="55" spans="14:14" ht="14" customHeight="1"/>
    <row r="56" spans="14:14" ht="14" customHeight="1"/>
    <row r="57" spans="14:14" ht="14" customHeight="1"/>
    <row r="58" spans="14:14" ht="14" customHeight="1"/>
    <row r="59" spans="14:14" ht="14" customHeight="1"/>
    <row r="60" spans="14:14" ht="14" customHeight="1"/>
    <row r="61" spans="14:14" ht="14" customHeight="1"/>
    <row r="62" spans="14:14" ht="14" customHeight="1"/>
    <row r="63" spans="14:14" ht="14" customHeight="1"/>
    <row r="64" spans="14:14" ht="14" customHeight="1"/>
    <row r="65" ht="14" customHeight="1"/>
    <row r="66" ht="14" customHeight="1"/>
    <row r="67" ht="14" customHeight="1"/>
    <row r="68" ht="14" customHeight="1"/>
    <row r="69" ht="14" customHeight="1"/>
    <row r="70" ht="14" customHeight="1"/>
    <row r="71" ht="14" customHeight="1"/>
    <row r="72" ht="14" customHeight="1"/>
    <row r="73" ht="14" customHeight="1"/>
    <row r="74" ht="14" customHeight="1"/>
    <row r="75" ht="14" customHeight="1"/>
    <row r="76" ht="17" customHeight="1"/>
    <row r="78" ht="14" customHeight="1"/>
  </sheetData>
  <sortState ref="H5:M10">
    <sortCondition ref="I5:I10"/>
    <sortCondition ref="J5:J10"/>
    <sortCondition ref="H5:H10"/>
  </sortState>
  <mergeCells count="3">
    <mergeCell ref="B3:F3"/>
    <mergeCell ref="H3:M3"/>
    <mergeCell ref="B2:M2"/>
  </mergeCells>
  <pageMargins left="0" right="0" top="0" bottom="0" header="0" footer="0"/>
  <pageSetup scale="67" orientation="portrait"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1 Control Samples</vt:lpstr>
      <vt:lpstr>2 T1D Samples</vt:lpstr>
      <vt:lpstr>3 Antibodies</vt:lpstr>
      <vt:lpstr>4 Summary of Sections Analyzed</vt:lpstr>
      <vt:lpstr>5 Intraislet Proliferat</vt:lpstr>
      <vt:lpstr>6 Beta Cell Counts -% Intra</vt:lpstr>
      <vt:lpstr>7 Control Proliferation</vt:lpstr>
      <vt:lpstr>8 T1D Proliferation</vt:lpstr>
      <vt:lpstr>9 Endo Cell Counts -% Intrais</vt:lpstr>
      <vt:lpstr>10 Intra-Pancreatic Proliferati</vt:lpstr>
      <vt:lpstr>11 Alpha Cells per Crosssection</vt:lpstr>
      <vt:lpstr>12 Alpha Cell Counts -% Intrais</vt:lpstr>
      <vt:lpstr>13 PP, SS, Ghrelin</vt:lpstr>
      <vt:lpstr>14 PP, SS, Ghrelin Pie Chart</vt:lpstr>
      <vt:lpstr>15 Control Transit &amp; ICU Stay</vt:lpstr>
      <vt:lpstr>16 Sox9 Counts</vt:lpstr>
      <vt:lpstr>17 Sox9 Duct Counts </vt:lpstr>
      <vt:lpstr>18 Sox9 Syn</vt:lpstr>
      <vt:lpstr>19 Sox9 ARX</vt:lpstr>
      <vt:lpstr>20 Gcg ARX Ki67</vt:lpstr>
      <vt:lpstr>21 TUNEL Islet Endocrine Cells</vt:lpstr>
      <vt:lpstr>22 TUNEL Sox9 Cells</vt:lpstr>
      <vt:lpstr>23 Islet Cell Mass</vt:lpstr>
    </vt:vector>
  </TitlesOfParts>
  <Company>Children's Hospital of Philadelphia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Rankin</dc:creator>
  <cp:lastModifiedBy>volocity</cp:lastModifiedBy>
  <cp:lastPrinted>2017-12-16T18:05:09Z</cp:lastPrinted>
  <dcterms:created xsi:type="dcterms:W3CDTF">2011-01-19T19:20:01Z</dcterms:created>
  <dcterms:modified xsi:type="dcterms:W3CDTF">2017-12-16T18:06:12Z</dcterms:modified>
</cp:coreProperties>
</file>