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O46" i="1" l="1"/>
  <c r="N46" i="1"/>
  <c r="O41" i="1"/>
  <c r="N41" i="1"/>
  <c r="O56" i="1"/>
  <c r="N56" i="1"/>
  <c r="E55" i="1"/>
  <c r="F55" i="1"/>
  <c r="G55" i="1"/>
  <c r="H55" i="1"/>
  <c r="I55" i="1"/>
  <c r="J55" i="1"/>
  <c r="K55" i="1"/>
  <c r="L55" i="1"/>
  <c r="M55" i="1"/>
  <c r="D55" i="1"/>
  <c r="O54" i="1"/>
  <c r="N54" i="1"/>
  <c r="O53" i="1"/>
  <c r="N53" i="1"/>
  <c r="O33" i="1"/>
  <c r="N33" i="1"/>
  <c r="O22" i="1"/>
  <c r="N22" i="1"/>
  <c r="O32" i="1"/>
  <c r="N32" i="1"/>
  <c r="O31" i="1"/>
  <c r="O21" i="1"/>
  <c r="N31" i="1"/>
  <c r="N21" i="1"/>
  <c r="O20" i="1"/>
  <c r="N20" i="1"/>
  <c r="N13" i="1"/>
  <c r="O13" i="1"/>
  <c r="O12" i="1"/>
  <c r="N12" i="1"/>
  <c r="O11" i="1"/>
  <c r="N11" i="1"/>
  <c r="O10" i="1"/>
  <c r="N10" i="1"/>
  <c r="O9" i="1"/>
  <c r="N9" i="1"/>
  <c r="N55" i="1" l="1"/>
  <c r="O55" i="1"/>
  <c r="D58" i="1"/>
  <c r="S12" i="1"/>
  <c r="S20" i="1"/>
  <c r="S21" i="1" s="1"/>
  <c r="S31" i="1"/>
  <c r="S32" i="1"/>
  <c r="S8" i="1"/>
  <c r="S10" i="1" s="1"/>
</calcChain>
</file>

<file path=xl/sharedStrings.xml><?xml version="1.0" encoding="utf-8"?>
<sst xmlns="http://schemas.openxmlformats.org/spreadsheetml/2006/main" count="127" uniqueCount="40">
  <si>
    <t>帶測物:金屬圓筒</t>
    <phoneticPr fontId="1" type="noConversion"/>
  </si>
  <si>
    <t>測量1</t>
    <phoneticPr fontId="1" type="noConversion"/>
  </si>
  <si>
    <t>高度</t>
    <phoneticPr fontId="1" type="noConversion"/>
  </si>
  <si>
    <t>深度</t>
    <phoneticPr fontId="1" type="noConversion"/>
  </si>
  <si>
    <t>內徑</t>
    <phoneticPr fontId="1" type="noConversion"/>
  </si>
  <si>
    <t>外徑</t>
    <phoneticPr fontId="1" type="noConversion"/>
  </si>
  <si>
    <t>質量</t>
    <phoneticPr fontId="1" type="noConversion"/>
  </si>
  <si>
    <t>平均值</t>
    <phoneticPr fontId="1" type="noConversion"/>
  </si>
  <si>
    <t>標準差</t>
    <phoneticPr fontId="1" type="noConversion"/>
  </si>
  <si>
    <t>測量2</t>
    <phoneticPr fontId="1" type="noConversion"/>
  </si>
  <si>
    <t>測量3</t>
    <phoneticPr fontId="1" type="noConversion"/>
  </si>
  <si>
    <t>測量4</t>
    <phoneticPr fontId="1" type="noConversion"/>
  </si>
  <si>
    <t>測量5</t>
    <phoneticPr fontId="1" type="noConversion"/>
  </si>
  <si>
    <t>測量6</t>
    <phoneticPr fontId="1" type="noConversion"/>
  </si>
  <si>
    <t>測量7</t>
    <phoneticPr fontId="1" type="noConversion"/>
  </si>
  <si>
    <t>測量8</t>
    <phoneticPr fontId="1" type="noConversion"/>
  </si>
  <si>
    <t>測量9</t>
    <phoneticPr fontId="1" type="noConversion"/>
  </si>
  <si>
    <t>測量10</t>
    <phoneticPr fontId="1" type="noConversion"/>
  </si>
  <si>
    <t>單位:mm</t>
    <phoneticPr fontId="1" type="noConversion"/>
  </si>
  <si>
    <t>使用儀器:游標尺</t>
    <phoneticPr fontId="1" type="noConversion"/>
  </si>
  <si>
    <t>帶測物:黃色圓柱</t>
    <phoneticPr fontId="1" type="noConversion"/>
  </si>
  <si>
    <t>使用儀器:螺旋測微器</t>
    <phoneticPr fontId="1" type="noConversion"/>
  </si>
  <si>
    <t>單位:克</t>
    <phoneticPr fontId="1" type="noConversion"/>
  </si>
  <si>
    <t>金屬圓筒平均體積:</t>
    <phoneticPr fontId="1" type="noConversion"/>
  </si>
  <si>
    <t>金屬圓筒平均密度:</t>
    <phoneticPr fontId="1" type="noConversion"/>
  </si>
  <si>
    <t>mm^3</t>
    <phoneticPr fontId="1" type="noConversion"/>
  </si>
  <si>
    <t>g/mm^3</t>
    <phoneticPr fontId="1" type="noConversion"/>
  </si>
  <si>
    <t>g/cm^3</t>
    <phoneticPr fontId="1" type="noConversion"/>
  </si>
  <si>
    <t>mm^2</t>
    <phoneticPr fontId="1" type="noConversion"/>
  </si>
  <si>
    <t>金屬圓筒平均總表面積:</t>
    <phoneticPr fontId="1" type="noConversion"/>
  </si>
  <si>
    <t>平均體積:</t>
    <phoneticPr fontId="1" type="noConversion"/>
  </si>
  <si>
    <t>平均密度:</t>
    <phoneticPr fontId="1" type="noConversion"/>
  </si>
  <si>
    <t>帶測物:球面玻璃/平面玻璃</t>
    <phoneticPr fontId="1" type="noConversion"/>
  </si>
  <si>
    <t>使用儀器:球徑計</t>
    <phoneticPr fontId="1" type="noConversion"/>
  </si>
  <si>
    <t>平面</t>
    <phoneticPr fontId="1" type="noConversion"/>
  </si>
  <si>
    <t>球面</t>
    <phoneticPr fontId="1" type="noConversion"/>
  </si>
  <si>
    <t>a(差值)</t>
    <phoneticPr fontId="1" type="noConversion"/>
  </si>
  <si>
    <t>s(每兩點距離)</t>
    <phoneticPr fontId="1" type="noConversion"/>
  </si>
  <si>
    <t>R</t>
    <phoneticPr fontId="1" type="noConversion"/>
  </si>
  <si>
    <t>帶測物:金屬線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</si>
</sst>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"/>
    <numFmt numFmtId="177" formatCode="0.000"/>
    <numFmt numFmtId="178" formatCode="0.0000"/>
    <numFmt numFmtId="179" formatCode="0.000_ "/>
    <numFmt numFmtId="180" formatCode="0.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T58"/>
  <sheetViews>
    <sheetView tabSelected="1" topLeftCell="B1" workbookViewId="0">
      <selection activeCell="R12" sqref="R12"/>
    </sheetView>
  </sheetViews>
  <sheetFormatPr defaultRowHeight="16.5" x14ac:dyDescent="0.25"/>
  <cols>
    <col min="16" max="16" width="21.75" customWidth="1"/>
    <col min="17" max="17" width="2.875" customWidth="1"/>
    <col min="18" max="18" width="21.75" customWidth="1"/>
  </cols>
  <sheetData>
    <row r="7" spans="3:20" x14ac:dyDescent="0.25">
      <c r="D7" s="4" t="s">
        <v>0</v>
      </c>
      <c r="E7" s="4"/>
      <c r="F7" s="4"/>
      <c r="G7" s="4"/>
      <c r="H7" s="4"/>
      <c r="I7" s="4"/>
      <c r="J7" s="4" t="s">
        <v>19</v>
      </c>
      <c r="K7" s="4"/>
      <c r="L7" s="4"/>
      <c r="M7" s="4"/>
      <c r="N7" s="4"/>
      <c r="O7" s="4"/>
    </row>
    <row r="8" spans="3:20" x14ac:dyDescent="0.25">
      <c r="D8" t="s">
        <v>1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7</v>
      </c>
      <c r="O8" t="s">
        <v>8</v>
      </c>
      <c r="R8" t="s">
        <v>23</v>
      </c>
      <c r="S8">
        <f>PI()*(N12/2)^2*N9-PI()*(N11/2)^2*N10</f>
        <v>27255.119309927788</v>
      </c>
      <c r="T8" t="s">
        <v>25</v>
      </c>
    </row>
    <row r="9" spans="3:20" x14ac:dyDescent="0.25">
      <c r="C9" t="s">
        <v>2</v>
      </c>
      <c r="D9" s="2">
        <v>51.35</v>
      </c>
      <c r="E9" s="2">
        <v>51.6</v>
      </c>
      <c r="F9" s="2">
        <v>51.15</v>
      </c>
      <c r="G9" s="2">
        <v>51.15</v>
      </c>
      <c r="H9" s="2">
        <v>51.5</v>
      </c>
      <c r="I9" s="2">
        <v>51.35</v>
      </c>
      <c r="J9" s="2">
        <v>51.55</v>
      </c>
      <c r="K9" s="2">
        <v>51.7</v>
      </c>
      <c r="L9" s="2">
        <v>51.2</v>
      </c>
      <c r="M9" s="2">
        <v>51.2</v>
      </c>
      <c r="N9" s="2">
        <f>AVERAGE(D9:M9)</f>
        <v>51.375</v>
      </c>
      <c r="O9" s="5">
        <f>STDEV(D9:M9)</f>
        <v>0.20172864061517026</v>
      </c>
      <c r="P9" t="s">
        <v>18</v>
      </c>
    </row>
    <row r="10" spans="3:20" x14ac:dyDescent="0.25">
      <c r="C10" t="s">
        <v>3</v>
      </c>
      <c r="D10" s="2">
        <v>46.35</v>
      </c>
      <c r="E10" s="2">
        <v>46.4</v>
      </c>
      <c r="F10" s="2">
        <v>46.45</v>
      </c>
      <c r="G10" s="2">
        <v>46.5</v>
      </c>
      <c r="H10" s="2">
        <v>46.4</v>
      </c>
      <c r="I10" s="2">
        <v>46.4</v>
      </c>
      <c r="J10" s="2">
        <v>46.25</v>
      </c>
      <c r="K10" s="2">
        <v>46.6</v>
      </c>
      <c r="L10" s="2">
        <v>46.55</v>
      </c>
      <c r="M10" s="2">
        <v>46.35</v>
      </c>
      <c r="N10" s="2">
        <f>AVERAGE(D10:M10)</f>
        <v>46.425000000000004</v>
      </c>
      <c r="O10" s="5">
        <f>STDEV(D10:M10)</f>
        <v>0.10341394704992365</v>
      </c>
      <c r="P10" t="s">
        <v>18</v>
      </c>
      <c r="R10" t="s">
        <v>24</v>
      </c>
      <c r="S10">
        <f>N13/S8</f>
        <v>7.595710649653674E-3</v>
      </c>
      <c r="T10" t="s">
        <v>26</v>
      </c>
    </row>
    <row r="11" spans="3:20" x14ac:dyDescent="0.25">
      <c r="C11" t="s">
        <v>4</v>
      </c>
      <c r="D11" s="2">
        <v>19.8</v>
      </c>
      <c r="E11" s="2">
        <v>19.75</v>
      </c>
      <c r="F11" s="2">
        <v>19.600000000000001</v>
      </c>
      <c r="G11" s="2">
        <v>19.7</v>
      </c>
      <c r="H11" s="2">
        <v>19.649999999999999</v>
      </c>
      <c r="I11" s="2">
        <v>19.55</v>
      </c>
      <c r="J11" s="2">
        <v>19.55</v>
      </c>
      <c r="K11" s="2">
        <v>19.45</v>
      </c>
      <c r="L11" s="2">
        <v>19.55</v>
      </c>
      <c r="M11" s="2">
        <v>19.7</v>
      </c>
      <c r="N11" s="2">
        <f>AVERAGE(D11:M11)</f>
        <v>19.63</v>
      </c>
      <c r="O11" s="5">
        <f>STDEV(D11:M11)</f>
        <v>0.10852547064066462</v>
      </c>
      <c r="P11" t="s">
        <v>18</v>
      </c>
      <c r="S11">
        <v>7.5960000000000001</v>
      </c>
      <c r="T11" t="s">
        <v>27</v>
      </c>
    </row>
    <row r="12" spans="3:20" x14ac:dyDescent="0.25">
      <c r="C12" t="s">
        <v>5</v>
      </c>
      <c r="D12" s="2">
        <v>32</v>
      </c>
      <c r="E12" s="2">
        <v>32.1</v>
      </c>
      <c r="F12" s="2">
        <v>31.9</v>
      </c>
      <c r="G12" s="2">
        <v>31.95</v>
      </c>
      <c r="H12" s="2">
        <v>31.95</v>
      </c>
      <c r="I12" s="2">
        <v>32</v>
      </c>
      <c r="J12" s="2">
        <v>32.049999999999997</v>
      </c>
      <c r="K12" s="2">
        <v>32.049999999999997</v>
      </c>
      <c r="L12" s="2">
        <v>31.95</v>
      </c>
      <c r="M12" s="2">
        <v>32</v>
      </c>
      <c r="N12" s="2">
        <f>AVERAGE(D12:M12)</f>
        <v>31.994999999999997</v>
      </c>
      <c r="O12" s="5">
        <f>STDEV(D12:M12)</f>
        <v>5.9860949986893362E-2</v>
      </c>
      <c r="P12" t="s">
        <v>18</v>
      </c>
      <c r="R12" t="s">
        <v>29</v>
      </c>
      <c r="S12">
        <f>PI()*(N12/2)^2*2+PI()*N12*N9+PI()*N11*N10</f>
        <v>9634.9690054212842</v>
      </c>
      <c r="T12" t="s">
        <v>28</v>
      </c>
    </row>
    <row r="13" spans="3:20" x14ac:dyDescent="0.25">
      <c r="C13" t="s">
        <v>6</v>
      </c>
      <c r="D13" s="2">
        <v>207.04</v>
      </c>
      <c r="E13" s="2">
        <v>207.02</v>
      </c>
      <c r="F13" s="2">
        <v>207.02</v>
      </c>
      <c r="G13" s="2">
        <v>207.04</v>
      </c>
      <c r="H13" s="2">
        <v>207.06</v>
      </c>
      <c r="I13" s="2">
        <v>207</v>
      </c>
      <c r="J13" s="2">
        <v>207.04</v>
      </c>
      <c r="K13" s="2">
        <v>207</v>
      </c>
      <c r="L13" s="2">
        <v>207.02</v>
      </c>
      <c r="M13" s="2">
        <v>206.98</v>
      </c>
      <c r="N13" s="2">
        <f>AVERAGE(D13:M13)</f>
        <v>207.02199999999999</v>
      </c>
      <c r="O13" s="5">
        <f>STDEV(D13:M13)</f>
        <v>2.394437999475741E-2</v>
      </c>
      <c r="P13" t="s">
        <v>22</v>
      </c>
    </row>
    <row r="18" spans="3:20" x14ac:dyDescent="0.25">
      <c r="D18" s="4" t="s">
        <v>20</v>
      </c>
      <c r="E18" s="4"/>
      <c r="F18" s="4"/>
      <c r="G18" s="4"/>
      <c r="H18" s="4"/>
      <c r="I18" s="4"/>
      <c r="J18" s="4" t="s">
        <v>21</v>
      </c>
      <c r="K18" s="4"/>
      <c r="L18" s="4"/>
      <c r="M18" s="4"/>
      <c r="N18" s="4"/>
      <c r="O18" s="4"/>
    </row>
    <row r="19" spans="3:20" x14ac:dyDescent="0.25">
      <c r="D19" t="s">
        <v>1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7</v>
      </c>
      <c r="O19" t="s">
        <v>8</v>
      </c>
    </row>
    <row r="20" spans="3:20" x14ac:dyDescent="0.25">
      <c r="C20" t="s">
        <v>2</v>
      </c>
      <c r="D20" s="3">
        <v>18.489999999999998</v>
      </c>
      <c r="E20" s="3">
        <v>18.491</v>
      </c>
      <c r="F20" s="3">
        <v>18.488</v>
      </c>
      <c r="G20" s="3">
        <v>18.481999999999999</v>
      </c>
      <c r="H20" s="3">
        <v>18.498000000000001</v>
      </c>
      <c r="I20" s="3">
        <v>18.494</v>
      </c>
      <c r="J20" s="3">
        <v>18.489000000000001</v>
      </c>
      <c r="K20" s="3">
        <v>18.498000000000001</v>
      </c>
      <c r="L20" s="3">
        <v>18.489000000000001</v>
      </c>
      <c r="M20" s="3">
        <v>18.489000000000001</v>
      </c>
      <c r="N20">
        <f>AVERAGE(D20:M20)</f>
        <v>18.4908</v>
      </c>
      <c r="O20" s="7">
        <f>STDEV(D20:M20)</f>
        <v>4.8258562855614789E-3</v>
      </c>
      <c r="P20" t="s">
        <v>18</v>
      </c>
      <c r="R20" t="s">
        <v>30</v>
      </c>
      <c r="S20">
        <f>PI()*(N21/2)^2*N20</f>
        <v>6381.4490053438567</v>
      </c>
      <c r="T20" t="s">
        <v>25</v>
      </c>
    </row>
    <row r="21" spans="3:20" x14ac:dyDescent="0.25">
      <c r="C21" t="s">
        <v>5</v>
      </c>
      <c r="D21">
        <v>20.951000000000001</v>
      </c>
      <c r="E21">
        <v>20.962</v>
      </c>
      <c r="F21">
        <v>20.969000000000001</v>
      </c>
      <c r="G21">
        <v>20.972999999999999</v>
      </c>
      <c r="H21">
        <v>20.951000000000001</v>
      </c>
      <c r="I21">
        <v>20.946000000000002</v>
      </c>
      <c r="J21">
        <v>20.969000000000001</v>
      </c>
      <c r="K21">
        <v>20.962</v>
      </c>
      <c r="L21">
        <v>20.957999999999998</v>
      </c>
      <c r="M21">
        <v>20.981000000000002</v>
      </c>
      <c r="N21">
        <f>AVERAGE(D21:M21)</f>
        <v>20.962199999999996</v>
      </c>
      <c r="O21" s="7">
        <f>STDEV(D21:M21)</f>
        <v>1.1023207841237172E-2</v>
      </c>
      <c r="P21" t="s">
        <v>18</v>
      </c>
      <c r="R21" t="s">
        <v>31</v>
      </c>
      <c r="S21">
        <f>N22/S20</f>
        <v>8.4241055526703707E-3</v>
      </c>
      <c r="T21" t="s">
        <v>26</v>
      </c>
    </row>
    <row r="22" spans="3:20" x14ac:dyDescent="0.25">
      <c r="C22" t="s">
        <v>6</v>
      </c>
      <c r="D22">
        <v>53.76</v>
      </c>
      <c r="E22">
        <v>53.78</v>
      </c>
      <c r="F22">
        <v>53.76</v>
      </c>
      <c r="G22">
        <v>53.78</v>
      </c>
      <c r="H22">
        <v>53.74</v>
      </c>
      <c r="I22">
        <v>53.76</v>
      </c>
      <c r="J22">
        <v>53.76</v>
      </c>
      <c r="K22">
        <v>53.74</v>
      </c>
      <c r="L22">
        <v>53.74</v>
      </c>
      <c r="M22">
        <v>53.76</v>
      </c>
      <c r="N22">
        <f>AVERAGE(D22:M22)</f>
        <v>53.758000000000003</v>
      </c>
      <c r="O22" s="7">
        <f>STDEV(D22:M22)</f>
        <v>1.4757295747451856E-2</v>
      </c>
      <c r="P22" t="s">
        <v>22</v>
      </c>
      <c r="S22">
        <v>8.4239999999999995</v>
      </c>
      <c r="T22" t="s">
        <v>27</v>
      </c>
    </row>
    <row r="29" spans="3:20" x14ac:dyDescent="0.25">
      <c r="D29" s="4" t="s">
        <v>20</v>
      </c>
      <c r="E29" s="4"/>
      <c r="F29" s="4"/>
      <c r="G29" s="4"/>
      <c r="H29" s="4"/>
      <c r="I29" s="4"/>
      <c r="J29" s="4" t="s">
        <v>19</v>
      </c>
      <c r="K29" s="4"/>
      <c r="L29" s="4"/>
      <c r="M29" s="4"/>
      <c r="N29" s="4"/>
      <c r="O29" s="4"/>
    </row>
    <row r="30" spans="3:20" x14ac:dyDescent="0.25">
      <c r="D30" t="s">
        <v>1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7</v>
      </c>
      <c r="O30" t="s">
        <v>8</v>
      </c>
    </row>
    <row r="31" spans="3:20" x14ac:dyDescent="0.25">
      <c r="C31" t="s">
        <v>2</v>
      </c>
      <c r="D31" s="2">
        <v>18.5</v>
      </c>
      <c r="E31" s="2">
        <v>18.5</v>
      </c>
      <c r="F31" s="2">
        <v>18.5</v>
      </c>
      <c r="G31" s="2">
        <v>18.5</v>
      </c>
      <c r="H31" s="2">
        <v>18.5</v>
      </c>
      <c r="I31" s="2">
        <v>18.5</v>
      </c>
      <c r="J31" s="2">
        <v>18.5</v>
      </c>
      <c r="K31" s="2">
        <v>18.45</v>
      </c>
      <c r="L31" s="2">
        <v>18.5</v>
      </c>
      <c r="M31" s="2">
        <v>18.5</v>
      </c>
      <c r="N31" s="2">
        <f>AVERAGE(D31:M31)</f>
        <v>18.494999999999997</v>
      </c>
      <c r="O31" s="5">
        <f>STDEV(D31:M31)</f>
        <v>1.5811388300842121E-2</v>
      </c>
      <c r="R31" t="s">
        <v>30</v>
      </c>
      <c r="S31">
        <f>PI()*(N32/2)^2*N31</f>
        <v>6366.3446716627386</v>
      </c>
      <c r="T31" t="s">
        <v>25</v>
      </c>
    </row>
    <row r="32" spans="3:20" x14ac:dyDescent="0.25">
      <c r="C32" t="s">
        <v>5</v>
      </c>
      <c r="D32" s="2">
        <v>20.9</v>
      </c>
      <c r="E32" s="2">
        <v>20.95</v>
      </c>
      <c r="F32" s="2">
        <v>20.9</v>
      </c>
      <c r="G32" s="2">
        <v>20.95</v>
      </c>
      <c r="H32" s="2">
        <v>20.95</v>
      </c>
      <c r="I32" s="2">
        <v>20.95</v>
      </c>
      <c r="J32" s="2">
        <v>20.9</v>
      </c>
      <c r="K32" s="2">
        <v>20.95</v>
      </c>
      <c r="L32" s="2">
        <v>20.95</v>
      </c>
      <c r="M32" s="2">
        <v>20.95</v>
      </c>
      <c r="N32" s="2">
        <f>AVERAGE(D32:M32)</f>
        <v>20.934999999999995</v>
      </c>
      <c r="O32" s="5">
        <f>STDEV(D32:M32)</f>
        <v>2.4152294576982741E-2</v>
      </c>
      <c r="R32" t="s">
        <v>31</v>
      </c>
      <c r="S32">
        <f>N33/S31</f>
        <v>8.4440919825284431E-3</v>
      </c>
      <c r="T32" t="s">
        <v>26</v>
      </c>
    </row>
    <row r="33" spans="3:20" x14ac:dyDescent="0.25">
      <c r="C33" t="s">
        <v>6</v>
      </c>
      <c r="D33">
        <v>53.76</v>
      </c>
      <c r="E33">
        <v>53.78</v>
      </c>
      <c r="F33">
        <v>53.76</v>
      </c>
      <c r="G33">
        <v>53.78</v>
      </c>
      <c r="H33">
        <v>53.74</v>
      </c>
      <c r="I33">
        <v>53.76</v>
      </c>
      <c r="J33">
        <v>53.76</v>
      </c>
      <c r="K33">
        <v>53.74</v>
      </c>
      <c r="L33">
        <v>53.74</v>
      </c>
      <c r="M33">
        <v>53.76</v>
      </c>
      <c r="N33" s="2">
        <f>AVERAGE(D33:M33)</f>
        <v>53.758000000000003</v>
      </c>
      <c r="O33" s="5">
        <f>STDEV(D33:M33)</f>
        <v>1.4757295747451856E-2</v>
      </c>
      <c r="S33">
        <v>8.4440000000000008</v>
      </c>
      <c r="T33" t="s">
        <v>27</v>
      </c>
    </row>
    <row r="39" spans="3:20" x14ac:dyDescent="0.25">
      <c r="D39" s="4" t="s">
        <v>39</v>
      </c>
      <c r="E39" s="4"/>
      <c r="F39" s="4"/>
      <c r="G39" s="4"/>
      <c r="H39" s="4"/>
      <c r="I39" s="4"/>
      <c r="J39" s="4" t="s">
        <v>19</v>
      </c>
      <c r="K39" s="4"/>
      <c r="L39" s="4"/>
      <c r="M39" s="4"/>
      <c r="N39" s="4"/>
      <c r="O39" s="4"/>
    </row>
    <row r="40" spans="3:20" x14ac:dyDescent="0.25">
      <c r="D40" t="s">
        <v>1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  <c r="L40" t="s">
        <v>16</v>
      </c>
      <c r="M40" t="s">
        <v>17</v>
      </c>
      <c r="N40" t="s">
        <v>7</v>
      </c>
      <c r="O40" t="s">
        <v>8</v>
      </c>
    </row>
    <row r="41" spans="3:20" x14ac:dyDescent="0.25">
      <c r="C41" t="s">
        <v>5</v>
      </c>
      <c r="D41" s="5">
        <v>0.97899999999999998</v>
      </c>
      <c r="E41" s="5">
        <v>0.98099999999999998</v>
      </c>
      <c r="F41" s="5">
        <v>0.97799999999999998</v>
      </c>
      <c r="G41" s="5">
        <v>0.99099999999999999</v>
      </c>
      <c r="H41" s="5">
        <v>0.98299999999999998</v>
      </c>
      <c r="I41" s="5">
        <v>0.97499999999999998</v>
      </c>
      <c r="J41" s="5">
        <v>0.98199999999999998</v>
      </c>
      <c r="K41" s="5">
        <v>0.99</v>
      </c>
      <c r="L41" s="5">
        <v>0.99099999999999999</v>
      </c>
      <c r="M41" s="5">
        <v>0.97699999999999998</v>
      </c>
      <c r="N41" s="3">
        <f>AVERAGE(D41:M41)</f>
        <v>0.98270000000000002</v>
      </c>
      <c r="O41" s="5">
        <f>STDEV(D41:M41)</f>
        <v>5.9823815398960421E-3</v>
      </c>
    </row>
    <row r="44" spans="3:20" x14ac:dyDescent="0.25">
      <c r="D44" s="4" t="s">
        <v>39</v>
      </c>
      <c r="E44" s="4"/>
      <c r="F44" s="4"/>
      <c r="G44" s="4"/>
      <c r="H44" s="4"/>
      <c r="I44" s="4"/>
      <c r="J44" s="4" t="s">
        <v>21</v>
      </c>
      <c r="K44" s="4"/>
      <c r="L44" s="4"/>
      <c r="M44" s="4"/>
      <c r="N44" s="4"/>
      <c r="O44" s="4"/>
    </row>
    <row r="45" spans="3:20" x14ac:dyDescent="0.25">
      <c r="D45" t="s">
        <v>1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7</v>
      </c>
      <c r="O45" t="s">
        <v>8</v>
      </c>
    </row>
    <row r="46" spans="3:20" x14ac:dyDescent="0.25">
      <c r="C46" t="s">
        <v>5</v>
      </c>
      <c r="D46" s="2">
        <v>0.95</v>
      </c>
      <c r="E46" s="2">
        <v>1</v>
      </c>
      <c r="F46" s="2">
        <v>1</v>
      </c>
      <c r="G46" s="2">
        <v>1</v>
      </c>
      <c r="H46" s="2">
        <v>1</v>
      </c>
      <c r="I46" s="2">
        <v>0.95</v>
      </c>
      <c r="J46" s="2">
        <v>1</v>
      </c>
      <c r="K46" s="2">
        <v>0.95</v>
      </c>
      <c r="L46" s="2">
        <v>1</v>
      </c>
      <c r="M46" s="2">
        <v>1</v>
      </c>
      <c r="N46" s="2">
        <f>AVERAGE(D46:M46)</f>
        <v>0.9850000000000001</v>
      </c>
      <c r="O46" s="5">
        <f>STDEV(D46:M46)</f>
        <v>2.4152294576982418E-2</v>
      </c>
    </row>
    <row r="51" spans="3:15" x14ac:dyDescent="0.25">
      <c r="D51" s="4" t="s">
        <v>32</v>
      </c>
      <c r="E51" s="4"/>
      <c r="F51" s="4"/>
      <c r="G51" s="4"/>
      <c r="H51" s="4"/>
      <c r="I51" s="4"/>
      <c r="J51" s="4" t="s">
        <v>33</v>
      </c>
      <c r="K51" s="4"/>
      <c r="L51" s="4"/>
      <c r="M51" s="4"/>
      <c r="N51" s="4"/>
      <c r="O51" s="4"/>
    </row>
    <row r="52" spans="3:15" x14ac:dyDescent="0.25">
      <c r="D52" t="s">
        <v>1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7</v>
      </c>
      <c r="O52" t="s">
        <v>8</v>
      </c>
    </row>
    <row r="53" spans="3:15" x14ac:dyDescent="0.25">
      <c r="C53" t="s">
        <v>34</v>
      </c>
      <c r="D53" s="3">
        <v>12.494999999999999</v>
      </c>
      <c r="E53" s="3">
        <v>12.491</v>
      </c>
      <c r="F53" s="3">
        <v>12.471</v>
      </c>
      <c r="G53" s="3">
        <v>12.484999999999999</v>
      </c>
      <c r="H53" s="3">
        <v>12.481999999999999</v>
      </c>
      <c r="I53" s="3">
        <v>12.497999999999999</v>
      </c>
      <c r="J53" s="3">
        <v>12.5</v>
      </c>
      <c r="K53" s="3">
        <v>12.484999999999999</v>
      </c>
      <c r="L53" s="3">
        <v>12.5</v>
      </c>
      <c r="M53" s="3">
        <v>12.487</v>
      </c>
      <c r="N53" s="3">
        <f>AVERAGE(D53:M53)</f>
        <v>12.4894</v>
      </c>
      <c r="O53" s="5">
        <f>STDEV(D53:M53)</f>
        <v>9.2520268049762731E-3</v>
      </c>
    </row>
    <row r="54" spans="3:15" x14ac:dyDescent="0.25">
      <c r="C54" t="s">
        <v>35</v>
      </c>
      <c r="D54">
        <v>15.946999999999999</v>
      </c>
      <c r="E54">
        <v>15.919</v>
      </c>
      <c r="F54">
        <v>15.949</v>
      </c>
      <c r="G54">
        <v>15.930999999999999</v>
      </c>
      <c r="H54">
        <v>15.888999999999999</v>
      </c>
      <c r="I54">
        <v>15.949</v>
      </c>
      <c r="J54">
        <v>15.895</v>
      </c>
      <c r="K54">
        <v>15.930999999999999</v>
      </c>
      <c r="L54">
        <v>15.888999999999999</v>
      </c>
      <c r="M54">
        <v>15.958</v>
      </c>
      <c r="N54" s="2">
        <f>AVERAGE(D54:M54)</f>
        <v>15.925699999999997</v>
      </c>
      <c r="O54">
        <f>STDEV(D54:M54)</f>
        <v>2.6499685532725477E-2</v>
      </c>
    </row>
    <row r="55" spans="3:15" x14ac:dyDescent="0.25">
      <c r="C55" t="s">
        <v>36</v>
      </c>
      <c r="D55" s="6">
        <f>D54-D53</f>
        <v>3.452</v>
      </c>
      <c r="E55" s="6">
        <f t="shared" ref="E55:M55" si="0">E54-E53</f>
        <v>3.4280000000000008</v>
      </c>
      <c r="F55" s="6">
        <f t="shared" si="0"/>
        <v>3.4779999999999998</v>
      </c>
      <c r="G55" s="6">
        <f t="shared" si="0"/>
        <v>3.4459999999999997</v>
      </c>
      <c r="H55" s="6">
        <f t="shared" si="0"/>
        <v>3.407</v>
      </c>
      <c r="I55" s="6">
        <f t="shared" si="0"/>
        <v>3.4510000000000005</v>
      </c>
      <c r="J55" s="6">
        <f t="shared" si="0"/>
        <v>3.3949999999999996</v>
      </c>
      <c r="K55" s="6">
        <f t="shared" si="0"/>
        <v>3.4459999999999997</v>
      </c>
      <c r="L55" s="6">
        <f t="shared" si="0"/>
        <v>3.3889999999999993</v>
      </c>
      <c r="M55" s="6">
        <f t="shared" si="0"/>
        <v>3.4710000000000001</v>
      </c>
      <c r="N55" s="3">
        <f>AVERAGE(D55:M55)</f>
        <v>3.4363000000000001</v>
      </c>
      <c r="O55" s="5">
        <f>STDEV(D55:M55)</f>
        <v>3.0666847825551999E-2</v>
      </c>
    </row>
    <row r="56" spans="3:15" x14ac:dyDescent="0.25">
      <c r="C56" t="s">
        <v>37</v>
      </c>
      <c r="D56" s="1">
        <v>56</v>
      </c>
      <c r="E56" s="1">
        <v>56.2</v>
      </c>
      <c r="F56" s="1">
        <v>56.1</v>
      </c>
      <c r="G56" s="1">
        <v>56</v>
      </c>
      <c r="H56" s="1">
        <v>56</v>
      </c>
      <c r="I56" s="1">
        <v>56.2</v>
      </c>
      <c r="J56" s="1">
        <v>56.1</v>
      </c>
      <c r="K56" s="1">
        <v>56</v>
      </c>
      <c r="L56" s="1">
        <v>56</v>
      </c>
      <c r="M56" s="1">
        <v>56.1</v>
      </c>
      <c r="N56" s="1">
        <f>AVERAGE(D56:M57)</f>
        <v>56.04</v>
      </c>
      <c r="O56" s="5">
        <f>STDEV(D56:M57)</f>
        <v>0.105559732582351</v>
      </c>
    </row>
    <row r="57" spans="3:15" x14ac:dyDescent="0.25">
      <c r="D57" s="1">
        <v>56</v>
      </c>
      <c r="E57" s="1">
        <v>55.9</v>
      </c>
      <c r="F57" s="1">
        <v>55.8</v>
      </c>
      <c r="G57" s="1">
        <v>56.1</v>
      </c>
      <c r="H57" s="1">
        <v>56.1</v>
      </c>
      <c r="I57" s="1"/>
      <c r="J57" s="1"/>
      <c r="K57" s="1"/>
      <c r="L57" s="1"/>
      <c r="M57" s="1"/>
      <c r="N57" s="1"/>
    </row>
    <row r="58" spans="3:15" x14ac:dyDescent="0.25">
      <c r="C58" t="s">
        <v>38</v>
      </c>
      <c r="D58">
        <f>(N56^2/(6*N55))+N55/2</f>
        <v>154.03709770538077</v>
      </c>
    </row>
  </sheetData>
  <mergeCells count="12">
    <mergeCell ref="D51:I51"/>
    <mergeCell ref="J51:O51"/>
    <mergeCell ref="D39:I39"/>
    <mergeCell ref="J39:O39"/>
    <mergeCell ref="D44:I44"/>
    <mergeCell ref="J44:O44"/>
    <mergeCell ref="D7:I7"/>
    <mergeCell ref="J7:O7"/>
    <mergeCell ref="D18:I18"/>
    <mergeCell ref="J18:O18"/>
    <mergeCell ref="D29:I29"/>
    <mergeCell ref="J29:O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NCKU</dc:creator>
  <cp:lastModifiedBy>NCKU</cp:lastModifiedBy>
  <dcterms:created xsi:type="dcterms:W3CDTF">2018-09-25T00:51:08Z</dcterms:created>
  <dcterms:modified xsi:type="dcterms:W3CDTF">2018-09-25T02:40:08Z</dcterms:modified>
</cp:coreProperties>
</file>