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28493BC-F400-46B0-B2C6-97769C669942}" xr6:coauthVersionLast="31" xr6:coauthVersionMax="31" xr10:uidLastSave="{00000000-0000-0000-0000-000000000000}"/>
  <bookViews>
    <workbookView xWindow="0" yWindow="0" windowWidth="22260" windowHeight="12645" activeTab="4" xr2:uid="{00000000-000D-0000-FFFF-FFFF00000000}"/>
  </bookViews>
  <sheets>
    <sheet name="240克" sheetId="1" r:id="rId1"/>
    <sheet name="260克" sheetId="2" r:id="rId2"/>
    <sheet name="280克" sheetId="3" r:id="rId3"/>
    <sheet name="300克" sheetId="4" r:id="rId4"/>
    <sheet name="數據計算與分析" sheetId="5" r:id="rId5"/>
  </sheets>
  <externalReferences>
    <externalReference r:id="rId6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AA41" i="1"/>
  <c r="N23" i="1"/>
  <c r="N24" i="1"/>
  <c r="N25" i="1"/>
  <c r="N26" i="1"/>
  <c r="AA45" i="1"/>
  <c r="AD45" i="1"/>
  <c r="N27" i="1"/>
  <c r="AA46" i="1"/>
  <c r="AD46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AA10" i="1" s="1"/>
  <c r="AB50" i="1" l="1"/>
  <c r="AC53" i="1" s="1"/>
  <c r="AA16" i="1"/>
  <c r="AA12" i="1"/>
  <c r="AA8" i="1"/>
  <c r="AA17" i="1"/>
  <c r="AA15" i="1"/>
  <c r="AA13" i="1"/>
  <c r="AA11" i="1"/>
  <c r="AA9" i="1"/>
  <c r="AA7" i="1"/>
  <c r="AA14" i="1"/>
  <c r="AB6" i="3"/>
  <c r="AB7" i="3"/>
  <c r="AB8" i="3"/>
  <c r="AB9" i="3"/>
  <c r="AB10" i="3"/>
  <c r="AB11" i="3"/>
  <c r="AB12" i="3"/>
  <c r="AB13" i="3"/>
  <c r="AB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5" i="3"/>
  <c r="AC6" i="2"/>
  <c r="AC7" i="2"/>
  <c r="AC8" i="2"/>
  <c r="AC9" i="2"/>
  <c r="AC10" i="2"/>
  <c r="AC11" i="2"/>
  <c r="AC12" i="2"/>
  <c r="AC13" i="2"/>
  <c r="AC14" i="2"/>
  <c r="AC15" i="2"/>
  <c r="AC5" i="2"/>
  <c r="N6" i="2"/>
  <c r="O6" i="2" s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N5" i="2"/>
  <c r="O5" i="2" s="1"/>
  <c r="N24" i="5"/>
  <c r="N23" i="5"/>
  <c r="I24" i="5"/>
  <c r="AE41" i="3"/>
  <c r="AE40" i="3"/>
  <c r="AB41" i="3"/>
  <c r="AB40" i="3"/>
  <c r="AG42" i="2"/>
  <c r="AD42" i="2"/>
  <c r="AG41" i="2"/>
  <c r="AD41" i="2"/>
  <c r="B2" i="5" l="1"/>
  <c r="AC45" i="3" l="1"/>
  <c r="AD49" i="3" s="1"/>
  <c r="AE46" i="2"/>
  <c r="AF51" i="2" s="1"/>
</calcChain>
</file>

<file path=xl/sharedStrings.xml><?xml version="1.0" encoding="utf-8"?>
<sst xmlns="http://schemas.openxmlformats.org/spreadsheetml/2006/main" count="152" uniqueCount="40">
  <si>
    <t>時間</t>
    <phoneticPr fontId="1" type="noConversion"/>
  </si>
  <si>
    <t>溫度</t>
    <phoneticPr fontId="1" type="noConversion"/>
  </si>
  <si>
    <t>g水</t>
    <phoneticPr fontId="1" type="noConversion"/>
  </si>
  <si>
    <t>前5分鐘</t>
    <phoneticPr fontId="1" type="noConversion"/>
  </si>
  <si>
    <t>室溫</t>
    <phoneticPr fontId="1" type="noConversion"/>
  </si>
  <si>
    <t>升溫</t>
    <phoneticPr fontId="1" type="noConversion"/>
  </si>
  <si>
    <t>放熱</t>
    <phoneticPr fontId="1" type="noConversion"/>
  </si>
  <si>
    <t>度</t>
    <phoneticPr fontId="1" type="noConversion"/>
  </si>
  <si>
    <t>g</t>
    <phoneticPr fontId="1" type="noConversion"/>
  </si>
  <si>
    <t>升溫(未做完)</t>
    <phoneticPr fontId="1" type="noConversion"/>
  </si>
  <si>
    <t>保溫杯質量</t>
    <phoneticPr fontId="1" type="noConversion"/>
  </si>
  <si>
    <t>保溫杯內層質量</t>
    <phoneticPr fontId="1" type="noConversion"/>
  </si>
  <si>
    <t>不鏽鋼導電柱</t>
    <phoneticPr fontId="1" type="noConversion"/>
  </si>
  <si>
    <t>加熱電阻</t>
    <phoneticPr fontId="1" type="noConversion"/>
  </si>
  <si>
    <t>溫度計探針</t>
    <phoneticPr fontId="1" type="noConversion"/>
  </si>
  <si>
    <t>系統水當量</t>
    <phoneticPr fontId="1" type="noConversion"/>
  </si>
  <si>
    <t>水比熱</t>
    <phoneticPr fontId="1" type="noConversion"/>
  </si>
  <si>
    <t>電壓</t>
    <phoneticPr fontId="1" type="noConversion"/>
  </si>
  <si>
    <t>電流</t>
    <phoneticPr fontId="1" type="noConversion"/>
  </si>
  <si>
    <t>V</t>
    <phoneticPr fontId="1" type="noConversion"/>
  </si>
  <si>
    <t>A</t>
    <phoneticPr fontId="1" type="noConversion"/>
  </si>
  <si>
    <t>T1</t>
    <phoneticPr fontId="1" type="noConversion"/>
  </si>
  <si>
    <t>T2</t>
    <phoneticPr fontId="1" type="noConversion"/>
  </si>
  <si>
    <t>℃</t>
  </si>
  <si>
    <t>t1</t>
    <phoneticPr fontId="1" type="noConversion"/>
  </si>
  <si>
    <t>t2</t>
    <phoneticPr fontId="1" type="noConversion"/>
  </si>
  <si>
    <t>s</t>
    <phoneticPr fontId="1" type="noConversion"/>
  </si>
  <si>
    <t>公式4</t>
    <phoneticPr fontId="1" type="noConversion"/>
  </si>
  <si>
    <t>J</t>
    <phoneticPr fontId="1" type="noConversion"/>
  </si>
  <si>
    <t>熱功當量</t>
    <phoneticPr fontId="1" type="noConversion"/>
  </si>
  <si>
    <t>℃</t>
    <phoneticPr fontId="1" type="noConversion"/>
  </si>
  <si>
    <t>cal/℃</t>
    <phoneticPr fontId="1" type="noConversion"/>
  </si>
  <si>
    <t>J=IV(t2-t1)/(C(m+mc))*(T2-T1)</t>
    <phoneticPr fontId="1" type="noConversion"/>
  </si>
  <si>
    <t>公式5=公式4*(C(m+mc))</t>
    <phoneticPr fontId="1" type="noConversion"/>
  </si>
  <si>
    <t>IV(t2-t1)/(T2-T1)</t>
    <phoneticPr fontId="1" type="noConversion"/>
  </si>
  <si>
    <t>m=J</t>
    <phoneticPr fontId="1" type="noConversion"/>
  </si>
  <si>
    <t>mc=b/a</t>
    <phoneticPr fontId="1" type="noConversion"/>
  </si>
  <si>
    <t>理論值</t>
    <phoneticPr fontId="1" type="noConversion"/>
  </si>
  <si>
    <t>百分誤差</t>
    <phoneticPr fontId="1" type="noConversion"/>
  </si>
  <si>
    <r>
      <t>cal/g*</t>
    </r>
    <r>
      <rPr>
        <sz val="12"/>
        <color theme="1"/>
        <rFont val="新細明體"/>
        <family val="1"/>
        <charset val="136"/>
      </rPr>
      <t>℃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</si>
</sst>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前</a:t>
            </a:r>
            <a:r>
              <a:rPr lang="en-US" altLang="zh-TW"/>
              <a:t>5</a:t>
            </a:r>
            <a:r>
              <a:rPr lang="zh-TW" altLang="en-US"/>
              <a:t>分鐘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'240克'!$C$6</c:f>
              <c:strCache>
                <c:ptCount val="1"/>
                <c:pt idx="0">
                  <c:v>溫度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'240克'!$B$7:$B$16</c:f>
              <c:numCache>
                <c:formatCode>General</c:formatCode>
                <c:ptCount val="10"/>
                <c:pt idx="0">
                  <c:v>30.08</c:v>
                </c:pt>
                <c:pt idx="1">
                  <c:v>60.16</c:v>
                </c:pt>
                <c:pt idx="2">
                  <c:v>90.24</c:v>
                </c:pt>
                <c:pt idx="3">
                  <c:v>120.32</c:v>
                </c:pt>
                <c:pt idx="4">
                  <c:v>150.4</c:v>
                </c:pt>
                <c:pt idx="5">
                  <c:v>180.48</c:v>
                </c:pt>
                <c:pt idx="6">
                  <c:v>210.55</c:v>
                </c:pt>
                <c:pt idx="7">
                  <c:v>240.63</c:v>
                </c:pt>
                <c:pt idx="8">
                  <c:v>270.70999999999998</c:v>
                </c:pt>
                <c:pt idx="9">
                  <c:v>300.79000000000002</c:v>
                </c:pt>
              </c:numCache>
            </c:numRef>
          </c:xVal>
          <c:yVal>
            <c:numRef>
              <c:f>'240克'!$C$7:$C$16</c:f>
              <c:numCache>
                <c:formatCode>General</c:formatCode>
                <c:ptCount val="10"/>
                <c:pt idx="0">
                  <c:v>2.81</c:v>
                </c:pt>
                <c:pt idx="1">
                  <c:v>2.4</c:v>
                </c:pt>
                <c:pt idx="2">
                  <c:v>2.44</c:v>
                </c:pt>
                <c:pt idx="3">
                  <c:v>2.23</c:v>
                </c:pt>
                <c:pt idx="4">
                  <c:v>2.2999999999999998</c:v>
                </c:pt>
                <c:pt idx="5">
                  <c:v>2.97</c:v>
                </c:pt>
                <c:pt idx="6">
                  <c:v>2.87</c:v>
                </c:pt>
                <c:pt idx="7">
                  <c:v>2.5</c:v>
                </c:pt>
                <c:pt idx="8">
                  <c:v>2.37</c:v>
                </c:pt>
                <c:pt idx="9">
                  <c:v>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4-49C6-AC3F-5DADED072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32096"/>
        <c:axId val="416234392"/>
      </c:scatterChart>
      <c:valAx>
        <c:axId val="41623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234392"/>
        <c:crosses val="autoZero"/>
        <c:crossBetween val="midCat"/>
      </c:valAx>
      <c:valAx>
        <c:axId val="41623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23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升溫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'280克'!$N$5:$N$73</c:f>
              <c:numCache>
                <c:formatCode>General</c:formatCode>
                <c:ptCount val="69"/>
                <c:pt idx="0">
                  <c:v>0</c:v>
                </c:pt>
                <c:pt idx="1">
                  <c:v>30.08</c:v>
                </c:pt>
                <c:pt idx="2">
                  <c:v>60.16</c:v>
                </c:pt>
                <c:pt idx="3">
                  <c:v>90.24</c:v>
                </c:pt>
                <c:pt idx="4">
                  <c:v>120.32</c:v>
                </c:pt>
                <c:pt idx="5">
                  <c:v>150.4</c:v>
                </c:pt>
                <c:pt idx="6">
                  <c:v>180.48</c:v>
                </c:pt>
                <c:pt idx="7">
                  <c:v>210.55</c:v>
                </c:pt>
                <c:pt idx="8">
                  <c:v>240.63</c:v>
                </c:pt>
                <c:pt idx="9">
                  <c:v>270.70999999999998</c:v>
                </c:pt>
                <c:pt idx="10">
                  <c:v>300.79000000000002</c:v>
                </c:pt>
                <c:pt idx="11">
                  <c:v>330.87</c:v>
                </c:pt>
                <c:pt idx="12">
                  <c:v>360.95</c:v>
                </c:pt>
                <c:pt idx="13">
                  <c:v>391.03</c:v>
                </c:pt>
                <c:pt idx="14">
                  <c:v>421.11</c:v>
                </c:pt>
                <c:pt idx="15">
                  <c:v>451.18</c:v>
                </c:pt>
                <c:pt idx="16">
                  <c:v>481.26</c:v>
                </c:pt>
                <c:pt idx="17">
                  <c:v>511.34</c:v>
                </c:pt>
                <c:pt idx="18">
                  <c:v>541.41999999999996</c:v>
                </c:pt>
                <c:pt idx="19">
                  <c:v>571.5</c:v>
                </c:pt>
                <c:pt idx="20">
                  <c:v>601.58000000000004</c:v>
                </c:pt>
                <c:pt idx="21">
                  <c:v>631.66</c:v>
                </c:pt>
                <c:pt idx="22">
                  <c:v>661.74</c:v>
                </c:pt>
                <c:pt idx="23">
                  <c:v>691.82</c:v>
                </c:pt>
                <c:pt idx="24">
                  <c:v>721.9</c:v>
                </c:pt>
                <c:pt idx="25">
                  <c:v>751.97</c:v>
                </c:pt>
                <c:pt idx="26">
                  <c:v>782.05</c:v>
                </c:pt>
                <c:pt idx="27">
                  <c:v>812.13</c:v>
                </c:pt>
                <c:pt idx="28">
                  <c:v>842.21</c:v>
                </c:pt>
                <c:pt idx="29">
                  <c:v>872.29</c:v>
                </c:pt>
                <c:pt idx="30">
                  <c:v>902.37</c:v>
                </c:pt>
                <c:pt idx="31">
                  <c:v>932.45</c:v>
                </c:pt>
                <c:pt idx="32">
                  <c:v>962.53</c:v>
                </c:pt>
                <c:pt idx="33">
                  <c:v>992.6</c:v>
                </c:pt>
                <c:pt idx="34">
                  <c:v>1022.68</c:v>
                </c:pt>
                <c:pt idx="35">
                  <c:v>1052.76</c:v>
                </c:pt>
                <c:pt idx="36">
                  <c:v>1082.8399999999999</c:v>
                </c:pt>
                <c:pt idx="37">
                  <c:v>1112.92</c:v>
                </c:pt>
                <c:pt idx="38">
                  <c:v>1143</c:v>
                </c:pt>
                <c:pt idx="39">
                  <c:v>1173.08</c:v>
                </c:pt>
                <c:pt idx="40">
                  <c:v>1203.1600000000001</c:v>
                </c:pt>
                <c:pt idx="41">
                  <c:v>1233.24</c:v>
                </c:pt>
                <c:pt idx="42">
                  <c:v>1263.31</c:v>
                </c:pt>
                <c:pt idx="43">
                  <c:v>1293.3900000000001</c:v>
                </c:pt>
                <c:pt idx="44">
                  <c:v>1323.47</c:v>
                </c:pt>
                <c:pt idx="45">
                  <c:v>1353.55</c:v>
                </c:pt>
                <c:pt idx="46">
                  <c:v>1383.63</c:v>
                </c:pt>
                <c:pt idx="47">
                  <c:v>1413.71</c:v>
                </c:pt>
                <c:pt idx="48">
                  <c:v>1443.79</c:v>
                </c:pt>
                <c:pt idx="49">
                  <c:v>1473.87</c:v>
                </c:pt>
                <c:pt idx="50">
                  <c:v>1503.95</c:v>
                </c:pt>
                <c:pt idx="51">
                  <c:v>1534.03</c:v>
                </c:pt>
                <c:pt idx="52">
                  <c:v>1564.1</c:v>
                </c:pt>
                <c:pt idx="53">
                  <c:v>1594.18</c:v>
                </c:pt>
                <c:pt idx="54">
                  <c:v>1624.26</c:v>
                </c:pt>
                <c:pt idx="55">
                  <c:v>1654.34</c:v>
                </c:pt>
                <c:pt idx="56">
                  <c:v>1684.42</c:v>
                </c:pt>
                <c:pt idx="57">
                  <c:v>1714.5</c:v>
                </c:pt>
                <c:pt idx="58">
                  <c:v>1744.58</c:v>
                </c:pt>
                <c:pt idx="59">
                  <c:v>1774.66</c:v>
                </c:pt>
                <c:pt idx="60">
                  <c:v>1804.74</c:v>
                </c:pt>
                <c:pt idx="61">
                  <c:v>1834.81</c:v>
                </c:pt>
                <c:pt idx="62">
                  <c:v>1864.89</c:v>
                </c:pt>
                <c:pt idx="63">
                  <c:v>1894.97</c:v>
                </c:pt>
                <c:pt idx="64">
                  <c:v>1925.05</c:v>
                </c:pt>
                <c:pt idx="65">
                  <c:v>1955.13</c:v>
                </c:pt>
                <c:pt idx="66">
                  <c:v>1985.21</c:v>
                </c:pt>
                <c:pt idx="67">
                  <c:v>2015.29</c:v>
                </c:pt>
                <c:pt idx="68">
                  <c:v>2045.37</c:v>
                </c:pt>
              </c:numCache>
            </c:numRef>
          </c:xVal>
          <c:yVal>
            <c:numRef>
              <c:f>'280克'!$P$5:$P$73</c:f>
              <c:numCache>
                <c:formatCode>General</c:formatCode>
                <c:ptCount val="69"/>
                <c:pt idx="0">
                  <c:v>1.1599999999999999</c:v>
                </c:pt>
                <c:pt idx="1">
                  <c:v>1.56</c:v>
                </c:pt>
                <c:pt idx="2">
                  <c:v>1.97</c:v>
                </c:pt>
                <c:pt idx="3">
                  <c:v>1.63</c:v>
                </c:pt>
                <c:pt idx="4">
                  <c:v>1.93</c:v>
                </c:pt>
                <c:pt idx="5">
                  <c:v>2.17</c:v>
                </c:pt>
                <c:pt idx="6">
                  <c:v>2.5</c:v>
                </c:pt>
                <c:pt idx="7">
                  <c:v>2.74</c:v>
                </c:pt>
                <c:pt idx="8">
                  <c:v>2.94</c:v>
                </c:pt>
                <c:pt idx="9">
                  <c:v>4.42</c:v>
                </c:pt>
                <c:pt idx="10">
                  <c:v>4.82</c:v>
                </c:pt>
                <c:pt idx="11">
                  <c:v>5.7</c:v>
                </c:pt>
                <c:pt idx="12">
                  <c:v>6.64</c:v>
                </c:pt>
                <c:pt idx="13">
                  <c:v>7.41</c:v>
                </c:pt>
                <c:pt idx="14">
                  <c:v>7.72</c:v>
                </c:pt>
                <c:pt idx="15">
                  <c:v>8.32</c:v>
                </c:pt>
                <c:pt idx="16">
                  <c:v>8.76</c:v>
                </c:pt>
                <c:pt idx="17">
                  <c:v>10.039999999999999</c:v>
                </c:pt>
                <c:pt idx="18">
                  <c:v>10.61</c:v>
                </c:pt>
                <c:pt idx="19">
                  <c:v>12.09</c:v>
                </c:pt>
                <c:pt idx="20">
                  <c:v>12.19</c:v>
                </c:pt>
                <c:pt idx="21">
                  <c:v>12.63</c:v>
                </c:pt>
                <c:pt idx="22">
                  <c:v>13.71</c:v>
                </c:pt>
                <c:pt idx="23">
                  <c:v>14.18</c:v>
                </c:pt>
                <c:pt idx="24">
                  <c:v>14.79</c:v>
                </c:pt>
                <c:pt idx="25">
                  <c:v>16</c:v>
                </c:pt>
                <c:pt idx="26">
                  <c:v>15.77</c:v>
                </c:pt>
                <c:pt idx="27">
                  <c:v>16.920000000000002</c:v>
                </c:pt>
                <c:pt idx="28">
                  <c:v>17.32</c:v>
                </c:pt>
                <c:pt idx="29">
                  <c:v>17.96</c:v>
                </c:pt>
                <c:pt idx="30">
                  <c:v>18.57</c:v>
                </c:pt>
                <c:pt idx="31">
                  <c:v>19.510000000000002</c:v>
                </c:pt>
                <c:pt idx="32">
                  <c:v>20.260000000000002</c:v>
                </c:pt>
                <c:pt idx="33">
                  <c:v>20.66</c:v>
                </c:pt>
                <c:pt idx="34">
                  <c:v>21.41</c:v>
                </c:pt>
                <c:pt idx="35">
                  <c:v>22.01</c:v>
                </c:pt>
                <c:pt idx="36">
                  <c:v>22.72</c:v>
                </c:pt>
                <c:pt idx="37">
                  <c:v>22.93</c:v>
                </c:pt>
                <c:pt idx="38">
                  <c:v>23.77</c:v>
                </c:pt>
                <c:pt idx="39">
                  <c:v>24.58</c:v>
                </c:pt>
                <c:pt idx="40">
                  <c:v>24.99</c:v>
                </c:pt>
                <c:pt idx="41">
                  <c:v>25.73</c:v>
                </c:pt>
                <c:pt idx="42">
                  <c:v>26.41</c:v>
                </c:pt>
                <c:pt idx="43">
                  <c:v>27.22</c:v>
                </c:pt>
                <c:pt idx="44">
                  <c:v>28.04</c:v>
                </c:pt>
                <c:pt idx="45">
                  <c:v>28.37</c:v>
                </c:pt>
                <c:pt idx="46">
                  <c:v>28.48</c:v>
                </c:pt>
                <c:pt idx="47">
                  <c:v>29.32</c:v>
                </c:pt>
                <c:pt idx="48">
                  <c:v>29.86</c:v>
                </c:pt>
                <c:pt idx="49">
                  <c:v>29.97</c:v>
                </c:pt>
                <c:pt idx="50">
                  <c:v>30.85</c:v>
                </c:pt>
                <c:pt idx="51">
                  <c:v>31.05</c:v>
                </c:pt>
                <c:pt idx="52">
                  <c:v>31.97</c:v>
                </c:pt>
                <c:pt idx="53">
                  <c:v>32.58</c:v>
                </c:pt>
                <c:pt idx="54">
                  <c:v>32.979999999999997</c:v>
                </c:pt>
                <c:pt idx="55">
                  <c:v>33.39</c:v>
                </c:pt>
                <c:pt idx="56">
                  <c:v>34.14</c:v>
                </c:pt>
                <c:pt idx="57">
                  <c:v>34.85</c:v>
                </c:pt>
                <c:pt idx="58">
                  <c:v>35.659999999999997</c:v>
                </c:pt>
                <c:pt idx="59">
                  <c:v>36.479999999999997</c:v>
                </c:pt>
                <c:pt idx="60">
                  <c:v>36.270000000000003</c:v>
                </c:pt>
                <c:pt idx="61">
                  <c:v>36.99</c:v>
                </c:pt>
                <c:pt idx="62">
                  <c:v>37.94</c:v>
                </c:pt>
                <c:pt idx="63">
                  <c:v>38.07</c:v>
                </c:pt>
                <c:pt idx="64">
                  <c:v>38.51</c:v>
                </c:pt>
                <c:pt idx="65">
                  <c:v>38.79</c:v>
                </c:pt>
                <c:pt idx="66">
                  <c:v>39.36</c:v>
                </c:pt>
                <c:pt idx="67">
                  <c:v>40.08</c:v>
                </c:pt>
                <c:pt idx="68">
                  <c:v>40.96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7-400D-9888-921DF4DCD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60456"/>
        <c:axId val="532362424"/>
      </c:scatterChart>
      <c:valAx>
        <c:axId val="53236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362424"/>
        <c:crosses val="autoZero"/>
        <c:crossBetween val="midCat"/>
      </c:valAx>
      <c:valAx>
        <c:axId val="53236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36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放熱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'280克'!$AA$5:$AA$14</c:f>
              <c:numCache>
                <c:formatCode>General</c:formatCode>
                <c:ptCount val="10"/>
                <c:pt idx="0">
                  <c:v>0</c:v>
                </c:pt>
                <c:pt idx="1">
                  <c:v>30.08</c:v>
                </c:pt>
                <c:pt idx="2">
                  <c:v>60.16</c:v>
                </c:pt>
                <c:pt idx="3">
                  <c:v>90.24</c:v>
                </c:pt>
                <c:pt idx="4">
                  <c:v>120.32</c:v>
                </c:pt>
                <c:pt idx="5">
                  <c:v>150.4</c:v>
                </c:pt>
                <c:pt idx="6">
                  <c:v>180.48</c:v>
                </c:pt>
                <c:pt idx="7">
                  <c:v>210.55</c:v>
                </c:pt>
                <c:pt idx="8">
                  <c:v>240.63</c:v>
                </c:pt>
              </c:numCache>
            </c:numRef>
          </c:xVal>
          <c:yVal>
            <c:numRef>
              <c:f>'280克'!$AC$5:$AC$14</c:f>
              <c:numCache>
                <c:formatCode>General</c:formatCode>
                <c:ptCount val="10"/>
                <c:pt idx="0">
                  <c:v>42.32</c:v>
                </c:pt>
                <c:pt idx="1">
                  <c:v>42.32</c:v>
                </c:pt>
                <c:pt idx="2">
                  <c:v>42.22</c:v>
                </c:pt>
                <c:pt idx="3">
                  <c:v>42.05</c:v>
                </c:pt>
                <c:pt idx="4">
                  <c:v>42.01</c:v>
                </c:pt>
                <c:pt idx="5">
                  <c:v>41.67</c:v>
                </c:pt>
                <c:pt idx="6">
                  <c:v>41.61</c:v>
                </c:pt>
                <c:pt idx="7">
                  <c:v>41.54</c:v>
                </c:pt>
                <c:pt idx="8">
                  <c:v>40.79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2-4593-B76B-20CAF2A3A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63944"/>
        <c:axId val="419764272"/>
      </c:scatterChart>
      <c:valAx>
        <c:axId val="41976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764272"/>
        <c:crosses val="autoZero"/>
        <c:crossBetween val="midCat"/>
      </c:valAx>
      <c:valAx>
        <c:axId val="4197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76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'280克'!$B$5:$B$15</c:f>
              <c:numCache>
                <c:formatCode>General</c:formatCode>
                <c:ptCount val="11"/>
                <c:pt idx="0">
                  <c:v>0</c:v>
                </c:pt>
                <c:pt idx="1">
                  <c:v>30.08</c:v>
                </c:pt>
                <c:pt idx="2">
                  <c:v>60.16</c:v>
                </c:pt>
                <c:pt idx="3">
                  <c:v>90.24</c:v>
                </c:pt>
                <c:pt idx="4">
                  <c:v>120.32</c:v>
                </c:pt>
                <c:pt idx="5">
                  <c:v>150.4</c:v>
                </c:pt>
                <c:pt idx="6">
                  <c:v>180.48</c:v>
                </c:pt>
                <c:pt idx="7">
                  <c:v>210.55</c:v>
                </c:pt>
                <c:pt idx="8">
                  <c:v>240.63</c:v>
                </c:pt>
                <c:pt idx="9">
                  <c:v>270.70999999999998</c:v>
                </c:pt>
                <c:pt idx="10">
                  <c:v>300.79000000000002</c:v>
                </c:pt>
              </c:numCache>
            </c:numRef>
          </c:xVal>
          <c:yVal>
            <c:numRef>
              <c:f>'280克'!$C$5:$C$15</c:f>
              <c:numCache>
                <c:formatCode>General</c:formatCode>
                <c:ptCount val="11"/>
                <c:pt idx="0">
                  <c:v>1.23</c:v>
                </c:pt>
                <c:pt idx="1">
                  <c:v>1.1599999999999999</c:v>
                </c:pt>
                <c:pt idx="2">
                  <c:v>1.1599999999999999</c:v>
                </c:pt>
                <c:pt idx="3">
                  <c:v>1.26</c:v>
                </c:pt>
                <c:pt idx="4">
                  <c:v>1.0900000000000001</c:v>
                </c:pt>
                <c:pt idx="5">
                  <c:v>1.1299999999999999</c:v>
                </c:pt>
                <c:pt idx="6">
                  <c:v>0.99</c:v>
                </c:pt>
                <c:pt idx="7">
                  <c:v>0.99</c:v>
                </c:pt>
                <c:pt idx="8">
                  <c:v>1.03</c:v>
                </c:pt>
                <c:pt idx="9">
                  <c:v>1.0900000000000001</c:v>
                </c:pt>
                <c:pt idx="10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E-4205-A559-9ED15E58C4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'280克'!$O$5:$O$73</c:f>
              <c:numCache>
                <c:formatCode>General</c:formatCode>
                <c:ptCount val="69"/>
                <c:pt idx="0">
                  <c:v>300.79000000000002</c:v>
                </c:pt>
                <c:pt idx="1">
                  <c:v>330.87</c:v>
                </c:pt>
                <c:pt idx="2">
                  <c:v>360.95000000000005</c:v>
                </c:pt>
                <c:pt idx="3">
                  <c:v>391.03000000000003</c:v>
                </c:pt>
                <c:pt idx="4">
                  <c:v>421.11</c:v>
                </c:pt>
                <c:pt idx="5">
                  <c:v>451.19000000000005</c:v>
                </c:pt>
                <c:pt idx="6">
                  <c:v>481.27</c:v>
                </c:pt>
                <c:pt idx="7">
                  <c:v>511.34000000000003</c:v>
                </c:pt>
                <c:pt idx="8">
                  <c:v>541.42000000000007</c:v>
                </c:pt>
                <c:pt idx="9">
                  <c:v>571.5</c:v>
                </c:pt>
                <c:pt idx="10">
                  <c:v>601.58000000000004</c:v>
                </c:pt>
                <c:pt idx="11">
                  <c:v>631.66000000000008</c:v>
                </c:pt>
                <c:pt idx="12">
                  <c:v>661.74</c:v>
                </c:pt>
                <c:pt idx="13">
                  <c:v>691.81999999999994</c:v>
                </c:pt>
                <c:pt idx="14">
                  <c:v>721.90000000000009</c:v>
                </c:pt>
                <c:pt idx="15">
                  <c:v>751.97</c:v>
                </c:pt>
                <c:pt idx="16">
                  <c:v>782.05</c:v>
                </c:pt>
                <c:pt idx="17">
                  <c:v>812.13</c:v>
                </c:pt>
                <c:pt idx="18">
                  <c:v>842.21</c:v>
                </c:pt>
                <c:pt idx="19">
                  <c:v>872.29</c:v>
                </c:pt>
                <c:pt idx="20">
                  <c:v>902.37000000000012</c:v>
                </c:pt>
                <c:pt idx="21">
                  <c:v>932.45</c:v>
                </c:pt>
                <c:pt idx="22">
                  <c:v>962.53</c:v>
                </c:pt>
                <c:pt idx="23">
                  <c:v>992.61000000000013</c:v>
                </c:pt>
                <c:pt idx="24">
                  <c:v>1022.69</c:v>
                </c:pt>
                <c:pt idx="25">
                  <c:v>1052.76</c:v>
                </c:pt>
                <c:pt idx="26">
                  <c:v>1082.8399999999999</c:v>
                </c:pt>
                <c:pt idx="27">
                  <c:v>1112.92</c:v>
                </c:pt>
                <c:pt idx="28">
                  <c:v>1143</c:v>
                </c:pt>
                <c:pt idx="29">
                  <c:v>1173.08</c:v>
                </c:pt>
                <c:pt idx="30">
                  <c:v>1203.1600000000001</c:v>
                </c:pt>
                <c:pt idx="31">
                  <c:v>1233.24</c:v>
                </c:pt>
                <c:pt idx="32">
                  <c:v>1263.32</c:v>
                </c:pt>
                <c:pt idx="33">
                  <c:v>1293.3900000000001</c:v>
                </c:pt>
                <c:pt idx="34">
                  <c:v>1323.47</c:v>
                </c:pt>
                <c:pt idx="35">
                  <c:v>1353.55</c:v>
                </c:pt>
                <c:pt idx="36">
                  <c:v>1383.6299999999999</c:v>
                </c:pt>
                <c:pt idx="37">
                  <c:v>1413.71</c:v>
                </c:pt>
                <c:pt idx="38">
                  <c:v>1443.79</c:v>
                </c:pt>
                <c:pt idx="39">
                  <c:v>1473.87</c:v>
                </c:pt>
                <c:pt idx="40">
                  <c:v>1503.95</c:v>
                </c:pt>
                <c:pt idx="41">
                  <c:v>1534.03</c:v>
                </c:pt>
                <c:pt idx="42">
                  <c:v>1564.1</c:v>
                </c:pt>
                <c:pt idx="43">
                  <c:v>1594.18</c:v>
                </c:pt>
                <c:pt idx="44">
                  <c:v>1624.26</c:v>
                </c:pt>
                <c:pt idx="45">
                  <c:v>1654.34</c:v>
                </c:pt>
                <c:pt idx="46">
                  <c:v>1684.42</c:v>
                </c:pt>
                <c:pt idx="47">
                  <c:v>1714.5</c:v>
                </c:pt>
                <c:pt idx="48">
                  <c:v>1744.58</c:v>
                </c:pt>
                <c:pt idx="49">
                  <c:v>1774.6599999999999</c:v>
                </c:pt>
                <c:pt idx="50">
                  <c:v>1804.74</c:v>
                </c:pt>
                <c:pt idx="51">
                  <c:v>1834.82</c:v>
                </c:pt>
                <c:pt idx="52">
                  <c:v>1864.8899999999999</c:v>
                </c:pt>
                <c:pt idx="53">
                  <c:v>1894.97</c:v>
                </c:pt>
                <c:pt idx="54">
                  <c:v>1925.05</c:v>
                </c:pt>
                <c:pt idx="55">
                  <c:v>1955.1299999999999</c:v>
                </c:pt>
                <c:pt idx="56">
                  <c:v>1985.21</c:v>
                </c:pt>
                <c:pt idx="57">
                  <c:v>2015.29</c:v>
                </c:pt>
                <c:pt idx="58">
                  <c:v>2045.37</c:v>
                </c:pt>
                <c:pt idx="59">
                  <c:v>2075.4500000000003</c:v>
                </c:pt>
                <c:pt idx="60">
                  <c:v>2105.5300000000002</c:v>
                </c:pt>
                <c:pt idx="61">
                  <c:v>2135.6</c:v>
                </c:pt>
                <c:pt idx="62">
                  <c:v>2165.6800000000003</c:v>
                </c:pt>
                <c:pt idx="63">
                  <c:v>2195.7600000000002</c:v>
                </c:pt>
                <c:pt idx="64">
                  <c:v>2225.84</c:v>
                </c:pt>
                <c:pt idx="65">
                  <c:v>2255.92</c:v>
                </c:pt>
                <c:pt idx="66">
                  <c:v>2286</c:v>
                </c:pt>
                <c:pt idx="67">
                  <c:v>2316.08</c:v>
                </c:pt>
                <c:pt idx="68">
                  <c:v>2346.16</c:v>
                </c:pt>
              </c:numCache>
            </c:numRef>
          </c:xVal>
          <c:yVal>
            <c:numRef>
              <c:f>'280克'!$P$5:$P$73</c:f>
              <c:numCache>
                <c:formatCode>General</c:formatCode>
                <c:ptCount val="69"/>
                <c:pt idx="0">
                  <c:v>1.1599999999999999</c:v>
                </c:pt>
                <c:pt idx="1">
                  <c:v>1.56</c:v>
                </c:pt>
                <c:pt idx="2">
                  <c:v>1.97</c:v>
                </c:pt>
                <c:pt idx="3">
                  <c:v>1.63</c:v>
                </c:pt>
                <c:pt idx="4">
                  <c:v>1.93</c:v>
                </c:pt>
                <c:pt idx="5">
                  <c:v>2.17</c:v>
                </c:pt>
                <c:pt idx="6">
                  <c:v>2.5</c:v>
                </c:pt>
                <c:pt idx="7">
                  <c:v>2.74</c:v>
                </c:pt>
                <c:pt idx="8">
                  <c:v>2.94</c:v>
                </c:pt>
                <c:pt idx="9">
                  <c:v>4.42</c:v>
                </c:pt>
                <c:pt idx="10">
                  <c:v>4.82</c:v>
                </c:pt>
                <c:pt idx="11">
                  <c:v>5.7</c:v>
                </c:pt>
                <c:pt idx="12">
                  <c:v>6.64</c:v>
                </c:pt>
                <c:pt idx="13">
                  <c:v>7.41</c:v>
                </c:pt>
                <c:pt idx="14">
                  <c:v>7.72</c:v>
                </c:pt>
                <c:pt idx="15">
                  <c:v>8.32</c:v>
                </c:pt>
                <c:pt idx="16">
                  <c:v>8.76</c:v>
                </c:pt>
                <c:pt idx="17">
                  <c:v>10.039999999999999</c:v>
                </c:pt>
                <c:pt idx="18">
                  <c:v>10.61</c:v>
                </c:pt>
                <c:pt idx="19">
                  <c:v>12.09</c:v>
                </c:pt>
                <c:pt idx="20">
                  <c:v>12.19</c:v>
                </c:pt>
                <c:pt idx="21">
                  <c:v>12.63</c:v>
                </c:pt>
                <c:pt idx="22">
                  <c:v>13.71</c:v>
                </c:pt>
                <c:pt idx="23">
                  <c:v>14.18</c:v>
                </c:pt>
                <c:pt idx="24">
                  <c:v>14.79</c:v>
                </c:pt>
                <c:pt idx="25">
                  <c:v>16</c:v>
                </c:pt>
                <c:pt idx="26">
                  <c:v>15.77</c:v>
                </c:pt>
                <c:pt idx="27">
                  <c:v>16.920000000000002</c:v>
                </c:pt>
                <c:pt idx="28">
                  <c:v>17.32</c:v>
                </c:pt>
                <c:pt idx="29">
                  <c:v>17.96</c:v>
                </c:pt>
                <c:pt idx="30">
                  <c:v>18.57</c:v>
                </c:pt>
                <c:pt idx="31">
                  <c:v>19.510000000000002</c:v>
                </c:pt>
                <c:pt idx="32">
                  <c:v>20.260000000000002</c:v>
                </c:pt>
                <c:pt idx="33">
                  <c:v>20.66</c:v>
                </c:pt>
                <c:pt idx="34">
                  <c:v>21.41</c:v>
                </c:pt>
                <c:pt idx="35">
                  <c:v>22.01</c:v>
                </c:pt>
                <c:pt idx="36">
                  <c:v>22.72</c:v>
                </c:pt>
                <c:pt idx="37">
                  <c:v>22.93</c:v>
                </c:pt>
                <c:pt idx="38">
                  <c:v>23.77</c:v>
                </c:pt>
                <c:pt idx="39">
                  <c:v>24.58</c:v>
                </c:pt>
                <c:pt idx="40">
                  <c:v>24.99</c:v>
                </c:pt>
                <c:pt idx="41">
                  <c:v>25.73</c:v>
                </c:pt>
                <c:pt idx="42">
                  <c:v>26.41</c:v>
                </c:pt>
                <c:pt idx="43">
                  <c:v>27.22</c:v>
                </c:pt>
                <c:pt idx="44">
                  <c:v>28.04</c:v>
                </c:pt>
                <c:pt idx="45">
                  <c:v>28.37</c:v>
                </c:pt>
                <c:pt idx="46">
                  <c:v>28.48</c:v>
                </c:pt>
                <c:pt idx="47">
                  <c:v>29.32</c:v>
                </c:pt>
                <c:pt idx="48">
                  <c:v>29.86</c:v>
                </c:pt>
                <c:pt idx="49">
                  <c:v>29.97</c:v>
                </c:pt>
                <c:pt idx="50">
                  <c:v>30.85</c:v>
                </c:pt>
                <c:pt idx="51">
                  <c:v>31.05</c:v>
                </c:pt>
                <c:pt idx="52">
                  <c:v>31.97</c:v>
                </c:pt>
                <c:pt idx="53">
                  <c:v>32.58</c:v>
                </c:pt>
                <c:pt idx="54">
                  <c:v>32.979999999999997</c:v>
                </c:pt>
                <c:pt idx="55">
                  <c:v>33.39</c:v>
                </c:pt>
                <c:pt idx="56">
                  <c:v>34.14</c:v>
                </c:pt>
                <c:pt idx="57">
                  <c:v>34.85</c:v>
                </c:pt>
                <c:pt idx="58">
                  <c:v>35.659999999999997</c:v>
                </c:pt>
                <c:pt idx="59">
                  <c:v>36.479999999999997</c:v>
                </c:pt>
                <c:pt idx="60">
                  <c:v>36.270000000000003</c:v>
                </c:pt>
                <c:pt idx="61">
                  <c:v>36.99</c:v>
                </c:pt>
                <c:pt idx="62">
                  <c:v>37.94</c:v>
                </c:pt>
                <c:pt idx="63">
                  <c:v>38.07</c:v>
                </c:pt>
                <c:pt idx="64">
                  <c:v>38.51</c:v>
                </c:pt>
                <c:pt idx="65">
                  <c:v>38.79</c:v>
                </c:pt>
                <c:pt idx="66">
                  <c:v>39.36</c:v>
                </c:pt>
                <c:pt idx="67">
                  <c:v>40.08</c:v>
                </c:pt>
                <c:pt idx="68">
                  <c:v>40.96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CE-4205-A559-9ED15E58C48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'280克'!$AB$5:$AB$15</c:f>
              <c:numCache>
                <c:formatCode>General</c:formatCode>
                <c:ptCount val="11"/>
                <c:pt idx="0">
                  <c:v>2346.16</c:v>
                </c:pt>
                <c:pt idx="1">
                  <c:v>2376.2399999999998</c:v>
                </c:pt>
                <c:pt idx="2">
                  <c:v>2406.3199999999997</c:v>
                </c:pt>
                <c:pt idx="3">
                  <c:v>2436.3999999999996</c:v>
                </c:pt>
                <c:pt idx="4">
                  <c:v>2466.48</c:v>
                </c:pt>
                <c:pt idx="5">
                  <c:v>2496.56</c:v>
                </c:pt>
                <c:pt idx="6">
                  <c:v>2526.64</c:v>
                </c:pt>
                <c:pt idx="7">
                  <c:v>2556.71</c:v>
                </c:pt>
                <c:pt idx="8">
                  <c:v>2586.79</c:v>
                </c:pt>
              </c:numCache>
            </c:numRef>
          </c:xVal>
          <c:yVal>
            <c:numRef>
              <c:f>'280克'!$AC$5:$AC$15</c:f>
              <c:numCache>
                <c:formatCode>General</c:formatCode>
                <c:ptCount val="11"/>
                <c:pt idx="0">
                  <c:v>42.32</c:v>
                </c:pt>
                <c:pt idx="1">
                  <c:v>42.32</c:v>
                </c:pt>
                <c:pt idx="2">
                  <c:v>42.22</c:v>
                </c:pt>
                <c:pt idx="3">
                  <c:v>42.05</c:v>
                </c:pt>
                <c:pt idx="4">
                  <c:v>42.01</c:v>
                </c:pt>
                <c:pt idx="5">
                  <c:v>41.67</c:v>
                </c:pt>
                <c:pt idx="6">
                  <c:v>41.61</c:v>
                </c:pt>
                <c:pt idx="7">
                  <c:v>41.54</c:v>
                </c:pt>
                <c:pt idx="8">
                  <c:v>40.79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CE-4205-A559-9ED15E58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44584"/>
        <c:axId val="456546224"/>
      </c:scatterChart>
      <c:valAx>
        <c:axId val="45654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6546224"/>
        <c:crosses val="autoZero"/>
        <c:crossBetween val="midCat"/>
      </c:valAx>
      <c:valAx>
        <c:axId val="4565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654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前</a:t>
            </a:r>
            <a:r>
              <a:rPr lang="en-US" altLang="zh-TW"/>
              <a:t>5</a:t>
            </a:r>
            <a:r>
              <a:rPr lang="zh-TW" altLang="en-US"/>
              <a:t>分鐘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'300克'!$B$5:$B$15</c:f>
              <c:numCache>
                <c:formatCode>General</c:formatCode>
                <c:ptCount val="11"/>
                <c:pt idx="0">
                  <c:v>0</c:v>
                </c:pt>
                <c:pt idx="1">
                  <c:v>30.08</c:v>
                </c:pt>
                <c:pt idx="2">
                  <c:v>60.16</c:v>
                </c:pt>
                <c:pt idx="3">
                  <c:v>90.24</c:v>
                </c:pt>
                <c:pt idx="4">
                  <c:v>120.32</c:v>
                </c:pt>
                <c:pt idx="5">
                  <c:v>150.4</c:v>
                </c:pt>
                <c:pt idx="6">
                  <c:v>180.47</c:v>
                </c:pt>
                <c:pt idx="7">
                  <c:v>210.55</c:v>
                </c:pt>
                <c:pt idx="8">
                  <c:v>240.63</c:v>
                </c:pt>
                <c:pt idx="9">
                  <c:v>270.70999999999998</c:v>
                </c:pt>
                <c:pt idx="10">
                  <c:v>300.79000000000002</c:v>
                </c:pt>
              </c:numCache>
            </c:numRef>
          </c:xVal>
          <c:yVal>
            <c:numRef>
              <c:f>'300克'!$C$5:$C$15</c:f>
              <c:numCache>
                <c:formatCode>General</c:formatCode>
                <c:ptCount val="11"/>
                <c:pt idx="0">
                  <c:v>5.19</c:v>
                </c:pt>
                <c:pt idx="1">
                  <c:v>5.0599999999999996</c:v>
                </c:pt>
                <c:pt idx="2">
                  <c:v>5.0199999999999996</c:v>
                </c:pt>
                <c:pt idx="3">
                  <c:v>4.99</c:v>
                </c:pt>
                <c:pt idx="4">
                  <c:v>5.0199999999999996</c:v>
                </c:pt>
                <c:pt idx="5">
                  <c:v>4.99</c:v>
                </c:pt>
                <c:pt idx="6">
                  <c:v>4.99</c:v>
                </c:pt>
                <c:pt idx="7">
                  <c:v>5.0599999999999996</c:v>
                </c:pt>
                <c:pt idx="8">
                  <c:v>5.13</c:v>
                </c:pt>
                <c:pt idx="9">
                  <c:v>5.13</c:v>
                </c:pt>
                <c:pt idx="10">
                  <c:v>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8-403D-8D53-D5B3F3D63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21824"/>
        <c:axId val="635124776"/>
      </c:scatterChart>
      <c:valAx>
        <c:axId val="63512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layout>
            <c:manualLayout>
              <c:xMode val="edge"/>
              <c:yMode val="edge"/>
              <c:x val="0.44579046369203851"/>
              <c:y val="0.88421296296296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124776"/>
        <c:crosses val="autoZero"/>
        <c:crossBetween val="midCat"/>
      </c:valAx>
      <c:valAx>
        <c:axId val="6351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12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升溫</a:t>
            </a:r>
            <a:r>
              <a:rPr lang="en-US" altLang="zh-TW"/>
              <a:t>(</a:t>
            </a:r>
            <a:r>
              <a:rPr lang="zh-TW" altLang="en-US"/>
              <a:t>未做完</a:t>
            </a:r>
            <a:r>
              <a:rPr lang="en-US" altLang="zh-TW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'300克'!$N$5:$N$18</c:f>
              <c:numCache>
                <c:formatCode>General</c:formatCode>
                <c:ptCount val="14"/>
                <c:pt idx="0">
                  <c:v>0</c:v>
                </c:pt>
                <c:pt idx="1">
                  <c:v>30.08</c:v>
                </c:pt>
                <c:pt idx="2">
                  <c:v>60.16</c:v>
                </c:pt>
                <c:pt idx="3">
                  <c:v>90.24</c:v>
                </c:pt>
                <c:pt idx="4">
                  <c:v>120.32</c:v>
                </c:pt>
                <c:pt idx="5">
                  <c:v>150.4</c:v>
                </c:pt>
                <c:pt idx="6">
                  <c:v>180.48</c:v>
                </c:pt>
                <c:pt idx="7">
                  <c:v>210.55</c:v>
                </c:pt>
                <c:pt idx="8">
                  <c:v>240.63</c:v>
                </c:pt>
                <c:pt idx="9">
                  <c:v>270.70999999999998</c:v>
                </c:pt>
                <c:pt idx="10">
                  <c:v>300.79000000000002</c:v>
                </c:pt>
                <c:pt idx="11">
                  <c:v>330.87</c:v>
                </c:pt>
                <c:pt idx="12">
                  <c:v>360.95</c:v>
                </c:pt>
                <c:pt idx="13">
                  <c:v>391.03</c:v>
                </c:pt>
              </c:numCache>
            </c:numRef>
          </c:xVal>
          <c:yVal>
            <c:numRef>
              <c:f>'300克'!$O$5:$O$18</c:f>
              <c:numCache>
                <c:formatCode>General</c:formatCode>
                <c:ptCount val="14"/>
                <c:pt idx="0">
                  <c:v>5.36</c:v>
                </c:pt>
                <c:pt idx="1">
                  <c:v>6.13</c:v>
                </c:pt>
                <c:pt idx="2">
                  <c:v>7.24</c:v>
                </c:pt>
                <c:pt idx="3">
                  <c:v>7.31</c:v>
                </c:pt>
                <c:pt idx="4">
                  <c:v>8.36</c:v>
                </c:pt>
                <c:pt idx="5">
                  <c:v>9.5299999999999994</c:v>
                </c:pt>
                <c:pt idx="6">
                  <c:v>10.24</c:v>
                </c:pt>
                <c:pt idx="7">
                  <c:v>11.02</c:v>
                </c:pt>
                <c:pt idx="8">
                  <c:v>11.89</c:v>
                </c:pt>
                <c:pt idx="9">
                  <c:v>13.44</c:v>
                </c:pt>
                <c:pt idx="10">
                  <c:v>13.17</c:v>
                </c:pt>
                <c:pt idx="11">
                  <c:v>14.15</c:v>
                </c:pt>
                <c:pt idx="12">
                  <c:v>14.45</c:v>
                </c:pt>
                <c:pt idx="13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1-4BB1-82A5-1AD6030DF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74256"/>
        <c:axId val="638473928"/>
      </c:scatterChart>
      <c:valAx>
        <c:axId val="6384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8473928"/>
        <c:crosses val="autoZero"/>
        <c:crossBetween val="midCat"/>
      </c:valAx>
      <c:valAx>
        <c:axId val="63847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847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baseline="0"/>
              <a:t>迴歸分析圖</a:t>
            </a:r>
            <a:endParaRPr lang="en-US" altLang="zh-TW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(數據計算與分析!$G$2,數據計算與分析!$G$3,數據計算與分析!$G$4)</c:f>
              <c:numCache>
                <c:formatCode>General</c:formatCode>
                <c:ptCount val="3"/>
                <c:pt idx="0">
                  <c:v>240</c:v>
                </c:pt>
                <c:pt idx="1">
                  <c:v>260</c:v>
                </c:pt>
                <c:pt idx="2">
                  <c:v>280</c:v>
                </c:pt>
              </c:numCache>
            </c:numRef>
          </c:xVal>
          <c:yVal>
            <c:numRef>
              <c:f>(數據計算與分析!$K$2,數據計算與分析!$K$3,數據計算與分析!$K$4)</c:f>
              <c:numCache>
                <c:formatCode>General</c:formatCode>
                <c:ptCount val="3"/>
                <c:pt idx="0">
                  <c:v>1161.845</c:v>
                </c:pt>
                <c:pt idx="1">
                  <c:v>1196.8910000000001</c:v>
                </c:pt>
                <c:pt idx="2">
                  <c:v>1331.675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9-499D-897B-3791D5500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65128"/>
        <c:axId val="534762832"/>
      </c:scatterChart>
      <c:valAx>
        <c:axId val="53476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4762832"/>
        <c:crosses val="autoZero"/>
        <c:crossBetween val="midCat"/>
      </c:valAx>
      <c:valAx>
        <c:axId val="5347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476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升溫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'240克'!$M$7:$M$72</c:f>
              <c:numCache>
                <c:formatCode>General</c:formatCode>
                <c:ptCount val="66"/>
                <c:pt idx="0">
                  <c:v>0</c:v>
                </c:pt>
                <c:pt idx="1">
                  <c:v>30.08</c:v>
                </c:pt>
                <c:pt idx="2">
                  <c:v>60.16</c:v>
                </c:pt>
                <c:pt idx="3">
                  <c:v>90.24</c:v>
                </c:pt>
                <c:pt idx="4">
                  <c:v>120.32</c:v>
                </c:pt>
                <c:pt idx="5">
                  <c:v>150.4</c:v>
                </c:pt>
                <c:pt idx="6">
                  <c:v>180.48</c:v>
                </c:pt>
                <c:pt idx="7">
                  <c:v>210.55</c:v>
                </c:pt>
                <c:pt idx="8">
                  <c:v>240.63</c:v>
                </c:pt>
                <c:pt idx="9">
                  <c:v>270.70999999999998</c:v>
                </c:pt>
                <c:pt idx="10">
                  <c:v>300.79000000000002</c:v>
                </c:pt>
                <c:pt idx="11">
                  <c:v>330.87</c:v>
                </c:pt>
                <c:pt idx="12">
                  <c:v>360.95</c:v>
                </c:pt>
                <c:pt idx="13">
                  <c:v>391.03</c:v>
                </c:pt>
                <c:pt idx="14">
                  <c:v>421.11</c:v>
                </c:pt>
                <c:pt idx="15">
                  <c:v>451.18</c:v>
                </c:pt>
                <c:pt idx="16">
                  <c:v>481.26</c:v>
                </c:pt>
                <c:pt idx="17">
                  <c:v>511.34</c:v>
                </c:pt>
                <c:pt idx="18">
                  <c:v>541.41999999999996</c:v>
                </c:pt>
                <c:pt idx="19">
                  <c:v>571.5</c:v>
                </c:pt>
                <c:pt idx="20">
                  <c:v>601.58000000000004</c:v>
                </c:pt>
                <c:pt idx="21">
                  <c:v>631.66</c:v>
                </c:pt>
                <c:pt idx="22">
                  <c:v>661.74</c:v>
                </c:pt>
                <c:pt idx="23">
                  <c:v>691.82</c:v>
                </c:pt>
                <c:pt idx="24">
                  <c:v>721.9</c:v>
                </c:pt>
                <c:pt idx="25">
                  <c:v>751.97</c:v>
                </c:pt>
                <c:pt idx="26">
                  <c:v>782.05</c:v>
                </c:pt>
                <c:pt idx="27">
                  <c:v>812.13</c:v>
                </c:pt>
                <c:pt idx="28">
                  <c:v>842.21</c:v>
                </c:pt>
                <c:pt idx="29">
                  <c:v>872.29</c:v>
                </c:pt>
                <c:pt idx="30">
                  <c:v>902.37</c:v>
                </c:pt>
                <c:pt idx="31">
                  <c:v>932.45</c:v>
                </c:pt>
                <c:pt idx="32">
                  <c:v>962.53</c:v>
                </c:pt>
                <c:pt idx="33">
                  <c:v>992.6</c:v>
                </c:pt>
                <c:pt idx="34">
                  <c:v>1022.68</c:v>
                </c:pt>
                <c:pt idx="35">
                  <c:v>1052.76</c:v>
                </c:pt>
                <c:pt idx="36">
                  <c:v>1082.8399999999999</c:v>
                </c:pt>
                <c:pt idx="37">
                  <c:v>1112.92</c:v>
                </c:pt>
                <c:pt idx="38">
                  <c:v>1143</c:v>
                </c:pt>
                <c:pt idx="39">
                  <c:v>1173.08</c:v>
                </c:pt>
                <c:pt idx="40">
                  <c:v>1203.1600000000001</c:v>
                </c:pt>
                <c:pt idx="41">
                  <c:v>1233.24</c:v>
                </c:pt>
                <c:pt idx="42">
                  <c:v>1263.31</c:v>
                </c:pt>
                <c:pt idx="43">
                  <c:v>1293.3900000000001</c:v>
                </c:pt>
                <c:pt idx="44">
                  <c:v>1323.47</c:v>
                </c:pt>
                <c:pt idx="45">
                  <c:v>1353.55</c:v>
                </c:pt>
                <c:pt idx="46">
                  <c:v>1383.63</c:v>
                </c:pt>
                <c:pt idx="47">
                  <c:v>1413.71</c:v>
                </c:pt>
                <c:pt idx="48">
                  <c:v>1443.79</c:v>
                </c:pt>
                <c:pt idx="49">
                  <c:v>1473.87</c:v>
                </c:pt>
                <c:pt idx="50">
                  <c:v>1503.95</c:v>
                </c:pt>
                <c:pt idx="51">
                  <c:v>1534.03</c:v>
                </c:pt>
                <c:pt idx="52">
                  <c:v>1564.1</c:v>
                </c:pt>
                <c:pt idx="53">
                  <c:v>1594.18</c:v>
                </c:pt>
                <c:pt idx="54">
                  <c:v>1624.26</c:v>
                </c:pt>
                <c:pt idx="55">
                  <c:v>1654.34</c:v>
                </c:pt>
                <c:pt idx="56">
                  <c:v>1684.42</c:v>
                </c:pt>
                <c:pt idx="57">
                  <c:v>1714.5</c:v>
                </c:pt>
                <c:pt idx="58">
                  <c:v>1744.58</c:v>
                </c:pt>
                <c:pt idx="59">
                  <c:v>1774.66</c:v>
                </c:pt>
                <c:pt idx="60">
                  <c:v>1804.74</c:v>
                </c:pt>
                <c:pt idx="61">
                  <c:v>1834.81</c:v>
                </c:pt>
                <c:pt idx="62">
                  <c:v>1864.89</c:v>
                </c:pt>
                <c:pt idx="63">
                  <c:v>1894.97</c:v>
                </c:pt>
                <c:pt idx="64">
                  <c:v>1925.05</c:v>
                </c:pt>
                <c:pt idx="65">
                  <c:v>1955.13</c:v>
                </c:pt>
              </c:numCache>
            </c:numRef>
          </c:xVal>
          <c:yVal>
            <c:numRef>
              <c:f>'240克'!$O$7:$O$72</c:f>
              <c:numCache>
                <c:formatCode>General</c:formatCode>
                <c:ptCount val="66"/>
                <c:pt idx="0">
                  <c:v>2.27</c:v>
                </c:pt>
                <c:pt idx="1">
                  <c:v>2.87</c:v>
                </c:pt>
                <c:pt idx="2">
                  <c:v>3.44</c:v>
                </c:pt>
                <c:pt idx="3">
                  <c:v>3.65</c:v>
                </c:pt>
                <c:pt idx="4">
                  <c:v>3.61</c:v>
                </c:pt>
                <c:pt idx="5">
                  <c:v>3.65</c:v>
                </c:pt>
                <c:pt idx="6">
                  <c:v>4.05</c:v>
                </c:pt>
                <c:pt idx="7">
                  <c:v>5.39</c:v>
                </c:pt>
                <c:pt idx="8">
                  <c:v>4.5199999999999996</c:v>
                </c:pt>
                <c:pt idx="9">
                  <c:v>4.92</c:v>
                </c:pt>
                <c:pt idx="10">
                  <c:v>5.76</c:v>
                </c:pt>
                <c:pt idx="11">
                  <c:v>6.24</c:v>
                </c:pt>
                <c:pt idx="12">
                  <c:v>6.3</c:v>
                </c:pt>
                <c:pt idx="13">
                  <c:v>7.35</c:v>
                </c:pt>
                <c:pt idx="14">
                  <c:v>8.52</c:v>
                </c:pt>
                <c:pt idx="15">
                  <c:v>9.1999999999999993</c:v>
                </c:pt>
                <c:pt idx="16">
                  <c:v>9.67</c:v>
                </c:pt>
                <c:pt idx="17">
                  <c:v>10.039999999999999</c:v>
                </c:pt>
                <c:pt idx="18">
                  <c:v>11.15</c:v>
                </c:pt>
                <c:pt idx="19">
                  <c:v>11.72</c:v>
                </c:pt>
                <c:pt idx="20">
                  <c:v>12.3</c:v>
                </c:pt>
                <c:pt idx="21">
                  <c:v>13.41</c:v>
                </c:pt>
                <c:pt idx="22">
                  <c:v>13.68</c:v>
                </c:pt>
                <c:pt idx="23">
                  <c:v>14.66</c:v>
                </c:pt>
                <c:pt idx="24">
                  <c:v>14.76</c:v>
                </c:pt>
                <c:pt idx="25">
                  <c:v>16</c:v>
                </c:pt>
                <c:pt idx="26">
                  <c:v>16.649999999999999</c:v>
                </c:pt>
                <c:pt idx="27">
                  <c:v>16.75</c:v>
                </c:pt>
                <c:pt idx="28">
                  <c:v>17.66</c:v>
                </c:pt>
                <c:pt idx="29">
                  <c:v>18.47</c:v>
                </c:pt>
                <c:pt idx="30">
                  <c:v>19.45</c:v>
                </c:pt>
                <c:pt idx="31">
                  <c:v>20.059999999999999</c:v>
                </c:pt>
                <c:pt idx="32">
                  <c:v>20.97</c:v>
                </c:pt>
                <c:pt idx="33">
                  <c:v>21.1</c:v>
                </c:pt>
                <c:pt idx="34">
                  <c:v>22.01</c:v>
                </c:pt>
                <c:pt idx="35">
                  <c:v>22.35</c:v>
                </c:pt>
                <c:pt idx="36">
                  <c:v>23.23</c:v>
                </c:pt>
                <c:pt idx="37">
                  <c:v>23.33</c:v>
                </c:pt>
                <c:pt idx="38">
                  <c:v>24.11</c:v>
                </c:pt>
                <c:pt idx="39">
                  <c:v>24.89</c:v>
                </c:pt>
                <c:pt idx="40">
                  <c:v>24.92</c:v>
                </c:pt>
                <c:pt idx="41">
                  <c:v>25.57</c:v>
                </c:pt>
                <c:pt idx="42">
                  <c:v>26.28</c:v>
                </c:pt>
                <c:pt idx="43">
                  <c:v>26.99</c:v>
                </c:pt>
                <c:pt idx="44">
                  <c:v>27.22</c:v>
                </c:pt>
                <c:pt idx="45">
                  <c:v>27.97</c:v>
                </c:pt>
                <c:pt idx="46">
                  <c:v>28.51</c:v>
                </c:pt>
                <c:pt idx="47">
                  <c:v>30</c:v>
                </c:pt>
                <c:pt idx="48">
                  <c:v>30.14</c:v>
                </c:pt>
                <c:pt idx="49">
                  <c:v>30.47</c:v>
                </c:pt>
                <c:pt idx="50">
                  <c:v>30.71</c:v>
                </c:pt>
                <c:pt idx="51">
                  <c:v>30.88</c:v>
                </c:pt>
                <c:pt idx="52">
                  <c:v>32</c:v>
                </c:pt>
                <c:pt idx="53">
                  <c:v>32.299999999999997</c:v>
                </c:pt>
                <c:pt idx="54">
                  <c:v>32.979999999999997</c:v>
                </c:pt>
                <c:pt idx="55">
                  <c:v>33.25</c:v>
                </c:pt>
                <c:pt idx="56">
                  <c:v>33.97</c:v>
                </c:pt>
                <c:pt idx="57">
                  <c:v>34.85</c:v>
                </c:pt>
                <c:pt idx="58">
                  <c:v>35.29</c:v>
                </c:pt>
                <c:pt idx="59">
                  <c:v>35.630000000000003</c:v>
                </c:pt>
                <c:pt idx="60">
                  <c:v>36</c:v>
                </c:pt>
                <c:pt idx="61">
                  <c:v>36.68</c:v>
                </c:pt>
                <c:pt idx="62">
                  <c:v>37.26</c:v>
                </c:pt>
                <c:pt idx="63">
                  <c:v>37.43</c:v>
                </c:pt>
                <c:pt idx="64">
                  <c:v>38.479999999999997</c:v>
                </c:pt>
                <c:pt idx="65">
                  <c:v>39.159999999999997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2-4BAE-9D74-B5CB9EC3A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60568"/>
        <c:axId val="531361224"/>
      </c:scatterChart>
      <c:valAx>
        <c:axId val="53136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1361224"/>
        <c:crosses val="autoZero"/>
        <c:crossBetween val="midCat"/>
      </c:valAx>
      <c:valAx>
        <c:axId val="53136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136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放熱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'240克'!$Z$7:$Z$17</c:f>
              <c:numCache>
                <c:formatCode>General</c:formatCode>
                <c:ptCount val="11"/>
                <c:pt idx="0">
                  <c:v>0</c:v>
                </c:pt>
                <c:pt idx="1">
                  <c:v>30.08</c:v>
                </c:pt>
                <c:pt idx="2">
                  <c:v>60.16</c:v>
                </c:pt>
                <c:pt idx="3">
                  <c:v>90.24</c:v>
                </c:pt>
                <c:pt idx="4">
                  <c:v>120.32</c:v>
                </c:pt>
                <c:pt idx="5">
                  <c:v>150.4</c:v>
                </c:pt>
                <c:pt idx="6">
                  <c:v>180.48</c:v>
                </c:pt>
                <c:pt idx="7">
                  <c:v>210.55</c:v>
                </c:pt>
                <c:pt idx="8">
                  <c:v>240.63</c:v>
                </c:pt>
                <c:pt idx="9">
                  <c:v>270.70999999999998</c:v>
                </c:pt>
                <c:pt idx="10">
                  <c:v>300.79000000000002</c:v>
                </c:pt>
              </c:numCache>
            </c:numRef>
          </c:xVal>
          <c:yVal>
            <c:numRef>
              <c:f>'240克'!$AB$7:$AB$17</c:f>
              <c:numCache>
                <c:formatCode>General</c:formatCode>
                <c:ptCount val="11"/>
                <c:pt idx="0">
                  <c:v>39.47</c:v>
                </c:pt>
                <c:pt idx="1">
                  <c:v>39.700000000000003</c:v>
                </c:pt>
                <c:pt idx="2">
                  <c:v>39.67</c:v>
                </c:pt>
                <c:pt idx="3">
                  <c:v>39.57</c:v>
                </c:pt>
                <c:pt idx="4">
                  <c:v>39.47</c:v>
                </c:pt>
                <c:pt idx="5">
                  <c:v>39.299999999999997</c:v>
                </c:pt>
                <c:pt idx="6">
                  <c:v>39.19</c:v>
                </c:pt>
                <c:pt idx="7">
                  <c:v>39.090000000000003</c:v>
                </c:pt>
                <c:pt idx="8">
                  <c:v>38.92</c:v>
                </c:pt>
                <c:pt idx="9">
                  <c:v>38.340000000000003</c:v>
                </c:pt>
                <c:pt idx="10">
                  <c:v>38.28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6-4139-9223-6E4CB5368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41640"/>
        <c:axId val="415542624"/>
      </c:scatterChart>
      <c:valAx>
        <c:axId val="41554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542624"/>
        <c:crosses val="autoZero"/>
        <c:crossBetween val="midCat"/>
      </c:valAx>
      <c:valAx>
        <c:axId val="4155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54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'240克'!$B$7:$B$16</c:f>
              <c:numCache>
                <c:formatCode>General</c:formatCode>
                <c:ptCount val="10"/>
                <c:pt idx="0">
                  <c:v>30.08</c:v>
                </c:pt>
                <c:pt idx="1">
                  <c:v>60.16</c:v>
                </c:pt>
                <c:pt idx="2">
                  <c:v>90.24</c:v>
                </c:pt>
                <c:pt idx="3">
                  <c:v>120.32</c:v>
                </c:pt>
                <c:pt idx="4">
                  <c:v>150.4</c:v>
                </c:pt>
                <c:pt idx="5">
                  <c:v>180.48</c:v>
                </c:pt>
                <c:pt idx="6">
                  <c:v>210.55</c:v>
                </c:pt>
                <c:pt idx="7">
                  <c:v>240.63</c:v>
                </c:pt>
                <c:pt idx="8">
                  <c:v>270.70999999999998</c:v>
                </c:pt>
                <c:pt idx="9">
                  <c:v>300.79000000000002</c:v>
                </c:pt>
              </c:numCache>
            </c:numRef>
          </c:xVal>
          <c:yVal>
            <c:numRef>
              <c:f>'240克'!$C$7:$C$16</c:f>
              <c:numCache>
                <c:formatCode>General</c:formatCode>
                <c:ptCount val="10"/>
                <c:pt idx="0">
                  <c:v>2.81</c:v>
                </c:pt>
                <c:pt idx="1">
                  <c:v>2.4</c:v>
                </c:pt>
                <c:pt idx="2">
                  <c:v>2.44</c:v>
                </c:pt>
                <c:pt idx="3">
                  <c:v>2.23</c:v>
                </c:pt>
                <c:pt idx="4">
                  <c:v>2.2999999999999998</c:v>
                </c:pt>
                <c:pt idx="5">
                  <c:v>2.97</c:v>
                </c:pt>
                <c:pt idx="6">
                  <c:v>2.87</c:v>
                </c:pt>
                <c:pt idx="7">
                  <c:v>2.5</c:v>
                </c:pt>
                <c:pt idx="8">
                  <c:v>2.37</c:v>
                </c:pt>
                <c:pt idx="9">
                  <c:v>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7-4D94-93AB-9BC0FB7E6C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'240克'!$N$7:$N$72</c:f>
              <c:numCache>
                <c:formatCode>General</c:formatCode>
                <c:ptCount val="66"/>
                <c:pt idx="0">
                  <c:v>300.79000000000002</c:v>
                </c:pt>
                <c:pt idx="1">
                  <c:v>330.87</c:v>
                </c:pt>
                <c:pt idx="2">
                  <c:v>360.95000000000005</c:v>
                </c:pt>
                <c:pt idx="3">
                  <c:v>391.03000000000003</c:v>
                </c:pt>
                <c:pt idx="4">
                  <c:v>421.11</c:v>
                </c:pt>
                <c:pt idx="5">
                  <c:v>451.19000000000005</c:v>
                </c:pt>
                <c:pt idx="6">
                  <c:v>481.27</c:v>
                </c:pt>
                <c:pt idx="7">
                  <c:v>511.34000000000003</c:v>
                </c:pt>
                <c:pt idx="8">
                  <c:v>541.42000000000007</c:v>
                </c:pt>
                <c:pt idx="9">
                  <c:v>571.5</c:v>
                </c:pt>
                <c:pt idx="10">
                  <c:v>601.58000000000004</c:v>
                </c:pt>
                <c:pt idx="11">
                  <c:v>631.66000000000008</c:v>
                </c:pt>
                <c:pt idx="12">
                  <c:v>661.74</c:v>
                </c:pt>
                <c:pt idx="13">
                  <c:v>691.81999999999994</c:v>
                </c:pt>
                <c:pt idx="14">
                  <c:v>721.90000000000009</c:v>
                </c:pt>
                <c:pt idx="15">
                  <c:v>751.97</c:v>
                </c:pt>
                <c:pt idx="16">
                  <c:v>782.05</c:v>
                </c:pt>
                <c:pt idx="17">
                  <c:v>812.13</c:v>
                </c:pt>
                <c:pt idx="18">
                  <c:v>842.21</c:v>
                </c:pt>
                <c:pt idx="19">
                  <c:v>872.29</c:v>
                </c:pt>
                <c:pt idx="20">
                  <c:v>902.37000000000012</c:v>
                </c:pt>
                <c:pt idx="21">
                  <c:v>932.45</c:v>
                </c:pt>
                <c:pt idx="22">
                  <c:v>962.53</c:v>
                </c:pt>
                <c:pt idx="23">
                  <c:v>992.61000000000013</c:v>
                </c:pt>
                <c:pt idx="24">
                  <c:v>1022.69</c:v>
                </c:pt>
                <c:pt idx="25">
                  <c:v>1052.76</c:v>
                </c:pt>
                <c:pt idx="26">
                  <c:v>1082.8399999999999</c:v>
                </c:pt>
                <c:pt idx="27">
                  <c:v>1112.92</c:v>
                </c:pt>
                <c:pt idx="28">
                  <c:v>1143</c:v>
                </c:pt>
                <c:pt idx="29">
                  <c:v>1173.08</c:v>
                </c:pt>
                <c:pt idx="30">
                  <c:v>1203.1600000000001</c:v>
                </c:pt>
                <c:pt idx="31">
                  <c:v>1233.24</c:v>
                </c:pt>
                <c:pt idx="32">
                  <c:v>1263.32</c:v>
                </c:pt>
                <c:pt idx="33">
                  <c:v>1293.3900000000001</c:v>
                </c:pt>
                <c:pt idx="34">
                  <c:v>1323.47</c:v>
                </c:pt>
                <c:pt idx="35">
                  <c:v>1353.55</c:v>
                </c:pt>
                <c:pt idx="36">
                  <c:v>1383.6299999999999</c:v>
                </c:pt>
                <c:pt idx="37">
                  <c:v>1413.71</c:v>
                </c:pt>
                <c:pt idx="38">
                  <c:v>1443.79</c:v>
                </c:pt>
                <c:pt idx="39">
                  <c:v>1473.87</c:v>
                </c:pt>
                <c:pt idx="40">
                  <c:v>1503.95</c:v>
                </c:pt>
                <c:pt idx="41">
                  <c:v>1534.03</c:v>
                </c:pt>
                <c:pt idx="42">
                  <c:v>1564.1</c:v>
                </c:pt>
                <c:pt idx="43">
                  <c:v>1594.18</c:v>
                </c:pt>
                <c:pt idx="44">
                  <c:v>1624.26</c:v>
                </c:pt>
                <c:pt idx="45">
                  <c:v>1654.34</c:v>
                </c:pt>
                <c:pt idx="46">
                  <c:v>1684.42</c:v>
                </c:pt>
                <c:pt idx="47">
                  <c:v>1714.5</c:v>
                </c:pt>
                <c:pt idx="48">
                  <c:v>1744.58</c:v>
                </c:pt>
                <c:pt idx="49">
                  <c:v>1774.6599999999999</c:v>
                </c:pt>
                <c:pt idx="50">
                  <c:v>1804.74</c:v>
                </c:pt>
                <c:pt idx="51">
                  <c:v>1834.82</c:v>
                </c:pt>
                <c:pt idx="52">
                  <c:v>1864.8899999999999</c:v>
                </c:pt>
                <c:pt idx="53">
                  <c:v>1894.97</c:v>
                </c:pt>
                <c:pt idx="54">
                  <c:v>1925.05</c:v>
                </c:pt>
                <c:pt idx="55">
                  <c:v>1955.1299999999999</c:v>
                </c:pt>
                <c:pt idx="56">
                  <c:v>1985.21</c:v>
                </c:pt>
                <c:pt idx="57">
                  <c:v>2015.29</c:v>
                </c:pt>
                <c:pt idx="58">
                  <c:v>2045.37</c:v>
                </c:pt>
                <c:pt idx="59">
                  <c:v>2075.4500000000003</c:v>
                </c:pt>
                <c:pt idx="60">
                  <c:v>2105.5300000000002</c:v>
                </c:pt>
                <c:pt idx="61">
                  <c:v>2135.6</c:v>
                </c:pt>
                <c:pt idx="62">
                  <c:v>2165.6800000000003</c:v>
                </c:pt>
                <c:pt idx="63">
                  <c:v>2195.7600000000002</c:v>
                </c:pt>
                <c:pt idx="64">
                  <c:v>2225.84</c:v>
                </c:pt>
                <c:pt idx="65">
                  <c:v>2255.92</c:v>
                </c:pt>
              </c:numCache>
            </c:numRef>
          </c:xVal>
          <c:yVal>
            <c:numRef>
              <c:f>'240克'!$O$7:$O$72</c:f>
              <c:numCache>
                <c:formatCode>General</c:formatCode>
                <c:ptCount val="66"/>
                <c:pt idx="0">
                  <c:v>2.27</c:v>
                </c:pt>
                <c:pt idx="1">
                  <c:v>2.87</c:v>
                </c:pt>
                <c:pt idx="2">
                  <c:v>3.44</c:v>
                </c:pt>
                <c:pt idx="3">
                  <c:v>3.65</c:v>
                </c:pt>
                <c:pt idx="4">
                  <c:v>3.61</c:v>
                </c:pt>
                <c:pt idx="5">
                  <c:v>3.65</c:v>
                </c:pt>
                <c:pt idx="6">
                  <c:v>4.05</c:v>
                </c:pt>
                <c:pt idx="7">
                  <c:v>5.39</c:v>
                </c:pt>
                <c:pt idx="8">
                  <c:v>4.5199999999999996</c:v>
                </c:pt>
                <c:pt idx="9">
                  <c:v>4.92</c:v>
                </c:pt>
                <c:pt idx="10">
                  <c:v>5.76</c:v>
                </c:pt>
                <c:pt idx="11">
                  <c:v>6.24</c:v>
                </c:pt>
                <c:pt idx="12">
                  <c:v>6.3</c:v>
                </c:pt>
                <c:pt idx="13">
                  <c:v>7.35</c:v>
                </c:pt>
                <c:pt idx="14">
                  <c:v>8.52</c:v>
                </c:pt>
                <c:pt idx="15">
                  <c:v>9.1999999999999993</c:v>
                </c:pt>
                <c:pt idx="16">
                  <c:v>9.67</c:v>
                </c:pt>
                <c:pt idx="17">
                  <c:v>10.039999999999999</c:v>
                </c:pt>
                <c:pt idx="18">
                  <c:v>11.15</c:v>
                </c:pt>
                <c:pt idx="19">
                  <c:v>11.72</c:v>
                </c:pt>
                <c:pt idx="20">
                  <c:v>12.3</c:v>
                </c:pt>
                <c:pt idx="21">
                  <c:v>13.41</c:v>
                </c:pt>
                <c:pt idx="22">
                  <c:v>13.68</c:v>
                </c:pt>
                <c:pt idx="23">
                  <c:v>14.66</c:v>
                </c:pt>
                <c:pt idx="24">
                  <c:v>14.76</c:v>
                </c:pt>
                <c:pt idx="25">
                  <c:v>16</c:v>
                </c:pt>
                <c:pt idx="26">
                  <c:v>16.649999999999999</c:v>
                </c:pt>
                <c:pt idx="27">
                  <c:v>16.75</c:v>
                </c:pt>
                <c:pt idx="28">
                  <c:v>17.66</c:v>
                </c:pt>
                <c:pt idx="29">
                  <c:v>18.47</c:v>
                </c:pt>
                <c:pt idx="30">
                  <c:v>19.45</c:v>
                </c:pt>
                <c:pt idx="31">
                  <c:v>20.059999999999999</c:v>
                </c:pt>
                <c:pt idx="32">
                  <c:v>20.97</c:v>
                </c:pt>
                <c:pt idx="33">
                  <c:v>21.1</c:v>
                </c:pt>
                <c:pt idx="34">
                  <c:v>22.01</c:v>
                </c:pt>
                <c:pt idx="35">
                  <c:v>22.35</c:v>
                </c:pt>
                <c:pt idx="36">
                  <c:v>23.23</c:v>
                </c:pt>
                <c:pt idx="37">
                  <c:v>23.33</c:v>
                </c:pt>
                <c:pt idx="38">
                  <c:v>24.11</c:v>
                </c:pt>
                <c:pt idx="39">
                  <c:v>24.89</c:v>
                </c:pt>
                <c:pt idx="40">
                  <c:v>24.92</c:v>
                </c:pt>
                <c:pt idx="41">
                  <c:v>25.57</c:v>
                </c:pt>
                <c:pt idx="42">
                  <c:v>26.28</c:v>
                </c:pt>
                <c:pt idx="43">
                  <c:v>26.99</c:v>
                </c:pt>
                <c:pt idx="44">
                  <c:v>27.22</c:v>
                </c:pt>
                <c:pt idx="45">
                  <c:v>27.97</c:v>
                </c:pt>
                <c:pt idx="46">
                  <c:v>28.51</c:v>
                </c:pt>
                <c:pt idx="47">
                  <c:v>30</c:v>
                </c:pt>
                <c:pt idx="48">
                  <c:v>30.14</c:v>
                </c:pt>
                <c:pt idx="49">
                  <c:v>30.47</c:v>
                </c:pt>
                <c:pt idx="50">
                  <c:v>30.71</c:v>
                </c:pt>
                <c:pt idx="51">
                  <c:v>30.88</c:v>
                </c:pt>
                <c:pt idx="52">
                  <c:v>32</c:v>
                </c:pt>
                <c:pt idx="53">
                  <c:v>32.299999999999997</c:v>
                </c:pt>
                <c:pt idx="54">
                  <c:v>32.979999999999997</c:v>
                </c:pt>
                <c:pt idx="55">
                  <c:v>33.25</c:v>
                </c:pt>
                <c:pt idx="56">
                  <c:v>33.97</c:v>
                </c:pt>
                <c:pt idx="57">
                  <c:v>34.85</c:v>
                </c:pt>
                <c:pt idx="58">
                  <c:v>35.29</c:v>
                </c:pt>
                <c:pt idx="59">
                  <c:v>35.630000000000003</c:v>
                </c:pt>
                <c:pt idx="60">
                  <c:v>36</c:v>
                </c:pt>
                <c:pt idx="61">
                  <c:v>36.68</c:v>
                </c:pt>
                <c:pt idx="62">
                  <c:v>37.26</c:v>
                </c:pt>
                <c:pt idx="63">
                  <c:v>37.43</c:v>
                </c:pt>
                <c:pt idx="64">
                  <c:v>38.479999999999997</c:v>
                </c:pt>
                <c:pt idx="65">
                  <c:v>39.159999999999997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97-4D94-93AB-9BC0FB7E6C5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'240克'!$AA$7:$AA$17</c:f>
              <c:numCache>
                <c:formatCode>General</c:formatCode>
                <c:ptCount val="11"/>
                <c:pt idx="0">
                  <c:v>2255.92</c:v>
                </c:pt>
                <c:pt idx="1">
                  <c:v>2286</c:v>
                </c:pt>
                <c:pt idx="2">
                  <c:v>2316.08</c:v>
                </c:pt>
                <c:pt idx="3">
                  <c:v>2346.16</c:v>
                </c:pt>
                <c:pt idx="4">
                  <c:v>2376.2400000000002</c:v>
                </c:pt>
                <c:pt idx="5">
                  <c:v>2406.3200000000002</c:v>
                </c:pt>
                <c:pt idx="6">
                  <c:v>2436.4</c:v>
                </c:pt>
                <c:pt idx="7">
                  <c:v>2466.4700000000003</c:v>
                </c:pt>
                <c:pt idx="8">
                  <c:v>2496.5500000000002</c:v>
                </c:pt>
                <c:pt idx="9">
                  <c:v>2526.63</c:v>
                </c:pt>
                <c:pt idx="10">
                  <c:v>2556.71</c:v>
                </c:pt>
              </c:numCache>
            </c:numRef>
          </c:xVal>
          <c:yVal>
            <c:numRef>
              <c:f>'240克'!$AB$7:$AB$17</c:f>
              <c:numCache>
                <c:formatCode>General</c:formatCode>
                <c:ptCount val="11"/>
                <c:pt idx="0">
                  <c:v>39.47</c:v>
                </c:pt>
                <c:pt idx="1">
                  <c:v>39.700000000000003</c:v>
                </c:pt>
                <c:pt idx="2">
                  <c:v>39.67</c:v>
                </c:pt>
                <c:pt idx="3">
                  <c:v>39.57</c:v>
                </c:pt>
                <c:pt idx="4">
                  <c:v>39.47</c:v>
                </c:pt>
                <c:pt idx="5">
                  <c:v>39.299999999999997</c:v>
                </c:pt>
                <c:pt idx="6">
                  <c:v>39.19</c:v>
                </c:pt>
                <c:pt idx="7">
                  <c:v>39.090000000000003</c:v>
                </c:pt>
                <c:pt idx="8">
                  <c:v>38.92</c:v>
                </c:pt>
                <c:pt idx="9">
                  <c:v>38.340000000000003</c:v>
                </c:pt>
                <c:pt idx="10">
                  <c:v>38.28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97-4D94-93AB-9BC0FB7E6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23624"/>
        <c:axId val="547725264"/>
      </c:scatterChart>
      <c:valAx>
        <c:axId val="54772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7725264"/>
        <c:crosses val="autoZero"/>
        <c:crossBetween val="midCat"/>
      </c:valAx>
      <c:valAx>
        <c:axId val="5477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772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前</a:t>
            </a:r>
            <a:r>
              <a:rPr lang="en-US" altLang="zh-TW"/>
              <a:t>5</a:t>
            </a:r>
            <a:r>
              <a:rPr lang="zh-TW" altLang="en-US"/>
              <a:t>分鐘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'260克'!$B$5:$B$15</c:f>
              <c:numCache>
                <c:formatCode>General</c:formatCode>
                <c:ptCount val="11"/>
                <c:pt idx="0">
                  <c:v>30.08</c:v>
                </c:pt>
                <c:pt idx="1">
                  <c:v>60.16</c:v>
                </c:pt>
                <c:pt idx="2">
                  <c:v>90.24</c:v>
                </c:pt>
                <c:pt idx="3">
                  <c:v>120.32</c:v>
                </c:pt>
                <c:pt idx="4">
                  <c:v>150.4</c:v>
                </c:pt>
                <c:pt idx="5">
                  <c:v>180.48</c:v>
                </c:pt>
                <c:pt idx="6">
                  <c:v>210.55</c:v>
                </c:pt>
                <c:pt idx="7">
                  <c:v>240.63</c:v>
                </c:pt>
              </c:numCache>
            </c:numRef>
          </c:xVal>
          <c:yVal>
            <c:numRef>
              <c:f>'260克'!$C$5:$C$15</c:f>
              <c:numCache>
                <c:formatCode>General</c:formatCode>
                <c:ptCount val="11"/>
                <c:pt idx="0">
                  <c:v>3.31</c:v>
                </c:pt>
                <c:pt idx="1">
                  <c:v>3.38</c:v>
                </c:pt>
                <c:pt idx="2">
                  <c:v>3.41</c:v>
                </c:pt>
                <c:pt idx="3">
                  <c:v>3.44</c:v>
                </c:pt>
                <c:pt idx="4">
                  <c:v>3.48</c:v>
                </c:pt>
                <c:pt idx="5">
                  <c:v>3.51</c:v>
                </c:pt>
                <c:pt idx="6">
                  <c:v>3.44</c:v>
                </c:pt>
                <c:pt idx="7">
                  <c:v>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F-4F8A-BA0C-8A4F444A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49456"/>
        <c:axId val="536050112"/>
      </c:scatterChart>
      <c:valAx>
        <c:axId val="53604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6050112"/>
        <c:crosses val="autoZero"/>
        <c:crossBetween val="midCat"/>
      </c:valAx>
      <c:valAx>
        <c:axId val="536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60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升溫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'260克'!$N$5:$N$62</c:f>
              <c:numCache>
                <c:formatCode>General</c:formatCode>
                <c:ptCount val="58"/>
                <c:pt idx="0">
                  <c:v>0</c:v>
                </c:pt>
                <c:pt idx="1">
                  <c:v>30.08</c:v>
                </c:pt>
                <c:pt idx="2">
                  <c:v>60.16</c:v>
                </c:pt>
                <c:pt idx="3">
                  <c:v>90.24</c:v>
                </c:pt>
                <c:pt idx="4">
                  <c:v>120.32</c:v>
                </c:pt>
                <c:pt idx="5">
                  <c:v>150.4</c:v>
                </c:pt>
                <c:pt idx="6">
                  <c:v>180.48</c:v>
                </c:pt>
                <c:pt idx="7">
                  <c:v>210.55</c:v>
                </c:pt>
                <c:pt idx="8">
                  <c:v>240.63</c:v>
                </c:pt>
                <c:pt idx="9">
                  <c:v>270.70999999999998</c:v>
                </c:pt>
                <c:pt idx="10">
                  <c:v>300.79000000000002</c:v>
                </c:pt>
                <c:pt idx="11">
                  <c:v>330.87</c:v>
                </c:pt>
                <c:pt idx="12">
                  <c:v>360.95</c:v>
                </c:pt>
                <c:pt idx="13">
                  <c:v>391.03</c:v>
                </c:pt>
                <c:pt idx="14">
                  <c:v>421.11</c:v>
                </c:pt>
                <c:pt idx="15">
                  <c:v>451.19</c:v>
                </c:pt>
                <c:pt idx="16">
                  <c:v>481.26</c:v>
                </c:pt>
                <c:pt idx="17">
                  <c:v>511.34</c:v>
                </c:pt>
                <c:pt idx="18">
                  <c:v>541.41999999999996</c:v>
                </c:pt>
                <c:pt idx="19">
                  <c:v>571.5</c:v>
                </c:pt>
                <c:pt idx="20">
                  <c:v>601.58000000000004</c:v>
                </c:pt>
                <c:pt idx="21">
                  <c:v>631.66</c:v>
                </c:pt>
                <c:pt idx="22">
                  <c:v>661.74</c:v>
                </c:pt>
                <c:pt idx="23">
                  <c:v>691.82</c:v>
                </c:pt>
                <c:pt idx="24">
                  <c:v>721.9</c:v>
                </c:pt>
                <c:pt idx="25">
                  <c:v>751.97</c:v>
                </c:pt>
                <c:pt idx="26">
                  <c:v>782.05</c:v>
                </c:pt>
                <c:pt idx="27">
                  <c:v>812.13</c:v>
                </c:pt>
                <c:pt idx="28">
                  <c:v>842.21</c:v>
                </c:pt>
                <c:pt idx="29">
                  <c:v>872.29</c:v>
                </c:pt>
                <c:pt idx="30">
                  <c:v>902.37</c:v>
                </c:pt>
                <c:pt idx="31">
                  <c:v>932.45</c:v>
                </c:pt>
                <c:pt idx="32">
                  <c:v>962.53</c:v>
                </c:pt>
                <c:pt idx="33">
                  <c:v>992.6</c:v>
                </c:pt>
                <c:pt idx="34">
                  <c:v>1022.68</c:v>
                </c:pt>
                <c:pt idx="35">
                  <c:v>1052.76</c:v>
                </c:pt>
                <c:pt idx="36">
                  <c:v>1082.8399999999999</c:v>
                </c:pt>
                <c:pt idx="37">
                  <c:v>1112.92</c:v>
                </c:pt>
                <c:pt idx="38">
                  <c:v>1143</c:v>
                </c:pt>
                <c:pt idx="39">
                  <c:v>1173.08</c:v>
                </c:pt>
                <c:pt idx="40">
                  <c:v>1203.1600000000001</c:v>
                </c:pt>
                <c:pt idx="41">
                  <c:v>1233.24</c:v>
                </c:pt>
                <c:pt idx="42">
                  <c:v>1263.31</c:v>
                </c:pt>
                <c:pt idx="43">
                  <c:v>1293.3900000000001</c:v>
                </c:pt>
                <c:pt idx="44">
                  <c:v>1323.47</c:v>
                </c:pt>
                <c:pt idx="45">
                  <c:v>1353.55</c:v>
                </c:pt>
                <c:pt idx="46">
                  <c:v>1383.63</c:v>
                </c:pt>
                <c:pt idx="47">
                  <c:v>1413.71</c:v>
                </c:pt>
                <c:pt idx="48">
                  <c:v>1443.79</c:v>
                </c:pt>
                <c:pt idx="49">
                  <c:v>1473.87</c:v>
                </c:pt>
                <c:pt idx="50">
                  <c:v>1503.95</c:v>
                </c:pt>
                <c:pt idx="51">
                  <c:v>1534.03</c:v>
                </c:pt>
                <c:pt idx="52">
                  <c:v>1564.1</c:v>
                </c:pt>
                <c:pt idx="53">
                  <c:v>1594.18</c:v>
                </c:pt>
                <c:pt idx="54">
                  <c:v>1624.26</c:v>
                </c:pt>
                <c:pt idx="55">
                  <c:v>1654.34</c:v>
                </c:pt>
                <c:pt idx="56">
                  <c:v>1684.42</c:v>
                </c:pt>
                <c:pt idx="57">
                  <c:v>1714.5</c:v>
                </c:pt>
              </c:numCache>
            </c:numRef>
          </c:xVal>
          <c:yVal>
            <c:numRef>
              <c:f>'260克'!$P$5:$P$62</c:f>
              <c:numCache>
                <c:formatCode>General</c:formatCode>
                <c:ptCount val="58"/>
                <c:pt idx="0">
                  <c:v>3.48</c:v>
                </c:pt>
                <c:pt idx="1">
                  <c:v>3.41</c:v>
                </c:pt>
                <c:pt idx="2">
                  <c:v>4.42</c:v>
                </c:pt>
                <c:pt idx="3">
                  <c:v>5.39</c:v>
                </c:pt>
                <c:pt idx="4">
                  <c:v>6.34</c:v>
                </c:pt>
                <c:pt idx="5">
                  <c:v>7.11</c:v>
                </c:pt>
                <c:pt idx="6">
                  <c:v>7.88</c:v>
                </c:pt>
                <c:pt idx="7">
                  <c:v>8.1199999999999992</c:v>
                </c:pt>
                <c:pt idx="8">
                  <c:v>9.3000000000000007</c:v>
                </c:pt>
                <c:pt idx="9">
                  <c:v>9.6</c:v>
                </c:pt>
                <c:pt idx="10">
                  <c:v>10.95</c:v>
                </c:pt>
                <c:pt idx="11">
                  <c:v>11.89</c:v>
                </c:pt>
                <c:pt idx="12">
                  <c:v>12.57</c:v>
                </c:pt>
                <c:pt idx="13">
                  <c:v>13.04</c:v>
                </c:pt>
                <c:pt idx="14">
                  <c:v>14.05</c:v>
                </c:pt>
                <c:pt idx="15">
                  <c:v>14.96</c:v>
                </c:pt>
                <c:pt idx="16">
                  <c:v>16.04</c:v>
                </c:pt>
                <c:pt idx="17">
                  <c:v>16.34</c:v>
                </c:pt>
                <c:pt idx="18">
                  <c:v>17.25</c:v>
                </c:pt>
                <c:pt idx="19">
                  <c:v>17.86</c:v>
                </c:pt>
                <c:pt idx="20">
                  <c:v>18.57</c:v>
                </c:pt>
                <c:pt idx="21">
                  <c:v>18.809999999999999</c:v>
                </c:pt>
                <c:pt idx="22">
                  <c:v>20.09</c:v>
                </c:pt>
                <c:pt idx="23">
                  <c:v>20.87</c:v>
                </c:pt>
                <c:pt idx="24">
                  <c:v>21.17</c:v>
                </c:pt>
                <c:pt idx="25">
                  <c:v>21.88</c:v>
                </c:pt>
                <c:pt idx="26">
                  <c:v>22.76</c:v>
                </c:pt>
                <c:pt idx="27">
                  <c:v>23.33</c:v>
                </c:pt>
                <c:pt idx="28">
                  <c:v>24.21</c:v>
                </c:pt>
                <c:pt idx="29">
                  <c:v>24.89</c:v>
                </c:pt>
                <c:pt idx="30">
                  <c:v>25.97</c:v>
                </c:pt>
                <c:pt idx="31">
                  <c:v>26.31</c:v>
                </c:pt>
                <c:pt idx="32">
                  <c:v>26.48</c:v>
                </c:pt>
                <c:pt idx="33">
                  <c:v>27.36</c:v>
                </c:pt>
                <c:pt idx="34">
                  <c:v>28.44</c:v>
                </c:pt>
                <c:pt idx="35">
                  <c:v>28.98</c:v>
                </c:pt>
                <c:pt idx="36">
                  <c:v>30</c:v>
                </c:pt>
                <c:pt idx="37">
                  <c:v>30.27</c:v>
                </c:pt>
                <c:pt idx="38">
                  <c:v>30.68</c:v>
                </c:pt>
                <c:pt idx="39">
                  <c:v>31.22</c:v>
                </c:pt>
                <c:pt idx="40">
                  <c:v>31.66</c:v>
                </c:pt>
                <c:pt idx="41">
                  <c:v>32.47</c:v>
                </c:pt>
                <c:pt idx="42">
                  <c:v>33.32</c:v>
                </c:pt>
                <c:pt idx="43">
                  <c:v>33.46</c:v>
                </c:pt>
                <c:pt idx="44">
                  <c:v>33.93</c:v>
                </c:pt>
                <c:pt idx="45">
                  <c:v>34.75</c:v>
                </c:pt>
                <c:pt idx="46">
                  <c:v>35.630000000000003</c:v>
                </c:pt>
                <c:pt idx="47">
                  <c:v>36</c:v>
                </c:pt>
                <c:pt idx="48">
                  <c:v>36.71</c:v>
                </c:pt>
                <c:pt idx="49">
                  <c:v>36.99</c:v>
                </c:pt>
                <c:pt idx="50">
                  <c:v>37.700000000000003</c:v>
                </c:pt>
                <c:pt idx="51">
                  <c:v>38.68</c:v>
                </c:pt>
                <c:pt idx="52">
                  <c:v>39.67</c:v>
                </c:pt>
                <c:pt idx="53">
                  <c:v>40.14</c:v>
                </c:pt>
                <c:pt idx="54">
                  <c:v>40.79</c:v>
                </c:pt>
                <c:pt idx="55">
                  <c:v>41.54</c:v>
                </c:pt>
                <c:pt idx="56">
                  <c:v>42.35</c:v>
                </c:pt>
                <c:pt idx="57">
                  <c:v>43.07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E-4EE6-90CB-CD17A1C2F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08504"/>
        <c:axId val="530507848"/>
      </c:scatterChart>
      <c:valAx>
        <c:axId val="53050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0507848"/>
        <c:crosses val="autoZero"/>
        <c:crossBetween val="midCat"/>
      </c:valAx>
      <c:valAx>
        <c:axId val="5305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050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放熱</a:t>
            </a:r>
          </a:p>
        </c:rich>
      </c:tx>
      <c:layout>
        <c:manualLayout>
          <c:xMode val="edge"/>
          <c:yMode val="edge"/>
          <c:x val="0.416666666666666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'260克'!$AB$5:$AB$15</c:f>
              <c:strCache>
                <c:ptCount val="11"/>
                <c:pt idx="0">
                  <c:v>0</c:v>
                </c:pt>
                <c:pt idx="1">
                  <c:v>30.08</c:v>
                </c:pt>
                <c:pt idx="2">
                  <c:v>60.16</c:v>
                </c:pt>
                <c:pt idx="3">
                  <c:v>90.24</c:v>
                </c:pt>
                <c:pt idx="4">
                  <c:v>120.31</c:v>
                </c:pt>
                <c:pt idx="5">
                  <c:v>150.39</c:v>
                </c:pt>
                <c:pt idx="6">
                  <c:v>180.47</c:v>
                </c:pt>
                <c:pt idx="7">
                  <c:v>210.55</c:v>
                </c:pt>
                <c:pt idx="8">
                  <c:v>240.63</c:v>
                </c:pt>
                <c:pt idx="9">
                  <c:v>270.71</c:v>
                </c:pt>
                <c:pt idx="10">
                  <c:v>300.79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'260克'!$AC$5:$AC$15</c:f>
              <c:numCache>
                <c:formatCode>General</c:formatCode>
                <c:ptCount val="11"/>
                <c:pt idx="0">
                  <c:v>1955.13</c:v>
                </c:pt>
                <c:pt idx="1">
                  <c:v>1985.21</c:v>
                </c:pt>
                <c:pt idx="2">
                  <c:v>2015.2900000000002</c:v>
                </c:pt>
                <c:pt idx="3">
                  <c:v>2045.3700000000001</c:v>
                </c:pt>
                <c:pt idx="4">
                  <c:v>2075.44</c:v>
                </c:pt>
                <c:pt idx="5">
                  <c:v>2105.52</c:v>
                </c:pt>
                <c:pt idx="6">
                  <c:v>2135.6</c:v>
                </c:pt>
                <c:pt idx="7">
                  <c:v>2165.6800000000003</c:v>
                </c:pt>
                <c:pt idx="8">
                  <c:v>2195.7600000000002</c:v>
                </c:pt>
                <c:pt idx="9">
                  <c:v>2225.84</c:v>
                </c:pt>
                <c:pt idx="10">
                  <c:v>2255.92</c:v>
                </c:pt>
              </c:numCache>
            </c:numRef>
          </c:xVal>
          <c:yVal>
            <c:numRef>
              <c:f>'260克'!$AD$5:$AD$15</c:f>
              <c:numCache>
                <c:formatCode>General</c:formatCode>
                <c:ptCount val="11"/>
                <c:pt idx="0">
                  <c:v>44.02</c:v>
                </c:pt>
                <c:pt idx="1">
                  <c:v>43.99</c:v>
                </c:pt>
                <c:pt idx="2">
                  <c:v>43.95</c:v>
                </c:pt>
                <c:pt idx="3">
                  <c:v>43.68</c:v>
                </c:pt>
                <c:pt idx="4">
                  <c:v>43.61</c:v>
                </c:pt>
                <c:pt idx="5">
                  <c:v>43.17</c:v>
                </c:pt>
                <c:pt idx="6">
                  <c:v>43.1</c:v>
                </c:pt>
                <c:pt idx="7">
                  <c:v>42.97</c:v>
                </c:pt>
                <c:pt idx="8">
                  <c:v>42.49</c:v>
                </c:pt>
                <c:pt idx="9">
                  <c:v>42.42</c:v>
                </c:pt>
                <c:pt idx="10">
                  <c:v>42.18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F-4940-AD98-4EC3E91F9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502816"/>
        <c:axId val="630502488"/>
      </c:scatterChart>
      <c:valAx>
        <c:axId val="6305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0502488"/>
        <c:crosses val="autoZero"/>
        <c:crossBetween val="midCat"/>
      </c:valAx>
      <c:valAx>
        <c:axId val="6305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050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'260克'!$B$5:$B$12</c:f>
              <c:numCache>
                <c:formatCode>General</c:formatCode>
                <c:ptCount val="8"/>
                <c:pt idx="0">
                  <c:v>30.08</c:v>
                </c:pt>
                <c:pt idx="1">
                  <c:v>60.16</c:v>
                </c:pt>
                <c:pt idx="2">
                  <c:v>90.24</c:v>
                </c:pt>
                <c:pt idx="3">
                  <c:v>120.32</c:v>
                </c:pt>
                <c:pt idx="4">
                  <c:v>150.4</c:v>
                </c:pt>
                <c:pt idx="5">
                  <c:v>180.48</c:v>
                </c:pt>
                <c:pt idx="6">
                  <c:v>210.55</c:v>
                </c:pt>
                <c:pt idx="7">
                  <c:v>240.63</c:v>
                </c:pt>
              </c:numCache>
            </c:numRef>
          </c:xVal>
          <c:yVal>
            <c:numRef>
              <c:f>'260克'!$C$5:$C$12</c:f>
              <c:numCache>
                <c:formatCode>General</c:formatCode>
                <c:ptCount val="8"/>
                <c:pt idx="0">
                  <c:v>3.31</c:v>
                </c:pt>
                <c:pt idx="1">
                  <c:v>3.38</c:v>
                </c:pt>
                <c:pt idx="2">
                  <c:v>3.41</c:v>
                </c:pt>
                <c:pt idx="3">
                  <c:v>3.44</c:v>
                </c:pt>
                <c:pt idx="4">
                  <c:v>3.48</c:v>
                </c:pt>
                <c:pt idx="5">
                  <c:v>3.51</c:v>
                </c:pt>
                <c:pt idx="6">
                  <c:v>3.44</c:v>
                </c:pt>
                <c:pt idx="7">
                  <c:v>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8-4F47-A7F3-8B8C9A4D4F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'260克'!$O$5:$O$62</c:f>
              <c:numCache>
                <c:formatCode>General</c:formatCode>
                <c:ptCount val="58"/>
                <c:pt idx="0">
                  <c:v>240.63</c:v>
                </c:pt>
                <c:pt idx="1">
                  <c:v>270.70999999999998</c:v>
                </c:pt>
                <c:pt idx="2">
                  <c:v>300.78999999999996</c:v>
                </c:pt>
                <c:pt idx="3">
                  <c:v>330.87</c:v>
                </c:pt>
                <c:pt idx="4">
                  <c:v>360.95</c:v>
                </c:pt>
                <c:pt idx="5">
                  <c:v>391.03</c:v>
                </c:pt>
                <c:pt idx="6">
                  <c:v>421.11</c:v>
                </c:pt>
                <c:pt idx="7">
                  <c:v>451.18</c:v>
                </c:pt>
                <c:pt idx="8">
                  <c:v>481.26</c:v>
                </c:pt>
                <c:pt idx="9">
                  <c:v>511.34</c:v>
                </c:pt>
                <c:pt idx="10">
                  <c:v>541.42000000000007</c:v>
                </c:pt>
                <c:pt idx="11">
                  <c:v>571.5</c:v>
                </c:pt>
                <c:pt idx="12">
                  <c:v>601.57999999999993</c:v>
                </c:pt>
                <c:pt idx="13">
                  <c:v>631.66</c:v>
                </c:pt>
                <c:pt idx="14">
                  <c:v>661.74</c:v>
                </c:pt>
                <c:pt idx="15">
                  <c:v>691.81999999999994</c:v>
                </c:pt>
                <c:pt idx="16">
                  <c:v>721.89</c:v>
                </c:pt>
                <c:pt idx="17">
                  <c:v>751.97</c:v>
                </c:pt>
                <c:pt idx="18">
                  <c:v>782.05</c:v>
                </c:pt>
                <c:pt idx="19">
                  <c:v>812.13</c:v>
                </c:pt>
                <c:pt idx="20">
                  <c:v>842.21</c:v>
                </c:pt>
                <c:pt idx="21">
                  <c:v>872.29</c:v>
                </c:pt>
                <c:pt idx="22">
                  <c:v>902.37</c:v>
                </c:pt>
                <c:pt idx="23">
                  <c:v>932.45</c:v>
                </c:pt>
                <c:pt idx="24">
                  <c:v>962.53</c:v>
                </c:pt>
                <c:pt idx="25">
                  <c:v>992.6</c:v>
                </c:pt>
                <c:pt idx="26">
                  <c:v>1022.68</c:v>
                </c:pt>
                <c:pt idx="27">
                  <c:v>1052.76</c:v>
                </c:pt>
                <c:pt idx="28">
                  <c:v>1082.8400000000001</c:v>
                </c:pt>
                <c:pt idx="29">
                  <c:v>1112.92</c:v>
                </c:pt>
                <c:pt idx="30">
                  <c:v>1143</c:v>
                </c:pt>
                <c:pt idx="31">
                  <c:v>1173.08</c:v>
                </c:pt>
                <c:pt idx="32">
                  <c:v>1203.1599999999999</c:v>
                </c:pt>
                <c:pt idx="33">
                  <c:v>1233.23</c:v>
                </c:pt>
                <c:pt idx="34">
                  <c:v>1263.31</c:v>
                </c:pt>
                <c:pt idx="35">
                  <c:v>1293.3899999999999</c:v>
                </c:pt>
                <c:pt idx="36">
                  <c:v>1323.4699999999998</c:v>
                </c:pt>
                <c:pt idx="37">
                  <c:v>1353.5500000000002</c:v>
                </c:pt>
                <c:pt idx="38">
                  <c:v>1383.63</c:v>
                </c:pt>
                <c:pt idx="39">
                  <c:v>1413.71</c:v>
                </c:pt>
                <c:pt idx="40">
                  <c:v>1443.79</c:v>
                </c:pt>
                <c:pt idx="41">
                  <c:v>1473.87</c:v>
                </c:pt>
                <c:pt idx="42">
                  <c:v>1503.94</c:v>
                </c:pt>
                <c:pt idx="43">
                  <c:v>1534.02</c:v>
                </c:pt>
                <c:pt idx="44">
                  <c:v>1564.1</c:v>
                </c:pt>
                <c:pt idx="45">
                  <c:v>1594.1799999999998</c:v>
                </c:pt>
                <c:pt idx="46">
                  <c:v>1624.2600000000002</c:v>
                </c:pt>
                <c:pt idx="47">
                  <c:v>1654.3400000000001</c:v>
                </c:pt>
                <c:pt idx="48">
                  <c:v>1684.42</c:v>
                </c:pt>
                <c:pt idx="49">
                  <c:v>1714.5</c:v>
                </c:pt>
                <c:pt idx="50">
                  <c:v>1744.58</c:v>
                </c:pt>
                <c:pt idx="51">
                  <c:v>1774.6599999999999</c:v>
                </c:pt>
                <c:pt idx="52">
                  <c:v>1804.73</c:v>
                </c:pt>
                <c:pt idx="53">
                  <c:v>1834.81</c:v>
                </c:pt>
                <c:pt idx="54">
                  <c:v>1864.8899999999999</c:v>
                </c:pt>
                <c:pt idx="55">
                  <c:v>1894.9699999999998</c:v>
                </c:pt>
                <c:pt idx="56">
                  <c:v>1925.0500000000002</c:v>
                </c:pt>
                <c:pt idx="57">
                  <c:v>1955.13</c:v>
                </c:pt>
              </c:numCache>
            </c:numRef>
          </c:xVal>
          <c:yVal>
            <c:numRef>
              <c:f>'260克'!$P$5:$P$62</c:f>
              <c:numCache>
                <c:formatCode>General</c:formatCode>
                <c:ptCount val="58"/>
                <c:pt idx="0">
                  <c:v>3.48</c:v>
                </c:pt>
                <c:pt idx="1">
                  <c:v>3.41</c:v>
                </c:pt>
                <c:pt idx="2">
                  <c:v>4.42</c:v>
                </c:pt>
                <c:pt idx="3">
                  <c:v>5.39</c:v>
                </c:pt>
                <c:pt idx="4">
                  <c:v>6.34</c:v>
                </c:pt>
                <c:pt idx="5">
                  <c:v>7.11</c:v>
                </c:pt>
                <c:pt idx="6">
                  <c:v>7.88</c:v>
                </c:pt>
                <c:pt idx="7">
                  <c:v>8.1199999999999992</c:v>
                </c:pt>
                <c:pt idx="8">
                  <c:v>9.3000000000000007</c:v>
                </c:pt>
                <c:pt idx="9">
                  <c:v>9.6</c:v>
                </c:pt>
                <c:pt idx="10">
                  <c:v>10.95</c:v>
                </c:pt>
                <c:pt idx="11">
                  <c:v>11.89</c:v>
                </c:pt>
                <c:pt idx="12">
                  <c:v>12.57</c:v>
                </c:pt>
                <c:pt idx="13">
                  <c:v>13.04</c:v>
                </c:pt>
                <c:pt idx="14">
                  <c:v>14.05</c:v>
                </c:pt>
                <c:pt idx="15">
                  <c:v>14.96</c:v>
                </c:pt>
                <c:pt idx="16">
                  <c:v>16.04</c:v>
                </c:pt>
                <c:pt idx="17">
                  <c:v>16.34</c:v>
                </c:pt>
                <c:pt idx="18">
                  <c:v>17.25</c:v>
                </c:pt>
                <c:pt idx="19">
                  <c:v>17.86</c:v>
                </c:pt>
                <c:pt idx="20">
                  <c:v>18.57</c:v>
                </c:pt>
                <c:pt idx="21">
                  <c:v>18.809999999999999</c:v>
                </c:pt>
                <c:pt idx="22">
                  <c:v>20.09</c:v>
                </c:pt>
                <c:pt idx="23">
                  <c:v>20.87</c:v>
                </c:pt>
                <c:pt idx="24">
                  <c:v>21.17</c:v>
                </c:pt>
                <c:pt idx="25">
                  <c:v>21.88</c:v>
                </c:pt>
                <c:pt idx="26">
                  <c:v>22.76</c:v>
                </c:pt>
                <c:pt idx="27">
                  <c:v>23.33</c:v>
                </c:pt>
                <c:pt idx="28">
                  <c:v>24.21</c:v>
                </c:pt>
                <c:pt idx="29">
                  <c:v>24.89</c:v>
                </c:pt>
                <c:pt idx="30">
                  <c:v>25.97</c:v>
                </c:pt>
                <c:pt idx="31">
                  <c:v>26.31</c:v>
                </c:pt>
                <c:pt idx="32">
                  <c:v>26.48</c:v>
                </c:pt>
                <c:pt idx="33">
                  <c:v>27.36</c:v>
                </c:pt>
                <c:pt idx="34">
                  <c:v>28.44</c:v>
                </c:pt>
                <c:pt idx="35">
                  <c:v>28.98</c:v>
                </c:pt>
                <c:pt idx="36">
                  <c:v>30</c:v>
                </c:pt>
                <c:pt idx="37">
                  <c:v>30.27</c:v>
                </c:pt>
                <c:pt idx="38">
                  <c:v>30.68</c:v>
                </c:pt>
                <c:pt idx="39">
                  <c:v>31.22</c:v>
                </c:pt>
                <c:pt idx="40">
                  <c:v>31.66</c:v>
                </c:pt>
                <c:pt idx="41">
                  <c:v>32.47</c:v>
                </c:pt>
                <c:pt idx="42">
                  <c:v>33.32</c:v>
                </c:pt>
                <c:pt idx="43">
                  <c:v>33.46</c:v>
                </c:pt>
                <c:pt idx="44">
                  <c:v>33.93</c:v>
                </c:pt>
                <c:pt idx="45">
                  <c:v>34.75</c:v>
                </c:pt>
                <c:pt idx="46">
                  <c:v>35.630000000000003</c:v>
                </c:pt>
                <c:pt idx="47">
                  <c:v>36</c:v>
                </c:pt>
                <c:pt idx="48">
                  <c:v>36.71</c:v>
                </c:pt>
                <c:pt idx="49">
                  <c:v>36.99</c:v>
                </c:pt>
                <c:pt idx="50">
                  <c:v>37.700000000000003</c:v>
                </c:pt>
                <c:pt idx="51">
                  <c:v>38.68</c:v>
                </c:pt>
                <c:pt idx="52">
                  <c:v>39.67</c:v>
                </c:pt>
                <c:pt idx="53">
                  <c:v>40.14</c:v>
                </c:pt>
                <c:pt idx="54">
                  <c:v>40.79</c:v>
                </c:pt>
                <c:pt idx="55">
                  <c:v>41.54</c:v>
                </c:pt>
                <c:pt idx="56">
                  <c:v>42.35</c:v>
                </c:pt>
                <c:pt idx="57">
                  <c:v>43.07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8-4F47-A7F3-8B8C9A4D4F4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'260克'!$AC$5:$AC$15</c:f>
              <c:numCache>
                <c:formatCode>General</c:formatCode>
                <c:ptCount val="11"/>
                <c:pt idx="0">
                  <c:v>1955.13</c:v>
                </c:pt>
                <c:pt idx="1">
                  <c:v>1985.21</c:v>
                </c:pt>
                <c:pt idx="2">
                  <c:v>2015.2900000000002</c:v>
                </c:pt>
                <c:pt idx="3">
                  <c:v>2045.3700000000001</c:v>
                </c:pt>
                <c:pt idx="4">
                  <c:v>2075.44</c:v>
                </c:pt>
                <c:pt idx="5">
                  <c:v>2105.52</c:v>
                </c:pt>
                <c:pt idx="6">
                  <c:v>2135.6</c:v>
                </c:pt>
                <c:pt idx="7">
                  <c:v>2165.6800000000003</c:v>
                </c:pt>
                <c:pt idx="8">
                  <c:v>2195.7600000000002</c:v>
                </c:pt>
                <c:pt idx="9">
                  <c:v>2225.84</c:v>
                </c:pt>
                <c:pt idx="10">
                  <c:v>2255.92</c:v>
                </c:pt>
              </c:numCache>
            </c:numRef>
          </c:xVal>
          <c:yVal>
            <c:numRef>
              <c:f>'260克'!$AD$5:$AD$15</c:f>
              <c:numCache>
                <c:formatCode>General</c:formatCode>
                <c:ptCount val="11"/>
                <c:pt idx="0">
                  <c:v>44.02</c:v>
                </c:pt>
                <c:pt idx="1">
                  <c:v>43.99</c:v>
                </c:pt>
                <c:pt idx="2">
                  <c:v>43.95</c:v>
                </c:pt>
                <c:pt idx="3">
                  <c:v>43.68</c:v>
                </c:pt>
                <c:pt idx="4">
                  <c:v>43.61</c:v>
                </c:pt>
                <c:pt idx="5">
                  <c:v>43.17</c:v>
                </c:pt>
                <c:pt idx="6">
                  <c:v>43.1</c:v>
                </c:pt>
                <c:pt idx="7">
                  <c:v>42.97</c:v>
                </c:pt>
                <c:pt idx="8">
                  <c:v>42.49</c:v>
                </c:pt>
                <c:pt idx="9">
                  <c:v>42.42</c:v>
                </c:pt>
                <c:pt idx="10">
                  <c:v>42.18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18-4F47-A7F3-8B8C9A4D4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42976"/>
        <c:axId val="547745272"/>
      </c:scatterChart>
      <c:valAx>
        <c:axId val="5477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7745272"/>
        <c:crosses val="autoZero"/>
        <c:crossBetween val="midCat"/>
      </c:valAx>
      <c:valAx>
        <c:axId val="54774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77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前</a:t>
            </a:r>
            <a:r>
              <a:rPr lang="en-US" altLang="zh-TW"/>
              <a:t>5</a:t>
            </a:r>
            <a:r>
              <a:rPr lang="zh-TW" altLang="en-US"/>
              <a:t>分鐘</a:t>
            </a:r>
          </a:p>
        </c:rich>
      </c:tx>
      <c:layout>
        <c:manualLayout>
          <c:xMode val="edge"/>
          <c:yMode val="edge"/>
          <c:x val="0.41666666666666674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'280克'!$B$5:$B$15</c:f>
              <c:numCache>
                <c:formatCode>General</c:formatCode>
                <c:ptCount val="11"/>
                <c:pt idx="0">
                  <c:v>0</c:v>
                </c:pt>
                <c:pt idx="1">
                  <c:v>30.08</c:v>
                </c:pt>
                <c:pt idx="2">
                  <c:v>60.16</c:v>
                </c:pt>
                <c:pt idx="3">
                  <c:v>90.24</c:v>
                </c:pt>
                <c:pt idx="4">
                  <c:v>120.32</c:v>
                </c:pt>
                <c:pt idx="5">
                  <c:v>150.4</c:v>
                </c:pt>
                <c:pt idx="6">
                  <c:v>180.48</c:v>
                </c:pt>
                <c:pt idx="7">
                  <c:v>210.55</c:v>
                </c:pt>
                <c:pt idx="8">
                  <c:v>240.63</c:v>
                </c:pt>
                <c:pt idx="9">
                  <c:v>270.70999999999998</c:v>
                </c:pt>
                <c:pt idx="10">
                  <c:v>300.79000000000002</c:v>
                </c:pt>
              </c:numCache>
            </c:numRef>
          </c:xVal>
          <c:yVal>
            <c:numRef>
              <c:f>'280克'!$C$5:$C$15</c:f>
              <c:numCache>
                <c:formatCode>General</c:formatCode>
                <c:ptCount val="11"/>
                <c:pt idx="0">
                  <c:v>1.23</c:v>
                </c:pt>
                <c:pt idx="1">
                  <c:v>1.1599999999999999</c:v>
                </c:pt>
                <c:pt idx="2">
                  <c:v>1.1599999999999999</c:v>
                </c:pt>
                <c:pt idx="3">
                  <c:v>1.26</c:v>
                </c:pt>
                <c:pt idx="4">
                  <c:v>1.0900000000000001</c:v>
                </c:pt>
                <c:pt idx="5">
                  <c:v>1.1299999999999999</c:v>
                </c:pt>
                <c:pt idx="6">
                  <c:v>0.99</c:v>
                </c:pt>
                <c:pt idx="7">
                  <c:v>0.99</c:v>
                </c:pt>
                <c:pt idx="8">
                  <c:v>1.03</c:v>
                </c:pt>
                <c:pt idx="9">
                  <c:v>1.0900000000000001</c:v>
                </c:pt>
                <c:pt idx="10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3-4613-8076-B91921491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16080"/>
        <c:axId val="629679912"/>
      </c:scatterChart>
      <c:valAx>
        <c:axId val="4195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9679912"/>
        <c:crosses val="autoZero"/>
        <c:crossBetween val="midCat"/>
      </c:valAx>
      <c:valAx>
        <c:axId val="6296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5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201930</xdr:colOff>
      <xdr:row>6</xdr:row>
      <xdr:rowOff>99060</xdr:rowOff>
    </xdr:from>
    <xdr:to>
      <xdr:col>11</xdr:col>
      <xdr:colOff>384810</xdr:colOff>
      <xdr:row>20</xdr:row>
      <xdr:rowOff>175260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A124C98-A8C9-4410-A838-716EBE8E9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262890</xdr:colOff>
      <xdr:row>7</xdr:row>
      <xdr:rowOff>60960</xdr:rowOff>
    </xdr:from>
    <xdr:to>
      <xdr:col>23</xdr:col>
      <xdr:colOff>445770</xdr:colOff>
      <xdr:row>21</xdr:row>
      <xdr:rowOff>137160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984C6F3-FC3D-422C-B643-FBA2110FE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3810</xdr:colOff>
      <xdr:row>6</xdr:row>
      <xdr:rowOff>91440</xdr:rowOff>
    </xdr:from>
    <xdr:to>
      <xdr:col>37</xdr:col>
      <xdr:colOff>186690</xdr:colOff>
      <xdr:row>20</xdr:row>
      <xdr:rowOff>167640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E3CFE73-B20A-4D9F-AB08-7E160FF91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611505</xdr:colOff>
      <xdr:row>21</xdr:row>
      <xdr:rowOff>194310</xdr:rowOff>
    </xdr:from>
    <xdr:to>
      <xdr:col>28</xdr:col>
      <xdr:colOff>518160</xdr:colOff>
      <xdr:row>36</xdr:row>
      <xdr:rowOff>70485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813C914-7A0E-4C7B-8B59-A8E2AB714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262890</xdr:colOff>
      <xdr:row>3</xdr:row>
      <xdr:rowOff>41910</xdr:rowOff>
    </xdr:from>
    <xdr:to>
      <xdr:col>11</xdr:col>
      <xdr:colOff>445770</xdr:colOff>
      <xdr:row>17</xdr:row>
      <xdr:rowOff>118110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A0BD838-AEEB-42FD-A9D1-AF6B22E1D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262890</xdr:colOff>
      <xdr:row>5</xdr:row>
      <xdr:rowOff>22860</xdr:rowOff>
    </xdr:from>
    <xdr:to>
      <xdr:col>24</xdr:col>
      <xdr:colOff>445770</xdr:colOff>
      <xdr:row>19</xdr:row>
      <xdr:rowOff>99060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07D5E69-1327-4584-9ACD-FE3EAD8A0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316230</xdr:colOff>
      <xdr:row>4</xdr:row>
      <xdr:rowOff>22860</xdr:rowOff>
    </xdr:from>
    <xdr:to>
      <xdr:col>38</xdr:col>
      <xdr:colOff>499110</xdr:colOff>
      <xdr:row>18</xdr:row>
      <xdr:rowOff>99060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58E7D75-D4BD-4EAC-8A5A-A7A851CFE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594360</xdr:colOff>
      <xdr:row>19</xdr:row>
      <xdr:rowOff>68580</xdr:rowOff>
    </xdr:from>
    <xdr:to>
      <xdr:col>35</xdr:col>
      <xdr:colOff>167640</xdr:colOff>
      <xdr:row>33</xdr:row>
      <xdr:rowOff>144780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9D7D0F2-64FA-416E-AA2D-E89B78B16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369570</xdr:colOff>
      <xdr:row>3</xdr:row>
      <xdr:rowOff>7620</xdr:rowOff>
    </xdr:from>
    <xdr:to>
      <xdr:col>12</xdr:col>
      <xdr:colOff>3810</xdr:colOff>
      <xdr:row>17</xdr:row>
      <xdr:rowOff>83820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DEA5B1-9732-4565-856C-CD6AAD7BB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194310</xdr:colOff>
      <xdr:row>3</xdr:row>
      <xdr:rowOff>68580</xdr:rowOff>
    </xdr:from>
    <xdr:to>
      <xdr:col>24</xdr:col>
      <xdr:colOff>377190</xdr:colOff>
      <xdr:row>17</xdr:row>
      <xdr:rowOff>144780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BCDD404-59AC-4E8B-877A-7178770FB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293370</xdr:colOff>
      <xdr:row>3</xdr:row>
      <xdr:rowOff>53340</xdr:rowOff>
    </xdr:from>
    <xdr:to>
      <xdr:col>37</xdr:col>
      <xdr:colOff>476250</xdr:colOff>
      <xdr:row>17</xdr:row>
      <xdr:rowOff>129540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1AB3907-2072-4E5C-B059-AD6BECB31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459105</xdr:colOff>
      <xdr:row>18</xdr:row>
      <xdr:rowOff>70485</xdr:rowOff>
    </xdr:from>
    <xdr:to>
      <xdr:col>33</xdr:col>
      <xdr:colOff>93345</xdr:colOff>
      <xdr:row>32</xdr:row>
      <xdr:rowOff>146685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2BFE6B1-88D5-483F-AD2F-84F0D5564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255270</xdr:colOff>
      <xdr:row>3</xdr:row>
      <xdr:rowOff>114300</xdr:rowOff>
    </xdr:from>
    <xdr:to>
      <xdr:col>11</xdr:col>
      <xdr:colOff>438150</xdr:colOff>
      <xdr:row>18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F4AAE0C-934E-46B4-9F46-B81AE35FB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331470</xdr:colOff>
      <xdr:row>3</xdr:row>
      <xdr:rowOff>152400</xdr:rowOff>
    </xdr:from>
    <xdr:to>
      <xdr:col>23</xdr:col>
      <xdr:colOff>514350</xdr:colOff>
      <xdr:row>18</xdr:row>
      <xdr:rowOff>38100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6715BD1-24B5-4848-A1D2-DC830951D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5</xdr:row>
      <xdr:rowOff>144780</xdr:rowOff>
    </xdr:from>
    <xdr:to>
      <xdr:col>14</xdr:col>
      <xdr:colOff>186690</xdr:colOff>
      <xdr:row>20</xdr:row>
      <xdr:rowOff>30480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0A6F410-6976-4B2A-AF8F-6A21324E4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333375</xdr:colOff>
      <xdr:row>25</xdr:row>
      <xdr:rowOff>0</xdr:rowOff>
    </xdr:from>
    <xdr:ext cx="3543300" cy="2476500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94CA38DB-F3A8-45E4-BFE3-3B5E33D67735}"/>
            </a:ext>
          </a:extLst>
        </xdr:cNvPr>
        <xdr:cNvSpPr txBox="1"/>
      </xdr:nvSpPr>
      <xdr:spPr>
        <a:xfrm>
          <a:off x="4371975" y="5238750"/>
          <a:ext cx="3543300" cy="2476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TW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討論</a:t>
          </a:r>
          <a:r>
            <a:rPr lang="zh-TW" altLang="en-US"/>
            <a:t> </a:t>
          </a:r>
          <a:r>
            <a:rPr lang="en-US" altLang="zh-TW"/>
            <a:t>:</a:t>
          </a:r>
          <a:r>
            <a:rPr lang="zh-TW" altLang="en-US" sz="1100"/>
            <a:t>這次的實驗誤差在</a:t>
          </a:r>
          <a:r>
            <a:rPr lang="en-US" altLang="zh-TW" sz="1100"/>
            <a:t>mc</a:t>
          </a:r>
          <a:r>
            <a:rPr lang="zh-TW" altLang="en-US" sz="1100"/>
            <a:t>的部分上誤差比較大，趨勢線跑出出來的圖截距差太多了。這是</a:t>
          </a:r>
          <a:r>
            <a:rPr lang="en-US" altLang="zh-TW" sz="1100"/>
            <a:t>'</a:t>
          </a:r>
          <a:r>
            <a:rPr lang="zh-TW" altLang="en-US" sz="1100"/>
            <a:t>因為我們室溫並未精確測量而導致數據誤差，此外我認為這次實驗有三大重點，第一就是安裝程式，安裝程式有幾個問題，就是封包本身可能有問題，還有寫入程式碼要是壓縮檔才可以，另外還要檢查你的</a:t>
          </a:r>
          <a:r>
            <a:rPr lang="en-US" altLang="zh-TW" sz="1100"/>
            <a:t>usb</a:t>
          </a:r>
          <a:r>
            <a:rPr lang="zh-TW" altLang="en-US" sz="1100"/>
            <a:t>孔是否有聯結，第二接電路，電路部分安培記必須要是串聯，而伏特記要是並聯，另外安培計與伏特計的孔要插對不然會造成實驗裝置損壞，第三實驗部分，首先要切記勿將未放入水中的電阻接通電流，因為可能會造成電阻產生熱能而危險，甚至爆裂，再來就是冰塊部分，冰塊不可以加太多也不能加太少，會影響實驗，最後搖晃杯子不宜過度，以免產生過多的熱能。</a:t>
          </a:r>
        </a:p>
      </xdr:txBody>
    </xdr:sp>
    <xdr:clientData/>
  </xdr:oneCellAnchor>
  <xdr:oneCellAnchor>
    <xdr:from>
      <xdr:col>7</xdr:col>
      <xdr:colOff>45718</xdr:colOff>
      <xdr:row>38</xdr:row>
      <xdr:rowOff>1</xdr:rowOff>
    </xdr:from>
    <xdr:ext cx="3516631" cy="1457324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ED86E8A6-96E2-4A26-B482-D98889114DA6}"/>
            </a:ext>
          </a:extLst>
        </xdr:cNvPr>
        <xdr:cNvSpPr txBox="1"/>
      </xdr:nvSpPr>
      <xdr:spPr>
        <a:xfrm>
          <a:off x="4427218" y="7962901"/>
          <a:ext cx="3516631" cy="14573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TW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心得</a:t>
          </a:r>
          <a:r>
            <a:rPr lang="zh-TW" altLang="en-US"/>
            <a:t> </a:t>
          </a:r>
          <a:r>
            <a:rPr lang="en-US" altLang="zh-TW"/>
            <a:t>:</a:t>
          </a:r>
          <a:r>
            <a:rPr lang="zh-TW" altLang="en-US" sz="1100"/>
            <a:t>這次實驗最難的部分就是架設那些程式碼，光是用好程式碼我</a:t>
          </a:r>
          <a:r>
            <a:rPr lang="en-US" altLang="zh-TW" sz="1100"/>
            <a:t>'</a:t>
          </a:r>
          <a:r>
            <a:rPr lang="zh-TW" altLang="en-US" sz="1100"/>
            <a:t>們就快下課了</a:t>
          </a:r>
          <a:r>
            <a:rPr lang="en-US" altLang="zh-TW" sz="1100"/>
            <a:t>!</a:t>
          </a:r>
          <a:r>
            <a:rPr lang="zh-TW" altLang="en-US" sz="1100"/>
            <a:t>再來就是等待時間要很有耐心，加熱的時間以及冷卻需要等待很久，而且我們在安裝軟體上很有問題，因此我們沒辦法在時間內做完所有實驗，我覺得很遺憾，雖然前三次的實驗數據還滿精準，也不太影響最後的實驗結果，這次實驗算滿輕鬆的。</a:t>
          </a:r>
          <a:endParaRPr lang="en-US" altLang="zh-TW" sz="1100"/>
        </a:p>
        <a:p>
          <a:endParaRPr lang="zh-TW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9289;&#29702;&#23526;&#39511;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0克"/>
      <sheetName val="260克"/>
      <sheetName val="280克"/>
      <sheetName val="300克"/>
      <sheetName val="數據計算與分析"/>
    </sheetNames>
    <sheetDataSet>
      <sheetData sheetId="0"/>
      <sheetData sheetId="1"/>
      <sheetData sheetId="2">
        <row r="5">
          <cell r="B5">
            <v>0</v>
          </cell>
          <cell r="C5">
            <v>1.23</v>
          </cell>
          <cell r="N5">
            <v>0</v>
          </cell>
          <cell r="O5">
            <v>300.79000000000002</v>
          </cell>
          <cell r="P5">
            <v>1.1599999999999999</v>
          </cell>
          <cell r="AA5">
            <v>0</v>
          </cell>
          <cell r="AB5">
            <v>2346.16</v>
          </cell>
          <cell r="AC5">
            <v>42.32</v>
          </cell>
        </row>
        <row r="6">
          <cell r="B6">
            <v>30.08</v>
          </cell>
          <cell r="C6">
            <v>1.1599999999999999</v>
          </cell>
          <cell r="N6">
            <v>30.08</v>
          </cell>
          <cell r="O6">
            <v>330.87</v>
          </cell>
          <cell r="P6">
            <v>1.56</v>
          </cell>
          <cell r="AA6">
            <v>30.08</v>
          </cell>
          <cell r="AB6">
            <v>2376.2399999999998</v>
          </cell>
          <cell r="AC6">
            <v>42.32</v>
          </cell>
        </row>
        <row r="7">
          <cell r="B7">
            <v>60.16</v>
          </cell>
          <cell r="C7">
            <v>1.1599999999999999</v>
          </cell>
          <cell r="N7">
            <v>60.16</v>
          </cell>
          <cell r="O7">
            <v>360.95000000000005</v>
          </cell>
          <cell r="P7">
            <v>1.97</v>
          </cell>
          <cell r="AA7">
            <v>60.16</v>
          </cell>
          <cell r="AB7">
            <v>2406.3199999999997</v>
          </cell>
          <cell r="AC7">
            <v>42.22</v>
          </cell>
        </row>
        <row r="8">
          <cell r="B8">
            <v>90.24</v>
          </cell>
          <cell r="C8">
            <v>1.26</v>
          </cell>
          <cell r="N8">
            <v>90.24</v>
          </cell>
          <cell r="O8">
            <v>391.03000000000003</v>
          </cell>
          <cell r="P8">
            <v>1.63</v>
          </cell>
          <cell r="AA8">
            <v>90.24</v>
          </cell>
          <cell r="AB8">
            <v>2436.3999999999996</v>
          </cell>
          <cell r="AC8">
            <v>42.05</v>
          </cell>
        </row>
        <row r="9">
          <cell r="B9">
            <v>120.32</v>
          </cell>
          <cell r="C9">
            <v>1.0900000000000001</v>
          </cell>
          <cell r="N9">
            <v>120.32</v>
          </cell>
          <cell r="O9">
            <v>421.11</v>
          </cell>
          <cell r="P9">
            <v>1.93</v>
          </cell>
          <cell r="AA9">
            <v>120.32</v>
          </cell>
          <cell r="AB9">
            <v>2466.48</v>
          </cell>
          <cell r="AC9">
            <v>42.01</v>
          </cell>
        </row>
        <row r="10">
          <cell r="B10">
            <v>150.4</v>
          </cell>
          <cell r="C10">
            <v>1.1299999999999999</v>
          </cell>
          <cell r="N10">
            <v>150.4</v>
          </cell>
          <cell r="O10">
            <v>451.19000000000005</v>
          </cell>
          <cell r="P10">
            <v>2.17</v>
          </cell>
          <cell r="AA10">
            <v>150.4</v>
          </cell>
          <cell r="AB10">
            <v>2496.56</v>
          </cell>
          <cell r="AC10">
            <v>41.67</v>
          </cell>
        </row>
        <row r="11">
          <cell r="B11">
            <v>180.48</v>
          </cell>
          <cell r="C11">
            <v>0.99</v>
          </cell>
          <cell r="N11">
            <v>180.48</v>
          </cell>
          <cell r="O11">
            <v>481.27</v>
          </cell>
          <cell r="P11">
            <v>2.5</v>
          </cell>
          <cell r="AA11">
            <v>180.48</v>
          </cell>
          <cell r="AB11">
            <v>2526.64</v>
          </cell>
          <cell r="AC11">
            <v>41.61</v>
          </cell>
        </row>
        <row r="12">
          <cell r="B12">
            <v>210.55</v>
          </cell>
          <cell r="C12">
            <v>0.99</v>
          </cell>
          <cell r="N12">
            <v>210.55</v>
          </cell>
          <cell r="O12">
            <v>511.34000000000003</v>
          </cell>
          <cell r="P12">
            <v>2.74</v>
          </cell>
          <cell r="AA12">
            <v>210.55</v>
          </cell>
          <cell r="AB12">
            <v>2556.71</v>
          </cell>
          <cell r="AC12">
            <v>41.54</v>
          </cell>
        </row>
        <row r="13">
          <cell r="B13">
            <v>240.63</v>
          </cell>
          <cell r="C13">
            <v>1.03</v>
          </cell>
          <cell r="N13">
            <v>240.63</v>
          </cell>
          <cell r="O13">
            <v>541.42000000000007</v>
          </cell>
          <cell r="P13">
            <v>2.94</v>
          </cell>
          <cell r="AA13">
            <v>240.63</v>
          </cell>
          <cell r="AC13">
            <v>40.79</v>
          </cell>
        </row>
        <row r="14">
          <cell r="B14">
            <v>270.70999999999998</v>
          </cell>
          <cell r="C14">
            <v>1.0900000000000001</v>
          </cell>
          <cell r="N14">
            <v>270.70999999999998</v>
          </cell>
          <cell r="O14">
            <v>571.5</v>
          </cell>
          <cell r="P14">
            <v>4.42</v>
          </cell>
          <cell r="AA14">
            <v>270.70999999999998</v>
          </cell>
          <cell r="AC14">
            <v>40.89</v>
          </cell>
        </row>
        <row r="15">
          <cell r="B15">
            <v>300.79000000000002</v>
          </cell>
          <cell r="C15">
            <v>1.1599999999999999</v>
          </cell>
          <cell r="N15">
            <v>300.79000000000002</v>
          </cell>
          <cell r="O15">
            <v>601.58000000000004</v>
          </cell>
          <cell r="P15">
            <v>4.82</v>
          </cell>
        </row>
        <row r="16">
          <cell r="N16">
            <v>330.87</v>
          </cell>
          <cell r="O16">
            <v>631.66000000000008</v>
          </cell>
          <cell r="P16">
            <v>5.7</v>
          </cell>
        </row>
        <row r="17">
          <cell r="N17">
            <v>360.95</v>
          </cell>
          <cell r="O17">
            <v>661.74</v>
          </cell>
          <cell r="P17">
            <v>6.64</v>
          </cell>
        </row>
        <row r="18">
          <cell r="N18">
            <v>391.03</v>
          </cell>
          <cell r="O18">
            <v>691.81999999999994</v>
          </cell>
          <cell r="P18">
            <v>7.41</v>
          </cell>
        </row>
        <row r="19">
          <cell r="N19">
            <v>421.11</v>
          </cell>
          <cell r="O19">
            <v>721.90000000000009</v>
          </cell>
          <cell r="P19">
            <v>7.72</v>
          </cell>
        </row>
        <row r="20">
          <cell r="N20">
            <v>451.18</v>
          </cell>
          <cell r="O20">
            <v>751.97</v>
          </cell>
          <cell r="P20">
            <v>8.32</v>
          </cell>
        </row>
        <row r="21">
          <cell r="N21">
            <v>481.26</v>
          </cell>
          <cell r="O21">
            <v>782.05</v>
          </cell>
          <cell r="P21">
            <v>8.76</v>
          </cell>
        </row>
        <row r="22">
          <cell r="N22">
            <v>511.34</v>
          </cell>
          <cell r="O22">
            <v>812.13</v>
          </cell>
          <cell r="P22">
            <v>10.039999999999999</v>
          </cell>
        </row>
        <row r="23">
          <cell r="N23">
            <v>541.41999999999996</v>
          </cell>
          <cell r="O23">
            <v>842.21</v>
          </cell>
          <cell r="P23">
            <v>10.61</v>
          </cell>
        </row>
        <row r="24">
          <cell r="N24">
            <v>571.5</v>
          </cell>
          <cell r="O24">
            <v>872.29</v>
          </cell>
          <cell r="P24">
            <v>12.09</v>
          </cell>
        </row>
        <row r="25">
          <cell r="N25">
            <v>601.58000000000004</v>
          </cell>
          <cell r="O25">
            <v>902.37000000000012</v>
          </cell>
          <cell r="P25">
            <v>12.19</v>
          </cell>
        </row>
        <row r="26">
          <cell r="N26">
            <v>631.66</v>
          </cell>
          <cell r="O26">
            <v>932.45</v>
          </cell>
          <cell r="P26">
            <v>12.63</v>
          </cell>
        </row>
        <row r="27">
          <cell r="N27">
            <v>661.74</v>
          </cell>
          <cell r="O27">
            <v>962.53</v>
          </cell>
          <cell r="P27">
            <v>13.71</v>
          </cell>
        </row>
        <row r="28">
          <cell r="N28">
            <v>691.82</v>
          </cell>
          <cell r="O28">
            <v>992.61000000000013</v>
          </cell>
          <cell r="P28">
            <v>14.18</v>
          </cell>
        </row>
        <row r="29">
          <cell r="N29">
            <v>721.9</v>
          </cell>
          <cell r="O29">
            <v>1022.69</v>
          </cell>
          <cell r="P29">
            <v>14.79</v>
          </cell>
        </row>
        <row r="30">
          <cell r="N30">
            <v>751.97</v>
          </cell>
          <cell r="O30">
            <v>1052.76</v>
          </cell>
          <cell r="P30">
            <v>16</v>
          </cell>
        </row>
        <row r="31">
          <cell r="N31">
            <v>782.05</v>
          </cell>
          <cell r="O31">
            <v>1082.8399999999999</v>
          </cell>
          <cell r="P31">
            <v>15.77</v>
          </cell>
        </row>
        <row r="32">
          <cell r="N32">
            <v>812.13</v>
          </cell>
          <cell r="O32">
            <v>1112.92</v>
          </cell>
          <cell r="P32">
            <v>16.920000000000002</v>
          </cell>
        </row>
        <row r="33">
          <cell r="N33">
            <v>842.21</v>
          </cell>
          <cell r="O33">
            <v>1143</v>
          </cell>
          <cell r="P33">
            <v>17.32</v>
          </cell>
        </row>
        <row r="34">
          <cell r="N34">
            <v>872.29</v>
          </cell>
          <cell r="O34">
            <v>1173.08</v>
          </cell>
          <cell r="P34">
            <v>17.96</v>
          </cell>
        </row>
        <row r="35">
          <cell r="N35">
            <v>902.37</v>
          </cell>
          <cell r="O35">
            <v>1203.1600000000001</v>
          </cell>
          <cell r="P35">
            <v>18.57</v>
          </cell>
        </row>
        <row r="36">
          <cell r="N36">
            <v>932.45</v>
          </cell>
          <cell r="O36">
            <v>1233.24</v>
          </cell>
          <cell r="P36">
            <v>19.510000000000002</v>
          </cell>
        </row>
        <row r="37">
          <cell r="N37">
            <v>962.53</v>
          </cell>
          <cell r="O37">
            <v>1263.32</v>
          </cell>
          <cell r="P37">
            <v>20.260000000000002</v>
          </cell>
        </row>
        <row r="38">
          <cell r="N38">
            <v>992.6</v>
          </cell>
          <cell r="O38">
            <v>1293.3900000000001</v>
          </cell>
          <cell r="P38">
            <v>20.66</v>
          </cell>
        </row>
        <row r="39">
          <cell r="N39">
            <v>1022.68</v>
          </cell>
          <cell r="O39">
            <v>1323.47</v>
          </cell>
          <cell r="P39">
            <v>21.41</v>
          </cell>
        </row>
        <row r="40">
          <cell r="N40">
            <v>1052.76</v>
          </cell>
          <cell r="O40">
            <v>1353.55</v>
          </cell>
          <cell r="P40">
            <v>22.01</v>
          </cell>
        </row>
        <row r="41">
          <cell r="N41">
            <v>1082.8399999999999</v>
          </cell>
          <cell r="O41">
            <v>1383.6299999999999</v>
          </cell>
          <cell r="P41">
            <v>22.72</v>
          </cell>
        </row>
        <row r="42">
          <cell r="N42">
            <v>1112.92</v>
          </cell>
          <cell r="O42">
            <v>1413.71</v>
          </cell>
          <cell r="P42">
            <v>22.93</v>
          </cell>
        </row>
        <row r="43">
          <cell r="N43">
            <v>1143</v>
          </cell>
          <cell r="O43">
            <v>1443.79</v>
          </cell>
          <cell r="P43">
            <v>23.77</v>
          </cell>
        </row>
        <row r="44">
          <cell r="N44">
            <v>1173.08</v>
          </cell>
          <cell r="O44">
            <v>1473.87</v>
          </cell>
          <cell r="P44">
            <v>24.58</v>
          </cell>
        </row>
        <row r="45">
          <cell r="N45">
            <v>1203.1600000000001</v>
          </cell>
          <cell r="O45">
            <v>1503.95</v>
          </cell>
          <cell r="P45">
            <v>24.99</v>
          </cell>
        </row>
        <row r="46">
          <cell r="N46">
            <v>1233.24</v>
          </cell>
          <cell r="O46">
            <v>1534.03</v>
          </cell>
          <cell r="P46">
            <v>25.73</v>
          </cell>
        </row>
        <row r="47">
          <cell r="N47">
            <v>1263.31</v>
          </cell>
          <cell r="O47">
            <v>1564.1</v>
          </cell>
          <cell r="P47">
            <v>26.41</v>
          </cell>
        </row>
        <row r="48">
          <cell r="N48">
            <v>1293.3900000000001</v>
          </cell>
          <cell r="O48">
            <v>1594.18</v>
          </cell>
          <cell r="P48">
            <v>27.22</v>
          </cell>
        </row>
        <row r="49">
          <cell r="N49">
            <v>1323.47</v>
          </cell>
          <cell r="O49">
            <v>1624.26</v>
          </cell>
          <cell r="P49">
            <v>28.04</v>
          </cell>
        </row>
        <row r="50">
          <cell r="N50">
            <v>1353.55</v>
          </cell>
          <cell r="O50">
            <v>1654.34</v>
          </cell>
          <cell r="P50">
            <v>28.37</v>
          </cell>
        </row>
        <row r="51">
          <cell r="N51">
            <v>1383.63</v>
          </cell>
          <cell r="O51">
            <v>1684.42</v>
          </cell>
          <cell r="P51">
            <v>28.48</v>
          </cell>
        </row>
        <row r="52">
          <cell r="N52">
            <v>1413.71</v>
          </cell>
          <cell r="O52">
            <v>1714.5</v>
          </cell>
          <cell r="P52">
            <v>29.32</v>
          </cell>
        </row>
        <row r="53">
          <cell r="N53">
            <v>1443.79</v>
          </cell>
          <cell r="O53">
            <v>1744.58</v>
          </cell>
          <cell r="P53">
            <v>29.86</v>
          </cell>
        </row>
        <row r="54">
          <cell r="N54">
            <v>1473.87</v>
          </cell>
          <cell r="O54">
            <v>1774.6599999999999</v>
          </cell>
          <cell r="P54">
            <v>29.97</v>
          </cell>
        </row>
        <row r="55">
          <cell r="N55">
            <v>1503.95</v>
          </cell>
          <cell r="O55">
            <v>1804.74</v>
          </cell>
          <cell r="P55">
            <v>30.85</v>
          </cell>
        </row>
        <row r="56">
          <cell r="N56">
            <v>1534.03</v>
          </cell>
          <cell r="O56">
            <v>1834.82</v>
          </cell>
          <cell r="P56">
            <v>31.05</v>
          </cell>
        </row>
        <row r="57">
          <cell r="N57">
            <v>1564.1</v>
          </cell>
          <cell r="O57">
            <v>1864.8899999999999</v>
          </cell>
          <cell r="P57">
            <v>31.97</v>
          </cell>
        </row>
        <row r="58">
          <cell r="N58">
            <v>1594.18</v>
          </cell>
          <cell r="O58">
            <v>1894.97</v>
          </cell>
          <cell r="P58">
            <v>32.58</v>
          </cell>
        </row>
        <row r="59">
          <cell r="N59">
            <v>1624.26</v>
          </cell>
          <cell r="O59">
            <v>1925.05</v>
          </cell>
          <cell r="P59">
            <v>32.979999999999997</v>
          </cell>
        </row>
        <row r="60">
          <cell r="N60">
            <v>1654.34</v>
          </cell>
          <cell r="O60">
            <v>1955.1299999999999</v>
          </cell>
          <cell r="P60">
            <v>33.39</v>
          </cell>
        </row>
        <row r="61">
          <cell r="N61">
            <v>1684.42</v>
          </cell>
          <cell r="O61">
            <v>1985.21</v>
          </cell>
          <cell r="P61">
            <v>34.14</v>
          </cell>
        </row>
        <row r="62">
          <cell r="N62">
            <v>1714.5</v>
          </cell>
          <cell r="O62">
            <v>2015.29</v>
          </cell>
          <cell r="P62">
            <v>34.85</v>
          </cell>
        </row>
        <row r="63">
          <cell r="N63">
            <v>1744.58</v>
          </cell>
          <cell r="O63">
            <v>2045.37</v>
          </cell>
          <cell r="P63">
            <v>35.659999999999997</v>
          </cell>
        </row>
        <row r="64">
          <cell r="N64">
            <v>1774.66</v>
          </cell>
          <cell r="O64">
            <v>2075.4500000000003</v>
          </cell>
          <cell r="P64">
            <v>36.479999999999997</v>
          </cell>
        </row>
        <row r="65">
          <cell r="N65">
            <v>1804.74</v>
          </cell>
          <cell r="O65">
            <v>2105.5300000000002</v>
          </cell>
          <cell r="P65">
            <v>36.270000000000003</v>
          </cell>
        </row>
        <row r="66">
          <cell r="N66">
            <v>1834.81</v>
          </cell>
          <cell r="O66">
            <v>2135.6</v>
          </cell>
          <cell r="P66">
            <v>36.99</v>
          </cell>
        </row>
        <row r="67">
          <cell r="N67">
            <v>1864.89</v>
          </cell>
          <cell r="O67">
            <v>2165.6800000000003</v>
          </cell>
          <cell r="P67">
            <v>37.94</v>
          </cell>
        </row>
        <row r="68">
          <cell r="N68">
            <v>1894.97</v>
          </cell>
          <cell r="O68">
            <v>2195.7600000000002</v>
          </cell>
          <cell r="P68">
            <v>38.07</v>
          </cell>
        </row>
        <row r="69">
          <cell r="N69">
            <v>1925.05</v>
          </cell>
          <cell r="O69">
            <v>2225.84</v>
          </cell>
          <cell r="P69">
            <v>38.51</v>
          </cell>
        </row>
        <row r="70">
          <cell r="N70">
            <v>1955.13</v>
          </cell>
          <cell r="O70">
            <v>2255.92</v>
          </cell>
          <cell r="P70">
            <v>38.79</v>
          </cell>
        </row>
        <row r="71">
          <cell r="N71">
            <v>1985.21</v>
          </cell>
          <cell r="O71">
            <v>2286</v>
          </cell>
          <cell r="P71">
            <v>39.36</v>
          </cell>
        </row>
        <row r="72">
          <cell r="N72">
            <v>2015.29</v>
          </cell>
          <cell r="O72">
            <v>2316.08</v>
          </cell>
          <cell r="P72">
            <v>40.08</v>
          </cell>
        </row>
        <row r="73">
          <cell r="N73">
            <v>2045.37</v>
          </cell>
          <cell r="O73">
            <v>2346.16</v>
          </cell>
          <cell r="P73">
            <v>40.96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72"/>
  <sheetViews>
    <sheetView topLeftCell="M13" workbookViewId="0">
      <selection activeCell="M13" sqref="A1:XFD1048576"/>
    </sheetView>
  </sheetViews>
  <sheetFormatPr defaultColWidth="8.85546875" defaultRowHeight="16.5" x14ac:dyDescent="0.25"/>
  <cols>
    <col min="1" max="1" width="9.7109375" style="1" bestFit="1" customWidth="1"/>
    <col min="2" max="2" width="8.5703125" style="1" bestFit="1" customWidth="1"/>
    <col min="3" max="3" width="13.5703125" style="1" bestFit="1" customWidth="1"/>
    <col min="4" max="4" width="7.42578125" style="1" bestFit="1" customWidth="1"/>
    <col min="5" max="5" width="2.85546875" style="1" bestFit="1" customWidth="1"/>
    <col min="6" max="12" width="8.85546875" style="1"/>
    <col min="13" max="14" width="9.7109375" style="1" bestFit="1" customWidth="1"/>
    <col min="15" max="15" width="7.42578125" style="1" bestFit="1" customWidth="1"/>
    <col min="16" max="25" width="8.85546875" style="1"/>
    <col min="26" max="26" width="13.5703125" style="1" bestFit="1" customWidth="1"/>
    <col min="27" max="27" width="18" style="1" bestFit="1" customWidth="1"/>
    <col min="28" max="28" width="32.5703125" style="1" bestFit="1" customWidth="1"/>
    <col min="29" max="29" width="14.85546875" style="1" bestFit="1" customWidth="1"/>
    <col min="30" max="30" width="9.7109375" style="1" bestFit="1" customWidth="1"/>
    <col min="31" max="31" width="2.5703125" style="1" bestFit="1" customWidth="1"/>
    <col min="32" max="16384" width="8.85546875" style="1"/>
  </cols>
  <sheetData>
    <row r="1" spans="1:28" x14ac:dyDescent="0.25">
      <c r="A1" s="1">
        <v>240</v>
      </c>
      <c r="B1" s="1" t="s">
        <v>2</v>
      </c>
      <c r="C1" s="1" t="s">
        <v>10</v>
      </c>
      <c r="D1" s="1">
        <v>254.6</v>
      </c>
      <c r="E1" s="1" t="s">
        <v>8</v>
      </c>
    </row>
    <row r="3" spans="1:28" x14ac:dyDescent="0.25">
      <c r="A3" s="1" t="s">
        <v>4</v>
      </c>
      <c r="B3" s="1">
        <v>20</v>
      </c>
      <c r="C3" s="1" t="s">
        <v>7</v>
      </c>
    </row>
    <row r="5" spans="1:28" x14ac:dyDescent="0.25">
      <c r="A5" s="1" t="s">
        <v>3</v>
      </c>
      <c r="M5" s="1" t="s">
        <v>5</v>
      </c>
      <c r="Z5" s="1" t="s">
        <v>6</v>
      </c>
    </row>
    <row r="6" spans="1:28" x14ac:dyDescent="0.25">
      <c r="B6" s="1" t="s">
        <v>0</v>
      </c>
      <c r="C6" s="1" t="s">
        <v>1</v>
      </c>
      <c r="N6" s="1" t="s">
        <v>0</v>
      </c>
      <c r="O6" s="1" t="s">
        <v>1</v>
      </c>
      <c r="AA6" s="1" t="s">
        <v>0</v>
      </c>
      <c r="AB6" s="1" t="s">
        <v>1</v>
      </c>
    </row>
    <row r="7" spans="1:28" x14ac:dyDescent="0.25">
      <c r="B7" s="2">
        <v>30.08</v>
      </c>
      <c r="C7" s="1">
        <v>2.81</v>
      </c>
      <c r="M7" s="2">
        <v>0</v>
      </c>
      <c r="N7" s="1">
        <f>M7+$B$16</f>
        <v>300.79000000000002</v>
      </c>
      <c r="O7" s="1">
        <v>2.27</v>
      </c>
      <c r="Z7" s="2">
        <v>0</v>
      </c>
      <c r="AA7" s="1">
        <f>Z7+$N$72</f>
        <v>2255.92</v>
      </c>
      <c r="AB7" s="1">
        <v>39.47</v>
      </c>
    </row>
    <row r="8" spans="1:28" x14ac:dyDescent="0.25">
      <c r="B8" s="2">
        <v>60.16</v>
      </c>
      <c r="C8" s="1">
        <v>2.4</v>
      </c>
      <c r="M8" s="2">
        <v>30.08</v>
      </c>
      <c r="N8" s="1">
        <f t="shared" ref="N8:N71" si="0">M8+$B$16</f>
        <v>330.87</v>
      </c>
      <c r="O8" s="1">
        <v>2.87</v>
      </c>
      <c r="Z8" s="2">
        <v>30.08</v>
      </c>
      <c r="AA8" s="1">
        <f t="shared" ref="AA8:AA17" si="1">Z8+$N$72</f>
        <v>2286</v>
      </c>
      <c r="AB8" s="1">
        <v>39.700000000000003</v>
      </c>
    </row>
    <row r="9" spans="1:28" x14ac:dyDescent="0.25">
      <c r="B9" s="2">
        <v>90.24</v>
      </c>
      <c r="C9" s="1">
        <v>2.44</v>
      </c>
      <c r="M9" s="2">
        <v>60.16</v>
      </c>
      <c r="N9" s="1">
        <f t="shared" si="0"/>
        <v>360.95000000000005</v>
      </c>
      <c r="O9" s="1">
        <v>3.44</v>
      </c>
      <c r="Z9" s="2">
        <v>60.16</v>
      </c>
      <c r="AA9" s="1">
        <f t="shared" si="1"/>
        <v>2316.08</v>
      </c>
      <c r="AB9" s="1">
        <v>39.67</v>
      </c>
    </row>
    <row r="10" spans="1:28" x14ac:dyDescent="0.25">
      <c r="B10" s="2">
        <v>120.32</v>
      </c>
      <c r="C10" s="1">
        <v>2.23</v>
      </c>
      <c r="M10" s="2">
        <v>90.24</v>
      </c>
      <c r="N10" s="1">
        <f t="shared" si="0"/>
        <v>391.03000000000003</v>
      </c>
      <c r="O10" s="1">
        <v>3.65</v>
      </c>
      <c r="Z10" s="2">
        <v>90.24</v>
      </c>
      <c r="AA10" s="1">
        <f t="shared" si="1"/>
        <v>2346.16</v>
      </c>
      <c r="AB10" s="1">
        <v>39.57</v>
      </c>
    </row>
    <row r="11" spans="1:28" x14ac:dyDescent="0.25">
      <c r="B11" s="2">
        <v>150.4</v>
      </c>
      <c r="C11" s="1">
        <v>2.2999999999999998</v>
      </c>
      <c r="M11" s="2">
        <v>120.32</v>
      </c>
      <c r="N11" s="1">
        <f t="shared" si="0"/>
        <v>421.11</v>
      </c>
      <c r="O11" s="1">
        <v>3.61</v>
      </c>
      <c r="Z11" s="2">
        <v>120.32</v>
      </c>
      <c r="AA11" s="1">
        <f t="shared" si="1"/>
        <v>2376.2400000000002</v>
      </c>
      <c r="AB11" s="1">
        <v>39.47</v>
      </c>
    </row>
    <row r="12" spans="1:28" x14ac:dyDescent="0.25">
      <c r="B12" s="2">
        <v>180.48</v>
      </c>
      <c r="C12" s="1">
        <v>2.97</v>
      </c>
      <c r="M12" s="2">
        <v>150.4</v>
      </c>
      <c r="N12" s="1">
        <f t="shared" si="0"/>
        <v>451.19000000000005</v>
      </c>
      <c r="O12" s="1">
        <v>3.65</v>
      </c>
      <c r="Z12" s="2">
        <v>150.4</v>
      </c>
      <c r="AA12" s="1">
        <f t="shared" si="1"/>
        <v>2406.3200000000002</v>
      </c>
      <c r="AB12" s="1">
        <v>39.299999999999997</v>
      </c>
    </row>
    <row r="13" spans="1:28" x14ac:dyDescent="0.25">
      <c r="B13" s="2">
        <v>210.55</v>
      </c>
      <c r="C13" s="1">
        <v>2.87</v>
      </c>
      <c r="M13" s="2">
        <v>180.48</v>
      </c>
      <c r="N13" s="1">
        <f t="shared" si="0"/>
        <v>481.27</v>
      </c>
      <c r="O13" s="1">
        <v>4.05</v>
      </c>
      <c r="Z13" s="2">
        <v>180.48</v>
      </c>
      <c r="AA13" s="1">
        <f t="shared" si="1"/>
        <v>2436.4</v>
      </c>
      <c r="AB13" s="1">
        <v>39.19</v>
      </c>
    </row>
    <row r="14" spans="1:28" x14ac:dyDescent="0.25">
      <c r="B14" s="2">
        <v>240.63</v>
      </c>
      <c r="C14" s="1">
        <v>2.5</v>
      </c>
      <c r="M14" s="2">
        <v>210.55</v>
      </c>
      <c r="N14" s="1">
        <f t="shared" si="0"/>
        <v>511.34000000000003</v>
      </c>
      <c r="O14" s="1">
        <v>5.39</v>
      </c>
      <c r="Z14" s="2">
        <v>210.55</v>
      </c>
      <c r="AA14" s="1">
        <f t="shared" si="1"/>
        <v>2466.4700000000003</v>
      </c>
      <c r="AB14" s="1">
        <v>39.090000000000003</v>
      </c>
    </row>
    <row r="15" spans="1:28" x14ac:dyDescent="0.25">
      <c r="B15" s="2">
        <v>270.70999999999998</v>
      </c>
      <c r="C15" s="1">
        <v>2.37</v>
      </c>
      <c r="M15" s="2">
        <v>240.63</v>
      </c>
      <c r="N15" s="1">
        <f t="shared" si="0"/>
        <v>541.42000000000007</v>
      </c>
      <c r="O15" s="1">
        <v>4.5199999999999996</v>
      </c>
      <c r="Z15" s="2">
        <v>240.63</v>
      </c>
      <c r="AA15" s="1">
        <f t="shared" si="1"/>
        <v>2496.5500000000002</v>
      </c>
      <c r="AB15" s="1">
        <v>38.92</v>
      </c>
    </row>
    <row r="16" spans="1:28" x14ac:dyDescent="0.25">
      <c r="B16" s="2">
        <v>300.79000000000002</v>
      </c>
      <c r="C16" s="1">
        <v>2.37</v>
      </c>
      <c r="M16" s="2">
        <v>270.70999999999998</v>
      </c>
      <c r="N16" s="1">
        <f t="shared" si="0"/>
        <v>571.5</v>
      </c>
      <c r="O16" s="1">
        <v>4.92</v>
      </c>
      <c r="Z16" s="2">
        <v>270.70999999999998</v>
      </c>
      <c r="AA16" s="1">
        <f t="shared" si="1"/>
        <v>2526.63</v>
      </c>
      <c r="AB16" s="1">
        <v>38.340000000000003</v>
      </c>
    </row>
    <row r="17" spans="13:28" x14ac:dyDescent="0.25">
      <c r="M17" s="2">
        <v>300.79000000000002</v>
      </c>
      <c r="N17" s="1">
        <f t="shared" si="0"/>
        <v>601.58000000000004</v>
      </c>
      <c r="O17" s="1">
        <v>5.76</v>
      </c>
      <c r="Z17" s="2">
        <v>300.79000000000002</v>
      </c>
      <c r="AA17" s="1">
        <f t="shared" si="1"/>
        <v>2556.71</v>
      </c>
      <c r="AB17" s="1">
        <v>38.28</v>
      </c>
    </row>
    <row r="18" spans="13:28" x14ac:dyDescent="0.25">
      <c r="M18" s="2">
        <v>330.87</v>
      </c>
      <c r="N18" s="1">
        <f t="shared" si="0"/>
        <v>631.66000000000008</v>
      </c>
      <c r="O18" s="1">
        <v>6.24</v>
      </c>
      <c r="AA18" s="2"/>
    </row>
    <row r="19" spans="13:28" x14ac:dyDescent="0.25">
      <c r="M19" s="2">
        <v>360.95</v>
      </c>
      <c r="N19" s="1">
        <f t="shared" si="0"/>
        <v>661.74</v>
      </c>
      <c r="O19" s="1">
        <v>6.3</v>
      </c>
      <c r="AA19" s="2"/>
    </row>
    <row r="20" spans="13:28" x14ac:dyDescent="0.25">
      <c r="M20" s="2">
        <v>391.03</v>
      </c>
      <c r="N20" s="1">
        <f t="shared" si="0"/>
        <v>691.81999999999994</v>
      </c>
      <c r="O20" s="1">
        <v>7.35</v>
      </c>
      <c r="AA20" s="2"/>
    </row>
    <row r="21" spans="13:28" x14ac:dyDescent="0.25">
      <c r="M21" s="2">
        <v>421.11</v>
      </c>
      <c r="N21" s="1">
        <f t="shared" si="0"/>
        <v>721.90000000000009</v>
      </c>
      <c r="O21" s="1">
        <v>8.52</v>
      </c>
      <c r="AA21" s="2"/>
    </row>
    <row r="22" spans="13:28" x14ac:dyDescent="0.25">
      <c r="M22" s="2">
        <v>451.18</v>
      </c>
      <c r="N22" s="1">
        <f t="shared" si="0"/>
        <v>751.97</v>
      </c>
      <c r="O22" s="1">
        <v>9.1999999999999993</v>
      </c>
      <c r="AA22" s="2"/>
    </row>
    <row r="23" spans="13:28" x14ac:dyDescent="0.25">
      <c r="M23" s="2">
        <v>481.26</v>
      </c>
      <c r="N23" s="1">
        <f t="shared" si="0"/>
        <v>782.05</v>
      </c>
      <c r="O23" s="1">
        <v>9.67</v>
      </c>
      <c r="AA23" s="2"/>
    </row>
    <row r="24" spans="13:28" x14ac:dyDescent="0.25">
      <c r="M24" s="2">
        <v>511.34</v>
      </c>
      <c r="N24" s="1">
        <f t="shared" si="0"/>
        <v>812.13</v>
      </c>
      <c r="O24" s="1">
        <v>10.039999999999999</v>
      </c>
      <c r="AA24" s="2"/>
    </row>
    <row r="25" spans="13:28" x14ac:dyDescent="0.25">
      <c r="M25" s="2">
        <v>541.41999999999996</v>
      </c>
      <c r="N25" s="1">
        <f t="shared" si="0"/>
        <v>842.21</v>
      </c>
      <c r="O25" s="1">
        <v>11.15</v>
      </c>
      <c r="AA25" s="2"/>
    </row>
    <row r="26" spans="13:28" x14ac:dyDescent="0.25">
      <c r="M26" s="2">
        <v>571.5</v>
      </c>
      <c r="N26" s="1">
        <f t="shared" si="0"/>
        <v>872.29</v>
      </c>
      <c r="O26" s="1">
        <v>11.72</v>
      </c>
      <c r="AA26" s="2"/>
    </row>
    <row r="27" spans="13:28" x14ac:dyDescent="0.25">
      <c r="M27" s="2">
        <v>601.58000000000004</v>
      </c>
      <c r="N27" s="1">
        <f t="shared" si="0"/>
        <v>902.37000000000012</v>
      </c>
      <c r="O27" s="1">
        <v>12.3</v>
      </c>
      <c r="AA27" s="2"/>
    </row>
    <row r="28" spans="13:28" x14ac:dyDescent="0.25">
      <c r="M28" s="2">
        <v>631.66</v>
      </c>
      <c r="N28" s="1">
        <f t="shared" si="0"/>
        <v>932.45</v>
      </c>
      <c r="O28" s="1">
        <v>13.41</v>
      </c>
      <c r="AA28" s="2"/>
    </row>
    <row r="29" spans="13:28" x14ac:dyDescent="0.25">
      <c r="M29" s="2">
        <v>661.74</v>
      </c>
      <c r="N29" s="1">
        <f t="shared" si="0"/>
        <v>962.53</v>
      </c>
      <c r="O29" s="1">
        <v>13.68</v>
      </c>
      <c r="AA29" s="2"/>
    </row>
    <row r="30" spans="13:28" x14ac:dyDescent="0.25">
      <c r="M30" s="2">
        <v>691.82</v>
      </c>
      <c r="N30" s="1">
        <f t="shared" si="0"/>
        <v>992.61000000000013</v>
      </c>
      <c r="O30" s="1">
        <v>14.66</v>
      </c>
      <c r="AA30" s="2"/>
    </row>
    <row r="31" spans="13:28" x14ac:dyDescent="0.25">
      <c r="M31" s="3">
        <v>721.9</v>
      </c>
      <c r="N31" s="1">
        <f t="shared" si="0"/>
        <v>1022.69</v>
      </c>
      <c r="O31" s="4">
        <v>14.76</v>
      </c>
      <c r="AA31" s="2"/>
    </row>
    <row r="32" spans="13:28" x14ac:dyDescent="0.25">
      <c r="M32" s="2">
        <v>751.97</v>
      </c>
      <c r="N32" s="1">
        <f t="shared" si="0"/>
        <v>1052.76</v>
      </c>
      <c r="O32" s="1">
        <v>16</v>
      </c>
    </row>
    <row r="33" spans="13:31" x14ac:dyDescent="0.25">
      <c r="M33" s="2">
        <v>782.05</v>
      </c>
      <c r="N33" s="1">
        <f t="shared" si="0"/>
        <v>1082.8399999999999</v>
      </c>
      <c r="O33" s="1">
        <v>16.649999999999999</v>
      </c>
    </row>
    <row r="34" spans="13:31" x14ac:dyDescent="0.25">
      <c r="M34" s="2">
        <v>812.13</v>
      </c>
      <c r="N34" s="1">
        <f t="shared" si="0"/>
        <v>1112.92</v>
      </c>
      <c r="O34" s="1">
        <v>16.75</v>
      </c>
    </row>
    <row r="35" spans="13:31" x14ac:dyDescent="0.25">
      <c r="M35" s="2">
        <v>842.21</v>
      </c>
      <c r="N35" s="1">
        <f t="shared" si="0"/>
        <v>1143</v>
      </c>
      <c r="O35" s="1">
        <v>17.66</v>
      </c>
    </row>
    <row r="36" spans="13:31" x14ac:dyDescent="0.25">
      <c r="M36" s="2">
        <v>872.29</v>
      </c>
      <c r="N36" s="1">
        <f t="shared" si="0"/>
        <v>1173.08</v>
      </c>
      <c r="O36" s="1">
        <v>18.47</v>
      </c>
    </row>
    <row r="37" spans="13:31" x14ac:dyDescent="0.25">
      <c r="M37" s="2">
        <v>902.37</v>
      </c>
      <c r="N37" s="1">
        <f t="shared" si="0"/>
        <v>1203.1600000000001</v>
      </c>
      <c r="O37" s="1">
        <v>19.45</v>
      </c>
    </row>
    <row r="38" spans="13:31" x14ac:dyDescent="0.25">
      <c r="M38" s="2">
        <v>932.45</v>
      </c>
      <c r="N38" s="1">
        <f t="shared" si="0"/>
        <v>1233.24</v>
      </c>
      <c r="O38" s="1">
        <v>20.059999999999999</v>
      </c>
    </row>
    <row r="39" spans="13:31" x14ac:dyDescent="0.25">
      <c r="M39" s="2">
        <v>962.53</v>
      </c>
      <c r="N39" s="1">
        <f t="shared" si="0"/>
        <v>1263.32</v>
      </c>
      <c r="O39" s="1">
        <v>20.97</v>
      </c>
    </row>
    <row r="40" spans="13:31" x14ac:dyDescent="0.25">
      <c r="M40" s="2">
        <v>992.6</v>
      </c>
      <c r="N40" s="1">
        <f t="shared" si="0"/>
        <v>1293.3900000000001</v>
      </c>
      <c r="O40" s="1">
        <v>21.1</v>
      </c>
    </row>
    <row r="41" spans="13:31" x14ac:dyDescent="0.25">
      <c r="M41" s="2">
        <v>1022.68</v>
      </c>
      <c r="N41" s="1">
        <f t="shared" si="0"/>
        <v>1323.47</v>
      </c>
      <c r="O41" s="1">
        <v>22.01</v>
      </c>
      <c r="Z41" s="1" t="s">
        <v>15</v>
      </c>
      <c r="AA41" s="1">
        <f>0.05*D1+10</f>
        <v>22.73</v>
      </c>
      <c r="AB41" s="1" t="s">
        <v>8</v>
      </c>
    </row>
    <row r="42" spans="13:31" x14ac:dyDescent="0.25">
      <c r="M42" s="2">
        <v>1052.76</v>
      </c>
      <c r="N42" s="1">
        <f t="shared" si="0"/>
        <v>1353.55</v>
      </c>
      <c r="O42" s="1">
        <v>22.35</v>
      </c>
      <c r="Z42" s="1" t="s">
        <v>16</v>
      </c>
      <c r="AA42" s="1">
        <v>1</v>
      </c>
      <c r="AB42" s="1" t="s">
        <v>39</v>
      </c>
    </row>
    <row r="43" spans="13:31" x14ac:dyDescent="0.25">
      <c r="M43" s="2">
        <v>1082.8399999999999</v>
      </c>
      <c r="N43" s="1">
        <f t="shared" si="0"/>
        <v>1383.6299999999999</v>
      </c>
      <c r="O43" s="1">
        <v>23.23</v>
      </c>
      <c r="Z43" s="1" t="s">
        <v>17</v>
      </c>
      <c r="AA43" s="1">
        <v>16.8</v>
      </c>
      <c r="AB43" s="1" t="s">
        <v>19</v>
      </c>
    </row>
    <row r="44" spans="13:31" x14ac:dyDescent="0.25">
      <c r="M44" s="2">
        <v>1112.92</v>
      </c>
      <c r="N44" s="1">
        <f t="shared" si="0"/>
        <v>1413.71</v>
      </c>
      <c r="O44" s="1">
        <v>23.33</v>
      </c>
      <c r="Z44" s="1" t="s">
        <v>18</v>
      </c>
      <c r="AA44" s="1">
        <v>1.46</v>
      </c>
      <c r="AB44" s="1" t="s">
        <v>20</v>
      </c>
    </row>
    <row r="45" spans="13:31" x14ac:dyDescent="0.25">
      <c r="M45" s="2">
        <v>1143</v>
      </c>
      <c r="N45" s="1">
        <f t="shared" si="0"/>
        <v>1443.79</v>
      </c>
      <c r="O45" s="1">
        <v>24.11</v>
      </c>
      <c r="Z45" s="1" t="s">
        <v>21</v>
      </c>
      <c r="AA45" s="1">
        <f>O31</f>
        <v>14.76</v>
      </c>
      <c r="AB45" s="1" t="s">
        <v>23</v>
      </c>
      <c r="AC45" s="1" t="s">
        <v>24</v>
      </c>
      <c r="AD45" s="1">
        <f>M31</f>
        <v>721.9</v>
      </c>
      <c r="AE45" s="1" t="s">
        <v>26</v>
      </c>
    </row>
    <row r="46" spans="13:31" x14ac:dyDescent="0.25">
      <c r="M46" s="2">
        <v>1173.08</v>
      </c>
      <c r="N46" s="1">
        <f t="shared" si="0"/>
        <v>1473.87</v>
      </c>
      <c r="O46" s="1">
        <v>24.89</v>
      </c>
      <c r="Z46" s="1" t="s">
        <v>22</v>
      </c>
      <c r="AA46" s="1">
        <f>O47</f>
        <v>24.92</v>
      </c>
      <c r="AB46" s="1" t="s">
        <v>30</v>
      </c>
      <c r="AC46" s="1" t="s">
        <v>25</v>
      </c>
      <c r="AD46" s="1">
        <f>M47</f>
        <v>1203.1600000000001</v>
      </c>
      <c r="AE46" s="1" t="s">
        <v>26</v>
      </c>
    </row>
    <row r="47" spans="13:31" x14ac:dyDescent="0.25">
      <c r="M47" s="3">
        <v>1203.1600000000001</v>
      </c>
      <c r="N47" s="1">
        <f t="shared" si="0"/>
        <v>1503.95</v>
      </c>
      <c r="O47" s="4">
        <v>24.92</v>
      </c>
    </row>
    <row r="48" spans="13:31" x14ac:dyDescent="0.25">
      <c r="M48" s="2">
        <v>1233.24</v>
      </c>
      <c r="N48" s="1">
        <f t="shared" si="0"/>
        <v>1534.03</v>
      </c>
      <c r="O48" s="1">
        <v>25.57</v>
      </c>
      <c r="AA48" s="1" t="s">
        <v>27</v>
      </c>
      <c r="AB48" s="1" t="s">
        <v>32</v>
      </c>
    </row>
    <row r="49" spans="13:29" x14ac:dyDescent="0.25">
      <c r="M49" s="2">
        <v>1263.31</v>
      </c>
      <c r="N49" s="1">
        <f t="shared" si="0"/>
        <v>1564.1</v>
      </c>
      <c r="O49" s="1">
        <v>26.28</v>
      </c>
    </row>
    <row r="50" spans="13:29" x14ac:dyDescent="0.25">
      <c r="M50" s="2">
        <v>1293.3900000000001</v>
      </c>
      <c r="N50" s="1">
        <f t="shared" si="0"/>
        <v>1594.18</v>
      </c>
      <c r="O50" s="1">
        <v>26.99</v>
      </c>
      <c r="U50" s="2"/>
      <c r="Z50" s="1" t="s">
        <v>29</v>
      </c>
      <c r="AA50" s="1" t="s">
        <v>28</v>
      </c>
      <c r="AB50" s="1">
        <f>AA44*AA43*(AD46-AD45)/(AA42*(A1+AA41)*(AA46-AA45))</f>
        <v>4.4222015296084027</v>
      </c>
      <c r="AC50" s="1" t="s">
        <v>31</v>
      </c>
    </row>
    <row r="51" spans="13:29" x14ac:dyDescent="0.25">
      <c r="M51" s="2">
        <v>1323.47</v>
      </c>
      <c r="N51" s="1">
        <f t="shared" si="0"/>
        <v>1624.26</v>
      </c>
      <c r="O51" s="1">
        <v>27.22</v>
      </c>
      <c r="U51" s="2"/>
    </row>
    <row r="52" spans="13:29" x14ac:dyDescent="0.25">
      <c r="M52" s="2">
        <v>1353.55</v>
      </c>
      <c r="N52" s="1">
        <f t="shared" si="0"/>
        <v>1654.34</v>
      </c>
      <c r="O52" s="1">
        <v>27.97</v>
      </c>
    </row>
    <row r="53" spans="13:29" x14ac:dyDescent="0.25">
      <c r="M53" s="2">
        <v>1383.63</v>
      </c>
      <c r="N53" s="1">
        <f t="shared" si="0"/>
        <v>1684.42</v>
      </c>
      <c r="O53" s="1">
        <v>28.51</v>
      </c>
      <c r="AA53" s="1" t="s">
        <v>34</v>
      </c>
      <c r="AC53" s="1">
        <f>AB50*AA42*(AA41+A1)</f>
        <v>1161.8450078740157</v>
      </c>
    </row>
    <row r="54" spans="13:29" x14ac:dyDescent="0.25">
      <c r="M54" s="2">
        <v>1413.71</v>
      </c>
      <c r="N54" s="1">
        <f t="shared" si="0"/>
        <v>1714.5</v>
      </c>
      <c r="O54" s="1">
        <v>30</v>
      </c>
      <c r="AA54" s="2"/>
    </row>
    <row r="55" spans="13:29" x14ac:dyDescent="0.25">
      <c r="M55" s="2">
        <v>1443.79</v>
      </c>
      <c r="N55" s="1">
        <f t="shared" si="0"/>
        <v>1744.58</v>
      </c>
      <c r="O55" s="1">
        <v>30.14</v>
      </c>
      <c r="AA55" s="2"/>
    </row>
    <row r="56" spans="13:29" x14ac:dyDescent="0.25">
      <c r="M56" s="2">
        <v>1473.87</v>
      </c>
      <c r="N56" s="1">
        <f t="shared" si="0"/>
        <v>1774.6599999999999</v>
      </c>
      <c r="O56" s="1">
        <v>30.47</v>
      </c>
      <c r="AA56" s="2"/>
    </row>
    <row r="57" spans="13:29" x14ac:dyDescent="0.25">
      <c r="M57" s="2">
        <v>1503.95</v>
      </c>
      <c r="N57" s="1">
        <f t="shared" si="0"/>
        <v>1804.74</v>
      </c>
      <c r="O57" s="1">
        <v>30.71</v>
      </c>
      <c r="AA57" s="2"/>
    </row>
    <row r="58" spans="13:29" x14ac:dyDescent="0.25">
      <c r="M58" s="2">
        <v>1534.03</v>
      </c>
      <c r="N58" s="1">
        <f t="shared" si="0"/>
        <v>1834.82</v>
      </c>
      <c r="O58" s="1">
        <v>30.88</v>
      </c>
      <c r="AA58" s="2"/>
    </row>
    <row r="59" spans="13:29" x14ac:dyDescent="0.25">
      <c r="M59" s="2">
        <v>1564.1</v>
      </c>
      <c r="N59" s="1">
        <f t="shared" si="0"/>
        <v>1864.8899999999999</v>
      </c>
      <c r="O59" s="1">
        <v>32</v>
      </c>
      <c r="AA59" s="2"/>
    </row>
    <row r="60" spans="13:29" x14ac:dyDescent="0.25">
      <c r="M60" s="2">
        <v>1594.18</v>
      </c>
      <c r="N60" s="1">
        <f t="shared" si="0"/>
        <v>1894.97</v>
      </c>
      <c r="O60" s="1">
        <v>32.299999999999997</v>
      </c>
      <c r="AA60" s="2"/>
    </row>
    <row r="61" spans="13:29" x14ac:dyDescent="0.25">
      <c r="M61" s="2">
        <v>1624.26</v>
      </c>
      <c r="N61" s="1">
        <f t="shared" si="0"/>
        <v>1925.05</v>
      </c>
      <c r="O61" s="1">
        <v>32.979999999999997</v>
      </c>
      <c r="AA61" s="2"/>
    </row>
    <row r="62" spans="13:29" x14ac:dyDescent="0.25">
      <c r="M62" s="2">
        <v>1654.34</v>
      </c>
      <c r="N62" s="1">
        <f t="shared" si="0"/>
        <v>1955.1299999999999</v>
      </c>
      <c r="O62" s="1">
        <v>33.25</v>
      </c>
      <c r="AA62" s="2"/>
    </row>
    <row r="63" spans="13:29" x14ac:dyDescent="0.25">
      <c r="M63" s="2">
        <v>1684.42</v>
      </c>
      <c r="N63" s="1">
        <f t="shared" si="0"/>
        <v>1985.21</v>
      </c>
      <c r="O63" s="1">
        <v>33.97</v>
      </c>
      <c r="AA63" s="2"/>
    </row>
    <row r="64" spans="13:29" x14ac:dyDescent="0.25">
      <c r="M64" s="2">
        <v>1714.5</v>
      </c>
      <c r="N64" s="1">
        <f t="shared" si="0"/>
        <v>2015.29</v>
      </c>
      <c r="O64" s="1">
        <v>34.85</v>
      </c>
      <c r="AA64" s="2"/>
    </row>
    <row r="65" spans="13:15" x14ac:dyDescent="0.25">
      <c r="M65" s="2">
        <v>1744.58</v>
      </c>
      <c r="N65" s="1">
        <f t="shared" si="0"/>
        <v>2045.37</v>
      </c>
      <c r="O65" s="1">
        <v>35.29</v>
      </c>
    </row>
    <row r="66" spans="13:15" x14ac:dyDescent="0.25">
      <c r="M66" s="2">
        <v>1774.66</v>
      </c>
      <c r="N66" s="1">
        <f t="shared" si="0"/>
        <v>2075.4500000000003</v>
      </c>
      <c r="O66" s="1">
        <v>35.630000000000003</v>
      </c>
    </row>
    <row r="67" spans="13:15" x14ac:dyDescent="0.25">
      <c r="M67" s="2">
        <v>1804.74</v>
      </c>
      <c r="N67" s="1">
        <f t="shared" si="0"/>
        <v>2105.5300000000002</v>
      </c>
      <c r="O67" s="1">
        <v>36</v>
      </c>
    </row>
    <row r="68" spans="13:15" x14ac:dyDescent="0.25">
      <c r="M68" s="2">
        <v>1834.81</v>
      </c>
      <c r="N68" s="1">
        <f t="shared" si="0"/>
        <v>2135.6</v>
      </c>
      <c r="O68" s="1">
        <v>36.68</v>
      </c>
    </row>
    <row r="69" spans="13:15" x14ac:dyDescent="0.25">
      <c r="M69" s="2">
        <v>1864.89</v>
      </c>
      <c r="N69" s="1">
        <f t="shared" si="0"/>
        <v>2165.6800000000003</v>
      </c>
      <c r="O69" s="1">
        <v>37.26</v>
      </c>
    </row>
    <row r="70" spans="13:15" x14ac:dyDescent="0.25">
      <c r="M70" s="2">
        <v>1894.97</v>
      </c>
      <c r="N70" s="1">
        <f t="shared" si="0"/>
        <v>2195.7600000000002</v>
      </c>
      <c r="O70" s="1">
        <v>37.43</v>
      </c>
    </row>
    <row r="71" spans="13:15" x14ac:dyDescent="0.25">
      <c r="M71" s="2">
        <v>1925.05</v>
      </c>
      <c r="N71" s="1">
        <f t="shared" si="0"/>
        <v>2225.84</v>
      </c>
      <c r="O71" s="1">
        <v>38.479999999999997</v>
      </c>
    </row>
    <row r="72" spans="13:15" x14ac:dyDescent="0.25">
      <c r="M72" s="2">
        <v>1955.13</v>
      </c>
      <c r="N72" s="1">
        <f t="shared" ref="N72" si="2">M72+$B$16</f>
        <v>2255.92</v>
      </c>
      <c r="O72" s="1">
        <v>39.159999999999997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EA27F-980B-4A9E-904D-9C42EBBDC4DA}">
  <dimension ref="A1:AH62"/>
  <sheetViews>
    <sheetView topLeftCell="Y1" workbookViewId="0">
      <selection activeCell="Y23" sqref="A1:XFD1048576"/>
    </sheetView>
  </sheetViews>
  <sheetFormatPr defaultColWidth="9.28515625" defaultRowHeight="16.5" x14ac:dyDescent="0.25"/>
  <cols>
    <col min="1" max="1" width="9.7109375" style="1" bestFit="1" customWidth="1"/>
    <col min="2" max="2" width="8.5703125" style="1" bestFit="1" customWidth="1"/>
    <col min="3" max="3" width="6.28515625" style="1" bestFit="1" customWidth="1"/>
    <col min="4" max="4" width="13.5703125" style="1" bestFit="1" customWidth="1"/>
    <col min="5" max="5" width="7.42578125" style="1" bestFit="1" customWidth="1"/>
    <col min="6" max="6" width="2.85546875" style="1" bestFit="1" customWidth="1"/>
    <col min="7" max="12" width="9.28515625" style="1"/>
    <col min="13" max="13" width="6.28515625" style="1" bestFit="1" customWidth="1"/>
    <col min="14" max="15" width="9.7109375" style="1" bestFit="1" customWidth="1"/>
    <col min="16" max="16" width="7.42578125" style="1" bestFit="1" customWidth="1"/>
    <col min="17" max="25" width="9.28515625" style="1"/>
    <col min="26" max="26" width="6.28515625" style="1" bestFit="1" customWidth="1"/>
    <col min="27" max="27" width="9.28515625" style="1"/>
    <col min="28" max="28" width="8.5703125" style="1" bestFit="1" customWidth="1"/>
    <col min="29" max="29" width="13.5703125" style="1" bestFit="1" customWidth="1"/>
    <col min="30" max="30" width="27.140625" style="1" bestFit="1" customWidth="1"/>
    <col min="31" max="31" width="32.5703125" style="1" bestFit="1" customWidth="1"/>
    <col min="32" max="32" width="14.85546875" style="1" bestFit="1" customWidth="1"/>
    <col min="33" max="33" width="8.5703125" style="1" bestFit="1" customWidth="1"/>
    <col min="34" max="34" width="2.5703125" style="1" bestFit="1" customWidth="1"/>
    <col min="35" max="16384" width="9.28515625" style="1"/>
  </cols>
  <sheetData>
    <row r="1" spans="1:30" x14ac:dyDescent="0.25">
      <c r="A1" s="1">
        <v>260</v>
      </c>
      <c r="B1" s="1" t="s">
        <v>8</v>
      </c>
      <c r="D1" s="1" t="s">
        <v>10</v>
      </c>
      <c r="E1" s="1">
        <v>254.6</v>
      </c>
      <c r="F1" s="1" t="s">
        <v>8</v>
      </c>
    </row>
    <row r="2" spans="1:30" x14ac:dyDescent="0.25">
      <c r="A2" s="1" t="s">
        <v>4</v>
      </c>
      <c r="B2" s="1">
        <v>20</v>
      </c>
      <c r="C2" s="1" t="s">
        <v>7</v>
      </c>
    </row>
    <row r="3" spans="1:30" x14ac:dyDescent="0.25">
      <c r="A3" s="1" t="s">
        <v>3</v>
      </c>
      <c r="M3" s="1" t="s">
        <v>5</v>
      </c>
      <c r="Z3" s="1" t="s">
        <v>6</v>
      </c>
    </row>
    <row r="4" spans="1:30" x14ac:dyDescent="0.25">
      <c r="B4" s="1" t="s">
        <v>0</v>
      </c>
      <c r="C4" s="1" t="s">
        <v>1</v>
      </c>
      <c r="N4" s="1" t="s">
        <v>0</v>
      </c>
      <c r="O4" s="1" t="s">
        <v>0</v>
      </c>
      <c r="P4" s="1" t="s">
        <v>1</v>
      </c>
      <c r="AB4" s="1" t="s">
        <v>0</v>
      </c>
      <c r="AC4" s="1" t="s">
        <v>0</v>
      </c>
      <c r="AD4" s="1" t="s">
        <v>1</v>
      </c>
    </row>
    <row r="5" spans="1:30" x14ac:dyDescent="0.25">
      <c r="B5" s="2">
        <v>30.08</v>
      </c>
      <c r="C5" s="1">
        <v>3.31</v>
      </c>
      <c r="N5" s="2">
        <f>0</f>
        <v>0</v>
      </c>
      <c r="O5" s="1">
        <f>$B$12+N5</f>
        <v>240.63</v>
      </c>
      <c r="P5" s="1">
        <v>3.48</v>
      </c>
      <c r="AB5" s="1">
        <v>0</v>
      </c>
      <c r="AC5" s="1">
        <f>AB5+$O$62</f>
        <v>1955.13</v>
      </c>
      <c r="AD5" s="1">
        <v>44.02</v>
      </c>
    </row>
    <row r="6" spans="1:30" x14ac:dyDescent="0.25">
      <c r="B6" s="2">
        <v>60.16</v>
      </c>
      <c r="C6" s="1">
        <v>3.38</v>
      </c>
      <c r="N6" s="2">
        <f>30.08</f>
        <v>30.08</v>
      </c>
      <c r="O6" s="1">
        <f t="shared" ref="O6:O62" si="0">$B$12+N6</f>
        <v>270.70999999999998</v>
      </c>
      <c r="P6" s="1">
        <v>3.41</v>
      </c>
      <c r="AB6" s="1">
        <v>30.08</v>
      </c>
      <c r="AC6" s="1">
        <f t="shared" ref="AC6:AC15" si="1">AB6+$O$62</f>
        <v>1985.21</v>
      </c>
      <c r="AD6" s="1">
        <v>43.99</v>
      </c>
    </row>
    <row r="7" spans="1:30" x14ac:dyDescent="0.25">
      <c r="B7" s="2">
        <v>90.24</v>
      </c>
      <c r="C7" s="1">
        <v>3.41</v>
      </c>
      <c r="N7" s="2">
        <v>60.16</v>
      </c>
      <c r="O7" s="1">
        <f t="shared" si="0"/>
        <v>300.78999999999996</v>
      </c>
      <c r="P7" s="1">
        <v>4.42</v>
      </c>
      <c r="AB7" s="1">
        <v>60.16</v>
      </c>
      <c r="AC7" s="1">
        <f t="shared" si="1"/>
        <v>2015.2900000000002</v>
      </c>
      <c r="AD7" s="1">
        <v>43.95</v>
      </c>
    </row>
    <row r="8" spans="1:30" x14ac:dyDescent="0.25">
      <c r="B8" s="2">
        <v>120.32</v>
      </c>
      <c r="C8" s="1">
        <v>3.44</v>
      </c>
      <c r="N8" s="2">
        <v>90.24</v>
      </c>
      <c r="O8" s="1">
        <f t="shared" si="0"/>
        <v>330.87</v>
      </c>
      <c r="P8" s="1">
        <v>5.39</v>
      </c>
      <c r="AB8" s="1">
        <v>90.24</v>
      </c>
      <c r="AC8" s="1">
        <f t="shared" si="1"/>
        <v>2045.3700000000001</v>
      </c>
      <c r="AD8" s="1">
        <v>43.68</v>
      </c>
    </row>
    <row r="9" spans="1:30" x14ac:dyDescent="0.25">
      <c r="B9" s="2">
        <v>150.4</v>
      </c>
      <c r="C9" s="1">
        <v>3.48</v>
      </c>
      <c r="N9" s="2">
        <v>120.32</v>
      </c>
      <c r="O9" s="1">
        <f t="shared" si="0"/>
        <v>360.95</v>
      </c>
      <c r="P9" s="1">
        <v>6.34</v>
      </c>
      <c r="AB9" s="1">
        <v>120.31</v>
      </c>
      <c r="AC9" s="1">
        <f t="shared" si="1"/>
        <v>2075.44</v>
      </c>
      <c r="AD9" s="1">
        <v>43.61</v>
      </c>
    </row>
    <row r="10" spans="1:30" x14ac:dyDescent="0.25">
      <c r="B10" s="2">
        <v>180.48</v>
      </c>
      <c r="C10" s="1">
        <v>3.51</v>
      </c>
      <c r="N10" s="2">
        <v>150.4</v>
      </c>
      <c r="O10" s="1">
        <f t="shared" si="0"/>
        <v>391.03</v>
      </c>
      <c r="P10" s="1">
        <v>7.11</v>
      </c>
      <c r="AB10" s="1">
        <v>150.38999999999999</v>
      </c>
      <c r="AC10" s="1">
        <f t="shared" si="1"/>
        <v>2105.52</v>
      </c>
      <c r="AD10" s="1">
        <v>43.17</v>
      </c>
    </row>
    <row r="11" spans="1:30" x14ac:dyDescent="0.25">
      <c r="B11" s="2">
        <v>210.55</v>
      </c>
      <c r="C11" s="1">
        <v>3.44</v>
      </c>
      <c r="N11" s="2">
        <v>180.48</v>
      </c>
      <c r="O11" s="1">
        <f t="shared" si="0"/>
        <v>421.11</v>
      </c>
      <c r="P11" s="1">
        <v>7.88</v>
      </c>
      <c r="AB11" s="1">
        <v>180.47</v>
      </c>
      <c r="AC11" s="1">
        <f t="shared" si="1"/>
        <v>2135.6</v>
      </c>
      <c r="AD11" s="1">
        <v>43.1</v>
      </c>
    </row>
    <row r="12" spans="1:30" x14ac:dyDescent="0.25">
      <c r="B12" s="2">
        <v>240.63</v>
      </c>
      <c r="C12" s="1">
        <v>3.44</v>
      </c>
      <c r="N12" s="2">
        <v>210.55</v>
      </c>
      <c r="O12" s="1">
        <f t="shared" si="0"/>
        <v>451.18</v>
      </c>
      <c r="P12" s="1">
        <v>8.1199999999999992</v>
      </c>
      <c r="AB12" s="1">
        <v>210.55</v>
      </c>
      <c r="AC12" s="1">
        <f t="shared" si="1"/>
        <v>2165.6800000000003</v>
      </c>
      <c r="AD12" s="1">
        <v>42.97</v>
      </c>
    </row>
    <row r="13" spans="1:30" x14ac:dyDescent="0.25">
      <c r="N13" s="2">
        <v>240.63</v>
      </c>
      <c r="O13" s="1">
        <f t="shared" si="0"/>
        <v>481.26</v>
      </c>
      <c r="P13" s="1">
        <v>9.3000000000000007</v>
      </c>
      <c r="AB13" s="1">
        <v>240.63</v>
      </c>
      <c r="AC13" s="1">
        <f t="shared" si="1"/>
        <v>2195.7600000000002</v>
      </c>
      <c r="AD13" s="1">
        <v>42.49</v>
      </c>
    </row>
    <row r="14" spans="1:30" x14ac:dyDescent="0.25">
      <c r="B14" s="2"/>
      <c r="N14" s="2">
        <v>270.70999999999998</v>
      </c>
      <c r="O14" s="1">
        <f t="shared" si="0"/>
        <v>511.34</v>
      </c>
      <c r="P14" s="1">
        <v>9.6</v>
      </c>
      <c r="AB14" s="1">
        <v>270.70999999999998</v>
      </c>
      <c r="AC14" s="1">
        <f t="shared" si="1"/>
        <v>2225.84</v>
      </c>
      <c r="AD14" s="1">
        <v>42.42</v>
      </c>
    </row>
    <row r="15" spans="1:30" x14ac:dyDescent="0.25">
      <c r="B15" s="2"/>
      <c r="N15" s="2">
        <v>300.79000000000002</v>
      </c>
      <c r="O15" s="1">
        <f t="shared" si="0"/>
        <v>541.42000000000007</v>
      </c>
      <c r="P15" s="1">
        <v>10.95</v>
      </c>
      <c r="AB15" s="1">
        <v>300.79000000000002</v>
      </c>
      <c r="AC15" s="1">
        <f t="shared" si="1"/>
        <v>2255.92</v>
      </c>
      <c r="AD15" s="1">
        <v>42.18</v>
      </c>
    </row>
    <row r="16" spans="1:30" x14ac:dyDescent="0.25">
      <c r="N16" s="2">
        <v>330.87</v>
      </c>
      <c r="O16" s="1">
        <f t="shared" si="0"/>
        <v>571.5</v>
      </c>
      <c r="P16" s="1">
        <v>11.89</v>
      </c>
    </row>
    <row r="17" spans="14:16" x14ac:dyDescent="0.25">
      <c r="N17" s="2">
        <v>360.95</v>
      </c>
      <c r="O17" s="1">
        <f t="shared" si="0"/>
        <v>601.57999999999993</v>
      </c>
      <c r="P17" s="1">
        <v>12.57</v>
      </c>
    </row>
    <row r="18" spans="14:16" x14ac:dyDescent="0.25">
      <c r="N18" s="2">
        <v>391.03</v>
      </c>
      <c r="O18" s="1">
        <f t="shared" si="0"/>
        <v>631.66</v>
      </c>
      <c r="P18" s="1">
        <v>13.04</v>
      </c>
    </row>
    <row r="19" spans="14:16" x14ac:dyDescent="0.25">
      <c r="N19" s="2">
        <v>421.11</v>
      </c>
      <c r="O19" s="1">
        <f t="shared" si="0"/>
        <v>661.74</v>
      </c>
      <c r="P19" s="1">
        <v>14.05</v>
      </c>
    </row>
    <row r="20" spans="14:16" x14ac:dyDescent="0.25">
      <c r="N20" s="3">
        <v>451.19</v>
      </c>
      <c r="O20" s="1">
        <f t="shared" si="0"/>
        <v>691.81999999999994</v>
      </c>
      <c r="P20" s="4">
        <v>14.96</v>
      </c>
    </row>
    <row r="21" spans="14:16" x14ac:dyDescent="0.25">
      <c r="N21" s="2">
        <v>481.26</v>
      </c>
      <c r="O21" s="1">
        <f t="shared" si="0"/>
        <v>721.89</v>
      </c>
      <c r="P21" s="1">
        <v>16.04</v>
      </c>
    </row>
    <row r="22" spans="14:16" x14ac:dyDescent="0.25">
      <c r="N22" s="2">
        <v>511.34</v>
      </c>
      <c r="O22" s="1">
        <f t="shared" si="0"/>
        <v>751.97</v>
      </c>
      <c r="P22" s="1">
        <v>16.34</v>
      </c>
    </row>
    <row r="23" spans="14:16" x14ac:dyDescent="0.25">
      <c r="N23" s="2">
        <v>541.41999999999996</v>
      </c>
      <c r="O23" s="1">
        <f t="shared" si="0"/>
        <v>782.05</v>
      </c>
      <c r="P23" s="1">
        <v>17.25</v>
      </c>
    </row>
    <row r="24" spans="14:16" x14ac:dyDescent="0.25">
      <c r="N24" s="2">
        <v>571.5</v>
      </c>
      <c r="O24" s="1">
        <f t="shared" si="0"/>
        <v>812.13</v>
      </c>
      <c r="P24" s="1">
        <v>17.86</v>
      </c>
    </row>
    <row r="25" spans="14:16" x14ac:dyDescent="0.25">
      <c r="N25" s="2">
        <v>601.58000000000004</v>
      </c>
      <c r="O25" s="1">
        <f t="shared" si="0"/>
        <v>842.21</v>
      </c>
      <c r="P25" s="1">
        <v>18.57</v>
      </c>
    </row>
    <row r="26" spans="14:16" x14ac:dyDescent="0.25">
      <c r="N26" s="2">
        <v>631.66</v>
      </c>
      <c r="O26" s="1">
        <f t="shared" si="0"/>
        <v>872.29</v>
      </c>
      <c r="P26" s="1">
        <v>18.809999999999999</v>
      </c>
    </row>
    <row r="27" spans="14:16" x14ac:dyDescent="0.25">
      <c r="N27" s="2">
        <v>661.74</v>
      </c>
      <c r="O27" s="1">
        <f t="shared" si="0"/>
        <v>902.37</v>
      </c>
      <c r="P27" s="1">
        <v>20.09</v>
      </c>
    </row>
    <row r="28" spans="14:16" x14ac:dyDescent="0.25">
      <c r="N28" s="2">
        <v>691.82</v>
      </c>
      <c r="O28" s="1">
        <f t="shared" si="0"/>
        <v>932.45</v>
      </c>
      <c r="P28" s="1">
        <v>20.87</v>
      </c>
    </row>
    <row r="29" spans="14:16" x14ac:dyDescent="0.25">
      <c r="N29" s="2">
        <v>721.9</v>
      </c>
      <c r="O29" s="1">
        <f t="shared" si="0"/>
        <v>962.53</v>
      </c>
      <c r="P29" s="1">
        <v>21.17</v>
      </c>
    </row>
    <row r="30" spans="14:16" x14ac:dyDescent="0.25">
      <c r="N30" s="2">
        <v>751.97</v>
      </c>
      <c r="O30" s="1">
        <f t="shared" si="0"/>
        <v>992.6</v>
      </c>
      <c r="P30" s="1">
        <v>21.88</v>
      </c>
    </row>
    <row r="31" spans="14:16" x14ac:dyDescent="0.25">
      <c r="N31" s="2">
        <v>782.05</v>
      </c>
      <c r="O31" s="1">
        <f t="shared" si="0"/>
        <v>1022.68</v>
      </c>
      <c r="P31" s="1">
        <v>22.76</v>
      </c>
    </row>
    <row r="32" spans="14:16" x14ac:dyDescent="0.25">
      <c r="N32" s="2">
        <v>812.13</v>
      </c>
      <c r="O32" s="1">
        <f t="shared" si="0"/>
        <v>1052.76</v>
      </c>
      <c r="P32" s="1">
        <v>23.33</v>
      </c>
    </row>
    <row r="33" spans="14:34" x14ac:dyDescent="0.25">
      <c r="N33" s="2">
        <v>842.21</v>
      </c>
      <c r="O33" s="1">
        <f t="shared" si="0"/>
        <v>1082.8400000000001</v>
      </c>
      <c r="P33" s="1">
        <v>24.21</v>
      </c>
    </row>
    <row r="34" spans="14:34" x14ac:dyDescent="0.25">
      <c r="N34" s="3">
        <v>872.29</v>
      </c>
      <c r="O34" s="1">
        <f t="shared" si="0"/>
        <v>1112.92</v>
      </c>
      <c r="P34" s="4">
        <v>24.89</v>
      </c>
    </row>
    <row r="35" spans="14:34" x14ac:dyDescent="0.25">
      <c r="N35" s="2">
        <v>902.37</v>
      </c>
      <c r="O35" s="1">
        <f t="shared" si="0"/>
        <v>1143</v>
      </c>
      <c r="P35" s="1">
        <v>25.97</v>
      </c>
    </row>
    <row r="36" spans="14:34" x14ac:dyDescent="0.25">
      <c r="N36" s="2">
        <v>932.45</v>
      </c>
      <c r="O36" s="1">
        <f t="shared" si="0"/>
        <v>1173.08</v>
      </c>
      <c r="P36" s="1">
        <v>26.31</v>
      </c>
    </row>
    <row r="37" spans="14:34" x14ac:dyDescent="0.25">
      <c r="N37" s="2">
        <v>962.53</v>
      </c>
      <c r="O37" s="1">
        <f t="shared" si="0"/>
        <v>1203.1599999999999</v>
      </c>
      <c r="P37" s="1">
        <v>26.48</v>
      </c>
      <c r="AC37" s="1" t="s">
        <v>15</v>
      </c>
      <c r="AD37" s="1">
        <v>22.73</v>
      </c>
      <c r="AE37" s="1" t="s">
        <v>8</v>
      </c>
    </row>
    <row r="38" spans="14:34" x14ac:dyDescent="0.25">
      <c r="N38" s="2">
        <v>992.6</v>
      </c>
      <c r="O38" s="1">
        <f t="shared" si="0"/>
        <v>1233.23</v>
      </c>
      <c r="P38" s="1">
        <v>27.36</v>
      </c>
      <c r="AC38" s="1" t="s">
        <v>16</v>
      </c>
      <c r="AD38" s="1">
        <v>1</v>
      </c>
      <c r="AE38" s="1" t="s">
        <v>39</v>
      </c>
    </row>
    <row r="39" spans="14:34" x14ac:dyDescent="0.25">
      <c r="N39" s="2">
        <v>1022.68</v>
      </c>
      <c r="O39" s="1">
        <f t="shared" si="0"/>
        <v>1263.31</v>
      </c>
      <c r="P39" s="1">
        <v>28.44</v>
      </c>
      <c r="AC39" s="1" t="s">
        <v>17</v>
      </c>
      <c r="AD39" s="1">
        <v>16.8</v>
      </c>
      <c r="AE39" s="1" t="s">
        <v>19</v>
      </c>
    </row>
    <row r="40" spans="14:34" x14ac:dyDescent="0.25">
      <c r="N40" s="2">
        <v>1052.76</v>
      </c>
      <c r="O40" s="1">
        <f t="shared" si="0"/>
        <v>1293.3899999999999</v>
      </c>
      <c r="P40" s="1">
        <v>28.98</v>
      </c>
      <c r="AC40" s="1" t="s">
        <v>18</v>
      </c>
      <c r="AD40" s="1">
        <v>1.68</v>
      </c>
      <c r="AE40" s="1" t="s">
        <v>20</v>
      </c>
    </row>
    <row r="41" spans="14:34" x14ac:dyDescent="0.25">
      <c r="N41" s="2">
        <v>1082.8399999999999</v>
      </c>
      <c r="O41" s="1">
        <f t="shared" si="0"/>
        <v>1323.4699999999998</v>
      </c>
      <c r="P41" s="1">
        <v>30</v>
      </c>
      <c r="AC41" s="1" t="s">
        <v>21</v>
      </c>
      <c r="AD41" s="1">
        <f>P20</f>
        <v>14.96</v>
      </c>
      <c r="AE41" s="1" t="s">
        <v>23</v>
      </c>
      <c r="AF41" s="1" t="s">
        <v>24</v>
      </c>
      <c r="AG41" s="2">
        <f>N20</f>
        <v>451.19</v>
      </c>
      <c r="AH41" s="1" t="s">
        <v>26</v>
      </c>
    </row>
    <row r="42" spans="14:34" x14ac:dyDescent="0.25">
      <c r="N42" s="2">
        <v>1112.92</v>
      </c>
      <c r="O42" s="1">
        <f t="shared" si="0"/>
        <v>1353.5500000000002</v>
      </c>
      <c r="P42" s="1">
        <v>30.27</v>
      </c>
      <c r="AC42" s="1" t="s">
        <v>22</v>
      </c>
      <c r="AD42" s="1">
        <f>P34</f>
        <v>24.89</v>
      </c>
      <c r="AE42" s="1" t="s">
        <v>30</v>
      </c>
      <c r="AF42" s="1" t="s">
        <v>25</v>
      </c>
      <c r="AG42" s="2">
        <f>N34</f>
        <v>872.29</v>
      </c>
      <c r="AH42" s="1" t="s">
        <v>26</v>
      </c>
    </row>
    <row r="43" spans="14:34" x14ac:dyDescent="0.25">
      <c r="N43" s="2">
        <v>1143</v>
      </c>
      <c r="O43" s="1">
        <f t="shared" si="0"/>
        <v>1383.63</v>
      </c>
      <c r="P43" s="1">
        <v>30.68</v>
      </c>
    </row>
    <row r="44" spans="14:34" x14ac:dyDescent="0.25">
      <c r="N44" s="2">
        <v>1173.08</v>
      </c>
      <c r="O44" s="1">
        <f t="shared" si="0"/>
        <v>1413.71</v>
      </c>
      <c r="P44" s="1">
        <v>31.22</v>
      </c>
      <c r="AD44" s="1" t="s">
        <v>27</v>
      </c>
      <c r="AE44" s="1" t="s">
        <v>32</v>
      </c>
    </row>
    <row r="45" spans="14:34" x14ac:dyDescent="0.25">
      <c r="N45" s="2">
        <v>1203.1600000000001</v>
      </c>
      <c r="O45" s="1">
        <f t="shared" si="0"/>
        <v>1443.79</v>
      </c>
      <c r="P45" s="1">
        <v>31.66</v>
      </c>
    </row>
    <row r="46" spans="14:34" x14ac:dyDescent="0.25">
      <c r="N46" s="2">
        <v>1233.24</v>
      </c>
      <c r="O46" s="1">
        <f t="shared" si="0"/>
        <v>1473.87</v>
      </c>
      <c r="P46" s="1">
        <v>32.47</v>
      </c>
      <c r="AC46" s="1" t="s">
        <v>29</v>
      </c>
      <c r="AD46" s="1" t="s">
        <v>28</v>
      </c>
      <c r="AE46" s="1">
        <f>AD39*AD40*(AG42-AG41)/(AD38*(A1+AD37)*(AD42-AD41))</f>
        <v>4.2333352531847712</v>
      </c>
      <c r="AF46" s="1" t="s">
        <v>31</v>
      </c>
    </row>
    <row r="47" spans="14:34" x14ac:dyDescent="0.25">
      <c r="N47" s="2">
        <v>1263.31</v>
      </c>
      <c r="O47" s="1">
        <f t="shared" si="0"/>
        <v>1503.94</v>
      </c>
      <c r="P47" s="1">
        <v>33.32</v>
      </c>
    </row>
    <row r="48" spans="14:34" x14ac:dyDescent="0.25">
      <c r="N48" s="2">
        <v>1293.3900000000001</v>
      </c>
      <c r="O48" s="1">
        <f t="shared" si="0"/>
        <v>1534.02</v>
      </c>
      <c r="P48" s="1">
        <v>33.46</v>
      </c>
    </row>
    <row r="49" spans="14:32" x14ac:dyDescent="0.25">
      <c r="N49" s="2">
        <v>1323.47</v>
      </c>
      <c r="O49" s="1">
        <f t="shared" si="0"/>
        <v>1564.1</v>
      </c>
      <c r="P49" s="1">
        <v>33.93</v>
      </c>
      <c r="AD49" s="1" t="s">
        <v>33</v>
      </c>
    </row>
    <row r="50" spans="14:32" x14ac:dyDescent="0.25">
      <c r="N50" s="2">
        <v>1353.55</v>
      </c>
      <c r="O50" s="1">
        <f t="shared" si="0"/>
        <v>1594.1799999999998</v>
      </c>
      <c r="P50" s="1">
        <v>34.75</v>
      </c>
    </row>
    <row r="51" spans="14:32" x14ac:dyDescent="0.25">
      <c r="N51" s="2">
        <v>1383.63</v>
      </c>
      <c r="O51" s="1">
        <f t="shared" si="0"/>
        <v>1624.2600000000002</v>
      </c>
      <c r="P51" s="1">
        <v>35.630000000000003</v>
      </c>
      <c r="AD51" s="1" t="s">
        <v>34</v>
      </c>
      <c r="AF51" s="1">
        <f>AE46*AD38*(A1+AD37)</f>
        <v>1196.8908761329305</v>
      </c>
    </row>
    <row r="52" spans="14:32" x14ac:dyDescent="0.25">
      <c r="N52" s="2">
        <v>1413.71</v>
      </c>
      <c r="O52" s="1">
        <f t="shared" si="0"/>
        <v>1654.3400000000001</v>
      </c>
      <c r="P52" s="1">
        <v>36</v>
      </c>
    </row>
    <row r="53" spans="14:32" x14ac:dyDescent="0.25">
      <c r="N53" s="2">
        <v>1443.79</v>
      </c>
      <c r="O53" s="1">
        <f t="shared" si="0"/>
        <v>1684.42</v>
      </c>
      <c r="P53" s="1">
        <v>36.71</v>
      </c>
    </row>
    <row r="54" spans="14:32" x14ac:dyDescent="0.25">
      <c r="N54" s="2">
        <v>1473.87</v>
      </c>
      <c r="O54" s="1">
        <f t="shared" si="0"/>
        <v>1714.5</v>
      </c>
      <c r="P54" s="1">
        <v>36.99</v>
      </c>
    </row>
    <row r="55" spans="14:32" x14ac:dyDescent="0.25">
      <c r="N55" s="2">
        <v>1503.95</v>
      </c>
      <c r="O55" s="1">
        <f t="shared" si="0"/>
        <v>1744.58</v>
      </c>
      <c r="P55" s="1">
        <v>37.700000000000003</v>
      </c>
    </row>
    <row r="56" spans="14:32" x14ac:dyDescent="0.25">
      <c r="N56" s="2">
        <v>1534.03</v>
      </c>
      <c r="O56" s="1">
        <f t="shared" si="0"/>
        <v>1774.6599999999999</v>
      </c>
      <c r="P56" s="1">
        <v>38.68</v>
      </c>
    </row>
    <row r="57" spans="14:32" x14ac:dyDescent="0.25">
      <c r="N57" s="2">
        <v>1564.1</v>
      </c>
      <c r="O57" s="1">
        <f t="shared" si="0"/>
        <v>1804.73</v>
      </c>
      <c r="P57" s="1">
        <v>39.67</v>
      </c>
    </row>
    <row r="58" spans="14:32" x14ac:dyDescent="0.25">
      <c r="N58" s="2">
        <v>1594.18</v>
      </c>
      <c r="O58" s="1">
        <f t="shared" si="0"/>
        <v>1834.81</v>
      </c>
      <c r="P58" s="1">
        <v>40.14</v>
      </c>
    </row>
    <row r="59" spans="14:32" x14ac:dyDescent="0.25">
      <c r="N59" s="2">
        <v>1624.26</v>
      </c>
      <c r="O59" s="1">
        <f t="shared" si="0"/>
        <v>1864.8899999999999</v>
      </c>
      <c r="P59" s="1">
        <v>40.79</v>
      </c>
    </row>
    <row r="60" spans="14:32" x14ac:dyDescent="0.25">
      <c r="N60" s="2">
        <v>1654.34</v>
      </c>
      <c r="O60" s="1">
        <f t="shared" si="0"/>
        <v>1894.9699999999998</v>
      </c>
      <c r="P60" s="1">
        <v>41.54</v>
      </c>
    </row>
    <row r="61" spans="14:32" x14ac:dyDescent="0.25">
      <c r="N61" s="2">
        <v>1684.42</v>
      </c>
      <c r="O61" s="1">
        <f t="shared" si="0"/>
        <v>1925.0500000000002</v>
      </c>
      <c r="P61" s="1">
        <v>42.35</v>
      </c>
    </row>
    <row r="62" spans="14:32" x14ac:dyDescent="0.25">
      <c r="N62" s="2">
        <v>1714.5</v>
      </c>
      <c r="O62" s="1">
        <f t="shared" si="0"/>
        <v>1955.13</v>
      </c>
      <c r="P62" s="1">
        <v>43.07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5C62-7BD3-4F65-A880-85F5B1451447}">
  <dimension ref="A1:AF73"/>
  <sheetViews>
    <sheetView topLeftCell="W13" workbookViewId="0">
      <selection activeCell="W33" sqref="A1:XFD1048576"/>
    </sheetView>
  </sheetViews>
  <sheetFormatPr defaultRowHeight="16.5" x14ac:dyDescent="0.25"/>
  <cols>
    <col min="1" max="1" width="9.7109375" style="1" bestFit="1" customWidth="1"/>
    <col min="2" max="2" width="8.5703125" style="1" bestFit="1" customWidth="1"/>
    <col min="3" max="3" width="6.28515625" style="1" bestFit="1" customWidth="1"/>
    <col min="4" max="4" width="13.5703125" style="1" bestFit="1" customWidth="1"/>
    <col min="5" max="5" width="7.42578125" style="1" bestFit="1" customWidth="1"/>
    <col min="6" max="6" width="2.85546875" style="1" bestFit="1" customWidth="1"/>
    <col min="7" max="12" width="9.140625" style="1"/>
    <col min="13" max="13" width="6.28515625" style="1" bestFit="1" customWidth="1"/>
    <col min="14" max="15" width="9.7109375" style="1" bestFit="1" customWidth="1"/>
    <col min="16" max="16" width="7.42578125" style="1" bestFit="1" customWidth="1"/>
    <col min="17" max="26" width="9.140625" style="1"/>
    <col min="27" max="27" width="13.5703125" style="1" bestFit="1" customWidth="1"/>
    <col min="28" max="28" width="18" style="1" bestFit="1" customWidth="1"/>
    <col min="29" max="29" width="32.5703125" style="1" bestFit="1" customWidth="1"/>
    <col min="30" max="30" width="14.85546875" style="1" bestFit="1" customWidth="1"/>
    <col min="31" max="31" width="9.7109375" style="1" bestFit="1" customWidth="1"/>
    <col min="32" max="32" width="2.5703125" style="1" bestFit="1" customWidth="1"/>
    <col min="33" max="16384" width="9.140625" style="1"/>
  </cols>
  <sheetData>
    <row r="1" spans="1:29" x14ac:dyDescent="0.25">
      <c r="A1" s="1">
        <v>280</v>
      </c>
      <c r="B1" s="1" t="s">
        <v>8</v>
      </c>
      <c r="D1" s="1" t="s">
        <v>10</v>
      </c>
      <c r="E1" s="1">
        <v>254.6</v>
      </c>
      <c r="F1" s="1" t="s">
        <v>8</v>
      </c>
    </row>
    <row r="2" spans="1:29" x14ac:dyDescent="0.25">
      <c r="A2" s="1" t="s">
        <v>4</v>
      </c>
      <c r="B2" s="1">
        <v>20</v>
      </c>
      <c r="C2" s="1" t="s">
        <v>7</v>
      </c>
    </row>
    <row r="3" spans="1:29" x14ac:dyDescent="0.25">
      <c r="A3" s="1" t="s">
        <v>3</v>
      </c>
      <c r="M3" s="1" t="s">
        <v>5</v>
      </c>
      <c r="AA3" s="1" t="s">
        <v>6</v>
      </c>
    </row>
    <row r="4" spans="1:29" x14ac:dyDescent="0.25">
      <c r="B4" s="1" t="s">
        <v>0</v>
      </c>
      <c r="C4" s="1" t="s">
        <v>1</v>
      </c>
      <c r="O4" s="1" t="s">
        <v>0</v>
      </c>
      <c r="P4" s="1" t="s">
        <v>1</v>
      </c>
      <c r="AA4" s="1" t="s">
        <v>0</v>
      </c>
      <c r="AB4" s="1" t="s">
        <v>0</v>
      </c>
      <c r="AC4" s="1" t="s">
        <v>1</v>
      </c>
    </row>
    <row r="5" spans="1:29" x14ac:dyDescent="0.25">
      <c r="B5" s="2">
        <v>0</v>
      </c>
      <c r="C5" s="1">
        <v>1.23</v>
      </c>
      <c r="N5" s="2">
        <v>0</v>
      </c>
      <c r="O5" s="1">
        <f>$B$15+N5</f>
        <v>300.79000000000002</v>
      </c>
      <c r="P5" s="1">
        <v>1.1599999999999999</v>
      </c>
      <c r="AA5" s="2">
        <v>0</v>
      </c>
      <c r="AB5" s="1">
        <f>AA5+$O$73</f>
        <v>2346.16</v>
      </c>
      <c r="AC5" s="1">
        <v>42.32</v>
      </c>
    </row>
    <row r="6" spans="1:29" x14ac:dyDescent="0.25">
      <c r="B6" s="2">
        <v>30.08</v>
      </c>
      <c r="C6" s="1">
        <v>1.1599999999999999</v>
      </c>
      <c r="N6" s="2">
        <v>30.08</v>
      </c>
      <c r="O6" s="1">
        <f t="shared" ref="O6:O69" si="0">$B$15+N6</f>
        <v>330.87</v>
      </c>
      <c r="P6" s="1">
        <v>1.56</v>
      </c>
      <c r="AA6" s="2">
        <v>30.08</v>
      </c>
      <c r="AB6" s="1">
        <f t="shared" ref="AB6:AB15" si="1">AA6+$O$73</f>
        <v>2376.2399999999998</v>
      </c>
      <c r="AC6" s="1">
        <v>42.32</v>
      </c>
    </row>
    <row r="7" spans="1:29" x14ac:dyDescent="0.25">
      <c r="B7" s="2">
        <v>60.16</v>
      </c>
      <c r="C7" s="1">
        <v>1.1599999999999999</v>
      </c>
      <c r="N7" s="2">
        <v>60.16</v>
      </c>
      <c r="O7" s="1">
        <f t="shared" si="0"/>
        <v>360.95000000000005</v>
      </c>
      <c r="P7" s="1">
        <v>1.97</v>
      </c>
      <c r="AA7" s="2">
        <v>60.16</v>
      </c>
      <c r="AB7" s="1">
        <f t="shared" si="1"/>
        <v>2406.3199999999997</v>
      </c>
      <c r="AC7" s="1">
        <v>42.22</v>
      </c>
    </row>
    <row r="8" spans="1:29" x14ac:dyDescent="0.25">
      <c r="B8" s="2">
        <v>90.24</v>
      </c>
      <c r="C8" s="1">
        <v>1.26</v>
      </c>
      <c r="N8" s="2">
        <v>90.24</v>
      </c>
      <c r="O8" s="1">
        <f t="shared" si="0"/>
        <v>391.03000000000003</v>
      </c>
      <c r="P8" s="1">
        <v>1.63</v>
      </c>
      <c r="AA8" s="2">
        <v>90.24</v>
      </c>
      <c r="AB8" s="1">
        <f t="shared" si="1"/>
        <v>2436.3999999999996</v>
      </c>
      <c r="AC8" s="1">
        <v>42.05</v>
      </c>
    </row>
    <row r="9" spans="1:29" x14ac:dyDescent="0.25">
      <c r="B9" s="2">
        <v>120.32</v>
      </c>
      <c r="C9" s="1">
        <v>1.0900000000000001</v>
      </c>
      <c r="N9" s="2">
        <v>120.32</v>
      </c>
      <c r="O9" s="1">
        <f t="shared" si="0"/>
        <v>421.11</v>
      </c>
      <c r="P9" s="1">
        <v>1.93</v>
      </c>
      <c r="AA9" s="2">
        <v>120.32</v>
      </c>
      <c r="AB9" s="1">
        <f t="shared" si="1"/>
        <v>2466.48</v>
      </c>
      <c r="AC9" s="1">
        <v>42.01</v>
      </c>
    </row>
    <row r="10" spans="1:29" x14ac:dyDescent="0.25">
      <c r="B10" s="2">
        <v>150.4</v>
      </c>
      <c r="C10" s="1">
        <v>1.1299999999999999</v>
      </c>
      <c r="N10" s="2">
        <v>150.4</v>
      </c>
      <c r="O10" s="1">
        <f t="shared" si="0"/>
        <v>451.19000000000005</v>
      </c>
      <c r="P10" s="1">
        <v>2.17</v>
      </c>
      <c r="AA10" s="2">
        <v>150.4</v>
      </c>
      <c r="AB10" s="1">
        <f t="shared" si="1"/>
        <v>2496.56</v>
      </c>
      <c r="AC10" s="1">
        <v>41.67</v>
      </c>
    </row>
    <row r="11" spans="1:29" x14ac:dyDescent="0.25">
      <c r="B11" s="2">
        <v>180.48</v>
      </c>
      <c r="C11" s="1">
        <v>0.99</v>
      </c>
      <c r="N11" s="2">
        <v>180.48</v>
      </c>
      <c r="O11" s="1">
        <f t="shared" si="0"/>
        <v>481.27</v>
      </c>
      <c r="P11" s="1">
        <v>2.5</v>
      </c>
      <c r="AA11" s="2">
        <v>180.48</v>
      </c>
      <c r="AB11" s="1">
        <f t="shared" si="1"/>
        <v>2526.64</v>
      </c>
      <c r="AC11" s="1">
        <v>41.61</v>
      </c>
    </row>
    <row r="12" spans="1:29" x14ac:dyDescent="0.25">
      <c r="B12" s="2">
        <v>210.55</v>
      </c>
      <c r="C12" s="1">
        <v>0.99</v>
      </c>
      <c r="N12" s="2">
        <v>210.55</v>
      </c>
      <c r="O12" s="1">
        <f t="shared" si="0"/>
        <v>511.34000000000003</v>
      </c>
      <c r="P12" s="1">
        <v>2.74</v>
      </c>
      <c r="AA12" s="2">
        <v>210.55</v>
      </c>
      <c r="AB12" s="1">
        <f t="shared" si="1"/>
        <v>2556.71</v>
      </c>
      <c r="AC12" s="1">
        <v>41.54</v>
      </c>
    </row>
    <row r="13" spans="1:29" x14ac:dyDescent="0.25">
      <c r="B13" s="2">
        <v>240.63</v>
      </c>
      <c r="C13" s="1">
        <v>1.03</v>
      </c>
      <c r="N13" s="2">
        <v>240.63</v>
      </c>
      <c r="O13" s="1">
        <f t="shared" si="0"/>
        <v>541.42000000000007</v>
      </c>
      <c r="P13" s="1">
        <v>2.94</v>
      </c>
      <c r="AA13" s="2">
        <v>240.63</v>
      </c>
      <c r="AB13" s="1">
        <f t="shared" si="1"/>
        <v>2586.79</v>
      </c>
      <c r="AC13" s="1">
        <v>40.79</v>
      </c>
    </row>
    <row r="14" spans="1:29" x14ac:dyDescent="0.25">
      <c r="B14" s="2">
        <v>270.70999999999998</v>
      </c>
      <c r="C14" s="1">
        <v>1.0900000000000001</v>
      </c>
      <c r="N14" s="2">
        <v>270.70999999999998</v>
      </c>
      <c r="O14" s="1">
        <f t="shared" si="0"/>
        <v>571.5</v>
      </c>
      <c r="P14" s="1">
        <v>4.42</v>
      </c>
      <c r="AA14" s="2"/>
    </row>
    <row r="15" spans="1:29" x14ac:dyDescent="0.25">
      <c r="B15" s="2">
        <v>300.79000000000002</v>
      </c>
      <c r="C15" s="1">
        <v>1.1599999999999999</v>
      </c>
      <c r="N15" s="2">
        <v>300.79000000000002</v>
      </c>
      <c r="O15" s="1">
        <f t="shared" si="0"/>
        <v>601.58000000000004</v>
      </c>
      <c r="P15" s="1">
        <v>4.82</v>
      </c>
      <c r="AA15" s="2"/>
    </row>
    <row r="16" spans="1:29" x14ac:dyDescent="0.25">
      <c r="N16" s="2">
        <v>330.87</v>
      </c>
      <c r="O16" s="1">
        <f t="shared" si="0"/>
        <v>631.66000000000008</v>
      </c>
      <c r="P16" s="1">
        <v>5.7</v>
      </c>
    </row>
    <row r="17" spans="14:16" x14ac:dyDescent="0.25">
      <c r="N17" s="2">
        <v>360.95</v>
      </c>
      <c r="O17" s="1">
        <f t="shared" si="0"/>
        <v>661.74</v>
      </c>
      <c r="P17" s="1">
        <v>6.64</v>
      </c>
    </row>
    <row r="18" spans="14:16" x14ac:dyDescent="0.25">
      <c r="N18" s="2">
        <v>391.03</v>
      </c>
      <c r="O18" s="1">
        <f t="shared" si="0"/>
        <v>691.81999999999994</v>
      </c>
      <c r="P18" s="1">
        <v>7.41</v>
      </c>
    </row>
    <row r="19" spans="14:16" x14ac:dyDescent="0.25">
      <c r="N19" s="2">
        <v>421.11</v>
      </c>
      <c r="O19" s="1">
        <f t="shared" si="0"/>
        <v>721.90000000000009</v>
      </c>
      <c r="P19" s="1">
        <v>7.72</v>
      </c>
    </row>
    <row r="20" spans="14:16" x14ac:dyDescent="0.25">
      <c r="N20" s="2">
        <v>451.18</v>
      </c>
      <c r="O20" s="1">
        <f t="shared" si="0"/>
        <v>751.97</v>
      </c>
      <c r="P20" s="1">
        <v>8.32</v>
      </c>
    </row>
    <row r="21" spans="14:16" x14ac:dyDescent="0.25">
      <c r="N21" s="2">
        <v>481.26</v>
      </c>
      <c r="O21" s="1">
        <f t="shared" si="0"/>
        <v>782.05</v>
      </c>
      <c r="P21" s="1">
        <v>8.76</v>
      </c>
    </row>
    <row r="22" spans="14:16" x14ac:dyDescent="0.25">
      <c r="N22" s="2">
        <v>511.34</v>
      </c>
      <c r="O22" s="1">
        <f t="shared" si="0"/>
        <v>812.13</v>
      </c>
      <c r="P22" s="1">
        <v>10.039999999999999</v>
      </c>
    </row>
    <row r="23" spans="14:16" x14ac:dyDescent="0.25">
      <c r="N23" s="2">
        <v>541.41999999999996</v>
      </c>
      <c r="O23" s="1">
        <f t="shared" si="0"/>
        <v>842.21</v>
      </c>
      <c r="P23" s="1">
        <v>10.61</v>
      </c>
    </row>
    <row r="24" spans="14:16" x14ac:dyDescent="0.25">
      <c r="N24" s="2">
        <v>571.5</v>
      </c>
      <c r="O24" s="1">
        <f t="shared" si="0"/>
        <v>872.29</v>
      </c>
      <c r="P24" s="1">
        <v>12.09</v>
      </c>
    </row>
    <row r="25" spans="14:16" x14ac:dyDescent="0.25">
      <c r="N25" s="2">
        <v>601.58000000000004</v>
      </c>
      <c r="O25" s="1">
        <f t="shared" si="0"/>
        <v>902.37000000000012</v>
      </c>
      <c r="P25" s="1">
        <v>12.19</v>
      </c>
    </row>
    <row r="26" spans="14:16" x14ac:dyDescent="0.25">
      <c r="N26" s="2">
        <v>631.66</v>
      </c>
      <c r="O26" s="1">
        <f t="shared" si="0"/>
        <v>932.45</v>
      </c>
      <c r="P26" s="1">
        <v>12.63</v>
      </c>
    </row>
    <row r="27" spans="14:16" x14ac:dyDescent="0.25">
      <c r="N27" s="2">
        <v>661.74</v>
      </c>
      <c r="O27" s="1">
        <f t="shared" si="0"/>
        <v>962.53</v>
      </c>
      <c r="P27" s="1">
        <v>13.71</v>
      </c>
    </row>
    <row r="28" spans="14:16" x14ac:dyDescent="0.25">
      <c r="N28" s="2">
        <v>691.82</v>
      </c>
      <c r="O28" s="1">
        <f t="shared" si="0"/>
        <v>992.61000000000013</v>
      </c>
      <c r="P28" s="1">
        <v>14.18</v>
      </c>
    </row>
    <row r="29" spans="14:16" x14ac:dyDescent="0.25">
      <c r="N29" s="3">
        <v>721.9</v>
      </c>
      <c r="O29" s="1">
        <f t="shared" si="0"/>
        <v>1022.69</v>
      </c>
      <c r="P29" s="4">
        <v>14.79</v>
      </c>
    </row>
    <row r="30" spans="14:16" x14ac:dyDescent="0.25">
      <c r="N30" s="2">
        <v>751.97</v>
      </c>
      <c r="O30" s="1">
        <f t="shared" si="0"/>
        <v>1052.76</v>
      </c>
      <c r="P30" s="1">
        <v>16</v>
      </c>
    </row>
    <row r="31" spans="14:16" x14ac:dyDescent="0.25">
      <c r="N31" s="2">
        <v>782.05</v>
      </c>
      <c r="O31" s="1">
        <f t="shared" si="0"/>
        <v>1082.8399999999999</v>
      </c>
      <c r="P31" s="1">
        <v>15.77</v>
      </c>
    </row>
    <row r="32" spans="14:16" x14ac:dyDescent="0.25">
      <c r="N32" s="2">
        <v>812.13</v>
      </c>
      <c r="O32" s="1">
        <f t="shared" si="0"/>
        <v>1112.92</v>
      </c>
      <c r="P32" s="1">
        <v>16.920000000000002</v>
      </c>
    </row>
    <row r="33" spans="14:32" x14ac:dyDescent="0.25">
      <c r="N33" s="2">
        <v>842.21</v>
      </c>
      <c r="O33" s="1">
        <f t="shared" si="0"/>
        <v>1143</v>
      </c>
      <c r="P33" s="1">
        <v>17.32</v>
      </c>
    </row>
    <row r="34" spans="14:32" x14ac:dyDescent="0.25">
      <c r="N34" s="2">
        <v>872.29</v>
      </c>
      <c r="O34" s="1">
        <f t="shared" si="0"/>
        <v>1173.08</v>
      </c>
      <c r="P34" s="1">
        <v>17.96</v>
      </c>
    </row>
    <row r="35" spans="14:32" x14ac:dyDescent="0.25">
      <c r="N35" s="2">
        <v>902.37</v>
      </c>
      <c r="O35" s="1">
        <f t="shared" si="0"/>
        <v>1203.1600000000001</v>
      </c>
      <c r="P35" s="1">
        <v>18.57</v>
      </c>
    </row>
    <row r="36" spans="14:32" x14ac:dyDescent="0.25">
      <c r="N36" s="2">
        <v>932.45</v>
      </c>
      <c r="O36" s="1">
        <f t="shared" si="0"/>
        <v>1233.24</v>
      </c>
      <c r="P36" s="1">
        <v>19.510000000000002</v>
      </c>
      <c r="AA36" s="1" t="s">
        <v>15</v>
      </c>
      <c r="AB36" s="1">
        <v>22.73</v>
      </c>
      <c r="AC36" s="1" t="s">
        <v>8</v>
      </c>
    </row>
    <row r="37" spans="14:32" x14ac:dyDescent="0.25">
      <c r="N37" s="2">
        <v>962.53</v>
      </c>
      <c r="O37" s="1">
        <f t="shared" si="0"/>
        <v>1263.32</v>
      </c>
      <c r="P37" s="1">
        <v>20.260000000000002</v>
      </c>
      <c r="AA37" s="1" t="s">
        <v>16</v>
      </c>
      <c r="AB37" s="1">
        <v>1</v>
      </c>
      <c r="AC37" s="1" t="s">
        <v>39</v>
      </c>
    </row>
    <row r="38" spans="14:32" x14ac:dyDescent="0.25">
      <c r="N38" s="2">
        <v>992.6</v>
      </c>
      <c r="O38" s="1">
        <f t="shared" si="0"/>
        <v>1293.3900000000001</v>
      </c>
      <c r="P38" s="1">
        <v>20.66</v>
      </c>
      <c r="AA38" s="1" t="s">
        <v>17</v>
      </c>
      <c r="AB38" s="1">
        <v>16.8</v>
      </c>
      <c r="AC38" s="1" t="s">
        <v>19</v>
      </c>
    </row>
    <row r="39" spans="14:32" x14ac:dyDescent="0.25">
      <c r="N39" s="2">
        <v>1022.68</v>
      </c>
      <c r="O39" s="1">
        <f t="shared" si="0"/>
        <v>1323.47</v>
      </c>
      <c r="P39" s="1">
        <v>21.41</v>
      </c>
      <c r="AA39" s="1" t="s">
        <v>18</v>
      </c>
      <c r="AB39" s="1">
        <v>1.68</v>
      </c>
      <c r="AC39" s="1" t="s">
        <v>20</v>
      </c>
    </row>
    <row r="40" spans="14:32" x14ac:dyDescent="0.25">
      <c r="N40" s="2">
        <v>1052.76</v>
      </c>
      <c r="O40" s="1">
        <f t="shared" si="0"/>
        <v>1353.55</v>
      </c>
      <c r="P40" s="1">
        <v>22.01</v>
      </c>
      <c r="AA40" s="1" t="s">
        <v>21</v>
      </c>
      <c r="AB40" s="1">
        <f>P29</f>
        <v>14.79</v>
      </c>
      <c r="AC40" s="1" t="s">
        <v>23</v>
      </c>
      <c r="AD40" s="1" t="s">
        <v>24</v>
      </c>
      <c r="AE40" s="2">
        <f>N29</f>
        <v>721.9</v>
      </c>
      <c r="AF40" s="1" t="s">
        <v>26</v>
      </c>
    </row>
    <row r="41" spans="14:32" x14ac:dyDescent="0.25">
      <c r="N41" s="2">
        <v>1082.8399999999999</v>
      </c>
      <c r="O41" s="1">
        <f t="shared" si="0"/>
        <v>1383.6299999999999</v>
      </c>
      <c r="P41" s="1">
        <v>22.72</v>
      </c>
      <c r="AA41" s="1" t="s">
        <v>22</v>
      </c>
      <c r="AB41" s="1">
        <f>P45</f>
        <v>24.99</v>
      </c>
      <c r="AC41" s="1" t="s">
        <v>30</v>
      </c>
      <c r="AD41" s="1" t="s">
        <v>25</v>
      </c>
      <c r="AE41" s="2">
        <f>N45</f>
        <v>1203.1600000000001</v>
      </c>
      <c r="AF41" s="1" t="s">
        <v>26</v>
      </c>
    </row>
    <row r="42" spans="14:32" x14ac:dyDescent="0.25">
      <c r="N42" s="2">
        <v>1112.92</v>
      </c>
      <c r="O42" s="1">
        <f t="shared" si="0"/>
        <v>1413.71</v>
      </c>
      <c r="P42" s="1">
        <v>22.93</v>
      </c>
    </row>
    <row r="43" spans="14:32" x14ac:dyDescent="0.25">
      <c r="N43" s="2">
        <v>1143</v>
      </c>
      <c r="O43" s="1">
        <f t="shared" si="0"/>
        <v>1443.79</v>
      </c>
      <c r="P43" s="1">
        <v>23.77</v>
      </c>
      <c r="AB43" s="1" t="s">
        <v>27</v>
      </c>
      <c r="AC43" s="1" t="s">
        <v>32</v>
      </c>
    </row>
    <row r="44" spans="14:32" x14ac:dyDescent="0.25">
      <c r="N44" s="2">
        <v>1173.08</v>
      </c>
      <c r="O44" s="1">
        <f t="shared" si="0"/>
        <v>1473.87</v>
      </c>
      <c r="P44" s="1">
        <v>24.58</v>
      </c>
    </row>
    <row r="45" spans="14:32" x14ac:dyDescent="0.25">
      <c r="N45" s="3">
        <v>1203.1600000000001</v>
      </c>
      <c r="O45" s="1">
        <f t="shared" si="0"/>
        <v>1503.95</v>
      </c>
      <c r="P45" s="4">
        <v>24.99</v>
      </c>
      <c r="AA45" s="1" t="s">
        <v>29</v>
      </c>
      <c r="AB45" s="1" t="s">
        <v>28</v>
      </c>
      <c r="AC45" s="1">
        <f>AB38*AB39*(AE41-AE40)/(AB37*(A1+AB36)*(AB41-AB40))</f>
        <v>4.3988859029886864</v>
      </c>
      <c r="AD45" s="1" t="s">
        <v>31</v>
      </c>
    </row>
    <row r="46" spans="14:32" x14ac:dyDescent="0.25">
      <c r="N46" s="2">
        <v>1233.24</v>
      </c>
      <c r="O46" s="1">
        <f t="shared" si="0"/>
        <v>1534.03</v>
      </c>
      <c r="P46" s="1">
        <v>25.73</v>
      </c>
    </row>
    <row r="47" spans="14:32" x14ac:dyDescent="0.25">
      <c r="N47" s="2">
        <v>1263.31</v>
      </c>
      <c r="O47" s="1">
        <f t="shared" si="0"/>
        <v>1564.1</v>
      </c>
      <c r="P47" s="1">
        <v>26.41</v>
      </c>
    </row>
    <row r="48" spans="14:32" x14ac:dyDescent="0.25">
      <c r="N48" s="2">
        <v>1293.3900000000001</v>
      </c>
      <c r="O48" s="1">
        <f t="shared" si="0"/>
        <v>1594.18</v>
      </c>
      <c r="P48" s="1">
        <v>27.22</v>
      </c>
    </row>
    <row r="49" spans="14:30" x14ac:dyDescent="0.25">
      <c r="N49" s="2">
        <v>1323.47</v>
      </c>
      <c r="O49" s="1">
        <f t="shared" si="0"/>
        <v>1624.26</v>
      </c>
      <c r="P49" s="1">
        <v>28.04</v>
      </c>
      <c r="AB49" s="1" t="s">
        <v>34</v>
      </c>
      <c r="AD49" s="1">
        <f>AC45*AB37*(A1+AB36)</f>
        <v>1331.6747294117652</v>
      </c>
    </row>
    <row r="50" spans="14:30" x14ac:dyDescent="0.25">
      <c r="N50" s="2">
        <v>1353.55</v>
      </c>
      <c r="O50" s="1">
        <f t="shared" si="0"/>
        <v>1654.34</v>
      </c>
      <c r="P50" s="1">
        <v>28.37</v>
      </c>
    </row>
    <row r="51" spans="14:30" x14ac:dyDescent="0.25">
      <c r="N51" s="2">
        <v>1383.63</v>
      </c>
      <c r="O51" s="1">
        <f t="shared" si="0"/>
        <v>1684.42</v>
      </c>
      <c r="P51" s="1">
        <v>28.48</v>
      </c>
    </row>
    <row r="52" spans="14:30" x14ac:dyDescent="0.25">
      <c r="N52" s="2">
        <v>1413.71</v>
      </c>
      <c r="O52" s="1">
        <f t="shared" si="0"/>
        <v>1714.5</v>
      </c>
      <c r="P52" s="1">
        <v>29.32</v>
      </c>
    </row>
    <row r="53" spans="14:30" x14ac:dyDescent="0.25">
      <c r="N53" s="2">
        <v>1443.79</v>
      </c>
      <c r="O53" s="1">
        <f t="shared" si="0"/>
        <v>1744.58</v>
      </c>
      <c r="P53" s="1">
        <v>29.86</v>
      </c>
    </row>
    <row r="54" spans="14:30" x14ac:dyDescent="0.25">
      <c r="N54" s="2">
        <v>1473.87</v>
      </c>
      <c r="O54" s="1">
        <f t="shared" si="0"/>
        <v>1774.6599999999999</v>
      </c>
      <c r="P54" s="1">
        <v>29.97</v>
      </c>
    </row>
    <row r="55" spans="14:30" x14ac:dyDescent="0.25">
      <c r="N55" s="2">
        <v>1503.95</v>
      </c>
      <c r="O55" s="1">
        <f t="shared" si="0"/>
        <v>1804.74</v>
      </c>
      <c r="P55" s="1">
        <v>30.85</v>
      </c>
    </row>
    <row r="56" spans="14:30" x14ac:dyDescent="0.25">
      <c r="N56" s="2">
        <v>1534.03</v>
      </c>
      <c r="O56" s="1">
        <f t="shared" si="0"/>
        <v>1834.82</v>
      </c>
      <c r="P56" s="1">
        <v>31.05</v>
      </c>
    </row>
    <row r="57" spans="14:30" x14ac:dyDescent="0.25">
      <c r="N57" s="2">
        <v>1564.1</v>
      </c>
      <c r="O57" s="1">
        <f t="shared" si="0"/>
        <v>1864.8899999999999</v>
      </c>
      <c r="P57" s="1">
        <v>31.97</v>
      </c>
    </row>
    <row r="58" spans="14:30" x14ac:dyDescent="0.25">
      <c r="N58" s="2">
        <v>1594.18</v>
      </c>
      <c r="O58" s="1">
        <f t="shared" si="0"/>
        <v>1894.97</v>
      </c>
      <c r="P58" s="1">
        <v>32.58</v>
      </c>
    </row>
    <row r="59" spans="14:30" x14ac:dyDescent="0.25">
      <c r="N59" s="2">
        <v>1624.26</v>
      </c>
      <c r="O59" s="1">
        <f t="shared" si="0"/>
        <v>1925.05</v>
      </c>
      <c r="P59" s="1">
        <v>32.979999999999997</v>
      </c>
    </row>
    <row r="60" spans="14:30" x14ac:dyDescent="0.25">
      <c r="N60" s="2">
        <v>1654.34</v>
      </c>
      <c r="O60" s="1">
        <f t="shared" si="0"/>
        <v>1955.1299999999999</v>
      </c>
      <c r="P60" s="1">
        <v>33.39</v>
      </c>
    </row>
    <row r="61" spans="14:30" x14ac:dyDescent="0.25">
      <c r="N61" s="2">
        <v>1684.42</v>
      </c>
      <c r="O61" s="1">
        <f t="shared" si="0"/>
        <v>1985.21</v>
      </c>
      <c r="P61" s="1">
        <v>34.14</v>
      </c>
    </row>
    <row r="62" spans="14:30" x14ac:dyDescent="0.25">
      <c r="N62" s="2">
        <v>1714.5</v>
      </c>
      <c r="O62" s="1">
        <f t="shared" si="0"/>
        <v>2015.29</v>
      </c>
      <c r="P62" s="1">
        <v>34.85</v>
      </c>
    </row>
    <row r="63" spans="14:30" x14ac:dyDescent="0.25">
      <c r="N63" s="2">
        <v>1744.58</v>
      </c>
      <c r="O63" s="1">
        <f t="shared" si="0"/>
        <v>2045.37</v>
      </c>
      <c r="P63" s="1">
        <v>35.659999999999997</v>
      </c>
    </row>
    <row r="64" spans="14:30" x14ac:dyDescent="0.25">
      <c r="N64" s="2">
        <v>1774.66</v>
      </c>
      <c r="O64" s="1">
        <f t="shared" si="0"/>
        <v>2075.4500000000003</v>
      </c>
      <c r="P64" s="1">
        <v>36.479999999999997</v>
      </c>
    </row>
    <row r="65" spans="14:16" x14ac:dyDescent="0.25">
      <c r="N65" s="2">
        <v>1804.74</v>
      </c>
      <c r="O65" s="1">
        <f t="shared" si="0"/>
        <v>2105.5300000000002</v>
      </c>
      <c r="P65" s="1">
        <v>36.270000000000003</v>
      </c>
    </row>
    <row r="66" spans="14:16" x14ac:dyDescent="0.25">
      <c r="N66" s="2">
        <v>1834.81</v>
      </c>
      <c r="O66" s="1">
        <f t="shared" si="0"/>
        <v>2135.6</v>
      </c>
      <c r="P66" s="1">
        <v>36.99</v>
      </c>
    </row>
    <row r="67" spans="14:16" x14ac:dyDescent="0.25">
      <c r="N67" s="2">
        <v>1864.89</v>
      </c>
      <c r="O67" s="1">
        <f t="shared" si="0"/>
        <v>2165.6800000000003</v>
      </c>
      <c r="P67" s="1">
        <v>37.94</v>
      </c>
    </row>
    <row r="68" spans="14:16" x14ac:dyDescent="0.25">
      <c r="N68" s="2">
        <v>1894.97</v>
      </c>
      <c r="O68" s="1">
        <f t="shared" si="0"/>
        <v>2195.7600000000002</v>
      </c>
      <c r="P68" s="1">
        <v>38.07</v>
      </c>
    </row>
    <row r="69" spans="14:16" x14ac:dyDescent="0.25">
      <c r="N69" s="2">
        <v>1925.05</v>
      </c>
      <c r="O69" s="1">
        <f t="shared" si="0"/>
        <v>2225.84</v>
      </c>
      <c r="P69" s="1">
        <v>38.51</v>
      </c>
    </row>
    <row r="70" spans="14:16" x14ac:dyDescent="0.25">
      <c r="N70" s="2">
        <v>1955.13</v>
      </c>
      <c r="O70" s="1">
        <f t="shared" ref="O70:O73" si="2">$B$15+N70</f>
        <v>2255.92</v>
      </c>
      <c r="P70" s="1">
        <v>38.79</v>
      </c>
    </row>
    <row r="71" spans="14:16" x14ac:dyDescent="0.25">
      <c r="N71" s="2">
        <v>1985.21</v>
      </c>
      <c r="O71" s="1">
        <f t="shared" si="2"/>
        <v>2286</v>
      </c>
      <c r="P71" s="1">
        <v>39.36</v>
      </c>
    </row>
    <row r="72" spans="14:16" x14ac:dyDescent="0.25">
      <c r="N72" s="2">
        <v>2015.29</v>
      </c>
      <c r="O72" s="1">
        <f t="shared" si="2"/>
        <v>2316.08</v>
      </c>
      <c r="P72" s="1">
        <v>40.08</v>
      </c>
    </row>
    <row r="73" spans="14:16" x14ac:dyDescent="0.25">
      <c r="N73" s="2">
        <v>2045.37</v>
      </c>
      <c r="O73" s="1">
        <f t="shared" si="2"/>
        <v>2346.16</v>
      </c>
      <c r="P73" s="1">
        <v>40.96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D574-CBA1-494D-A739-D1281E0810B8}">
  <dimension ref="A1:O18"/>
  <sheetViews>
    <sheetView workbookViewId="0">
      <selection activeCell="G21" sqref="G21"/>
    </sheetView>
  </sheetViews>
  <sheetFormatPr defaultRowHeight="16.5" x14ac:dyDescent="0.25"/>
  <cols>
    <col min="1" max="1" width="9.7109375" style="5" bestFit="1" customWidth="1"/>
    <col min="2" max="2" width="8.5703125" style="5" bestFit="1" customWidth="1"/>
    <col min="3" max="3" width="6.28515625" style="5" bestFit="1" customWidth="1"/>
    <col min="4" max="4" width="13.5703125" style="5" bestFit="1" customWidth="1"/>
    <col min="5" max="5" width="7.42578125" style="5" bestFit="1" customWidth="1"/>
    <col min="6" max="6" width="2.85546875" style="5" bestFit="1" customWidth="1"/>
    <col min="7" max="12" width="9.140625" style="5"/>
    <col min="13" max="13" width="15.140625" style="5" bestFit="1" customWidth="1"/>
    <col min="14" max="14" width="8.5703125" style="5" bestFit="1" customWidth="1"/>
    <col min="15" max="15" width="7.42578125" style="5" bestFit="1" customWidth="1"/>
    <col min="16" max="16384" width="9.140625" style="5"/>
  </cols>
  <sheetData>
    <row r="1" spans="1:15" x14ac:dyDescent="0.25">
      <c r="A1" s="5">
        <v>300</v>
      </c>
      <c r="B1" s="5" t="s">
        <v>8</v>
      </c>
      <c r="D1" s="5" t="s">
        <v>10</v>
      </c>
      <c r="E1" s="5">
        <v>254.6</v>
      </c>
      <c r="F1" s="5" t="s">
        <v>8</v>
      </c>
    </row>
    <row r="2" spans="1:15" x14ac:dyDescent="0.25">
      <c r="A2" s="5" t="s">
        <v>4</v>
      </c>
      <c r="B2" s="5">
        <v>21</v>
      </c>
      <c r="C2" s="5" t="s">
        <v>7</v>
      </c>
    </row>
    <row r="3" spans="1:15" x14ac:dyDescent="0.25">
      <c r="A3" s="5" t="s">
        <v>3</v>
      </c>
      <c r="M3" s="5" t="s">
        <v>9</v>
      </c>
    </row>
    <row r="4" spans="1:15" x14ac:dyDescent="0.25">
      <c r="B4" s="5" t="s">
        <v>0</v>
      </c>
      <c r="C4" s="5" t="s">
        <v>1</v>
      </c>
      <c r="N4" s="5" t="s">
        <v>0</v>
      </c>
      <c r="O4" s="5" t="s">
        <v>1</v>
      </c>
    </row>
    <row r="5" spans="1:15" x14ac:dyDescent="0.25">
      <c r="B5" s="2">
        <v>0</v>
      </c>
      <c r="C5" s="5">
        <v>5.19</v>
      </c>
      <c r="N5" s="2">
        <v>0</v>
      </c>
      <c r="O5" s="5">
        <v>5.36</v>
      </c>
    </row>
    <row r="6" spans="1:15" x14ac:dyDescent="0.25">
      <c r="B6" s="2">
        <v>30.08</v>
      </c>
      <c r="C6" s="5">
        <v>5.0599999999999996</v>
      </c>
      <c r="N6" s="2">
        <v>30.08</v>
      </c>
      <c r="O6" s="5">
        <v>6.13</v>
      </c>
    </row>
    <row r="7" spans="1:15" x14ac:dyDescent="0.25">
      <c r="B7" s="2">
        <v>60.16</v>
      </c>
      <c r="C7" s="5">
        <v>5.0199999999999996</v>
      </c>
      <c r="N7" s="2">
        <v>60.16</v>
      </c>
      <c r="O7" s="5">
        <v>7.24</v>
      </c>
    </row>
    <row r="8" spans="1:15" x14ac:dyDescent="0.25">
      <c r="B8" s="2">
        <v>90.24</v>
      </c>
      <c r="C8" s="5">
        <v>4.99</v>
      </c>
      <c r="N8" s="2">
        <v>90.24</v>
      </c>
      <c r="O8" s="5">
        <v>7.31</v>
      </c>
    </row>
    <row r="9" spans="1:15" x14ac:dyDescent="0.25">
      <c r="B9" s="2">
        <v>120.32</v>
      </c>
      <c r="C9" s="5">
        <v>5.0199999999999996</v>
      </c>
      <c r="N9" s="2">
        <v>120.32</v>
      </c>
      <c r="O9" s="5">
        <v>8.36</v>
      </c>
    </row>
    <row r="10" spans="1:15" x14ac:dyDescent="0.25">
      <c r="B10" s="2">
        <v>150.4</v>
      </c>
      <c r="C10" s="5">
        <v>4.99</v>
      </c>
      <c r="N10" s="2">
        <v>150.4</v>
      </c>
      <c r="O10" s="5">
        <v>9.5299999999999994</v>
      </c>
    </row>
    <row r="11" spans="1:15" x14ac:dyDescent="0.25">
      <c r="B11" s="2">
        <v>180.47</v>
      </c>
      <c r="C11" s="5">
        <v>4.99</v>
      </c>
      <c r="N11" s="2">
        <v>180.48</v>
      </c>
      <c r="O11" s="5">
        <v>10.24</v>
      </c>
    </row>
    <row r="12" spans="1:15" x14ac:dyDescent="0.25">
      <c r="B12" s="2">
        <v>210.55</v>
      </c>
      <c r="C12" s="5">
        <v>5.0599999999999996</v>
      </c>
      <c r="N12" s="2">
        <v>210.55</v>
      </c>
      <c r="O12" s="5">
        <v>11.02</v>
      </c>
    </row>
    <row r="13" spans="1:15" x14ac:dyDescent="0.25">
      <c r="B13" s="2">
        <v>240.63</v>
      </c>
      <c r="C13" s="5">
        <v>5.13</v>
      </c>
      <c r="N13" s="2">
        <v>240.63</v>
      </c>
      <c r="O13" s="5">
        <v>11.89</v>
      </c>
    </row>
    <row r="14" spans="1:15" x14ac:dyDescent="0.25">
      <c r="B14" s="2">
        <v>270.70999999999998</v>
      </c>
      <c r="C14" s="5">
        <v>5.13</v>
      </c>
      <c r="N14" s="2">
        <v>270.70999999999998</v>
      </c>
      <c r="O14" s="5">
        <v>13.44</v>
      </c>
    </row>
    <row r="15" spans="1:15" x14ac:dyDescent="0.25">
      <c r="B15" s="2">
        <v>300.79000000000002</v>
      </c>
      <c r="C15" s="5">
        <v>5.16</v>
      </c>
      <c r="N15" s="2">
        <v>300.79000000000002</v>
      </c>
      <c r="O15" s="5">
        <v>13.17</v>
      </c>
    </row>
    <row r="16" spans="1:15" x14ac:dyDescent="0.25">
      <c r="N16" s="2">
        <v>330.87</v>
      </c>
      <c r="O16" s="5">
        <v>14.15</v>
      </c>
    </row>
    <row r="17" spans="14:15" x14ac:dyDescent="0.25">
      <c r="N17" s="2">
        <v>360.95</v>
      </c>
      <c r="O17" s="5">
        <v>14.45</v>
      </c>
    </row>
    <row r="18" spans="14:15" x14ac:dyDescent="0.25">
      <c r="N18" s="2">
        <v>391.03</v>
      </c>
      <c r="O18" s="5">
        <v>15.5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1C9A-E0B1-4BC8-92E0-E570D4E09DFB}">
  <dimension ref="A1:N24"/>
  <sheetViews>
    <sheetView tabSelected="1" workbookViewId="0">
      <selection activeCell="E29" sqref="E29"/>
    </sheetView>
  </sheetViews>
  <sheetFormatPr defaultRowHeight="16.5" x14ac:dyDescent="0.25"/>
  <cols>
    <col min="1" max="1" width="17.5703125" style="1" bestFit="1" customWidth="1"/>
    <col min="2" max="2" width="6.85546875" style="1" bestFit="1" customWidth="1"/>
    <col min="3" max="3" width="8.7109375" style="1" bestFit="1" customWidth="1"/>
    <col min="4" max="6" width="9.140625" style="1"/>
    <col min="7" max="7" width="5.140625" style="1" bestFit="1" customWidth="1"/>
    <col min="8" max="8" width="7.7109375" style="1" bestFit="1" customWidth="1"/>
    <col min="9" max="9" width="17.28515625" style="1" bestFit="1" customWidth="1"/>
    <col min="10" max="10" width="9.140625" style="1"/>
    <col min="11" max="11" width="9.85546875" style="1" bestFit="1" customWidth="1"/>
    <col min="12" max="12" width="6.85546875" style="1" bestFit="1" customWidth="1"/>
    <col min="13" max="13" width="10.28515625" style="1" bestFit="1" customWidth="1"/>
    <col min="14" max="14" width="13.140625" style="1" bestFit="1" customWidth="1"/>
    <col min="15" max="16384" width="9.140625" style="1"/>
  </cols>
  <sheetData>
    <row r="1" spans="1:11" x14ac:dyDescent="0.25">
      <c r="A1" s="1" t="s">
        <v>10</v>
      </c>
      <c r="B1" s="1">
        <v>254.6</v>
      </c>
      <c r="C1" s="1" t="s">
        <v>8</v>
      </c>
    </row>
    <row r="2" spans="1:11" x14ac:dyDescent="0.25">
      <c r="A2" s="1" t="s">
        <v>11</v>
      </c>
      <c r="B2" s="1">
        <f>1/2*B1</f>
        <v>127.3</v>
      </c>
      <c r="C2" s="1" t="s">
        <v>8</v>
      </c>
      <c r="G2" s="1">
        <v>240</v>
      </c>
      <c r="H2" s="1" t="s">
        <v>8</v>
      </c>
      <c r="I2" s="1" t="s">
        <v>34</v>
      </c>
      <c r="K2" s="1">
        <v>1161.845</v>
      </c>
    </row>
    <row r="3" spans="1:11" x14ac:dyDescent="0.25">
      <c r="A3" s="1" t="s">
        <v>12</v>
      </c>
      <c r="B3" s="1">
        <v>80</v>
      </c>
      <c r="C3" s="1" t="s">
        <v>8</v>
      </c>
      <c r="G3" s="1">
        <v>260</v>
      </c>
      <c r="H3" s="1" t="s">
        <v>8</v>
      </c>
      <c r="I3" s="1" t="s">
        <v>34</v>
      </c>
      <c r="K3" s="1">
        <v>1196.8910000000001</v>
      </c>
    </row>
    <row r="4" spans="1:11" x14ac:dyDescent="0.25">
      <c r="A4" s="1" t="s">
        <v>13</v>
      </c>
      <c r="B4" s="1">
        <v>10</v>
      </c>
      <c r="C4" s="1" t="s">
        <v>8</v>
      </c>
      <c r="G4" s="1">
        <v>280</v>
      </c>
      <c r="H4" s="1" t="s">
        <v>8</v>
      </c>
      <c r="I4" s="1" t="s">
        <v>34</v>
      </c>
      <c r="K4" s="1">
        <v>1331.675</v>
      </c>
    </row>
    <row r="5" spans="1:11" x14ac:dyDescent="0.25">
      <c r="A5" s="1" t="s">
        <v>14</v>
      </c>
      <c r="B5" s="1">
        <v>10</v>
      </c>
      <c r="C5" s="1" t="s">
        <v>8</v>
      </c>
    </row>
    <row r="7" spans="1:11" x14ac:dyDescent="0.25">
      <c r="A7" s="1" t="s">
        <v>15</v>
      </c>
      <c r="B7" s="1">
        <v>22.73</v>
      </c>
      <c r="C7" s="1" t="s">
        <v>8</v>
      </c>
    </row>
    <row r="8" spans="1:11" x14ac:dyDescent="0.25">
      <c r="A8" s="1" t="s">
        <v>16</v>
      </c>
      <c r="B8" s="1">
        <v>1</v>
      </c>
      <c r="C8" s="1" t="s">
        <v>39</v>
      </c>
    </row>
    <row r="9" spans="1:11" x14ac:dyDescent="0.25">
      <c r="A9" s="1" t="s">
        <v>17</v>
      </c>
      <c r="B9" s="1">
        <v>16.8</v>
      </c>
      <c r="C9" s="1" t="s">
        <v>19</v>
      </c>
    </row>
    <row r="10" spans="1:11" x14ac:dyDescent="0.25">
      <c r="A10" s="1" t="s">
        <v>18</v>
      </c>
      <c r="B10" s="1">
        <v>1.6</v>
      </c>
      <c r="C10" s="1" t="s">
        <v>20</v>
      </c>
    </row>
    <row r="23" spans="8:14" x14ac:dyDescent="0.25">
      <c r="H23" s="1" t="s">
        <v>35</v>
      </c>
      <c r="I23" s="1">
        <v>4.2457000000000003</v>
      </c>
      <c r="K23" s="1" t="s">
        <v>37</v>
      </c>
      <c r="L23" s="1">
        <v>4.18</v>
      </c>
      <c r="M23" s="1" t="s">
        <v>38</v>
      </c>
      <c r="N23" s="1">
        <f>ABS(L23-I23)/L23</f>
        <v>1.5717703349282425E-2</v>
      </c>
    </row>
    <row r="24" spans="8:14" x14ac:dyDescent="0.25">
      <c r="H24" s="1" t="s">
        <v>36</v>
      </c>
      <c r="I24" s="1">
        <f>126.24/4.2457</f>
        <v>29.733612831806294</v>
      </c>
      <c r="L24" s="1">
        <v>22.73</v>
      </c>
      <c r="M24" s="1" t="s">
        <v>38</v>
      </c>
      <c r="N24" s="1">
        <f>ABS(L24-I24)/L24</f>
        <v>0.30812198996068163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240克</vt:lpstr>
      <vt:lpstr>260克</vt:lpstr>
      <vt:lpstr>280克</vt:lpstr>
      <vt:lpstr>300克</vt:lpstr>
      <vt:lpstr>數據計算與分析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2018-12-19T15:51:29Z</dcterms:modified>
</cp:coreProperties>
</file>